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543a2adf6973109/Bureau/Open Classroom/Projet_2/Améliorez_un_suivi_d'activité_des_entrepôts_d'une_entreprise_Roudaut_Quitterie/"/>
    </mc:Choice>
  </mc:AlternateContent>
  <xr:revisionPtr revIDLastSave="1138" documentId="8_{8DD841AF-3D2D-4024-B838-080E3993D7FE}" xr6:coauthVersionLast="47" xr6:coauthVersionMax="47" xr10:uidLastSave="{085E27D3-AD23-4DA6-AA94-472B4D0DDD58}"/>
  <bookViews>
    <workbookView xWindow="-120" yWindow="-16320" windowWidth="29040" windowHeight="15720" firstSheet="11" activeTab="14" xr2:uid="{00000000-000D-0000-FFFF-FFFF00000000}"/>
  </bookViews>
  <sheets>
    <sheet name="Catégorie des articles" sheetId="1" r:id="rId1"/>
    <sheet name="Commandes (CDE)" sheetId="2" r:id="rId2"/>
    <sheet name="Réception" sheetId="3" r:id="rId3"/>
    <sheet name="Expéditions" sheetId="4" r:id="rId4"/>
    <sheet name="Consolidation" sheetId="8" r:id="rId5"/>
    <sheet name="RéceptionConsolidé" sheetId="14" r:id="rId6"/>
    <sheet name="Evolution Stock UVC" sheetId="5" r:id="rId7"/>
    <sheet name="Evolution Stock UVC_V2" sheetId="15" r:id="rId8"/>
    <sheet name="Evolution Prix d'achat" sheetId="6" r:id="rId9"/>
    <sheet name="Evolution Prix d'achat_V2" sheetId="17" r:id="rId10"/>
    <sheet name="Evolution Nbr Ref Stockées" sheetId="7" r:id="rId11"/>
    <sheet name="Evolution Nbr Ref Stockées_v2" sheetId="18" r:id="rId12"/>
    <sheet name="Volume Réceptions_Expéditions" sheetId="9" r:id="rId13"/>
    <sheet name="Evolution cdes réceptionnées" sheetId="11" r:id="rId14"/>
    <sheet name="Taux de service" sheetId="12" r:id="rId15"/>
    <sheet name="Synthèse" sheetId="16" r:id="rId16"/>
  </sheets>
  <definedNames>
    <definedName name="_xlnm._FilterDatabase" localSheetId="0" hidden="1">'Catégorie des articles'!$A$1:$E$1000</definedName>
    <definedName name="_xlnm._FilterDatabase" localSheetId="1" hidden="1">'Commandes (CDE)'!$A$1:$E$2349</definedName>
    <definedName name="_xlnm._FilterDatabase" localSheetId="4" hidden="1">'Consolidation'!$A$1:$E$1</definedName>
    <definedName name="_xlnm._FilterDatabase" localSheetId="3" hidden="1">Expéditions!$A$1:$H$929</definedName>
    <definedName name="_xlnm._FilterDatabase" localSheetId="2" hidden="1">Réception!$A$1:$A$2159</definedName>
    <definedName name="_xlnm._FilterDatabase" localSheetId="5" hidden="1">RéceptionConsolidé!$A$1:$C$972</definedName>
    <definedName name="_xlcn.WorksheetConnection_Données_entrepôt_BestOfFresh.xlsxExpéditions1" hidden="1">Expéditions[]</definedName>
    <definedName name="_xlcn.WorksheetConnection_Données_entrepôt_BestOfFresh.xlsxRéceptions1" hidden="1">Réceptions[]</definedName>
    <definedName name="_xlcn.WorksheetConnection_Données_entrepôt_BestOfFreshv2.xlsxCommandes1" hidden="1">Commandes[]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</pivotCaches>
  <extLst>
    <ext xmlns:x15="http://schemas.microsoft.com/office/spreadsheetml/2010/11/main" uri="{FCE2AD5D-F65C-4FA6-A056-5C36A1767C68}">
      <x15:dataModel>
        <x15:modelTables>
          <x15:modelTable id="Réceptions" name="Réceptions" connection="WorksheetConnection_Données_entrepôt_BestOfFresh.xlsx!Réceptions"/>
          <x15:modelTable id="Expéditions" name="Expéditions" connection="WorksheetConnection_Données_entrepôt_BestOfFresh.xlsx!Expéditions"/>
          <x15:modelTable id="Commandes" name="Commandes" connection="WorksheetConnection_Données_entrepôt_BestOfFreshv2.xlsx!Commandes"/>
        </x15:modelTables>
        <x15:extLst>
          <ext xmlns:x16="http://schemas.microsoft.com/office/spreadsheetml/2014/11/main" uri="{9835A34E-60A6-4A7C-AAB8-D5F71C897F49}">
            <x16:modelTimeGroupings>
              <x16:modelTimeGrouping tableName="Commandes" columnName="Date de Passation de CDE" columnId="Date de Passation de CDE">
                <x16:calculatedTimeColumn columnName="Date de Passation de CDE (année)" columnId="Date de Passation de CDE (année)" contentType="years" isSelected="1"/>
                <x16:calculatedTimeColumn columnName="Date de Passation de CDE (trimestre)" columnId="Date de Passation de CDE (trimestre)" contentType="quarters" isSelected="1"/>
                <x16:calculatedTimeColumn columnName="Date de Passation de CDE (index des mois)" columnId="Date de Passation de CDE (index des mois)" contentType="monthsindex" isSelected="1"/>
                <x16:calculatedTimeColumn columnName="Date de Passation de CDE (mois)" columnId="Date de Passation de CDE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I5" i="12"/>
  <c r="C17" i="12"/>
  <c r="H4" i="12"/>
  <c r="B16" i="11"/>
  <c r="D2" i="8"/>
  <c r="I4" i="12"/>
  <c r="G2" i="4"/>
  <c r="H7" i="12"/>
  <c r="H8" i="12"/>
  <c r="H9" i="12"/>
  <c r="H10" i="12"/>
  <c r="H11" i="12"/>
  <c r="H12" i="12"/>
  <c r="H13" i="12"/>
  <c r="H6" i="12"/>
  <c r="H5" i="12"/>
  <c r="D4" i="12"/>
  <c r="B17" i="12"/>
  <c r="D6" i="12"/>
  <c r="C15" i="9"/>
  <c r="B15" i="9"/>
  <c r="B17" i="7"/>
  <c r="B17" i="6"/>
  <c r="B17" i="5"/>
  <c r="D5" i="16"/>
  <c r="D6" i="16"/>
  <c r="C5" i="16"/>
  <c r="C7" i="16"/>
  <c r="C6" i="16"/>
  <c r="D7" i="12"/>
  <c r="D8" i="12"/>
  <c r="D9" i="12"/>
  <c r="D10" i="12"/>
  <c r="D11" i="12"/>
  <c r="D12" i="12"/>
  <c r="D13" i="12"/>
  <c r="C42" i="8"/>
  <c r="F2" i="3"/>
  <c r="G2" i="3" s="1"/>
  <c r="F3" i="3"/>
  <c r="G3" i="3" s="1"/>
  <c r="F4" i="3"/>
  <c r="G4" i="3"/>
  <c r="F5" i="3"/>
  <c r="G5" i="3" s="1"/>
  <c r="F6" i="3"/>
  <c r="G6" i="3" s="1"/>
  <c r="F7" i="3"/>
  <c r="G7" i="3" s="1"/>
  <c r="F8" i="3"/>
  <c r="G8" i="3" s="1"/>
  <c r="F9" i="3"/>
  <c r="G9" i="3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/>
  <c r="F18" i="3"/>
  <c r="G18" i="3" s="1"/>
  <c r="F19" i="3"/>
  <c r="G19" i="3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/>
  <c r="F34" i="3"/>
  <c r="G34" i="3" s="1"/>
  <c r="F35" i="3"/>
  <c r="G35" i="3"/>
  <c r="F36" i="3"/>
  <c r="G36" i="3"/>
  <c r="F37" i="3"/>
  <c r="G37" i="3" s="1"/>
  <c r="F38" i="3"/>
  <c r="G38" i="3" s="1"/>
  <c r="F39" i="3"/>
  <c r="G39" i="3" s="1"/>
  <c r="F40" i="3"/>
  <c r="G40" i="3" s="1"/>
  <c r="F41" i="3"/>
  <c r="G41" i="3"/>
  <c r="F42" i="3"/>
  <c r="G42" i="3" s="1"/>
  <c r="F43" i="3"/>
  <c r="G43" i="3"/>
  <c r="F44" i="3"/>
  <c r="G44" i="3"/>
  <c r="F45" i="3"/>
  <c r="G45" i="3" s="1"/>
  <c r="F46" i="3"/>
  <c r="G46" i="3" s="1"/>
  <c r="F47" i="3"/>
  <c r="G47" i="3" s="1"/>
  <c r="F48" i="3"/>
  <c r="G48" i="3" s="1"/>
  <c r="F49" i="3"/>
  <c r="G49" i="3"/>
  <c r="F50" i="3"/>
  <c r="G50" i="3" s="1"/>
  <c r="F51" i="3"/>
  <c r="G51" i="3"/>
  <c r="F52" i="3"/>
  <c r="G52" i="3"/>
  <c r="F53" i="3"/>
  <c r="G53" i="3" s="1"/>
  <c r="F54" i="3"/>
  <c r="G54" i="3" s="1"/>
  <c r="F55" i="3"/>
  <c r="G55" i="3" s="1"/>
  <c r="F56" i="3"/>
  <c r="G56" i="3" s="1"/>
  <c r="F57" i="3"/>
  <c r="G57" i="3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/>
  <c r="F66" i="3"/>
  <c r="G66" i="3" s="1"/>
  <c r="F67" i="3"/>
  <c r="G67" i="3"/>
  <c r="F68" i="3"/>
  <c r="G68" i="3"/>
  <c r="F69" i="3"/>
  <c r="G69" i="3" s="1"/>
  <c r="F70" i="3"/>
  <c r="G70" i="3" s="1"/>
  <c r="F71" i="3"/>
  <c r="G71" i="3" s="1"/>
  <c r="F72" i="3"/>
  <c r="G72" i="3" s="1"/>
  <c r="F73" i="3"/>
  <c r="G73" i="3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/>
  <c r="F82" i="3"/>
  <c r="G82" i="3" s="1"/>
  <c r="F83" i="3"/>
  <c r="G83" i="3"/>
  <c r="F84" i="3"/>
  <c r="G84" i="3"/>
  <c r="F85" i="3"/>
  <c r="G85" i="3" s="1"/>
  <c r="F86" i="3"/>
  <c r="G86" i="3" s="1"/>
  <c r="F87" i="3"/>
  <c r="G87" i="3" s="1"/>
  <c r="F88" i="3"/>
  <c r="G88" i="3" s="1"/>
  <c r="F89" i="3"/>
  <c r="G89" i="3"/>
  <c r="F90" i="3"/>
  <c r="G90" i="3" s="1"/>
  <c r="F91" i="3"/>
  <c r="G91" i="3"/>
  <c r="F92" i="3"/>
  <c r="G92" i="3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/>
  <c r="F114" i="3"/>
  <c r="G114" i="3" s="1"/>
  <c r="F115" i="3"/>
  <c r="G115" i="3"/>
  <c r="F116" i="3"/>
  <c r="G116" i="3"/>
  <c r="F117" i="3"/>
  <c r="G117" i="3" s="1"/>
  <c r="F118" i="3"/>
  <c r="G118" i="3" s="1"/>
  <c r="F119" i="3"/>
  <c r="G119" i="3" s="1"/>
  <c r="F120" i="3"/>
  <c r="G120" i="3" s="1"/>
  <c r="F121" i="3"/>
  <c r="G121" i="3"/>
  <c r="F122" i="3"/>
  <c r="G122" i="3" s="1"/>
  <c r="F123" i="3"/>
  <c r="G123" i="3"/>
  <c r="F124" i="3"/>
  <c r="G124" i="3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/>
  <c r="F132" i="3"/>
  <c r="G132" i="3"/>
  <c r="F133" i="3"/>
  <c r="G133" i="3" s="1"/>
  <c r="F134" i="3"/>
  <c r="G134" i="3" s="1"/>
  <c r="F135" i="3"/>
  <c r="G135" i="3" s="1"/>
  <c r="F136" i="3"/>
  <c r="G136" i="3" s="1"/>
  <c r="F137" i="3"/>
  <c r="G137" i="3"/>
  <c r="F138" i="3"/>
  <c r="G138" i="3" s="1"/>
  <c r="F139" i="3"/>
  <c r="G139" i="3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/>
  <c r="F148" i="3"/>
  <c r="G148" i="3"/>
  <c r="F149" i="3"/>
  <c r="G149" i="3" s="1"/>
  <c r="F150" i="3"/>
  <c r="G150" i="3" s="1"/>
  <c r="F151" i="3"/>
  <c r="G151" i="3" s="1"/>
  <c r="F152" i="3"/>
  <c r="G152" i="3" s="1"/>
  <c r="F153" i="3"/>
  <c r="G153" i="3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/>
  <c r="F164" i="3"/>
  <c r="G164" i="3"/>
  <c r="F165" i="3"/>
  <c r="G165" i="3" s="1"/>
  <c r="F166" i="3"/>
  <c r="G166" i="3" s="1"/>
  <c r="F167" i="3"/>
  <c r="G167" i="3" s="1"/>
  <c r="F168" i="3"/>
  <c r="G168" i="3" s="1"/>
  <c r="F169" i="3"/>
  <c r="G169" i="3"/>
  <c r="F170" i="3"/>
  <c r="G170" i="3" s="1"/>
  <c r="F171" i="3"/>
  <c r="G171" i="3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/>
  <c r="F180" i="3"/>
  <c r="G180" i="3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/>
  <c r="F194" i="3"/>
  <c r="G194" i="3" s="1"/>
  <c r="F195" i="3"/>
  <c r="G195" i="3" s="1"/>
  <c r="F196" i="3"/>
  <c r="G196" i="3"/>
  <c r="F197" i="3"/>
  <c r="G197" i="3" s="1"/>
  <c r="F198" i="3"/>
  <c r="G198" i="3" s="1"/>
  <c r="F199" i="3"/>
  <c r="G199" i="3" s="1"/>
  <c r="F200" i="3"/>
  <c r="G200" i="3" s="1"/>
  <c r="F201" i="3"/>
  <c r="G201" i="3"/>
  <c r="F202" i="3"/>
  <c r="G202" i="3" s="1"/>
  <c r="F203" i="3"/>
  <c r="G203" i="3" s="1"/>
  <c r="F204" i="3"/>
  <c r="G204" i="3"/>
  <c r="F205" i="3"/>
  <c r="G205" i="3" s="1"/>
  <c r="F206" i="3"/>
  <c r="G206" i="3" s="1"/>
  <c r="F207" i="3"/>
  <c r="G207" i="3" s="1"/>
  <c r="F208" i="3"/>
  <c r="G208" i="3" s="1"/>
  <c r="F209" i="3"/>
  <c r="G209" i="3"/>
  <c r="F210" i="3"/>
  <c r="G210" i="3" s="1"/>
  <c r="F211" i="3"/>
  <c r="G211" i="3"/>
  <c r="F212" i="3"/>
  <c r="G212" i="3"/>
  <c r="F213" i="3"/>
  <c r="G213" i="3" s="1"/>
  <c r="F214" i="3"/>
  <c r="G214" i="3" s="1"/>
  <c r="F215" i="3"/>
  <c r="G215" i="3" s="1"/>
  <c r="F216" i="3"/>
  <c r="G216" i="3" s="1"/>
  <c r="F217" i="3"/>
  <c r="G217" i="3"/>
  <c r="F218" i="3"/>
  <c r="G218" i="3" s="1"/>
  <c r="F219" i="3"/>
  <c r="G219" i="3" s="1"/>
  <c r="F220" i="3"/>
  <c r="G220" i="3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/>
  <c r="F228" i="3"/>
  <c r="G228" i="3"/>
  <c r="F229" i="3"/>
  <c r="G229" i="3" s="1"/>
  <c r="F230" i="3"/>
  <c r="G230" i="3" s="1"/>
  <c r="F231" i="3"/>
  <c r="G231" i="3" s="1"/>
  <c r="F232" i="3"/>
  <c r="G232" i="3" s="1"/>
  <c r="F233" i="3"/>
  <c r="G233" i="3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/>
  <c r="F242" i="3"/>
  <c r="G242" i="3" s="1"/>
  <c r="F243" i="3"/>
  <c r="G243" i="3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/>
  <c r="F250" i="3"/>
  <c r="G250" i="3" s="1"/>
  <c r="F251" i="3"/>
  <c r="G251" i="3"/>
  <c r="F252" i="3"/>
  <c r="G252" i="3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/>
  <c r="F260" i="3"/>
  <c r="G260" i="3"/>
  <c r="F261" i="3"/>
  <c r="G261" i="3" s="1"/>
  <c r="F262" i="3"/>
  <c r="G262" i="3" s="1"/>
  <c r="F263" i="3"/>
  <c r="G263" i="3" s="1"/>
  <c r="F264" i="3"/>
  <c r="G264" i="3"/>
  <c r="F265" i="3"/>
  <c r="G265" i="3"/>
  <c r="F266" i="3"/>
  <c r="G266" i="3" s="1"/>
  <c r="F267" i="3"/>
  <c r="G267" i="3" s="1"/>
  <c r="F268" i="3"/>
  <c r="G268" i="3" s="1"/>
  <c r="F269" i="3"/>
  <c r="G269" i="3" s="1"/>
  <c r="F270" i="3"/>
  <c r="G270" i="3"/>
  <c r="F271" i="3"/>
  <c r="G271" i="3" s="1"/>
  <c r="F272" i="3"/>
  <c r="G272" i="3" s="1"/>
  <c r="F273" i="3"/>
  <c r="G273" i="3" s="1"/>
  <c r="F274" i="3"/>
  <c r="G274" i="3" s="1"/>
  <c r="F275" i="3"/>
  <c r="G275" i="3"/>
  <c r="F276" i="3"/>
  <c r="G276" i="3"/>
  <c r="F277" i="3"/>
  <c r="G277" i="3" s="1"/>
  <c r="F278" i="3"/>
  <c r="G278" i="3" s="1"/>
  <c r="F279" i="3"/>
  <c r="G279" i="3" s="1"/>
  <c r="F280" i="3"/>
  <c r="G280" i="3"/>
  <c r="F281" i="3"/>
  <c r="G281" i="3"/>
  <c r="F282" i="3"/>
  <c r="G282" i="3" s="1"/>
  <c r="F283" i="3"/>
  <c r="G283" i="3"/>
  <c r="F284" i="3"/>
  <c r="G284" i="3"/>
  <c r="F285" i="3"/>
  <c r="G285" i="3" s="1"/>
  <c r="F286" i="3"/>
  <c r="G286" i="3"/>
  <c r="F287" i="3"/>
  <c r="G287" i="3" s="1"/>
  <c r="F288" i="3"/>
  <c r="G288" i="3" s="1"/>
  <c r="F289" i="3"/>
  <c r="G289" i="3" s="1"/>
  <c r="F290" i="3"/>
  <c r="G290" i="3" s="1"/>
  <c r="F291" i="3"/>
  <c r="G291" i="3"/>
  <c r="F292" i="3"/>
  <c r="G292" i="3" s="1"/>
  <c r="F293" i="3"/>
  <c r="G293" i="3" s="1"/>
  <c r="F294" i="3"/>
  <c r="G294" i="3"/>
  <c r="F295" i="3"/>
  <c r="G295" i="3" s="1"/>
  <c r="F296" i="3"/>
  <c r="G296" i="3" s="1"/>
  <c r="F297" i="3"/>
  <c r="G297" i="3"/>
  <c r="F298" i="3"/>
  <c r="G298" i="3" s="1"/>
  <c r="F299" i="3"/>
  <c r="G299" i="3" s="1"/>
  <c r="F300" i="3"/>
  <c r="G300" i="3" s="1"/>
  <c r="F301" i="3"/>
  <c r="G301" i="3" s="1"/>
  <c r="F302" i="3"/>
  <c r="G302" i="3"/>
  <c r="F303" i="3"/>
  <c r="G303" i="3" s="1"/>
  <c r="F304" i="3"/>
  <c r="G304" i="3"/>
  <c r="F305" i="3"/>
  <c r="G305" i="3"/>
  <c r="F306" i="3"/>
  <c r="G306" i="3" s="1"/>
  <c r="F307" i="3"/>
  <c r="G307" i="3"/>
  <c r="F308" i="3"/>
  <c r="G308" i="3"/>
  <c r="F309" i="3"/>
  <c r="G309" i="3" s="1"/>
  <c r="F310" i="3"/>
  <c r="G310" i="3" s="1"/>
  <c r="F311" i="3"/>
  <c r="G311" i="3" s="1"/>
  <c r="F312" i="3"/>
  <c r="G312" i="3"/>
  <c r="F313" i="3"/>
  <c r="G313" i="3"/>
  <c r="F314" i="3"/>
  <c r="G314" i="3" s="1"/>
  <c r="F315" i="3"/>
  <c r="G315" i="3" s="1"/>
  <c r="F316" i="3"/>
  <c r="G316" i="3" s="1"/>
  <c r="F317" i="3"/>
  <c r="G317" i="3" s="1"/>
  <c r="F318" i="3"/>
  <c r="G318" i="3"/>
  <c r="F319" i="3"/>
  <c r="G319" i="3" s="1"/>
  <c r="F320" i="3"/>
  <c r="G320" i="3" s="1"/>
  <c r="F321" i="3"/>
  <c r="G321" i="3"/>
  <c r="F322" i="3"/>
  <c r="G322" i="3" s="1"/>
  <c r="F323" i="3"/>
  <c r="G323" i="3"/>
  <c r="F324" i="3"/>
  <c r="G324" i="3"/>
  <c r="F325" i="3"/>
  <c r="G325" i="3" s="1"/>
  <c r="F326" i="3"/>
  <c r="G326" i="3" s="1"/>
  <c r="F327" i="3"/>
  <c r="G327" i="3" s="1"/>
  <c r="F328" i="3"/>
  <c r="G328" i="3"/>
  <c r="F329" i="3"/>
  <c r="G329" i="3"/>
  <c r="F330" i="3"/>
  <c r="G330" i="3" s="1"/>
  <c r="F331" i="3"/>
  <c r="G331" i="3"/>
  <c r="F332" i="3"/>
  <c r="G332" i="3"/>
  <c r="F333" i="3"/>
  <c r="G333" i="3" s="1"/>
  <c r="F334" i="3"/>
  <c r="G334" i="3"/>
  <c r="F335" i="3"/>
  <c r="G335" i="3" s="1"/>
  <c r="F336" i="3"/>
  <c r="G336" i="3" s="1"/>
  <c r="F337" i="3"/>
  <c r="G337" i="3" s="1"/>
  <c r="F338" i="3"/>
  <c r="G338" i="3" s="1"/>
  <c r="F339" i="3"/>
  <c r="G339" i="3"/>
  <c r="F340" i="3"/>
  <c r="G340" i="3"/>
  <c r="F341" i="3"/>
  <c r="G341" i="3" s="1"/>
  <c r="F342" i="3"/>
  <c r="G342" i="3"/>
  <c r="F343" i="3"/>
  <c r="G343" i="3" s="1"/>
  <c r="F344" i="3"/>
  <c r="G344" i="3" s="1"/>
  <c r="F345" i="3"/>
  <c r="G345" i="3"/>
  <c r="F346" i="3"/>
  <c r="G346" i="3" s="1"/>
  <c r="F347" i="3"/>
  <c r="G347" i="3" s="1"/>
  <c r="F348" i="3"/>
  <c r="G348" i="3" s="1"/>
  <c r="F349" i="3"/>
  <c r="G349" i="3" s="1"/>
  <c r="F350" i="3"/>
  <c r="G350" i="3"/>
  <c r="F351" i="3"/>
  <c r="G351" i="3" s="1"/>
  <c r="F352" i="3"/>
  <c r="G352" i="3"/>
  <c r="F353" i="3"/>
  <c r="G353" i="3"/>
  <c r="F354" i="3"/>
  <c r="G354" i="3" s="1"/>
  <c r="F355" i="3"/>
  <c r="G355" i="3" s="1"/>
  <c r="F356" i="3"/>
  <c r="G356" i="3"/>
  <c r="F357" i="3"/>
  <c r="G357" i="3" s="1"/>
  <c r="F358" i="3"/>
  <c r="G358" i="3" s="1"/>
  <c r="F359" i="3"/>
  <c r="G359" i="3" s="1"/>
  <c r="F360" i="3"/>
  <c r="G360" i="3"/>
  <c r="F361" i="3"/>
  <c r="G361" i="3"/>
  <c r="F362" i="3"/>
  <c r="G362" i="3" s="1"/>
  <c r="F363" i="3"/>
  <c r="G363" i="3"/>
  <c r="F364" i="3"/>
  <c r="G364" i="3"/>
  <c r="F365" i="3"/>
  <c r="G365" i="3" s="1"/>
  <c r="F366" i="3"/>
  <c r="G366" i="3"/>
  <c r="F367" i="3"/>
  <c r="G367" i="3" s="1"/>
  <c r="F368" i="3"/>
  <c r="G368" i="3" s="1"/>
  <c r="F369" i="3"/>
  <c r="G369" i="3" s="1"/>
  <c r="F370" i="3"/>
  <c r="G370" i="3" s="1"/>
  <c r="F371" i="3"/>
  <c r="G371" i="3"/>
  <c r="F372" i="3"/>
  <c r="G372" i="3"/>
  <c r="F373" i="3"/>
  <c r="G373" i="3" s="1"/>
  <c r="F374" i="3"/>
  <c r="G374" i="3"/>
  <c r="F375" i="3"/>
  <c r="G375" i="3" s="1"/>
  <c r="F376" i="3"/>
  <c r="G376" i="3"/>
  <c r="F377" i="3"/>
  <c r="G377" i="3"/>
  <c r="F378" i="3"/>
  <c r="G378" i="3" s="1"/>
  <c r="F379" i="3"/>
  <c r="G379" i="3" s="1"/>
  <c r="F380" i="3"/>
  <c r="G380" i="3"/>
  <c r="F381" i="3"/>
  <c r="G381" i="3" s="1"/>
  <c r="F382" i="3"/>
  <c r="G382" i="3" s="1"/>
  <c r="F383" i="3"/>
  <c r="G383" i="3" s="1"/>
  <c r="F384" i="3"/>
  <c r="G384" i="3"/>
  <c r="F385" i="3"/>
  <c r="G385" i="3" s="1"/>
  <c r="F386" i="3"/>
  <c r="G386" i="3" s="1"/>
  <c r="F387" i="3"/>
  <c r="G387" i="3"/>
  <c r="F388" i="3"/>
  <c r="G388" i="3"/>
  <c r="F389" i="3"/>
  <c r="G389" i="3" s="1"/>
  <c r="F390" i="3"/>
  <c r="G390" i="3" s="1"/>
  <c r="F391" i="3"/>
  <c r="G391" i="3" s="1"/>
  <c r="F392" i="3"/>
  <c r="G392" i="3"/>
  <c r="F393" i="3"/>
  <c r="G393" i="3"/>
  <c r="F394" i="3"/>
  <c r="G394" i="3" s="1"/>
  <c r="F395" i="3"/>
  <c r="G395" i="3" s="1"/>
  <c r="F396" i="3"/>
  <c r="G396" i="3" s="1"/>
  <c r="F397" i="3"/>
  <c r="G397" i="3" s="1"/>
  <c r="F398" i="3"/>
  <c r="G398" i="3"/>
  <c r="F399" i="3"/>
  <c r="G399" i="3" s="1"/>
  <c r="F400" i="3"/>
  <c r="G400" i="3"/>
  <c r="F401" i="3"/>
  <c r="G401" i="3" s="1"/>
  <c r="F402" i="3"/>
  <c r="G402" i="3" s="1"/>
  <c r="F403" i="3"/>
  <c r="G403" i="3"/>
  <c r="F404" i="3"/>
  <c r="G404" i="3"/>
  <c r="F405" i="3"/>
  <c r="G405" i="3" s="1"/>
  <c r="F406" i="3"/>
  <c r="G406" i="3" s="1"/>
  <c r="F407" i="3"/>
  <c r="G407" i="3" s="1"/>
  <c r="F408" i="3"/>
  <c r="G408" i="3"/>
  <c r="F409" i="3"/>
  <c r="G409" i="3"/>
  <c r="F410" i="3"/>
  <c r="G410" i="3" s="1"/>
  <c r="F411" i="3"/>
  <c r="G411" i="3"/>
  <c r="F412" i="3"/>
  <c r="G412" i="3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/>
  <c r="F420" i="3"/>
  <c r="G420" i="3" s="1"/>
  <c r="F421" i="3"/>
  <c r="G421" i="3" s="1"/>
  <c r="F422" i="3"/>
  <c r="G422" i="3"/>
  <c r="F423" i="3"/>
  <c r="G423" i="3" s="1"/>
  <c r="F424" i="3"/>
  <c r="G424" i="3" s="1"/>
  <c r="F425" i="3"/>
  <c r="G425" i="3"/>
  <c r="F426" i="3"/>
  <c r="G426" i="3" s="1"/>
  <c r="F427" i="3"/>
  <c r="G427" i="3" s="1"/>
  <c r="F428" i="3"/>
  <c r="G428" i="3" s="1"/>
  <c r="F429" i="3"/>
  <c r="G429" i="3" s="1"/>
  <c r="F430" i="3"/>
  <c r="G430" i="3"/>
  <c r="F431" i="3"/>
  <c r="G431" i="3" s="1"/>
  <c r="F432" i="3"/>
  <c r="G432" i="3"/>
  <c r="F433" i="3"/>
  <c r="G433" i="3"/>
  <c r="F434" i="3"/>
  <c r="G434" i="3" s="1"/>
  <c r="F435" i="3"/>
  <c r="G435" i="3"/>
  <c r="F436" i="3"/>
  <c r="G436" i="3"/>
  <c r="F437" i="3"/>
  <c r="G437" i="3" s="1"/>
  <c r="F438" i="3"/>
  <c r="G438" i="3" s="1"/>
  <c r="F439" i="3"/>
  <c r="G439" i="3" s="1"/>
  <c r="F440" i="3"/>
  <c r="G440" i="3"/>
  <c r="F441" i="3"/>
  <c r="G441" i="3"/>
  <c r="F442" i="3"/>
  <c r="G442" i="3" s="1"/>
  <c r="F443" i="3"/>
  <c r="G443" i="3"/>
  <c r="F444" i="3"/>
  <c r="G444" i="3" s="1"/>
  <c r="F445" i="3"/>
  <c r="G445" i="3" s="1"/>
  <c r="F446" i="3"/>
  <c r="G446" i="3"/>
  <c r="F447" i="3"/>
  <c r="G447" i="3" s="1"/>
  <c r="F448" i="3"/>
  <c r="G448" i="3" s="1"/>
  <c r="F449" i="3"/>
  <c r="G449" i="3"/>
  <c r="F450" i="3"/>
  <c r="G450" i="3" s="1"/>
  <c r="F451" i="3"/>
  <c r="G451" i="3"/>
  <c r="F452" i="3"/>
  <c r="G452" i="3"/>
  <c r="F453" i="3"/>
  <c r="G453" i="3" s="1"/>
  <c r="F454" i="3"/>
  <c r="G454" i="3" s="1"/>
  <c r="F455" i="3"/>
  <c r="G455" i="3" s="1"/>
  <c r="F456" i="3"/>
  <c r="G456" i="3"/>
  <c r="F457" i="3"/>
  <c r="G457" i="3"/>
  <c r="F458" i="3"/>
  <c r="G458" i="3" s="1"/>
  <c r="F459" i="3"/>
  <c r="G459" i="3" s="1"/>
  <c r="F460" i="3"/>
  <c r="G460" i="3"/>
  <c r="F461" i="3"/>
  <c r="G461" i="3" s="1"/>
  <c r="F462" i="3"/>
  <c r="G462" i="3"/>
  <c r="F463" i="3"/>
  <c r="G463" i="3" s="1"/>
  <c r="F464" i="3"/>
  <c r="G464" i="3" s="1"/>
  <c r="F465" i="3"/>
  <c r="G465" i="3" s="1"/>
  <c r="F466" i="3"/>
  <c r="G466" i="3" s="1"/>
  <c r="F467" i="3"/>
  <c r="G467" i="3"/>
  <c r="F468" i="3"/>
  <c r="G468" i="3"/>
  <c r="F469" i="3"/>
  <c r="G469" i="3" s="1"/>
  <c r="F470" i="3"/>
  <c r="G470" i="3" s="1"/>
  <c r="F471" i="3"/>
  <c r="G471" i="3" s="1"/>
  <c r="F472" i="3"/>
  <c r="G472" i="3"/>
  <c r="F473" i="3"/>
  <c r="G473" i="3"/>
  <c r="F474" i="3"/>
  <c r="G474" i="3" s="1"/>
  <c r="F475" i="3"/>
  <c r="G475" i="3" s="1"/>
  <c r="F476" i="3"/>
  <c r="G476" i="3" s="1"/>
  <c r="F477" i="3"/>
  <c r="G477" i="3" s="1"/>
  <c r="F478" i="3"/>
  <c r="G478" i="3"/>
  <c r="F479" i="3"/>
  <c r="G479" i="3" s="1"/>
  <c r="F480" i="3"/>
  <c r="G480" i="3"/>
  <c r="F481" i="3"/>
  <c r="G481" i="3" s="1"/>
  <c r="F482" i="3"/>
  <c r="G482" i="3" s="1"/>
  <c r="F483" i="3"/>
  <c r="G483" i="3"/>
  <c r="F484" i="3"/>
  <c r="G484" i="3"/>
  <c r="F485" i="3"/>
  <c r="G485" i="3" s="1"/>
  <c r="F486" i="3"/>
  <c r="G486" i="3" s="1"/>
  <c r="F487" i="3"/>
  <c r="G487" i="3" s="1"/>
  <c r="F488" i="3"/>
  <c r="G488" i="3"/>
  <c r="F489" i="3"/>
  <c r="G489" i="3"/>
  <c r="F490" i="3"/>
  <c r="G490" i="3" s="1"/>
  <c r="F491" i="3"/>
  <c r="G491" i="3" s="1"/>
  <c r="F492" i="3"/>
  <c r="G492" i="3"/>
  <c r="F493" i="3"/>
  <c r="G493" i="3" s="1"/>
  <c r="F494" i="3"/>
  <c r="G494" i="3"/>
  <c r="F495" i="3"/>
  <c r="G495" i="3" s="1"/>
  <c r="F496" i="3"/>
  <c r="G496" i="3" s="1"/>
  <c r="F497" i="3"/>
  <c r="G497" i="3" s="1"/>
  <c r="F498" i="3"/>
  <c r="G498" i="3" s="1"/>
  <c r="F499" i="3"/>
  <c r="G499" i="3"/>
  <c r="F500" i="3"/>
  <c r="G500" i="3"/>
  <c r="F501" i="3"/>
  <c r="G501" i="3" s="1"/>
  <c r="F502" i="3"/>
  <c r="G502" i="3" s="1"/>
  <c r="F503" i="3"/>
  <c r="G503" i="3" s="1"/>
  <c r="F504" i="3"/>
  <c r="G504" i="3"/>
  <c r="F505" i="3"/>
  <c r="G505" i="3"/>
  <c r="F506" i="3"/>
  <c r="G506" i="3" s="1"/>
  <c r="F507" i="3"/>
  <c r="G507" i="3" s="1"/>
  <c r="F508" i="3"/>
  <c r="G508" i="3"/>
  <c r="F509" i="3"/>
  <c r="G509" i="3" s="1"/>
  <c r="F510" i="3"/>
  <c r="G510" i="3" s="1"/>
  <c r="F511" i="3"/>
  <c r="G511" i="3" s="1"/>
  <c r="F512" i="3"/>
  <c r="G512" i="3"/>
  <c r="F513" i="3"/>
  <c r="G513" i="3" s="1"/>
  <c r="F514" i="3"/>
  <c r="G514" i="3" s="1"/>
  <c r="F515" i="3"/>
  <c r="G515" i="3"/>
  <c r="F516" i="3"/>
  <c r="G516" i="3"/>
  <c r="F517" i="3"/>
  <c r="G517" i="3" s="1"/>
  <c r="F518" i="3"/>
  <c r="G518" i="3" s="1"/>
  <c r="F519" i="3"/>
  <c r="G519" i="3" s="1"/>
  <c r="F520" i="3"/>
  <c r="G520" i="3"/>
  <c r="F521" i="3"/>
  <c r="G521" i="3"/>
  <c r="F522" i="3"/>
  <c r="G522" i="3" s="1"/>
  <c r="F523" i="3"/>
  <c r="G523" i="3" s="1"/>
  <c r="F524" i="3"/>
  <c r="G524" i="3" s="1"/>
  <c r="F525" i="3"/>
  <c r="G525" i="3" s="1"/>
  <c r="F526" i="3"/>
  <c r="G526" i="3"/>
  <c r="F527" i="3"/>
  <c r="G527" i="3" s="1"/>
  <c r="F528" i="3"/>
  <c r="G528" i="3"/>
  <c r="F529" i="3"/>
  <c r="G529" i="3" s="1"/>
  <c r="F530" i="3"/>
  <c r="G530" i="3" s="1"/>
  <c r="F531" i="3"/>
  <c r="G531" i="3"/>
  <c r="F532" i="3"/>
  <c r="G532" i="3"/>
  <c r="F533" i="3"/>
  <c r="G533" i="3" s="1"/>
  <c r="F534" i="3"/>
  <c r="G534" i="3" s="1"/>
  <c r="F535" i="3"/>
  <c r="G535" i="3" s="1"/>
  <c r="F536" i="3"/>
  <c r="G536" i="3"/>
  <c r="F537" i="3"/>
  <c r="G537" i="3"/>
  <c r="F538" i="3"/>
  <c r="G538" i="3" s="1"/>
  <c r="F539" i="3"/>
  <c r="G539" i="3"/>
  <c r="F540" i="3"/>
  <c r="G540" i="3"/>
  <c r="F541" i="3"/>
  <c r="G541" i="3" s="1"/>
  <c r="F542" i="3"/>
  <c r="G542" i="3" s="1"/>
  <c r="F543" i="3"/>
  <c r="G543" i="3"/>
  <c r="F544" i="3"/>
  <c r="G544" i="3"/>
  <c r="F545" i="3"/>
  <c r="G545" i="3"/>
  <c r="F546" i="3"/>
  <c r="G546" i="3" s="1"/>
  <c r="F547" i="3"/>
  <c r="G547" i="3"/>
  <c r="F548" i="3"/>
  <c r="G548" i="3"/>
  <c r="F549" i="3"/>
  <c r="G549" i="3" s="1"/>
  <c r="F550" i="3"/>
  <c r="G550" i="3"/>
  <c r="F551" i="3"/>
  <c r="G551" i="3" s="1"/>
  <c r="F552" i="3"/>
  <c r="G552" i="3"/>
  <c r="F553" i="3"/>
  <c r="G553" i="3"/>
  <c r="F554" i="3"/>
  <c r="G554" i="3" s="1"/>
  <c r="F555" i="3"/>
  <c r="G555" i="3" s="1"/>
  <c r="F556" i="3"/>
  <c r="G556" i="3"/>
  <c r="F557" i="3"/>
  <c r="G557" i="3" s="1"/>
  <c r="F558" i="3"/>
  <c r="G558" i="3"/>
  <c r="F559" i="3"/>
  <c r="G559" i="3"/>
  <c r="F560" i="3"/>
  <c r="G560" i="3"/>
  <c r="F561" i="3"/>
  <c r="G561" i="3"/>
  <c r="F562" i="3"/>
  <c r="G562" i="3" s="1"/>
  <c r="F563" i="3"/>
  <c r="G563" i="3" s="1"/>
  <c r="F564" i="3"/>
  <c r="G564" i="3" s="1"/>
  <c r="F565" i="3"/>
  <c r="G565" i="3" s="1"/>
  <c r="F566" i="3"/>
  <c r="G566" i="3"/>
  <c r="F567" i="3"/>
  <c r="G567" i="3"/>
  <c r="F568" i="3"/>
  <c r="G568" i="3"/>
  <c r="F569" i="3"/>
  <c r="G569" i="3"/>
  <c r="F570" i="3"/>
  <c r="G570" i="3" s="1"/>
  <c r="F571" i="3"/>
  <c r="G571" i="3" s="1"/>
  <c r="F572" i="3"/>
  <c r="G572" i="3" s="1"/>
  <c r="F573" i="3"/>
  <c r="G573" i="3" s="1"/>
  <c r="F574" i="3"/>
  <c r="G574" i="3"/>
  <c r="F575" i="3"/>
  <c r="G575" i="3" s="1"/>
  <c r="F576" i="3"/>
  <c r="G576" i="3"/>
  <c r="F577" i="3"/>
  <c r="G577" i="3"/>
  <c r="F578" i="3"/>
  <c r="G578" i="3" s="1"/>
  <c r="F579" i="3"/>
  <c r="G579" i="3" s="1"/>
  <c r="F580" i="3"/>
  <c r="G580" i="3" s="1"/>
  <c r="F581" i="3"/>
  <c r="G581" i="3" s="1"/>
  <c r="F582" i="3"/>
  <c r="G582" i="3"/>
  <c r="F583" i="3"/>
  <c r="G583" i="3"/>
  <c r="F584" i="3"/>
  <c r="G584" i="3"/>
  <c r="F585" i="3"/>
  <c r="G585" i="3" s="1"/>
  <c r="F586" i="3"/>
  <c r="G586" i="3" s="1"/>
  <c r="F587" i="3"/>
  <c r="G587" i="3"/>
  <c r="F588" i="3"/>
  <c r="G588" i="3" s="1"/>
  <c r="F589" i="3"/>
  <c r="G589" i="3" s="1"/>
  <c r="F590" i="3"/>
  <c r="G590" i="3"/>
  <c r="F591" i="3"/>
  <c r="G591" i="3"/>
  <c r="F592" i="3"/>
  <c r="G592" i="3"/>
  <c r="F593" i="3"/>
  <c r="G593" i="3" s="1"/>
  <c r="F594" i="3"/>
  <c r="G594" i="3" s="1"/>
  <c r="F595" i="3"/>
  <c r="G595" i="3" s="1"/>
  <c r="F596" i="3"/>
  <c r="G596" i="3"/>
  <c r="F597" i="3"/>
  <c r="G597" i="3" s="1"/>
  <c r="F598" i="3"/>
  <c r="G598" i="3"/>
  <c r="F599" i="3"/>
  <c r="G599" i="3"/>
  <c r="F600" i="3"/>
  <c r="G600" i="3"/>
  <c r="F601" i="3"/>
  <c r="G601" i="3"/>
  <c r="F602" i="3"/>
  <c r="G602" i="3" s="1"/>
  <c r="F603" i="3"/>
  <c r="G603" i="3"/>
  <c r="F604" i="3"/>
  <c r="G604" i="3" s="1"/>
  <c r="F605" i="3"/>
  <c r="G605" i="3" s="1"/>
  <c r="F606" i="3"/>
  <c r="G606" i="3"/>
  <c r="F607" i="3"/>
  <c r="G607" i="3"/>
  <c r="F608" i="3"/>
  <c r="G608" i="3"/>
  <c r="F609" i="3"/>
  <c r="G609" i="3"/>
  <c r="F610" i="3"/>
  <c r="G610" i="3" s="1"/>
  <c r="F611" i="3"/>
  <c r="G611" i="3"/>
  <c r="F612" i="3"/>
  <c r="G612" i="3"/>
  <c r="F613" i="3"/>
  <c r="G613" i="3" s="1"/>
  <c r="F614" i="3"/>
  <c r="G614" i="3"/>
  <c r="F615" i="3"/>
  <c r="G615" i="3"/>
  <c r="F616" i="3"/>
  <c r="G616" i="3"/>
  <c r="F617" i="3"/>
  <c r="G617" i="3"/>
  <c r="F618" i="3"/>
  <c r="G618" i="3" s="1"/>
  <c r="F619" i="3"/>
  <c r="G619" i="3" s="1"/>
  <c r="F620" i="3"/>
  <c r="G620" i="3" s="1"/>
  <c r="F621" i="3"/>
  <c r="G621" i="3" s="1"/>
  <c r="F622" i="3"/>
  <c r="G622" i="3"/>
  <c r="F623" i="3"/>
  <c r="G623" i="3" s="1"/>
  <c r="F624" i="3"/>
  <c r="G624" i="3"/>
  <c r="F625" i="3"/>
  <c r="G625" i="3"/>
  <c r="F626" i="3"/>
  <c r="G626" i="3" s="1"/>
  <c r="F627" i="3"/>
  <c r="G627" i="3" s="1"/>
  <c r="F628" i="3"/>
  <c r="G628" i="3" s="1"/>
  <c r="F629" i="3"/>
  <c r="G629" i="3" s="1"/>
  <c r="F630" i="3"/>
  <c r="G630" i="3"/>
  <c r="F631" i="3"/>
  <c r="G631" i="3"/>
  <c r="F632" i="3"/>
  <c r="G632" i="3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/>
  <c r="F639" i="3"/>
  <c r="G639" i="3"/>
  <c r="F640" i="3"/>
  <c r="G640" i="3"/>
  <c r="F641" i="3"/>
  <c r="G641" i="3"/>
  <c r="F642" i="3"/>
  <c r="G642" i="3" s="1"/>
  <c r="F643" i="3"/>
  <c r="G643" i="3" s="1"/>
  <c r="F644" i="3"/>
  <c r="G644" i="3" s="1"/>
  <c r="F645" i="3"/>
  <c r="G645" i="3" s="1"/>
  <c r="F646" i="3"/>
  <c r="G646" i="3"/>
  <c r="F647" i="3"/>
  <c r="G647" i="3"/>
  <c r="F648" i="3"/>
  <c r="G648" i="3"/>
  <c r="F649" i="3"/>
  <c r="G649" i="3"/>
  <c r="F650" i="3"/>
  <c r="G650" i="3" s="1"/>
  <c r="F651" i="3"/>
  <c r="G651" i="3" s="1"/>
  <c r="F652" i="3"/>
  <c r="G652" i="3" s="1"/>
  <c r="F653" i="3"/>
  <c r="G653" i="3" s="1"/>
  <c r="F654" i="3"/>
  <c r="G654" i="3"/>
  <c r="F655" i="3"/>
  <c r="G655" i="3"/>
  <c r="F656" i="3"/>
  <c r="G656" i="3"/>
  <c r="F657" i="3"/>
  <c r="G657" i="3"/>
  <c r="F658" i="3"/>
  <c r="G658" i="3" s="1"/>
  <c r="F659" i="3"/>
  <c r="G659" i="3"/>
  <c r="F660" i="3"/>
  <c r="G660" i="3"/>
  <c r="F661" i="3"/>
  <c r="G661" i="3" s="1"/>
  <c r="F662" i="3"/>
  <c r="G662" i="3"/>
  <c r="F663" i="3"/>
  <c r="G663" i="3"/>
  <c r="F664" i="3"/>
  <c r="G664" i="3"/>
  <c r="F665" i="3"/>
  <c r="G665" i="3"/>
  <c r="F666" i="3"/>
  <c r="G666" i="3" s="1"/>
  <c r="F667" i="3"/>
  <c r="G667" i="3"/>
  <c r="F668" i="3"/>
  <c r="G668" i="3"/>
  <c r="F669" i="3"/>
  <c r="G669" i="3" s="1"/>
  <c r="F670" i="3"/>
  <c r="G670" i="3" s="1"/>
  <c r="F671" i="3"/>
  <c r="G671" i="3"/>
  <c r="F672" i="3"/>
  <c r="G672" i="3"/>
  <c r="F673" i="3"/>
  <c r="G673" i="3"/>
  <c r="F674" i="3"/>
  <c r="G674" i="3" s="1"/>
  <c r="F675" i="3"/>
  <c r="G675" i="3"/>
  <c r="F676" i="3"/>
  <c r="G676" i="3"/>
  <c r="F677" i="3"/>
  <c r="G677" i="3" s="1"/>
  <c r="F678" i="3"/>
  <c r="G678" i="3"/>
  <c r="F679" i="3"/>
  <c r="G679" i="3" s="1"/>
  <c r="F680" i="3"/>
  <c r="G680" i="3"/>
  <c r="F681" i="3"/>
  <c r="G681" i="3"/>
  <c r="F682" i="3"/>
  <c r="G682" i="3"/>
  <c r="F683" i="3"/>
  <c r="G683" i="3"/>
  <c r="F684" i="3"/>
  <c r="G684" i="3"/>
  <c r="F685" i="3"/>
  <c r="G685" i="3" s="1"/>
  <c r="F686" i="3"/>
  <c r="G686" i="3"/>
  <c r="F687" i="3"/>
  <c r="G687" i="3" s="1"/>
  <c r="F688" i="3"/>
  <c r="G688" i="3"/>
  <c r="F689" i="3"/>
  <c r="G689" i="3"/>
  <c r="F690" i="3"/>
  <c r="G690" i="3"/>
  <c r="F691" i="3"/>
  <c r="G691" i="3"/>
  <c r="F692" i="3"/>
  <c r="G692" i="3"/>
  <c r="F693" i="3"/>
  <c r="G693" i="3" s="1"/>
  <c r="F694" i="3"/>
  <c r="G694" i="3"/>
  <c r="F695" i="3"/>
  <c r="G695" i="3" s="1"/>
  <c r="F696" i="3"/>
  <c r="G696" i="3"/>
  <c r="F697" i="3"/>
  <c r="G697" i="3"/>
  <c r="F698" i="3"/>
  <c r="G698" i="3"/>
  <c r="F699" i="3"/>
  <c r="G699" i="3"/>
  <c r="F700" i="3"/>
  <c r="G700" i="3"/>
  <c r="F701" i="3"/>
  <c r="G701" i="3" s="1"/>
  <c r="F702" i="3"/>
  <c r="G702" i="3"/>
  <c r="F703" i="3"/>
  <c r="G703" i="3" s="1"/>
  <c r="F704" i="3"/>
  <c r="G704" i="3"/>
  <c r="F705" i="3"/>
  <c r="G705" i="3"/>
  <c r="F706" i="3"/>
  <c r="G706" i="3"/>
  <c r="F707" i="3"/>
  <c r="G707" i="3"/>
  <c r="F708" i="3"/>
  <c r="G708" i="3"/>
  <c r="F709" i="3"/>
  <c r="G709" i="3" s="1"/>
  <c r="F710" i="3"/>
  <c r="G710" i="3"/>
  <c r="F711" i="3"/>
  <c r="G711" i="3" s="1"/>
  <c r="F712" i="3"/>
  <c r="G712" i="3"/>
  <c r="F713" i="3"/>
  <c r="G713" i="3"/>
  <c r="F714" i="3"/>
  <c r="G714" i="3"/>
  <c r="F715" i="3"/>
  <c r="G715" i="3"/>
  <c r="F716" i="3"/>
  <c r="G716" i="3"/>
  <c r="F717" i="3"/>
  <c r="G717" i="3" s="1"/>
  <c r="F718" i="3"/>
  <c r="G718" i="3"/>
  <c r="F719" i="3"/>
  <c r="G719" i="3" s="1"/>
  <c r="F720" i="3"/>
  <c r="G720" i="3"/>
  <c r="F721" i="3"/>
  <c r="G721" i="3"/>
  <c r="F722" i="3"/>
  <c r="G722" i="3"/>
  <c r="F723" i="3"/>
  <c r="G723" i="3"/>
  <c r="F724" i="3"/>
  <c r="G724" i="3"/>
  <c r="F725" i="3"/>
  <c r="G725" i="3" s="1"/>
  <c r="F726" i="3"/>
  <c r="G726" i="3"/>
  <c r="F727" i="3"/>
  <c r="G727" i="3" s="1"/>
  <c r="F728" i="3"/>
  <c r="G728" i="3"/>
  <c r="F729" i="3"/>
  <c r="G729" i="3"/>
  <c r="F730" i="3"/>
  <c r="G730" i="3"/>
  <c r="F731" i="3"/>
  <c r="G731" i="3"/>
  <c r="F732" i="3"/>
  <c r="G732" i="3"/>
  <c r="F733" i="3"/>
  <c r="G733" i="3" s="1"/>
  <c r="F734" i="3"/>
  <c r="G734" i="3"/>
  <c r="F735" i="3"/>
  <c r="G735" i="3" s="1"/>
  <c r="F736" i="3"/>
  <c r="G736" i="3"/>
  <c r="F737" i="3"/>
  <c r="G737" i="3"/>
  <c r="F738" i="3"/>
  <c r="G738" i="3"/>
  <c r="F739" i="3"/>
  <c r="G739" i="3"/>
  <c r="F740" i="3"/>
  <c r="G740" i="3"/>
  <c r="F741" i="3"/>
  <c r="G741" i="3" s="1"/>
  <c r="F742" i="3"/>
  <c r="G742" i="3"/>
  <c r="F743" i="3"/>
  <c r="G743" i="3" s="1"/>
  <c r="F744" i="3"/>
  <c r="G744" i="3"/>
  <c r="F745" i="3"/>
  <c r="G745" i="3"/>
  <c r="F746" i="3"/>
  <c r="G746" i="3"/>
  <c r="F747" i="3"/>
  <c r="G747" i="3"/>
  <c r="F748" i="3"/>
  <c r="G748" i="3"/>
  <c r="F749" i="3"/>
  <c r="G749" i="3" s="1"/>
  <c r="F750" i="3"/>
  <c r="G750" i="3"/>
  <c r="F751" i="3"/>
  <c r="G751" i="3" s="1"/>
  <c r="F752" i="3"/>
  <c r="G752" i="3"/>
  <c r="F753" i="3"/>
  <c r="G753" i="3"/>
  <c r="F754" i="3"/>
  <c r="G754" i="3"/>
  <c r="F755" i="3"/>
  <c r="G755" i="3"/>
  <c r="F756" i="3"/>
  <c r="G756" i="3"/>
  <c r="F757" i="3"/>
  <c r="G757" i="3" s="1"/>
  <c r="F758" i="3"/>
  <c r="G758" i="3"/>
  <c r="F759" i="3"/>
  <c r="G759" i="3" s="1"/>
  <c r="F760" i="3"/>
  <c r="G760" i="3"/>
  <c r="F761" i="3"/>
  <c r="G761" i="3"/>
  <c r="F762" i="3"/>
  <c r="G762" i="3" s="1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 s="1"/>
  <c r="F771" i="3"/>
  <c r="G771" i="3"/>
  <c r="F772" i="3"/>
  <c r="G772" i="3"/>
  <c r="F773" i="3"/>
  <c r="G773" i="3"/>
  <c r="F774" i="3"/>
  <c r="G774" i="3" s="1"/>
  <c r="F775" i="3"/>
  <c r="G775" i="3"/>
  <c r="F776" i="3"/>
  <c r="G776" i="3"/>
  <c r="F777" i="3"/>
  <c r="G777" i="3"/>
  <c r="F778" i="3"/>
  <c r="G778" i="3" s="1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 s="1"/>
  <c r="F787" i="3"/>
  <c r="G787" i="3"/>
  <c r="F788" i="3"/>
  <c r="G788" i="3"/>
  <c r="F789" i="3"/>
  <c r="G789" i="3"/>
  <c r="F790" i="3"/>
  <c r="G790" i="3"/>
  <c r="F791" i="3"/>
  <c r="G791" i="3" s="1"/>
  <c r="F792" i="3"/>
  <c r="G792" i="3"/>
  <c r="F793" i="3"/>
  <c r="G793" i="3"/>
  <c r="F794" i="3"/>
  <c r="G794" i="3" s="1"/>
  <c r="F795" i="3"/>
  <c r="G795" i="3"/>
  <c r="F796" i="3"/>
  <c r="G796" i="3" s="1"/>
  <c r="F797" i="3"/>
  <c r="G797" i="3"/>
  <c r="F798" i="3"/>
  <c r="G798" i="3"/>
  <c r="F799" i="3"/>
  <c r="G799" i="3"/>
  <c r="F800" i="3"/>
  <c r="G800" i="3"/>
  <c r="F801" i="3"/>
  <c r="G801" i="3"/>
  <c r="F802" i="3"/>
  <c r="G802" i="3" s="1"/>
  <c r="F803" i="3"/>
  <c r="G803" i="3"/>
  <c r="F804" i="3"/>
  <c r="G804" i="3" s="1"/>
  <c r="F805" i="3"/>
  <c r="G805" i="3"/>
  <c r="F806" i="3"/>
  <c r="G806" i="3"/>
  <c r="F807" i="3"/>
  <c r="G807" i="3"/>
  <c r="F808" i="3"/>
  <c r="G808" i="3"/>
  <c r="F809" i="3"/>
  <c r="G809" i="3"/>
  <c r="F810" i="3"/>
  <c r="G810" i="3" s="1"/>
  <c r="F811" i="3"/>
  <c r="G811" i="3"/>
  <c r="F812" i="3"/>
  <c r="G812" i="3"/>
  <c r="F813" i="3"/>
  <c r="G813" i="3" s="1"/>
  <c r="F814" i="3"/>
  <c r="G814" i="3"/>
  <c r="F815" i="3"/>
  <c r="G815" i="3"/>
  <c r="F816" i="3"/>
  <c r="G816" i="3"/>
  <c r="F817" i="3"/>
  <c r="G817" i="3"/>
  <c r="F818" i="3"/>
  <c r="G818" i="3" s="1"/>
  <c r="F819" i="3"/>
  <c r="G819" i="3"/>
  <c r="F820" i="3"/>
  <c r="G820" i="3" s="1"/>
  <c r="F821" i="3"/>
  <c r="G821" i="3" s="1"/>
  <c r="F822" i="3"/>
  <c r="G822" i="3"/>
  <c r="F823" i="3"/>
  <c r="G823" i="3"/>
  <c r="F824" i="3"/>
  <c r="G824" i="3"/>
  <c r="F825" i="3"/>
  <c r="G825" i="3"/>
  <c r="F826" i="3"/>
  <c r="G826" i="3" s="1"/>
  <c r="F827" i="3"/>
  <c r="G827" i="3"/>
  <c r="F828" i="3"/>
  <c r="G828" i="3"/>
  <c r="F829" i="3"/>
  <c r="G829" i="3"/>
  <c r="F830" i="3"/>
  <c r="G830" i="3" s="1"/>
  <c r="F831" i="3"/>
  <c r="G831" i="3"/>
  <c r="F832" i="3"/>
  <c r="G832" i="3"/>
  <c r="F833" i="3"/>
  <c r="G833" i="3"/>
  <c r="F834" i="3"/>
  <c r="G834" i="3" s="1"/>
  <c r="F835" i="3"/>
  <c r="G835" i="3"/>
  <c r="F836" i="3"/>
  <c r="G836" i="3" s="1"/>
  <c r="F837" i="3"/>
  <c r="G837" i="3" s="1"/>
  <c r="F838" i="3"/>
  <c r="G838" i="3" s="1"/>
  <c r="F839" i="3"/>
  <c r="G839" i="3"/>
  <c r="F840" i="3"/>
  <c r="G840" i="3"/>
  <c r="F841" i="3"/>
  <c r="G841" i="3"/>
  <c r="F842" i="3"/>
  <c r="G842" i="3" s="1"/>
  <c r="F843" i="3"/>
  <c r="G843" i="3"/>
  <c r="F844" i="3"/>
  <c r="G844" i="3"/>
  <c r="F845" i="3"/>
  <c r="G845" i="3"/>
  <c r="F846" i="3"/>
  <c r="G846" i="3"/>
  <c r="F847" i="3"/>
  <c r="G847" i="3" s="1"/>
  <c r="F848" i="3"/>
  <c r="G848" i="3"/>
  <c r="F849" i="3"/>
  <c r="G849" i="3"/>
  <c r="F850" i="3"/>
  <c r="G850" i="3" s="1"/>
  <c r="F851" i="3"/>
  <c r="G851" i="3"/>
  <c r="F852" i="3"/>
  <c r="G852" i="3"/>
  <c r="F853" i="3"/>
  <c r="G853" i="3" s="1"/>
  <c r="F854" i="3"/>
  <c r="G854" i="3" s="1"/>
  <c r="F855" i="3"/>
  <c r="G855" i="3" s="1"/>
  <c r="F856" i="3"/>
  <c r="G856" i="3"/>
  <c r="F857" i="3"/>
  <c r="G857" i="3"/>
  <c r="F858" i="3"/>
  <c r="G858" i="3" s="1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 s="1"/>
  <c r="F867" i="3"/>
  <c r="G867" i="3"/>
  <c r="F868" i="3"/>
  <c r="G868" i="3" s="1"/>
  <c r="F869" i="3"/>
  <c r="G869" i="3"/>
  <c r="F870" i="3"/>
  <c r="G870" i="3" s="1"/>
  <c r="F871" i="3"/>
  <c r="G871" i="3" s="1"/>
  <c r="F872" i="3"/>
  <c r="G872" i="3"/>
  <c r="F873" i="3"/>
  <c r="G873" i="3"/>
  <c r="F874" i="3"/>
  <c r="G874" i="3" s="1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 s="1"/>
  <c r="F883" i="3"/>
  <c r="G883" i="3"/>
  <c r="F884" i="3"/>
  <c r="G884" i="3"/>
  <c r="F885" i="3"/>
  <c r="G885" i="3" s="1"/>
  <c r="F886" i="3"/>
  <c r="G886" i="3"/>
  <c r="F887" i="3"/>
  <c r="G887" i="3" s="1"/>
  <c r="F888" i="3"/>
  <c r="G888" i="3"/>
  <c r="F889" i="3"/>
  <c r="G889" i="3"/>
  <c r="F890" i="3"/>
  <c r="G890" i="3" s="1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 s="1"/>
  <c r="F899" i="3"/>
  <c r="G899" i="3"/>
  <c r="F900" i="3"/>
  <c r="G900" i="3"/>
  <c r="F901" i="3"/>
  <c r="G901" i="3"/>
  <c r="F902" i="3"/>
  <c r="G902" i="3" s="1"/>
  <c r="F903" i="3"/>
  <c r="G903" i="3"/>
  <c r="F904" i="3"/>
  <c r="G904" i="3"/>
  <c r="F905" i="3"/>
  <c r="G905" i="3"/>
  <c r="F906" i="3"/>
  <c r="G906" i="3" s="1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 s="1"/>
  <c r="F915" i="3"/>
  <c r="G915" i="3"/>
  <c r="F916" i="3"/>
  <c r="G916" i="3"/>
  <c r="F917" i="3"/>
  <c r="G917" i="3"/>
  <c r="F918" i="3"/>
  <c r="G918" i="3"/>
  <c r="F919" i="3"/>
  <c r="G919" i="3" s="1"/>
  <c r="F920" i="3"/>
  <c r="G920" i="3"/>
  <c r="F921" i="3"/>
  <c r="G921" i="3"/>
  <c r="F922" i="3"/>
  <c r="G922" i="3" s="1"/>
  <c r="F923" i="3"/>
  <c r="G923" i="3"/>
  <c r="F924" i="3"/>
  <c r="G924" i="3" s="1"/>
  <c r="F925" i="3"/>
  <c r="G925" i="3"/>
  <c r="F926" i="3"/>
  <c r="G926" i="3"/>
  <c r="F927" i="3"/>
  <c r="G927" i="3"/>
  <c r="F928" i="3"/>
  <c r="G928" i="3"/>
  <c r="F929" i="3"/>
  <c r="G929" i="3"/>
  <c r="F930" i="3"/>
  <c r="G930" i="3" s="1"/>
  <c r="F931" i="3"/>
  <c r="G931" i="3"/>
  <c r="F932" i="3"/>
  <c r="G932" i="3" s="1"/>
  <c r="F933" i="3"/>
  <c r="G933" i="3"/>
  <c r="F934" i="3"/>
  <c r="G934" i="3"/>
  <c r="F935" i="3"/>
  <c r="G935" i="3"/>
  <c r="F936" i="3"/>
  <c r="G936" i="3"/>
  <c r="F937" i="3"/>
  <c r="G937" i="3"/>
  <c r="F938" i="3"/>
  <c r="G938" i="3" s="1"/>
  <c r="F939" i="3"/>
  <c r="G939" i="3"/>
  <c r="F940" i="3"/>
  <c r="G940" i="3"/>
  <c r="F941" i="3"/>
  <c r="G941" i="3" s="1"/>
  <c r="F942" i="3"/>
  <c r="G942" i="3"/>
  <c r="F943" i="3"/>
  <c r="G943" i="3"/>
  <c r="F944" i="3"/>
  <c r="G944" i="3"/>
  <c r="F945" i="3"/>
  <c r="G945" i="3"/>
  <c r="F946" i="3"/>
  <c r="G946" i="3" s="1"/>
  <c r="F947" i="3"/>
  <c r="G947" i="3"/>
  <c r="F948" i="3"/>
  <c r="G948" i="3" s="1"/>
  <c r="F949" i="3"/>
  <c r="G949" i="3" s="1"/>
  <c r="F950" i="3"/>
  <c r="G950" i="3"/>
  <c r="F951" i="3"/>
  <c r="G951" i="3"/>
  <c r="F952" i="3"/>
  <c r="G952" i="3"/>
  <c r="F953" i="3"/>
  <c r="G953" i="3"/>
  <c r="F954" i="3"/>
  <c r="G954" i="3" s="1"/>
  <c r="F955" i="3"/>
  <c r="G955" i="3"/>
  <c r="F956" i="3"/>
  <c r="G956" i="3"/>
  <c r="F957" i="3"/>
  <c r="G957" i="3"/>
  <c r="F958" i="3"/>
  <c r="G958" i="3" s="1"/>
  <c r="F959" i="3"/>
  <c r="G959" i="3"/>
  <c r="F960" i="3"/>
  <c r="G960" i="3"/>
  <c r="F961" i="3"/>
  <c r="G961" i="3"/>
  <c r="F962" i="3"/>
  <c r="G962" i="3" s="1"/>
  <c r="F963" i="3"/>
  <c r="G963" i="3"/>
  <c r="F964" i="3"/>
  <c r="G964" i="3" s="1"/>
  <c r="F965" i="3"/>
  <c r="G965" i="3" s="1"/>
  <c r="F966" i="3"/>
  <c r="G966" i="3" s="1"/>
  <c r="F967" i="3"/>
  <c r="G967" i="3"/>
  <c r="F968" i="3"/>
  <c r="G968" i="3"/>
  <c r="F969" i="3"/>
  <c r="G969" i="3"/>
  <c r="F970" i="3"/>
  <c r="G970" i="3" s="1"/>
  <c r="F971" i="3"/>
  <c r="G971" i="3"/>
  <c r="F972" i="3"/>
  <c r="G972" i="3"/>
  <c r="F973" i="3"/>
  <c r="G973" i="3"/>
  <c r="F974" i="3"/>
  <c r="G974" i="3"/>
  <c r="F975" i="3"/>
  <c r="G975" i="3" s="1"/>
  <c r="F976" i="3"/>
  <c r="G976" i="3"/>
  <c r="F977" i="3"/>
  <c r="G977" i="3"/>
  <c r="F978" i="3"/>
  <c r="G978" i="3" s="1"/>
  <c r="F979" i="3"/>
  <c r="G979" i="3"/>
  <c r="F980" i="3"/>
  <c r="G980" i="3"/>
  <c r="F981" i="3"/>
  <c r="G981" i="3" s="1"/>
  <c r="F982" i="3"/>
  <c r="G982" i="3" s="1"/>
  <c r="F983" i="3"/>
  <c r="G983" i="3" s="1"/>
  <c r="F984" i="3"/>
  <c r="G984" i="3"/>
  <c r="F985" i="3"/>
  <c r="G985" i="3"/>
  <c r="F986" i="3"/>
  <c r="G986" i="3" s="1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 s="1"/>
  <c r="F995" i="3"/>
  <c r="G995" i="3"/>
  <c r="F996" i="3"/>
  <c r="G996" i="3" s="1"/>
  <c r="F997" i="3"/>
  <c r="G997" i="3"/>
  <c r="F998" i="3"/>
  <c r="G998" i="3" s="1"/>
  <c r="F999" i="3"/>
  <c r="G999" i="3" s="1"/>
  <c r="F1000" i="3"/>
  <c r="G1000" i="3"/>
  <c r="F1001" i="3"/>
  <c r="G1001" i="3"/>
  <c r="F1002" i="3"/>
  <c r="G1002" i="3" s="1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 s="1"/>
  <c r="F1011" i="3"/>
  <c r="G1011" i="3"/>
  <c r="F1012" i="3"/>
  <c r="G1012" i="3"/>
  <c r="F1013" i="3"/>
  <c r="G1013" i="3" s="1"/>
  <c r="F1014" i="3"/>
  <c r="G1014" i="3"/>
  <c r="F1015" i="3"/>
  <c r="G1015" i="3" s="1"/>
  <c r="F1016" i="3"/>
  <c r="G1016" i="3"/>
  <c r="F1017" i="3"/>
  <c r="G1017" i="3"/>
  <c r="F1018" i="3"/>
  <c r="G1018" i="3" s="1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 s="1"/>
  <c r="F1027" i="3"/>
  <c r="G1027" i="3"/>
  <c r="F1028" i="3"/>
  <c r="G1028" i="3"/>
  <c r="F1029" i="3"/>
  <c r="G1029" i="3"/>
  <c r="F1030" i="3"/>
  <c r="G1030" i="3" s="1"/>
  <c r="F1031" i="3"/>
  <c r="G1031" i="3"/>
  <c r="F1032" i="3"/>
  <c r="G1032" i="3"/>
  <c r="F1033" i="3"/>
  <c r="G1033" i="3"/>
  <c r="F1034" i="3"/>
  <c r="G1034" i="3" s="1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 s="1"/>
  <c r="F1043" i="3"/>
  <c r="G1043" i="3"/>
  <c r="F1044" i="3"/>
  <c r="G1044" i="3"/>
  <c r="F1045" i="3"/>
  <c r="G1045" i="3"/>
  <c r="F1046" i="3"/>
  <c r="G1046" i="3"/>
  <c r="F1047" i="3"/>
  <c r="G1047" i="3" s="1"/>
  <c r="F1048" i="3"/>
  <c r="G1048" i="3"/>
  <c r="F1049" i="3"/>
  <c r="G1049" i="3"/>
  <c r="F1050" i="3"/>
  <c r="G1050" i="3" s="1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 s="1"/>
  <c r="F1059" i="3"/>
  <c r="G1059" i="3"/>
  <c r="F1060" i="3"/>
  <c r="G1060" i="3" s="1"/>
  <c r="F1061" i="3"/>
  <c r="G1061" i="3"/>
  <c r="F1062" i="3"/>
  <c r="G1062" i="3"/>
  <c r="F1063" i="3"/>
  <c r="G1063" i="3"/>
  <c r="F1064" i="3"/>
  <c r="G1064" i="3"/>
  <c r="F1065" i="3"/>
  <c r="G1065" i="3"/>
  <c r="F1066" i="3"/>
  <c r="G1066" i="3" s="1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 s="1"/>
  <c r="F1075" i="3"/>
  <c r="G1075" i="3"/>
  <c r="F1076" i="3"/>
  <c r="G1076" i="3" s="1"/>
  <c r="F1077" i="3"/>
  <c r="G1077" i="3" s="1"/>
  <c r="F1078" i="3"/>
  <c r="G1078" i="3"/>
  <c r="F1079" i="3"/>
  <c r="G1079" i="3"/>
  <c r="F1080" i="3"/>
  <c r="G1080" i="3"/>
  <c r="F1081" i="3"/>
  <c r="G1081" i="3"/>
  <c r="F1082" i="3"/>
  <c r="G1082" i="3" s="1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 s="1"/>
  <c r="F1091" i="3"/>
  <c r="G1091" i="3"/>
  <c r="F1092" i="3"/>
  <c r="G1092" i="3" s="1"/>
  <c r="F1093" i="3"/>
  <c r="G1093" i="3" s="1"/>
  <c r="F1094" i="3"/>
  <c r="G1094" i="3" s="1"/>
  <c r="F1095" i="3"/>
  <c r="G1095" i="3"/>
  <c r="F1096" i="3"/>
  <c r="G1096" i="3"/>
  <c r="F1097" i="3"/>
  <c r="G1097" i="3"/>
  <c r="F1098" i="3"/>
  <c r="G1098" i="3" s="1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 s="1"/>
  <c r="F1107" i="3"/>
  <c r="G1107" i="3"/>
  <c r="F1108" i="3"/>
  <c r="G1108" i="3"/>
  <c r="F1109" i="3"/>
  <c r="G1109" i="3" s="1"/>
  <c r="F1110" i="3"/>
  <c r="G1110" i="3" s="1"/>
  <c r="F1111" i="3"/>
  <c r="G1111" i="3" s="1"/>
  <c r="F1112" i="3"/>
  <c r="G1112" i="3"/>
  <c r="F1113" i="3"/>
  <c r="G1113" i="3"/>
  <c r="F1114" i="3"/>
  <c r="G1114" i="3" s="1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 s="1"/>
  <c r="F1123" i="3"/>
  <c r="G1123" i="3"/>
  <c r="F1124" i="3"/>
  <c r="G1124" i="3" s="1"/>
  <c r="F1125" i="3"/>
  <c r="G1125" i="3"/>
  <c r="F1126" i="3"/>
  <c r="G1126" i="3" s="1"/>
  <c r="F1127" i="3"/>
  <c r="G1127" i="3" s="1"/>
  <c r="F1128" i="3"/>
  <c r="G1128" i="3" s="1"/>
  <c r="F1129" i="3"/>
  <c r="G1129" i="3"/>
  <c r="F1130" i="3"/>
  <c r="G1130" i="3" s="1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 s="1"/>
  <c r="F1139" i="3"/>
  <c r="G1139" i="3"/>
  <c r="F1140" i="3"/>
  <c r="G1140" i="3"/>
  <c r="F1141" i="3"/>
  <c r="G1141" i="3" s="1"/>
  <c r="F1142" i="3"/>
  <c r="G1142" i="3"/>
  <c r="F1143" i="3"/>
  <c r="G1143" i="3" s="1"/>
  <c r="F1144" i="3"/>
  <c r="G1144" i="3" s="1"/>
  <c r="F1145" i="3"/>
  <c r="G1145" i="3" s="1"/>
  <c r="F1146" i="3"/>
  <c r="G1146" i="3" s="1"/>
  <c r="F1147" i="3"/>
  <c r="G1147" i="3"/>
  <c r="F1148" i="3"/>
  <c r="G1148" i="3"/>
  <c r="F1149" i="3"/>
  <c r="G1149" i="3"/>
  <c r="F1150" i="3"/>
  <c r="G1150" i="3" s="1"/>
  <c r="F1151" i="3"/>
  <c r="G1151" i="3"/>
  <c r="F1152" i="3"/>
  <c r="G1152" i="3" s="1"/>
  <c r="F1153" i="3"/>
  <c r="G1153" i="3" s="1"/>
  <c r="F1154" i="3"/>
  <c r="G1154" i="3" s="1"/>
  <c r="F1155" i="3"/>
  <c r="G1155" i="3" s="1"/>
  <c r="F1156" i="3"/>
  <c r="G1156" i="3"/>
  <c r="F1157" i="3"/>
  <c r="G1157" i="3"/>
  <c r="F1158" i="3"/>
  <c r="G1158" i="3"/>
  <c r="F1159" i="3"/>
  <c r="G1159" i="3" s="1"/>
  <c r="F1160" i="3"/>
  <c r="G1160" i="3"/>
  <c r="F1161" i="3"/>
  <c r="G1161" i="3" s="1"/>
  <c r="F1162" i="3"/>
  <c r="G1162" i="3" s="1"/>
  <c r="F1163" i="3"/>
  <c r="G1163" i="3" s="1"/>
  <c r="F1164" i="3"/>
  <c r="G1164" i="3" s="1"/>
  <c r="F1165" i="3"/>
  <c r="G1165" i="3"/>
  <c r="F1166" i="3"/>
  <c r="G1166" i="3"/>
  <c r="F1167" i="3"/>
  <c r="G1167" i="3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/>
  <c r="F1175" i="3"/>
  <c r="G1175" i="3"/>
  <c r="F1176" i="3"/>
  <c r="G1176" i="3"/>
  <c r="F1177" i="3"/>
  <c r="G1177" i="3" s="1"/>
  <c r="F1178" i="3"/>
  <c r="G1178" i="3" s="1"/>
  <c r="F1179" i="3"/>
  <c r="G1179" i="3"/>
  <c r="F1180" i="3"/>
  <c r="G1180" i="3" s="1"/>
  <c r="F1181" i="3"/>
  <c r="G1181" i="3" s="1"/>
  <c r="F1182" i="3"/>
  <c r="G1182" i="3" s="1"/>
  <c r="F1183" i="3"/>
  <c r="G1183" i="3"/>
  <c r="F1184" i="3"/>
  <c r="G1184" i="3"/>
  <c r="F1185" i="3"/>
  <c r="G1185" i="3" s="1"/>
  <c r="F1186" i="3"/>
  <c r="G1186" i="3" s="1"/>
  <c r="F1187" i="3"/>
  <c r="G1187" i="3" s="1"/>
  <c r="F1188" i="3"/>
  <c r="G1188" i="3"/>
  <c r="F1189" i="3"/>
  <c r="G1189" i="3" s="1"/>
  <c r="F1190" i="3"/>
  <c r="G1190" i="3" s="1"/>
  <c r="F1191" i="3"/>
  <c r="G1191" i="3" s="1"/>
  <c r="F1192" i="3"/>
  <c r="G1192" i="3"/>
  <c r="F1193" i="3"/>
  <c r="G1193" i="3" s="1"/>
  <c r="F1194" i="3"/>
  <c r="G1194" i="3" s="1"/>
  <c r="F1195" i="3"/>
  <c r="G1195" i="3"/>
  <c r="F1196" i="3"/>
  <c r="G1196" i="3" s="1"/>
  <c r="F1197" i="3"/>
  <c r="G1197" i="3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/>
  <c r="F1204" i="3"/>
  <c r="G1204" i="3"/>
  <c r="F1205" i="3"/>
  <c r="G1205" i="3" s="1"/>
  <c r="F1206" i="3"/>
  <c r="G1206" i="3"/>
  <c r="F1207" i="3"/>
  <c r="G1207" i="3" s="1"/>
  <c r="F1208" i="3"/>
  <c r="G1208" i="3" s="1"/>
  <c r="F1209" i="3"/>
  <c r="G1209" i="3" s="1"/>
  <c r="F1210" i="3"/>
  <c r="G1210" i="3" s="1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 s="1"/>
  <c r="F1219" i="3"/>
  <c r="G1219" i="3"/>
  <c r="F1220" i="3"/>
  <c r="G1220" i="3"/>
  <c r="F1221" i="3"/>
  <c r="G1221" i="3"/>
  <c r="F1222" i="3"/>
  <c r="G1222" i="3" s="1"/>
  <c r="F1223" i="3"/>
  <c r="G1223" i="3"/>
  <c r="F1224" i="3"/>
  <c r="G1224" i="3" s="1"/>
  <c r="F1225" i="3"/>
  <c r="G1225" i="3" s="1"/>
  <c r="F1226" i="3"/>
  <c r="G1226" i="3" s="1"/>
  <c r="F1227" i="3"/>
  <c r="G1227" i="3" s="1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 s="1"/>
  <c r="F1235" i="3"/>
  <c r="G1235" i="3" s="1"/>
  <c r="F1236" i="3"/>
  <c r="G1236" i="3"/>
  <c r="F1237" i="3"/>
  <c r="G1237" i="3"/>
  <c r="F1238" i="3"/>
  <c r="G1238" i="3"/>
  <c r="F1239" i="3"/>
  <c r="G1239" i="3" s="1"/>
  <c r="F1240" i="3"/>
  <c r="G1240" i="3"/>
  <c r="F1241" i="3"/>
  <c r="G1241" i="3" s="1"/>
  <c r="F1242" i="3"/>
  <c r="G1242" i="3" s="1"/>
  <c r="F1243" i="3"/>
  <c r="G1243" i="3"/>
  <c r="F1244" i="3"/>
  <c r="G1244" i="3" s="1"/>
  <c r="F1245" i="3"/>
  <c r="G1245" i="3"/>
  <c r="F1246" i="3"/>
  <c r="G1246" i="3"/>
  <c r="F1247" i="3"/>
  <c r="G1247" i="3"/>
  <c r="F1248" i="3"/>
  <c r="G1248" i="3"/>
  <c r="F1249" i="3"/>
  <c r="G1249" i="3"/>
  <c r="F1250" i="3"/>
  <c r="G1250" i="3" s="1"/>
  <c r="F1251" i="3"/>
  <c r="G1251" i="3" s="1"/>
  <c r="F1252" i="3"/>
  <c r="G1252" i="3" s="1"/>
  <c r="F1253" i="3"/>
  <c r="G1253" i="3"/>
  <c r="F1254" i="3"/>
  <c r="G1254" i="3"/>
  <c r="F1255" i="3"/>
  <c r="G1255" i="3"/>
  <c r="F1256" i="3"/>
  <c r="G1256" i="3" s="1"/>
  <c r="F1257" i="3"/>
  <c r="G1257" i="3"/>
  <c r="F1258" i="3"/>
  <c r="G1258" i="3" s="1"/>
  <c r="F1259" i="3"/>
  <c r="G1259" i="3"/>
  <c r="F1260" i="3"/>
  <c r="G1260" i="3"/>
  <c r="F1261" i="3"/>
  <c r="G1261" i="3" s="1"/>
  <c r="F1262" i="3"/>
  <c r="G1262" i="3"/>
  <c r="F1263" i="3"/>
  <c r="G1263" i="3"/>
  <c r="F1264" i="3"/>
  <c r="G1264" i="3"/>
  <c r="F1265" i="3"/>
  <c r="G1265" i="3"/>
  <c r="F1266" i="3"/>
  <c r="G1266" i="3" s="1"/>
  <c r="F1267" i="3"/>
  <c r="G1267" i="3" s="1"/>
  <c r="F1268" i="3"/>
  <c r="G1268" i="3" s="1"/>
  <c r="F1269" i="3"/>
  <c r="G1269" i="3" s="1"/>
  <c r="F1270" i="3"/>
  <c r="G1270" i="3"/>
  <c r="F1271" i="3"/>
  <c r="G1271" i="3"/>
  <c r="F1272" i="3"/>
  <c r="G1272" i="3"/>
  <c r="F1273" i="3"/>
  <c r="G1273" i="3" s="1"/>
  <c r="F1274" i="3"/>
  <c r="G1274" i="3" s="1"/>
  <c r="F1275" i="3"/>
  <c r="G1275" i="3"/>
  <c r="F1276" i="3"/>
  <c r="G1276" i="3"/>
  <c r="F1277" i="3"/>
  <c r="G1277" i="3"/>
  <c r="F1278" i="3"/>
  <c r="G1278" i="3" s="1"/>
  <c r="F1279" i="3"/>
  <c r="G1279" i="3"/>
  <c r="F1280" i="3"/>
  <c r="G1280" i="3"/>
  <c r="F1281" i="3"/>
  <c r="G1281" i="3"/>
  <c r="F1282" i="3"/>
  <c r="G1282" i="3" s="1"/>
  <c r="F1283" i="3"/>
  <c r="G1283" i="3"/>
  <c r="F1284" i="3"/>
  <c r="G1284" i="3" s="1"/>
  <c r="F1285" i="3"/>
  <c r="G1285" i="3" s="1"/>
  <c r="F1286" i="3"/>
  <c r="G1286" i="3" s="1"/>
  <c r="F1287" i="3"/>
  <c r="G1287" i="3"/>
  <c r="F1288" i="3"/>
  <c r="G1288" i="3"/>
  <c r="F1289" i="3"/>
  <c r="G1289" i="3"/>
  <c r="F1290" i="3"/>
  <c r="G1290" i="3" s="1"/>
  <c r="F1291" i="3"/>
  <c r="G1291" i="3"/>
  <c r="F1292" i="3"/>
  <c r="G1292" i="3"/>
  <c r="F1293" i="3"/>
  <c r="G1293" i="3"/>
  <c r="F1294" i="3"/>
  <c r="G1294" i="3"/>
  <c r="F1295" i="3"/>
  <c r="G1295" i="3" s="1"/>
  <c r="F1296" i="3"/>
  <c r="G1296" i="3"/>
  <c r="F1297" i="3"/>
  <c r="G1297" i="3"/>
  <c r="F1298" i="3"/>
  <c r="G1298" i="3" s="1"/>
  <c r="F1299" i="3"/>
  <c r="G1299" i="3" s="1"/>
  <c r="F1300" i="3"/>
  <c r="G1300" i="3"/>
  <c r="F1301" i="3"/>
  <c r="G1301" i="3" s="1"/>
  <c r="F1302" i="3"/>
  <c r="G1302" i="3" s="1"/>
  <c r="F1303" i="3"/>
  <c r="G1303" i="3" s="1"/>
  <c r="F1304" i="3"/>
  <c r="G1304" i="3"/>
  <c r="F1305" i="3"/>
  <c r="G1305" i="3"/>
  <c r="F1306" i="3"/>
  <c r="G1306" i="3" s="1"/>
  <c r="F1307" i="3"/>
  <c r="G1307" i="3"/>
  <c r="F1308" i="3"/>
  <c r="G1308" i="3"/>
  <c r="F1309" i="3"/>
  <c r="G1309" i="3"/>
  <c r="F1310" i="3"/>
  <c r="G1310" i="3"/>
  <c r="F1311" i="3"/>
  <c r="G1311" i="3"/>
  <c r="F1312" i="3"/>
  <c r="G1312" i="3" s="1"/>
  <c r="F1313" i="3"/>
  <c r="G1313" i="3"/>
  <c r="F1314" i="3"/>
  <c r="G1314" i="3" s="1"/>
  <c r="F1315" i="3"/>
  <c r="G1315" i="3"/>
  <c r="F1316" i="3"/>
  <c r="G1316" i="3" s="1"/>
  <c r="F1317" i="3"/>
  <c r="G1317" i="3"/>
  <c r="F1318" i="3"/>
  <c r="G1318" i="3" s="1"/>
  <c r="F1319" i="3"/>
  <c r="G1319" i="3" s="1"/>
  <c r="F1320" i="3"/>
  <c r="G1320" i="3" s="1"/>
  <c r="F1321" i="3"/>
  <c r="G1321" i="3"/>
  <c r="F1322" i="3"/>
  <c r="G1322" i="3" s="1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 s="1"/>
  <c r="F1330" i="3"/>
  <c r="G1330" i="3" s="1"/>
  <c r="F1331" i="3"/>
  <c r="G1331" i="3"/>
  <c r="F1332" i="3"/>
  <c r="G1332" i="3"/>
  <c r="F1333" i="3"/>
  <c r="G1333" i="3" s="1"/>
  <c r="F1334" i="3"/>
  <c r="G1334" i="3"/>
  <c r="F1335" i="3"/>
  <c r="G1335" i="3" s="1"/>
  <c r="F1336" i="3"/>
  <c r="G1336" i="3" s="1"/>
  <c r="F1337" i="3"/>
  <c r="G1337" i="3" s="1"/>
  <c r="F1338" i="3"/>
  <c r="G1338" i="3" s="1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 s="1"/>
  <c r="F1347" i="3"/>
  <c r="G1347" i="3"/>
  <c r="F1348" i="3"/>
  <c r="G1348" i="3"/>
  <c r="F1349" i="3"/>
  <c r="G1349" i="3"/>
  <c r="F1350" i="3"/>
  <c r="G1350" i="3" s="1"/>
  <c r="F1351" i="3"/>
  <c r="G1351" i="3"/>
  <c r="F1352" i="3"/>
  <c r="G1352" i="3" s="1"/>
  <c r="F1353" i="3"/>
  <c r="G1353" i="3" s="1"/>
  <c r="F1354" i="3"/>
  <c r="G1354" i="3" s="1"/>
  <c r="F1355" i="3"/>
  <c r="G1355" i="3" s="1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 s="1"/>
  <c r="F1363" i="3"/>
  <c r="G1363" i="3" s="1"/>
  <c r="F1364" i="3"/>
  <c r="G1364" i="3"/>
  <c r="F1365" i="3"/>
  <c r="G1365" i="3"/>
  <c r="F1366" i="3"/>
  <c r="G1366" i="3"/>
  <c r="F1367" i="3"/>
  <c r="G1367" i="3" s="1"/>
  <c r="F1368" i="3"/>
  <c r="G1368" i="3"/>
  <c r="F1369" i="3"/>
  <c r="G1369" i="3" s="1"/>
  <c r="F1370" i="3"/>
  <c r="G1370" i="3" s="1"/>
  <c r="F1371" i="3"/>
  <c r="G1371" i="3"/>
  <c r="F1372" i="3"/>
  <c r="G1372" i="3" s="1"/>
  <c r="F1373" i="3"/>
  <c r="G1373" i="3"/>
  <c r="F1374" i="3"/>
  <c r="G1374" i="3"/>
  <c r="F1375" i="3"/>
  <c r="G1375" i="3"/>
  <c r="F1376" i="3"/>
  <c r="G1376" i="3"/>
  <c r="F1377" i="3"/>
  <c r="G1377" i="3"/>
  <c r="F1378" i="3"/>
  <c r="G1378" i="3" s="1"/>
  <c r="F1379" i="3"/>
  <c r="G1379" i="3" s="1"/>
  <c r="F1380" i="3"/>
  <c r="G1380" i="3" s="1"/>
  <c r="F1381" i="3"/>
  <c r="G1381" i="3"/>
  <c r="F1382" i="3"/>
  <c r="G1382" i="3"/>
  <c r="F1383" i="3"/>
  <c r="G1383" i="3"/>
  <c r="F1384" i="3"/>
  <c r="G1384" i="3" s="1"/>
  <c r="F1385" i="3"/>
  <c r="G1385" i="3"/>
  <c r="F1386" i="3"/>
  <c r="G1386" i="3" s="1"/>
  <c r="F1387" i="3"/>
  <c r="G1387" i="3"/>
  <c r="F1388" i="3"/>
  <c r="G1388" i="3"/>
  <c r="F1389" i="3"/>
  <c r="G1389" i="3" s="1"/>
  <c r="F1390" i="3"/>
  <c r="G1390" i="3"/>
  <c r="F1391" i="3"/>
  <c r="G1391" i="3"/>
  <c r="F1392" i="3"/>
  <c r="G1392" i="3"/>
  <c r="F1393" i="3"/>
  <c r="G1393" i="3"/>
  <c r="F1394" i="3"/>
  <c r="G1394" i="3" s="1"/>
  <c r="F1395" i="3"/>
  <c r="G1395" i="3" s="1"/>
  <c r="F1396" i="3"/>
  <c r="G1396" i="3" s="1"/>
  <c r="F1397" i="3"/>
  <c r="G1397" i="3" s="1"/>
  <c r="F1398" i="3"/>
  <c r="G1398" i="3"/>
  <c r="F1399" i="3"/>
  <c r="G1399" i="3"/>
  <c r="F1400" i="3"/>
  <c r="G1400" i="3"/>
  <c r="F1401" i="3"/>
  <c r="G1401" i="3" s="1"/>
  <c r="F1402" i="3"/>
  <c r="G1402" i="3" s="1"/>
  <c r="F1403" i="3"/>
  <c r="G1403" i="3"/>
  <c r="F1404" i="3"/>
  <c r="G1404" i="3"/>
  <c r="F1405" i="3"/>
  <c r="G1405" i="3"/>
  <c r="F1406" i="3"/>
  <c r="G1406" i="3" s="1"/>
  <c r="F1407" i="3"/>
  <c r="G1407" i="3"/>
  <c r="F1408" i="3"/>
  <c r="G1408" i="3"/>
  <c r="F1409" i="3"/>
  <c r="G1409" i="3"/>
  <c r="F1410" i="3"/>
  <c r="G1410" i="3" s="1"/>
  <c r="F1411" i="3"/>
  <c r="G1411" i="3"/>
  <c r="F1412" i="3"/>
  <c r="G1412" i="3" s="1"/>
  <c r="F1413" i="3"/>
  <c r="G1413" i="3" s="1"/>
  <c r="F1414" i="3"/>
  <c r="G1414" i="3" s="1"/>
  <c r="F1415" i="3"/>
  <c r="G1415" i="3"/>
  <c r="F1416" i="3"/>
  <c r="G1416" i="3"/>
  <c r="F1417" i="3"/>
  <c r="G1417" i="3"/>
  <c r="F1418" i="3"/>
  <c r="G1418" i="3" s="1"/>
  <c r="F1419" i="3"/>
  <c r="G1419" i="3"/>
  <c r="F1420" i="3"/>
  <c r="G1420" i="3"/>
  <c r="F1421" i="3"/>
  <c r="G1421" i="3"/>
  <c r="F1422" i="3"/>
  <c r="G1422" i="3"/>
  <c r="F1423" i="3"/>
  <c r="G1423" i="3" s="1"/>
  <c r="F1424" i="3"/>
  <c r="G1424" i="3"/>
  <c r="F1425" i="3"/>
  <c r="G1425" i="3"/>
  <c r="F1426" i="3"/>
  <c r="G1426" i="3" s="1"/>
  <c r="F1427" i="3"/>
  <c r="G1427" i="3" s="1"/>
  <c r="F1428" i="3"/>
  <c r="G1428" i="3"/>
  <c r="F1429" i="3"/>
  <c r="G1429" i="3" s="1"/>
  <c r="F1430" i="3"/>
  <c r="G1430" i="3" s="1"/>
  <c r="F1431" i="3"/>
  <c r="G1431" i="3" s="1"/>
  <c r="F1432" i="3"/>
  <c r="G1432" i="3"/>
  <c r="F1433" i="3"/>
  <c r="G1433" i="3"/>
  <c r="F1434" i="3"/>
  <c r="G1434" i="3" s="1"/>
  <c r="F1435" i="3"/>
  <c r="G1435" i="3"/>
  <c r="F1436" i="3"/>
  <c r="G1436" i="3"/>
  <c r="F1437" i="3"/>
  <c r="G1437" i="3"/>
  <c r="F1438" i="3"/>
  <c r="G1438" i="3"/>
  <c r="F1439" i="3"/>
  <c r="G1439" i="3"/>
  <c r="F1440" i="3"/>
  <c r="G1440" i="3" s="1"/>
  <c r="F1441" i="3"/>
  <c r="G1441" i="3"/>
  <c r="F1442" i="3"/>
  <c r="G1442" i="3"/>
  <c r="F1443" i="3"/>
  <c r="G1443" i="3"/>
  <c r="F1444" i="3"/>
  <c r="G1444" i="3"/>
  <c r="F1445" i="3"/>
  <c r="G1445" i="3"/>
  <c r="F1446" i="3"/>
  <c r="G1446" i="3"/>
  <c r="F1447" i="3"/>
  <c r="G1447" i="3"/>
  <c r="F1448" i="3"/>
  <c r="G1448" i="3" s="1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 s="1"/>
  <c r="F1457" i="3"/>
  <c r="G1457" i="3"/>
  <c r="F1458" i="3"/>
  <c r="G1458" i="3"/>
  <c r="F1459" i="3"/>
  <c r="G1459" i="3"/>
  <c r="F1460" i="3"/>
  <c r="G1460" i="3"/>
  <c r="F1461" i="3"/>
  <c r="G1461" i="3"/>
  <c r="F1462" i="3"/>
  <c r="G1462" i="3"/>
  <c r="F1463" i="3"/>
  <c r="G1463" i="3"/>
  <c r="F1464" i="3"/>
  <c r="G1464" i="3" s="1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 s="1"/>
  <c r="F1473" i="3"/>
  <c r="G1473" i="3"/>
  <c r="F1474" i="3"/>
  <c r="G1474" i="3"/>
  <c r="F1475" i="3"/>
  <c r="G1475" i="3"/>
  <c r="F1476" i="3"/>
  <c r="G1476" i="3"/>
  <c r="F1477" i="3"/>
  <c r="G1477" i="3"/>
  <c r="F1478" i="3"/>
  <c r="G1478" i="3"/>
  <c r="F1479" i="3"/>
  <c r="G1479" i="3"/>
  <c r="F1480" i="3"/>
  <c r="G1480" i="3" s="1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 s="1"/>
  <c r="F1489" i="3"/>
  <c r="G1489" i="3"/>
  <c r="F1490" i="3"/>
  <c r="G1490" i="3"/>
  <c r="F1491" i="3"/>
  <c r="G1491" i="3"/>
  <c r="F1492" i="3"/>
  <c r="G1492" i="3"/>
  <c r="F1493" i="3"/>
  <c r="G1493" i="3"/>
  <c r="F1494" i="3"/>
  <c r="G1494" i="3"/>
  <c r="F1495" i="3"/>
  <c r="G1495" i="3"/>
  <c r="F1496" i="3"/>
  <c r="G1496" i="3" s="1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 s="1"/>
  <c r="F1505" i="3"/>
  <c r="G1505" i="3"/>
  <c r="F1506" i="3"/>
  <c r="G1506" i="3"/>
  <c r="F1507" i="3"/>
  <c r="G1507" i="3"/>
  <c r="F1508" i="3"/>
  <c r="G1508" i="3"/>
  <c r="F1509" i="3"/>
  <c r="G1509" i="3"/>
  <c r="F1510" i="3"/>
  <c r="G1510" i="3"/>
  <c r="F1511" i="3"/>
  <c r="G1511" i="3"/>
  <c r="F1512" i="3"/>
  <c r="G1512" i="3" s="1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 s="1"/>
  <c r="F1521" i="3"/>
  <c r="G1521" i="3"/>
  <c r="F1522" i="3"/>
  <c r="G1522" i="3"/>
  <c r="F1523" i="3"/>
  <c r="G1523" i="3"/>
  <c r="F1524" i="3"/>
  <c r="G1524" i="3"/>
  <c r="F1525" i="3"/>
  <c r="G1525" i="3"/>
  <c r="F1526" i="3"/>
  <c r="G1526" i="3"/>
  <c r="F1527" i="3"/>
  <c r="G1527" i="3"/>
  <c r="F1528" i="3"/>
  <c r="G1528" i="3" s="1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 s="1"/>
  <c r="F1537" i="3"/>
  <c r="G1537" i="3"/>
  <c r="F1538" i="3"/>
  <c r="G1538" i="3"/>
  <c r="F1539" i="3"/>
  <c r="G1539" i="3"/>
  <c r="F1540" i="3"/>
  <c r="G1540" i="3"/>
  <c r="F1541" i="3"/>
  <c r="G1541" i="3"/>
  <c r="F1542" i="3"/>
  <c r="G1542" i="3"/>
  <c r="F1543" i="3"/>
  <c r="G1543" i="3"/>
  <c r="F1544" i="3"/>
  <c r="G1544" i="3" s="1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 s="1"/>
  <c r="F1553" i="3"/>
  <c r="G1553" i="3"/>
  <c r="F1554" i="3"/>
  <c r="G1554" i="3"/>
  <c r="F1555" i="3"/>
  <c r="G1555" i="3"/>
  <c r="F1556" i="3"/>
  <c r="G1556" i="3"/>
  <c r="F1557" i="3"/>
  <c r="G1557" i="3"/>
  <c r="F1558" i="3"/>
  <c r="G1558" i="3"/>
  <c r="F1559" i="3"/>
  <c r="G1559" i="3"/>
  <c r="F1560" i="3"/>
  <c r="G1560" i="3" s="1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 s="1"/>
  <c r="F1569" i="3"/>
  <c r="G1569" i="3"/>
  <c r="F1570" i="3"/>
  <c r="G1570" i="3"/>
  <c r="F1571" i="3"/>
  <c r="G1571" i="3"/>
  <c r="F1572" i="3"/>
  <c r="G1572" i="3"/>
  <c r="F1573" i="3"/>
  <c r="G1573" i="3"/>
  <c r="F1574" i="3"/>
  <c r="G1574" i="3"/>
  <c r="F1575" i="3"/>
  <c r="G1575" i="3"/>
  <c r="F1576" i="3"/>
  <c r="G1576" i="3" s="1"/>
  <c r="F1577" i="3"/>
  <c r="G1577" i="3" s="1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 s="1"/>
  <c r="F1585" i="3"/>
  <c r="G1585" i="3" s="1"/>
  <c r="F1586" i="3"/>
  <c r="G1586" i="3"/>
  <c r="F1587" i="3"/>
  <c r="G1587" i="3"/>
  <c r="F1588" i="3"/>
  <c r="G1588" i="3"/>
  <c r="F1589" i="3"/>
  <c r="G1589" i="3"/>
  <c r="F1590" i="3"/>
  <c r="G1590" i="3"/>
  <c r="F1591" i="3"/>
  <c r="G1591" i="3"/>
  <c r="F1592" i="3"/>
  <c r="G1592" i="3" s="1"/>
  <c r="F1593" i="3"/>
  <c r="G1593" i="3" s="1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 s="1"/>
  <c r="F1601" i="3"/>
  <c r="G1601" i="3" s="1"/>
  <c r="F1602" i="3"/>
  <c r="G1602" i="3"/>
  <c r="F1603" i="3"/>
  <c r="G1603" i="3"/>
  <c r="F1604" i="3"/>
  <c r="G1604" i="3"/>
  <c r="F1605" i="3"/>
  <c r="G1605" i="3"/>
  <c r="F1606" i="3"/>
  <c r="G1606" i="3"/>
  <c r="F1607" i="3"/>
  <c r="G1607" i="3"/>
  <c r="F1608" i="3"/>
  <c r="G1608" i="3" s="1"/>
  <c r="F1609" i="3"/>
  <c r="G1609" i="3" s="1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 s="1"/>
  <c r="F1617" i="3"/>
  <c r="G1617" i="3" s="1"/>
  <c r="F1618" i="3"/>
  <c r="G1618" i="3"/>
  <c r="F1619" i="3"/>
  <c r="G1619" i="3"/>
  <c r="F1620" i="3"/>
  <c r="G1620" i="3"/>
  <c r="F1621" i="3"/>
  <c r="G1621" i="3"/>
  <c r="F1622" i="3"/>
  <c r="G1622" i="3"/>
  <c r="F1623" i="3"/>
  <c r="G1623" i="3"/>
  <c r="F1624" i="3"/>
  <c r="G1624" i="3" s="1"/>
  <c r="F1625" i="3"/>
  <c r="G1625" i="3" s="1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 s="1"/>
  <c r="F1633" i="3"/>
  <c r="G1633" i="3" s="1"/>
  <c r="F1634" i="3"/>
  <c r="G1634" i="3"/>
  <c r="F1635" i="3"/>
  <c r="G1635" i="3"/>
  <c r="F1636" i="3"/>
  <c r="G1636" i="3"/>
  <c r="F1637" i="3"/>
  <c r="G1637" i="3"/>
  <c r="F1638" i="3"/>
  <c r="G1638" i="3"/>
  <c r="F1639" i="3"/>
  <c r="G1639" i="3"/>
  <c r="F1640" i="3"/>
  <c r="G1640" i="3" s="1"/>
  <c r="F1641" i="3"/>
  <c r="G1641" i="3" s="1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 s="1"/>
  <c r="F1649" i="3"/>
  <c r="G1649" i="3" s="1"/>
  <c r="F1650" i="3"/>
  <c r="G1650" i="3"/>
  <c r="F1651" i="3"/>
  <c r="G1651" i="3"/>
  <c r="F1652" i="3"/>
  <c r="G1652" i="3"/>
  <c r="F1653" i="3"/>
  <c r="G1653" i="3"/>
  <c r="F1654" i="3"/>
  <c r="G1654" i="3"/>
  <c r="F1655" i="3"/>
  <c r="G1655" i="3"/>
  <c r="F1656" i="3"/>
  <c r="G1656" i="3" s="1"/>
  <c r="F1657" i="3"/>
  <c r="G1657" i="3" s="1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 s="1"/>
  <c r="F1665" i="3"/>
  <c r="G1665" i="3" s="1"/>
  <c r="F1666" i="3"/>
  <c r="G1666" i="3"/>
  <c r="F1667" i="3"/>
  <c r="G1667" i="3"/>
  <c r="F1668" i="3"/>
  <c r="G1668" i="3"/>
  <c r="F1669" i="3"/>
  <c r="G1669" i="3"/>
  <c r="F1670" i="3"/>
  <c r="G1670" i="3"/>
  <c r="F1671" i="3"/>
  <c r="G1671" i="3"/>
  <c r="F1672" i="3"/>
  <c r="G1672" i="3" s="1"/>
  <c r="F1673" i="3"/>
  <c r="G1673" i="3" s="1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 s="1"/>
  <c r="F1681" i="3"/>
  <c r="G1681" i="3" s="1"/>
  <c r="F1682" i="3"/>
  <c r="G1682" i="3"/>
  <c r="F1683" i="3"/>
  <c r="G1683" i="3"/>
  <c r="F1684" i="3"/>
  <c r="G1684" i="3"/>
  <c r="F1685" i="3"/>
  <c r="G1685" i="3"/>
  <c r="F1686" i="3"/>
  <c r="G1686" i="3"/>
  <c r="F1687" i="3"/>
  <c r="G1687" i="3"/>
  <c r="F1688" i="3"/>
  <c r="G1688" i="3" s="1"/>
  <c r="F1689" i="3"/>
  <c r="G1689" i="3" s="1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 s="1"/>
  <c r="F1697" i="3"/>
  <c r="G1697" i="3" s="1"/>
  <c r="F1698" i="3"/>
  <c r="G1698" i="3"/>
  <c r="F1699" i="3"/>
  <c r="G1699" i="3"/>
  <c r="F1700" i="3"/>
  <c r="G1700" i="3"/>
  <c r="F1701" i="3"/>
  <c r="G1701" i="3"/>
  <c r="F1702" i="3"/>
  <c r="G1702" i="3"/>
  <c r="F1703" i="3"/>
  <c r="G1703" i="3"/>
  <c r="F1704" i="3"/>
  <c r="G1704" i="3" s="1"/>
  <c r="F1705" i="3"/>
  <c r="G1705" i="3" s="1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 s="1"/>
  <c r="F1713" i="3"/>
  <c r="G1713" i="3" s="1"/>
  <c r="F1714" i="3"/>
  <c r="G1714" i="3"/>
  <c r="F1715" i="3"/>
  <c r="G1715" i="3"/>
  <c r="F1716" i="3"/>
  <c r="G1716" i="3"/>
  <c r="F1717" i="3"/>
  <c r="G1717" i="3"/>
  <c r="F1718" i="3"/>
  <c r="G1718" i="3"/>
  <c r="F1719" i="3"/>
  <c r="G1719" i="3"/>
  <c r="F1720" i="3"/>
  <c r="G1720" i="3" s="1"/>
  <c r="F1721" i="3"/>
  <c r="G1721" i="3" s="1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 s="1"/>
  <c r="F1729" i="3"/>
  <c r="G1729" i="3" s="1"/>
  <c r="F1730" i="3"/>
  <c r="G1730" i="3"/>
  <c r="F1731" i="3"/>
  <c r="G1731" i="3"/>
  <c r="F1732" i="3"/>
  <c r="G1732" i="3"/>
  <c r="F1733" i="3"/>
  <c r="G1733" i="3"/>
  <c r="F1734" i="3"/>
  <c r="G1734" i="3"/>
  <c r="F1735" i="3"/>
  <c r="G1735" i="3"/>
  <c r="F1736" i="3"/>
  <c r="G1736" i="3" s="1"/>
  <c r="F1737" i="3"/>
  <c r="G1737" i="3" s="1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 s="1"/>
  <c r="F1745" i="3"/>
  <c r="G1745" i="3" s="1"/>
  <c r="F1746" i="3"/>
  <c r="G1746" i="3"/>
  <c r="F1747" i="3"/>
  <c r="G1747" i="3"/>
  <c r="F1748" i="3"/>
  <c r="G1748" i="3"/>
  <c r="F1749" i="3"/>
  <c r="G1749" i="3"/>
  <c r="F1750" i="3"/>
  <c r="G1750" i="3"/>
  <c r="F1751" i="3"/>
  <c r="G1751" i="3"/>
  <c r="F1752" i="3"/>
  <c r="G1752" i="3" s="1"/>
  <c r="F1753" i="3"/>
  <c r="G1753" i="3" s="1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 s="1"/>
  <c r="F1761" i="3"/>
  <c r="G1761" i="3" s="1"/>
  <c r="F1762" i="3"/>
  <c r="G1762" i="3"/>
  <c r="F1763" i="3"/>
  <c r="G1763" i="3"/>
  <c r="F1764" i="3"/>
  <c r="G1764" i="3"/>
  <c r="F1765" i="3"/>
  <c r="G1765" i="3"/>
  <c r="F1766" i="3"/>
  <c r="G1766" i="3"/>
  <c r="F1767" i="3"/>
  <c r="G1767" i="3"/>
  <c r="F1768" i="3"/>
  <c r="G1768" i="3" s="1"/>
  <c r="F1769" i="3"/>
  <c r="G1769" i="3" s="1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 s="1"/>
  <c r="F1777" i="3"/>
  <c r="G1777" i="3" s="1"/>
  <c r="F1778" i="3"/>
  <c r="G1778" i="3"/>
  <c r="F1779" i="3"/>
  <c r="G1779" i="3"/>
  <c r="F1780" i="3"/>
  <c r="G1780" i="3"/>
  <c r="F1781" i="3"/>
  <c r="G1781" i="3"/>
  <c r="F1782" i="3"/>
  <c r="G1782" i="3"/>
  <c r="F1783" i="3"/>
  <c r="G1783" i="3"/>
  <c r="F1784" i="3"/>
  <c r="G1784" i="3" s="1"/>
  <c r="F1785" i="3"/>
  <c r="G1785" i="3" s="1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 s="1"/>
  <c r="F1793" i="3"/>
  <c r="G1793" i="3" s="1"/>
  <c r="F1794" i="3"/>
  <c r="G1794" i="3"/>
  <c r="F1795" i="3"/>
  <c r="G1795" i="3"/>
  <c r="F1796" i="3"/>
  <c r="G1796" i="3"/>
  <c r="F1797" i="3"/>
  <c r="G1797" i="3"/>
  <c r="F1798" i="3"/>
  <c r="G1798" i="3"/>
  <c r="F1799" i="3"/>
  <c r="G1799" i="3"/>
  <c r="F1800" i="3"/>
  <c r="G1800" i="3" s="1"/>
  <c r="F1801" i="3"/>
  <c r="G1801" i="3" s="1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 s="1"/>
  <c r="F1809" i="3"/>
  <c r="G1809" i="3" s="1"/>
  <c r="F1810" i="3"/>
  <c r="G1810" i="3"/>
  <c r="F1811" i="3"/>
  <c r="G1811" i="3"/>
  <c r="F1812" i="3"/>
  <c r="G1812" i="3"/>
  <c r="F1813" i="3"/>
  <c r="G1813" i="3"/>
  <c r="F1814" i="3"/>
  <c r="G1814" i="3"/>
  <c r="F1815" i="3"/>
  <c r="G1815" i="3"/>
  <c r="F1816" i="3"/>
  <c r="G1816" i="3" s="1"/>
  <c r="F1817" i="3"/>
  <c r="G1817" i="3" s="1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 s="1"/>
  <c r="F1825" i="3"/>
  <c r="G1825" i="3" s="1"/>
  <c r="F1826" i="3"/>
  <c r="G1826" i="3"/>
  <c r="F1827" i="3"/>
  <c r="G1827" i="3"/>
  <c r="F1828" i="3"/>
  <c r="G1828" i="3"/>
  <c r="F1829" i="3"/>
  <c r="G1829" i="3"/>
  <c r="F1830" i="3"/>
  <c r="G1830" i="3"/>
  <c r="F1831" i="3"/>
  <c r="G1831" i="3"/>
  <c r="F1832" i="3"/>
  <c r="G1832" i="3" s="1"/>
  <c r="F1833" i="3"/>
  <c r="G1833" i="3" s="1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 s="1"/>
  <c r="F1841" i="3"/>
  <c r="G1841" i="3" s="1"/>
  <c r="F1842" i="3"/>
  <c r="G1842" i="3"/>
  <c r="F1843" i="3"/>
  <c r="G1843" i="3"/>
  <c r="F1844" i="3"/>
  <c r="G1844" i="3"/>
  <c r="F1845" i="3"/>
  <c r="G1845" i="3"/>
  <c r="F1846" i="3"/>
  <c r="G1846" i="3"/>
  <c r="F1847" i="3"/>
  <c r="G1847" i="3"/>
  <c r="F1848" i="3"/>
  <c r="G1848" i="3" s="1"/>
  <c r="F1849" i="3"/>
  <c r="G1849" i="3" s="1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 s="1"/>
  <c r="F1857" i="3"/>
  <c r="G1857" i="3" s="1"/>
  <c r="F1858" i="3"/>
  <c r="G1858" i="3"/>
  <c r="F1859" i="3"/>
  <c r="G1859" i="3"/>
  <c r="F1860" i="3"/>
  <c r="G1860" i="3"/>
  <c r="F1861" i="3"/>
  <c r="G1861" i="3"/>
  <c r="F1862" i="3"/>
  <c r="G1862" i="3"/>
  <c r="F1863" i="3"/>
  <c r="G1863" i="3"/>
  <c r="F1864" i="3"/>
  <c r="G1864" i="3" s="1"/>
  <c r="F1865" i="3"/>
  <c r="G1865" i="3" s="1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 s="1"/>
  <c r="F1873" i="3"/>
  <c r="G1873" i="3" s="1"/>
  <c r="F1874" i="3"/>
  <c r="G1874" i="3"/>
  <c r="F1875" i="3"/>
  <c r="G1875" i="3"/>
  <c r="F1876" i="3"/>
  <c r="G1876" i="3"/>
  <c r="F1877" i="3"/>
  <c r="G1877" i="3"/>
  <c r="F1878" i="3"/>
  <c r="G1878" i="3"/>
  <c r="F1879" i="3"/>
  <c r="G1879" i="3"/>
  <c r="F1880" i="3"/>
  <c r="G1880" i="3" s="1"/>
  <c r="F1881" i="3"/>
  <c r="G1881" i="3" s="1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 s="1"/>
  <c r="F1889" i="3"/>
  <c r="G1889" i="3" s="1"/>
  <c r="F1890" i="3"/>
  <c r="G1890" i="3"/>
  <c r="F1891" i="3"/>
  <c r="G1891" i="3"/>
  <c r="F1892" i="3"/>
  <c r="G1892" i="3"/>
  <c r="F1893" i="3"/>
  <c r="G1893" i="3"/>
  <c r="F1894" i="3"/>
  <c r="G1894" i="3"/>
  <c r="F1895" i="3"/>
  <c r="G1895" i="3"/>
  <c r="F1896" i="3"/>
  <c r="G1896" i="3" s="1"/>
  <c r="F1897" i="3"/>
  <c r="G1897" i="3" s="1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 s="1"/>
  <c r="F1905" i="3"/>
  <c r="G1905" i="3" s="1"/>
  <c r="F1906" i="3"/>
  <c r="G1906" i="3"/>
  <c r="F1907" i="3"/>
  <c r="G1907" i="3"/>
  <c r="F1908" i="3"/>
  <c r="G1908" i="3"/>
  <c r="F1909" i="3"/>
  <c r="G1909" i="3"/>
  <c r="F1910" i="3"/>
  <c r="G1910" i="3"/>
  <c r="F1911" i="3"/>
  <c r="G1911" i="3"/>
  <c r="F1912" i="3"/>
  <c r="G1912" i="3" s="1"/>
  <c r="F1913" i="3"/>
  <c r="G1913" i="3" s="1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 s="1"/>
  <c r="F1921" i="3"/>
  <c r="G1921" i="3" s="1"/>
  <c r="F1922" i="3"/>
  <c r="G1922" i="3"/>
  <c r="F1923" i="3"/>
  <c r="G1923" i="3"/>
  <c r="F1924" i="3"/>
  <c r="G1924" i="3"/>
  <c r="F1925" i="3"/>
  <c r="G1925" i="3"/>
  <c r="F1926" i="3"/>
  <c r="G1926" i="3"/>
  <c r="F1927" i="3"/>
  <c r="G1927" i="3"/>
  <c r="F1928" i="3"/>
  <c r="G1928" i="3" s="1"/>
  <c r="F1929" i="3"/>
  <c r="G1929" i="3" s="1"/>
  <c r="F1930" i="3"/>
  <c r="G1930" i="3"/>
  <c r="F1931" i="3"/>
  <c r="G1931" i="3"/>
  <c r="F1932" i="3"/>
  <c r="G1932" i="3" s="1"/>
  <c r="F1933" i="3"/>
  <c r="G1933" i="3"/>
  <c r="F1934" i="3"/>
  <c r="G1934" i="3"/>
  <c r="F1935" i="3"/>
  <c r="G1935" i="3"/>
  <c r="F1936" i="3"/>
  <c r="G1936" i="3" s="1"/>
  <c r="F1937" i="3"/>
  <c r="G1937" i="3" s="1"/>
  <c r="F1938" i="3"/>
  <c r="G1938" i="3"/>
  <c r="F1939" i="3"/>
  <c r="G1939" i="3"/>
  <c r="F1940" i="3"/>
  <c r="G1940" i="3" s="1"/>
  <c r="F1941" i="3"/>
  <c r="G1941" i="3"/>
  <c r="F1942" i="3"/>
  <c r="G1942" i="3"/>
  <c r="F1943" i="3"/>
  <c r="G1943" i="3"/>
  <c r="F1944" i="3"/>
  <c r="G1944" i="3" s="1"/>
  <c r="F1945" i="3"/>
  <c r="G1945" i="3" s="1"/>
  <c r="F1946" i="3"/>
  <c r="G1946" i="3"/>
  <c r="F1947" i="3"/>
  <c r="G1947" i="3"/>
  <c r="F1948" i="3"/>
  <c r="G1948" i="3" s="1"/>
  <c r="F1949" i="3"/>
  <c r="G1949" i="3"/>
  <c r="F1950" i="3"/>
  <c r="G1950" i="3"/>
  <c r="F1951" i="3"/>
  <c r="G1951" i="3"/>
  <c r="F1952" i="3"/>
  <c r="G1952" i="3" s="1"/>
  <c r="F1953" i="3"/>
  <c r="G1953" i="3" s="1"/>
  <c r="F1954" i="3"/>
  <c r="G1954" i="3"/>
  <c r="F1955" i="3"/>
  <c r="G1955" i="3" s="1"/>
  <c r="F1956" i="3"/>
  <c r="G1956" i="3" s="1"/>
  <c r="F1957" i="3"/>
  <c r="G1957" i="3"/>
  <c r="F1958" i="3"/>
  <c r="G1958" i="3"/>
  <c r="F1959" i="3"/>
  <c r="G1959" i="3"/>
  <c r="F1960" i="3"/>
  <c r="G1960" i="3" s="1"/>
  <c r="F1961" i="3"/>
  <c r="G1961" i="3" s="1"/>
  <c r="F1962" i="3"/>
  <c r="G1962" i="3"/>
  <c r="F1963" i="3"/>
  <c r="G1963" i="3" s="1"/>
  <c r="F1964" i="3"/>
  <c r="G1964" i="3" s="1"/>
  <c r="F1965" i="3"/>
  <c r="G1965" i="3"/>
  <c r="F1966" i="3"/>
  <c r="G1966" i="3"/>
  <c r="F1967" i="3"/>
  <c r="G1967" i="3"/>
  <c r="F1968" i="3"/>
  <c r="G1968" i="3" s="1"/>
  <c r="F1969" i="3"/>
  <c r="G1969" i="3" s="1"/>
  <c r="F1970" i="3"/>
  <c r="G1970" i="3"/>
  <c r="F1971" i="3"/>
  <c r="G1971" i="3" s="1"/>
  <c r="F1972" i="3"/>
  <c r="G1972" i="3" s="1"/>
  <c r="F1973" i="3"/>
  <c r="G1973" i="3"/>
  <c r="F1974" i="3"/>
  <c r="G1974" i="3"/>
  <c r="F1975" i="3"/>
  <c r="G1975" i="3"/>
  <c r="F1976" i="3"/>
  <c r="G1976" i="3" s="1"/>
  <c r="F1977" i="3"/>
  <c r="G1977" i="3" s="1"/>
  <c r="F1978" i="3"/>
  <c r="G1978" i="3"/>
  <c r="F1979" i="3"/>
  <c r="G1979" i="3" s="1"/>
  <c r="F1980" i="3"/>
  <c r="G1980" i="3" s="1"/>
  <c r="F1981" i="3"/>
  <c r="G1981" i="3"/>
  <c r="F1982" i="3"/>
  <c r="G1982" i="3"/>
  <c r="F1983" i="3"/>
  <c r="G1983" i="3"/>
  <c r="F1984" i="3"/>
  <c r="G1984" i="3" s="1"/>
  <c r="F1985" i="3"/>
  <c r="G1985" i="3" s="1"/>
  <c r="F1986" i="3"/>
  <c r="G1986" i="3"/>
  <c r="F1987" i="3"/>
  <c r="G1987" i="3" s="1"/>
  <c r="F1988" i="3"/>
  <c r="G1988" i="3" s="1"/>
  <c r="F1989" i="3"/>
  <c r="G1989" i="3"/>
  <c r="F1990" i="3"/>
  <c r="G1990" i="3" s="1"/>
  <c r="F1991" i="3"/>
  <c r="G1991" i="3"/>
  <c r="F1992" i="3"/>
  <c r="G1992" i="3" s="1"/>
  <c r="F1993" i="3"/>
  <c r="G1993" i="3" s="1"/>
  <c r="F1994" i="3"/>
  <c r="G1994" i="3"/>
  <c r="F1995" i="3"/>
  <c r="G1995" i="3" s="1"/>
  <c r="F1996" i="3"/>
  <c r="G1996" i="3" s="1"/>
  <c r="F1997" i="3"/>
  <c r="G1997" i="3"/>
  <c r="F1998" i="3"/>
  <c r="G1998" i="3" s="1"/>
  <c r="F1999" i="3"/>
  <c r="G1999" i="3"/>
  <c r="F2000" i="3"/>
  <c r="G2000" i="3" s="1"/>
  <c r="F2001" i="3"/>
  <c r="G2001" i="3" s="1"/>
  <c r="F2002" i="3"/>
  <c r="G2002" i="3"/>
  <c r="F2003" i="3"/>
  <c r="G2003" i="3" s="1"/>
  <c r="F2004" i="3"/>
  <c r="G2004" i="3" s="1"/>
  <c r="F2005" i="3"/>
  <c r="G2005" i="3"/>
  <c r="F2006" i="3"/>
  <c r="G2006" i="3" s="1"/>
  <c r="F2007" i="3"/>
  <c r="G2007" i="3"/>
  <c r="F2008" i="3"/>
  <c r="G2008" i="3" s="1"/>
  <c r="F2009" i="3"/>
  <c r="G2009" i="3" s="1"/>
  <c r="F2010" i="3"/>
  <c r="G2010" i="3"/>
  <c r="F2011" i="3"/>
  <c r="G2011" i="3" s="1"/>
  <c r="F2012" i="3"/>
  <c r="G2012" i="3" s="1"/>
  <c r="F2013" i="3"/>
  <c r="G2013" i="3"/>
  <c r="F2014" i="3"/>
  <c r="G2014" i="3" s="1"/>
  <c r="F2015" i="3"/>
  <c r="G2015" i="3"/>
  <c r="F2016" i="3"/>
  <c r="G2016" i="3" s="1"/>
  <c r="F2017" i="3"/>
  <c r="G2017" i="3" s="1"/>
  <c r="F2018" i="3"/>
  <c r="G2018" i="3"/>
  <c r="F2019" i="3"/>
  <c r="G2019" i="3" s="1"/>
  <c r="F2020" i="3"/>
  <c r="G2020" i="3" s="1"/>
  <c r="F2021" i="3"/>
  <c r="G2021" i="3"/>
  <c r="F2022" i="3"/>
  <c r="G2022" i="3" s="1"/>
  <c r="F2023" i="3"/>
  <c r="G2023" i="3"/>
  <c r="F2024" i="3"/>
  <c r="G2024" i="3" s="1"/>
  <c r="F2025" i="3"/>
  <c r="G2025" i="3" s="1"/>
  <c r="F2026" i="3"/>
  <c r="G2026" i="3"/>
  <c r="F2027" i="3"/>
  <c r="G2027" i="3" s="1"/>
  <c r="F2028" i="3"/>
  <c r="G2028" i="3" s="1"/>
  <c r="F2029" i="3"/>
  <c r="G2029" i="3"/>
  <c r="F2030" i="3"/>
  <c r="G2030" i="3" s="1"/>
  <c r="F2031" i="3"/>
  <c r="G2031" i="3"/>
  <c r="F2032" i="3"/>
  <c r="G2032" i="3" s="1"/>
  <c r="F2033" i="3"/>
  <c r="G2033" i="3" s="1"/>
  <c r="F2034" i="3"/>
  <c r="G2034" i="3"/>
  <c r="F2035" i="3"/>
  <c r="G2035" i="3" s="1"/>
  <c r="F2036" i="3"/>
  <c r="G2036" i="3" s="1"/>
  <c r="F2037" i="3"/>
  <c r="G2037" i="3"/>
  <c r="F2038" i="3"/>
  <c r="G2038" i="3" s="1"/>
  <c r="F2039" i="3"/>
  <c r="G2039" i="3"/>
  <c r="F2040" i="3"/>
  <c r="G2040" i="3" s="1"/>
  <c r="F2041" i="3"/>
  <c r="G2041" i="3" s="1"/>
  <c r="F2042" i="3"/>
  <c r="G2042" i="3"/>
  <c r="F2043" i="3"/>
  <c r="G2043" i="3" s="1"/>
  <c r="F2044" i="3"/>
  <c r="G2044" i="3" s="1"/>
  <c r="F2045" i="3"/>
  <c r="G2045" i="3"/>
  <c r="F2046" i="3"/>
  <c r="G2046" i="3" s="1"/>
  <c r="F2047" i="3"/>
  <c r="G2047" i="3"/>
  <c r="F2048" i="3"/>
  <c r="G2048" i="3" s="1"/>
  <c r="F2049" i="3"/>
  <c r="G2049" i="3" s="1"/>
  <c r="F2050" i="3"/>
  <c r="G2050" i="3"/>
  <c r="F2051" i="3"/>
  <c r="G2051" i="3" s="1"/>
  <c r="F2052" i="3"/>
  <c r="G2052" i="3" s="1"/>
  <c r="F2053" i="3"/>
  <c r="G2053" i="3"/>
  <c r="F2054" i="3"/>
  <c r="G2054" i="3" s="1"/>
  <c r="F2055" i="3"/>
  <c r="G2055" i="3"/>
  <c r="F2056" i="3"/>
  <c r="G2056" i="3" s="1"/>
  <c r="F2057" i="3"/>
  <c r="G2057" i="3" s="1"/>
  <c r="F2058" i="3"/>
  <c r="G2058" i="3"/>
  <c r="F2059" i="3"/>
  <c r="G2059" i="3" s="1"/>
  <c r="F2060" i="3"/>
  <c r="G2060" i="3" s="1"/>
  <c r="F2061" i="3"/>
  <c r="G2061" i="3"/>
  <c r="F2062" i="3"/>
  <c r="G2062" i="3" s="1"/>
  <c r="F2063" i="3"/>
  <c r="G2063" i="3"/>
  <c r="F2064" i="3"/>
  <c r="G2064" i="3" s="1"/>
  <c r="F2065" i="3"/>
  <c r="G2065" i="3" s="1"/>
  <c r="F2066" i="3"/>
  <c r="G2066" i="3"/>
  <c r="F2067" i="3"/>
  <c r="G2067" i="3" s="1"/>
  <c r="F2068" i="3"/>
  <c r="G2068" i="3" s="1"/>
  <c r="F2069" i="3"/>
  <c r="G2069" i="3"/>
  <c r="F2070" i="3"/>
  <c r="G2070" i="3" s="1"/>
  <c r="F2071" i="3"/>
  <c r="G2071" i="3"/>
  <c r="F2072" i="3"/>
  <c r="G2072" i="3" s="1"/>
  <c r="F2073" i="3"/>
  <c r="G2073" i="3" s="1"/>
  <c r="F2074" i="3"/>
  <c r="G2074" i="3"/>
  <c r="F2075" i="3"/>
  <c r="G2075" i="3" s="1"/>
  <c r="F2076" i="3"/>
  <c r="G2076" i="3" s="1"/>
  <c r="F2077" i="3"/>
  <c r="G2077" i="3"/>
  <c r="F2078" i="3"/>
  <c r="G2078" i="3" s="1"/>
  <c r="F2079" i="3"/>
  <c r="G2079" i="3"/>
  <c r="F2080" i="3"/>
  <c r="G2080" i="3" s="1"/>
  <c r="F2081" i="3"/>
  <c r="G2081" i="3" s="1"/>
  <c r="F2082" i="3"/>
  <c r="G2082" i="3"/>
  <c r="F2083" i="3"/>
  <c r="G2083" i="3" s="1"/>
  <c r="F2084" i="3"/>
  <c r="G2084" i="3" s="1"/>
  <c r="F2085" i="3"/>
  <c r="G2085" i="3"/>
  <c r="F2086" i="3"/>
  <c r="G2086" i="3" s="1"/>
  <c r="F2087" i="3"/>
  <c r="G2087" i="3"/>
  <c r="F2088" i="3"/>
  <c r="G2088" i="3" s="1"/>
  <c r="F2089" i="3"/>
  <c r="G2089" i="3" s="1"/>
  <c r="F2090" i="3"/>
  <c r="G2090" i="3"/>
  <c r="F2091" i="3"/>
  <c r="G2091" i="3" s="1"/>
  <c r="F2092" i="3"/>
  <c r="G2092" i="3" s="1"/>
  <c r="F2093" i="3"/>
  <c r="G2093" i="3"/>
  <c r="F2094" i="3"/>
  <c r="G2094" i="3" s="1"/>
  <c r="F2095" i="3"/>
  <c r="G2095" i="3"/>
  <c r="F2096" i="3"/>
  <c r="G2096" i="3" s="1"/>
  <c r="F2097" i="3"/>
  <c r="G2097" i="3" s="1"/>
  <c r="F2098" i="3"/>
  <c r="G2098" i="3"/>
  <c r="F2099" i="3"/>
  <c r="G2099" i="3" s="1"/>
  <c r="F2100" i="3"/>
  <c r="G2100" i="3" s="1"/>
  <c r="F2101" i="3"/>
  <c r="G2101" i="3"/>
  <c r="F2102" i="3"/>
  <c r="G2102" i="3" s="1"/>
  <c r="F2103" i="3"/>
  <c r="G2103" i="3"/>
  <c r="F2104" i="3"/>
  <c r="G2104" i="3" s="1"/>
  <c r="F2105" i="3"/>
  <c r="G2105" i="3" s="1"/>
  <c r="F2106" i="3"/>
  <c r="G2106" i="3"/>
  <c r="F2107" i="3"/>
  <c r="G2107" i="3" s="1"/>
  <c r="F2108" i="3"/>
  <c r="G2108" i="3" s="1"/>
  <c r="F2109" i="3"/>
  <c r="G2109" i="3"/>
  <c r="F2110" i="3"/>
  <c r="G2110" i="3" s="1"/>
  <c r="F2111" i="3"/>
  <c r="G2111" i="3"/>
  <c r="F2112" i="3"/>
  <c r="G2112" i="3" s="1"/>
  <c r="F2113" i="3"/>
  <c r="G2113" i="3" s="1"/>
  <c r="F2114" i="3"/>
  <c r="G2114" i="3"/>
  <c r="F2115" i="3"/>
  <c r="G2115" i="3" s="1"/>
  <c r="F2116" i="3"/>
  <c r="G2116" i="3" s="1"/>
  <c r="F2117" i="3"/>
  <c r="G2117" i="3"/>
  <c r="F2118" i="3"/>
  <c r="G2118" i="3" s="1"/>
  <c r="F2119" i="3"/>
  <c r="G2119" i="3"/>
  <c r="F2120" i="3"/>
  <c r="G2120" i="3" s="1"/>
  <c r="F2121" i="3"/>
  <c r="G2121" i="3" s="1"/>
  <c r="F2122" i="3"/>
  <c r="G2122" i="3"/>
  <c r="F2123" i="3"/>
  <c r="G2123" i="3" s="1"/>
  <c r="F2124" i="3"/>
  <c r="G2124" i="3" s="1"/>
  <c r="F2125" i="3"/>
  <c r="G2125" i="3"/>
  <c r="F2126" i="3"/>
  <c r="G2126" i="3" s="1"/>
  <c r="F2127" i="3"/>
  <c r="G2127" i="3"/>
  <c r="F2128" i="3"/>
  <c r="G2128" i="3" s="1"/>
  <c r="F2129" i="3"/>
  <c r="G2129" i="3" s="1"/>
  <c r="F2130" i="3"/>
  <c r="G2130" i="3"/>
  <c r="F2131" i="3"/>
  <c r="G2131" i="3" s="1"/>
  <c r="F2132" i="3"/>
  <c r="G2132" i="3" s="1"/>
  <c r="F2133" i="3"/>
  <c r="G2133" i="3"/>
  <c r="F2134" i="3"/>
  <c r="G2134" i="3" s="1"/>
  <c r="F2135" i="3"/>
  <c r="G2135" i="3"/>
  <c r="F2136" i="3"/>
  <c r="G2136" i="3" s="1"/>
  <c r="F2137" i="3"/>
  <c r="G2137" i="3" s="1"/>
  <c r="F2138" i="3"/>
  <c r="G2138" i="3"/>
  <c r="F2139" i="3"/>
  <c r="G2139" i="3" s="1"/>
  <c r="F2140" i="3"/>
  <c r="G2140" i="3" s="1"/>
  <c r="F2141" i="3"/>
  <c r="G2141" i="3"/>
  <c r="F2142" i="3"/>
  <c r="G2142" i="3" s="1"/>
  <c r="F2143" i="3"/>
  <c r="G2143" i="3"/>
  <c r="F2144" i="3"/>
  <c r="G2144" i="3" s="1"/>
  <c r="F2145" i="3"/>
  <c r="G2145" i="3" s="1"/>
  <c r="F2146" i="3"/>
  <c r="G2146" i="3"/>
  <c r="F2147" i="3"/>
  <c r="G2147" i="3" s="1"/>
  <c r="F2148" i="3"/>
  <c r="G2148" i="3" s="1"/>
  <c r="F2149" i="3"/>
  <c r="G2149" i="3"/>
  <c r="F2150" i="3"/>
  <c r="G2150" i="3" s="1"/>
  <c r="F2151" i="3"/>
  <c r="G2151" i="3"/>
  <c r="F2152" i="3"/>
  <c r="G2152" i="3" s="1"/>
  <c r="F2153" i="3"/>
  <c r="G2153" i="3" s="1"/>
  <c r="F2154" i="3"/>
  <c r="G2154" i="3"/>
  <c r="F2155" i="3"/>
  <c r="G2155" i="3" s="1"/>
  <c r="F2156" i="3"/>
  <c r="G2156" i="3" s="1"/>
  <c r="F2157" i="3"/>
  <c r="G2157" i="3"/>
  <c r="F2158" i="3"/>
  <c r="G2158" i="3" s="1"/>
  <c r="F2159" i="3"/>
  <c r="G2159" i="3"/>
  <c r="E42" i="8"/>
  <c r="F2" i="2"/>
  <c r="I2" i="2" s="1"/>
  <c r="F3" i="2"/>
  <c r="I3" i="2" s="1"/>
  <c r="F4" i="2"/>
  <c r="I4" i="2" s="1"/>
  <c r="F5" i="2"/>
  <c r="I5" i="2"/>
  <c r="F6" i="2"/>
  <c r="I6" i="2" s="1"/>
  <c r="F7" i="2"/>
  <c r="I7" i="2"/>
  <c r="F8" i="2"/>
  <c r="I8" i="2" s="1"/>
  <c r="F9" i="2"/>
  <c r="I9" i="2" s="1"/>
  <c r="F10" i="2"/>
  <c r="I10" i="2" s="1"/>
  <c r="F11" i="2"/>
  <c r="I11" i="2"/>
  <c r="F12" i="2"/>
  <c r="I12" i="2"/>
  <c r="F13" i="2"/>
  <c r="I13" i="2" s="1"/>
  <c r="F14" i="2"/>
  <c r="I14" i="2"/>
  <c r="F15" i="2"/>
  <c r="I15" i="2"/>
  <c r="F16" i="2"/>
  <c r="I16" i="2" s="1"/>
  <c r="F17" i="2"/>
  <c r="I17" i="2" s="1"/>
  <c r="F18" i="2"/>
  <c r="I18" i="2" s="1"/>
  <c r="F19" i="2"/>
  <c r="I19" i="2"/>
  <c r="F20" i="2"/>
  <c r="I20" i="2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/>
  <c r="F29" i="2"/>
  <c r="I29" i="2" s="1"/>
  <c r="F30" i="2"/>
  <c r="I30" i="2" s="1"/>
  <c r="F31" i="2"/>
  <c r="I31" i="2"/>
  <c r="F32" i="2"/>
  <c r="I32" i="2" s="1"/>
  <c r="F33" i="2"/>
  <c r="I33" i="2" s="1"/>
  <c r="F34" i="2"/>
  <c r="I34" i="2" s="1"/>
  <c r="F35" i="2"/>
  <c r="I35" i="2" s="1"/>
  <c r="F36" i="2"/>
  <c r="I36" i="2"/>
  <c r="F37" i="2"/>
  <c r="I37" i="2" s="1"/>
  <c r="F38" i="2"/>
  <c r="I38" i="2" s="1"/>
  <c r="F39" i="2"/>
  <c r="I39" i="2"/>
  <c r="F40" i="2"/>
  <c r="I40" i="2" s="1"/>
  <c r="F41" i="2"/>
  <c r="I41" i="2" s="1"/>
  <c r="F42" i="2"/>
  <c r="I42" i="2" s="1"/>
  <c r="F43" i="2"/>
  <c r="I43" i="2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/>
  <c r="F52" i="2"/>
  <c r="I52" i="2"/>
  <c r="F53" i="2"/>
  <c r="I53" i="2" s="1"/>
  <c r="F54" i="2"/>
  <c r="I54" i="2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/>
  <c r="F64" i="2"/>
  <c r="I64" i="2" s="1"/>
  <c r="F65" i="2"/>
  <c r="I65" i="2" s="1"/>
  <c r="F66" i="2"/>
  <c r="I66" i="2" s="1"/>
  <c r="F67" i="2"/>
  <c r="I67" i="2"/>
  <c r="F68" i="2"/>
  <c r="I68" i="2"/>
  <c r="F69" i="2"/>
  <c r="I69" i="2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/>
  <c r="F76" i="2"/>
  <c r="I76" i="2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/>
  <c r="F86" i="2"/>
  <c r="I86" i="2"/>
  <c r="F87" i="2"/>
  <c r="I87" i="2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/>
  <c r="F95" i="2"/>
  <c r="I95" i="2" s="1"/>
  <c r="F96" i="2"/>
  <c r="I96" i="2" s="1"/>
  <c r="F97" i="2"/>
  <c r="I97" i="2" s="1"/>
  <c r="F98" i="2"/>
  <c r="I98" i="2" s="1"/>
  <c r="F99" i="2"/>
  <c r="I99" i="2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/>
  <c r="F106" i="2"/>
  <c r="I106" i="2" s="1"/>
  <c r="F107" i="2"/>
  <c r="I107" i="2"/>
  <c r="F108" i="2"/>
  <c r="I108" i="2"/>
  <c r="F109" i="2"/>
  <c r="I109" i="2" s="1"/>
  <c r="F110" i="2"/>
  <c r="I110" i="2" s="1"/>
  <c r="F111" i="2"/>
  <c r="I111" i="2"/>
  <c r="F112" i="2"/>
  <c r="I112" i="2" s="1"/>
  <c r="F113" i="2"/>
  <c r="I113" i="2" s="1"/>
  <c r="F114" i="2"/>
  <c r="I114" i="2" s="1"/>
  <c r="F115" i="2"/>
  <c r="I115" i="2" s="1"/>
  <c r="F116" i="2"/>
  <c r="I116" i="2"/>
  <c r="F117" i="2"/>
  <c r="I117" i="2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/>
  <c r="F130" i="2"/>
  <c r="I130" i="2" s="1"/>
  <c r="F131" i="2"/>
  <c r="I131" i="2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/>
  <c r="F140" i="2"/>
  <c r="I140" i="2"/>
  <c r="F141" i="2"/>
  <c r="I141" i="2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/>
  <c r="F148" i="2"/>
  <c r="I148" i="2"/>
  <c r="F149" i="2"/>
  <c r="I149" i="2" s="1"/>
  <c r="F150" i="2"/>
  <c r="I150" i="2"/>
  <c r="F151" i="2"/>
  <c r="I151" i="2"/>
  <c r="F152" i="2"/>
  <c r="I152" i="2" s="1"/>
  <c r="F153" i="2"/>
  <c r="I153" i="2" s="1"/>
  <c r="F154" i="2"/>
  <c r="I154" i="2" s="1"/>
  <c r="F155" i="2"/>
  <c r="I155" i="2"/>
  <c r="F156" i="2"/>
  <c r="I156" i="2"/>
  <c r="F157" i="2"/>
  <c r="I157" i="2"/>
  <c r="F158" i="2"/>
  <c r="I158" i="2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/>
  <c r="F172" i="2"/>
  <c r="I172" i="2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/>
  <c r="F181" i="2"/>
  <c r="I181" i="2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/>
  <c r="F189" i="2"/>
  <c r="I189" i="2"/>
  <c r="F190" i="2"/>
  <c r="I190" i="2" s="1"/>
  <c r="F191" i="2"/>
  <c r="I191" i="2" s="1"/>
  <c r="F192" i="2"/>
  <c r="I192" i="2" s="1"/>
  <c r="F193" i="2"/>
  <c r="I193" i="2"/>
  <c r="F194" i="2"/>
  <c r="I194" i="2" s="1"/>
  <c r="F195" i="2"/>
  <c r="I195" i="2"/>
  <c r="F196" i="2"/>
  <c r="I196" i="2" s="1"/>
  <c r="F197" i="2"/>
  <c r="I197" i="2" s="1"/>
  <c r="F198" i="2"/>
  <c r="I198" i="2"/>
  <c r="F199" i="2"/>
  <c r="I199" i="2" s="1"/>
  <c r="F200" i="2"/>
  <c r="I200" i="2" s="1"/>
  <c r="F201" i="2"/>
  <c r="I201" i="2"/>
  <c r="F202" i="2"/>
  <c r="I202" i="2" s="1"/>
  <c r="F203" i="2"/>
  <c r="I203" i="2"/>
  <c r="F204" i="2"/>
  <c r="I204" i="2"/>
  <c r="F205" i="2"/>
  <c r="I205" i="2" s="1"/>
  <c r="F206" i="2"/>
  <c r="I206" i="2" s="1"/>
  <c r="F207" i="2"/>
  <c r="I207" i="2"/>
  <c r="F208" i="2"/>
  <c r="I208" i="2" s="1"/>
  <c r="F209" i="2"/>
  <c r="I209" i="2"/>
  <c r="F210" i="2"/>
  <c r="I210" i="2" s="1"/>
  <c r="F211" i="2"/>
  <c r="I211" i="2" s="1"/>
  <c r="F212" i="2"/>
  <c r="I212" i="2"/>
  <c r="F213" i="2"/>
  <c r="I213" i="2"/>
  <c r="F214" i="2"/>
  <c r="I214" i="2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/>
  <c r="F223" i="2"/>
  <c r="I223" i="2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/>
  <c r="F236" i="2"/>
  <c r="I236" i="2" s="1"/>
  <c r="F237" i="2"/>
  <c r="I237" i="2" s="1"/>
  <c r="F238" i="2"/>
  <c r="I238" i="2" s="1"/>
  <c r="F239" i="2"/>
  <c r="I239" i="2"/>
  <c r="F240" i="2"/>
  <c r="I240" i="2" s="1"/>
  <c r="F241" i="2"/>
  <c r="I241" i="2" s="1"/>
  <c r="F242" i="2"/>
  <c r="I242" i="2" s="1"/>
  <c r="F243" i="2"/>
  <c r="I243" i="2" s="1"/>
  <c r="F244" i="2"/>
  <c r="I244" i="2"/>
  <c r="F245" i="2"/>
  <c r="I245" i="2" s="1"/>
  <c r="F246" i="2"/>
  <c r="I246" i="2" s="1"/>
  <c r="F247" i="2"/>
  <c r="I247" i="2" s="1"/>
  <c r="F248" i="2"/>
  <c r="I248" i="2" s="1"/>
  <c r="F249" i="2"/>
  <c r="I249" i="2"/>
  <c r="F250" i="2"/>
  <c r="I250" i="2" s="1"/>
  <c r="F251" i="2"/>
  <c r="I251" i="2" s="1"/>
  <c r="F252" i="2"/>
  <c r="I252" i="2" s="1"/>
  <c r="F253" i="2"/>
  <c r="I253" i="2"/>
  <c r="F254" i="2"/>
  <c r="I254" i="2" s="1"/>
  <c r="F255" i="2"/>
  <c r="I255" i="2" s="1"/>
  <c r="F256" i="2"/>
  <c r="I256" i="2" s="1"/>
  <c r="F257" i="2"/>
  <c r="I257" i="2"/>
  <c r="F258" i="2"/>
  <c r="I258" i="2" s="1"/>
  <c r="F259" i="2"/>
  <c r="I259" i="2" s="1"/>
  <c r="F260" i="2"/>
  <c r="I260" i="2" s="1"/>
  <c r="F261" i="2"/>
  <c r="I261" i="2" s="1"/>
  <c r="F262" i="2"/>
  <c r="I262" i="2"/>
  <c r="F263" i="2"/>
  <c r="I263" i="2" s="1"/>
  <c r="F264" i="2"/>
  <c r="I264" i="2" s="1"/>
  <c r="F265" i="2"/>
  <c r="I265" i="2"/>
  <c r="F266" i="2"/>
  <c r="I266" i="2" s="1"/>
  <c r="F267" i="2"/>
  <c r="I267" i="2" s="1"/>
  <c r="F268" i="2"/>
  <c r="I268" i="2"/>
  <c r="F269" i="2"/>
  <c r="I269" i="2" s="1"/>
  <c r="F270" i="2"/>
  <c r="I270" i="2"/>
  <c r="F271" i="2"/>
  <c r="I271" i="2"/>
  <c r="F272" i="2"/>
  <c r="I272" i="2" s="1"/>
  <c r="F273" i="2"/>
  <c r="I273" i="2"/>
  <c r="F274" i="2"/>
  <c r="I274" i="2" s="1"/>
  <c r="F275" i="2"/>
  <c r="I275" i="2" s="1"/>
  <c r="F276" i="2"/>
  <c r="I276" i="2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/>
  <c r="F286" i="2"/>
  <c r="I286" i="2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/>
  <c r="F295" i="2"/>
  <c r="I295" i="2"/>
  <c r="F296" i="2"/>
  <c r="I296" i="2" s="1"/>
  <c r="F297" i="2"/>
  <c r="I297" i="2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/>
  <c r="F322" i="2"/>
  <c r="I322" i="2" s="1"/>
  <c r="F323" i="2"/>
  <c r="I323" i="2"/>
  <c r="F324" i="2"/>
  <c r="I324" i="2" s="1"/>
  <c r="F325" i="2"/>
  <c r="I325" i="2"/>
  <c r="F326" i="2"/>
  <c r="I326" i="2" s="1"/>
  <c r="F327" i="2"/>
  <c r="I327" i="2" s="1"/>
  <c r="F328" i="2"/>
  <c r="I328" i="2" s="1"/>
  <c r="F329" i="2"/>
  <c r="I329" i="2"/>
  <c r="F330" i="2"/>
  <c r="I330" i="2" s="1"/>
  <c r="F331" i="2"/>
  <c r="I331" i="2"/>
  <c r="F332" i="2"/>
  <c r="I332" i="2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/>
  <c r="F341" i="2"/>
  <c r="I341" i="2" s="1"/>
  <c r="F342" i="2"/>
  <c r="I342" i="2"/>
  <c r="F343" i="2"/>
  <c r="I343" i="2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/>
  <c r="F368" i="2"/>
  <c r="I368" i="2" s="1"/>
  <c r="F369" i="2"/>
  <c r="I369" i="2" s="1"/>
  <c r="F370" i="2"/>
  <c r="I370" i="2" s="1"/>
  <c r="F371" i="2"/>
  <c r="I371" i="2"/>
  <c r="F372" i="2"/>
  <c r="I372" i="2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/>
  <c r="F382" i="2"/>
  <c r="I382" i="2" s="1"/>
  <c r="F383" i="2"/>
  <c r="I383" i="2" s="1"/>
  <c r="F384" i="2"/>
  <c r="I384" i="2" s="1"/>
  <c r="F385" i="2"/>
  <c r="I385" i="2"/>
  <c r="F386" i="2"/>
  <c r="I386" i="2" s="1"/>
  <c r="F387" i="2"/>
  <c r="I387" i="2"/>
  <c r="F388" i="2"/>
  <c r="I388" i="2" s="1"/>
  <c r="F389" i="2"/>
  <c r="I389" i="2" s="1"/>
  <c r="F390" i="2"/>
  <c r="I390" i="2"/>
  <c r="F391" i="2"/>
  <c r="I391" i="2" s="1"/>
  <c r="F392" i="2"/>
  <c r="I392" i="2" s="1"/>
  <c r="F393" i="2"/>
  <c r="I393" i="2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/>
  <c r="F402" i="2"/>
  <c r="I402" i="2" s="1"/>
  <c r="F403" i="2"/>
  <c r="I403" i="2" s="1"/>
  <c r="F404" i="2"/>
  <c r="I404" i="2"/>
  <c r="F405" i="2"/>
  <c r="I405" i="2" s="1"/>
  <c r="F406" i="2"/>
  <c r="I406" i="2" s="1"/>
  <c r="F407" i="2"/>
  <c r="I407" i="2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/>
  <c r="F414" i="2"/>
  <c r="I414" i="2" s="1"/>
  <c r="F415" i="2"/>
  <c r="I415" i="2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/>
  <c r="F424" i="2"/>
  <c r="I424" i="2" s="1"/>
  <c r="F425" i="2"/>
  <c r="I425" i="2" s="1"/>
  <c r="F426" i="2"/>
  <c r="I426" i="2" s="1"/>
  <c r="F427" i="2"/>
  <c r="I427" i="2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/>
  <c r="F437" i="2"/>
  <c r="I437" i="2" s="1"/>
  <c r="F438" i="2"/>
  <c r="I438" i="2" s="1"/>
  <c r="F439" i="2"/>
  <c r="I439" i="2" s="1"/>
  <c r="F440" i="2"/>
  <c r="I440" i="2" s="1"/>
  <c r="F441" i="2"/>
  <c r="I441" i="2"/>
  <c r="F442" i="2"/>
  <c r="I442" i="2" s="1"/>
  <c r="F443" i="2"/>
  <c r="I443" i="2" s="1"/>
  <c r="F444" i="2"/>
  <c r="I444" i="2"/>
  <c r="F445" i="2"/>
  <c r="I445" i="2"/>
  <c r="F446" i="2"/>
  <c r="I446" i="2" s="1"/>
  <c r="F447" i="2"/>
  <c r="I447" i="2" s="1"/>
  <c r="F448" i="2"/>
  <c r="I448" i="2" s="1"/>
  <c r="F449" i="2"/>
  <c r="I449" i="2"/>
  <c r="F450" i="2"/>
  <c r="I450" i="2" s="1"/>
  <c r="F451" i="2"/>
  <c r="I451" i="2" s="1"/>
  <c r="F452" i="2"/>
  <c r="I452" i="2"/>
  <c r="F453" i="2"/>
  <c r="I453" i="2"/>
  <c r="F454" i="2"/>
  <c r="I454" i="2" s="1"/>
  <c r="F455" i="2"/>
  <c r="I455" i="2" s="1"/>
  <c r="F456" i="2"/>
  <c r="I456" i="2" s="1"/>
  <c r="F457" i="2"/>
  <c r="I457" i="2"/>
  <c r="F458" i="2"/>
  <c r="I458" i="2" s="1"/>
  <c r="F459" i="2"/>
  <c r="I459" i="2"/>
  <c r="F460" i="2"/>
  <c r="I460" i="2"/>
  <c r="F461" i="2"/>
  <c r="I461" i="2"/>
  <c r="F462" i="2"/>
  <c r="I462" i="2" s="1"/>
  <c r="F463" i="2"/>
  <c r="I463" i="2"/>
  <c r="F464" i="2"/>
  <c r="I464" i="2" s="1"/>
  <c r="F465" i="2"/>
  <c r="I465" i="2"/>
  <c r="F466" i="2"/>
  <c r="I466" i="2" s="1"/>
  <c r="F467" i="2"/>
  <c r="I467" i="2" s="1"/>
  <c r="F468" i="2"/>
  <c r="I468" i="2"/>
  <c r="F469" i="2"/>
  <c r="I469" i="2"/>
  <c r="F470" i="2"/>
  <c r="I470" i="2" s="1"/>
  <c r="F471" i="2"/>
  <c r="I471" i="2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/>
  <c r="F496" i="2"/>
  <c r="I496" i="2" s="1"/>
  <c r="F497" i="2"/>
  <c r="I497" i="2" s="1"/>
  <c r="F498" i="2"/>
  <c r="I498" i="2" s="1"/>
  <c r="F499" i="2"/>
  <c r="I499" i="2" s="1"/>
  <c r="F500" i="2"/>
  <c r="I500" i="2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/>
  <c r="F508" i="2"/>
  <c r="I508" i="2" s="1"/>
  <c r="F509" i="2"/>
  <c r="I509" i="2"/>
  <c r="F510" i="2"/>
  <c r="I510" i="2" s="1"/>
  <c r="F511" i="2"/>
  <c r="I511" i="2" s="1"/>
  <c r="F512" i="2"/>
  <c r="I512" i="2" s="1"/>
  <c r="F513" i="2"/>
  <c r="I513" i="2"/>
  <c r="F514" i="2"/>
  <c r="I514" i="2" s="1"/>
  <c r="F515" i="2"/>
  <c r="I515" i="2"/>
  <c r="F516" i="2"/>
  <c r="I516" i="2" s="1"/>
  <c r="F517" i="2"/>
  <c r="I517" i="2"/>
  <c r="F518" i="2"/>
  <c r="I518" i="2"/>
  <c r="F519" i="2"/>
  <c r="I519" i="2" s="1"/>
  <c r="F520" i="2"/>
  <c r="I520" i="2" s="1"/>
  <c r="F521" i="2"/>
  <c r="I521" i="2"/>
  <c r="F522" i="2"/>
  <c r="I522" i="2" s="1"/>
  <c r="F523" i="2"/>
  <c r="I523" i="2"/>
  <c r="F524" i="2"/>
  <c r="I524" i="2" s="1"/>
  <c r="F525" i="2"/>
  <c r="I525" i="2" s="1"/>
  <c r="F526" i="2"/>
  <c r="I526" i="2" s="1"/>
  <c r="F527" i="2"/>
  <c r="I527" i="2"/>
  <c r="F528" i="2"/>
  <c r="I528" i="2" s="1"/>
  <c r="F529" i="2"/>
  <c r="I529" i="2"/>
  <c r="F530" i="2"/>
  <c r="I530" i="2" s="1"/>
  <c r="F531" i="2"/>
  <c r="I531" i="2" s="1"/>
  <c r="F532" i="2"/>
  <c r="I532" i="2"/>
  <c r="F533" i="2"/>
  <c r="I533" i="2"/>
  <c r="F534" i="2"/>
  <c r="I534" i="2" s="1"/>
  <c r="F535" i="2"/>
  <c r="I535" i="2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/>
  <c r="F542" i="2"/>
  <c r="I542" i="2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/>
  <c r="F551" i="2"/>
  <c r="I551" i="2"/>
  <c r="F552" i="2"/>
  <c r="I552" i="2" s="1"/>
  <c r="F553" i="2"/>
  <c r="I553" i="2" s="1"/>
  <c r="F554" i="2"/>
  <c r="I554" i="2" s="1"/>
  <c r="F555" i="2"/>
  <c r="I555" i="2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/>
  <c r="F574" i="2"/>
  <c r="I574" i="2" s="1"/>
  <c r="F575" i="2"/>
  <c r="I575" i="2" s="1"/>
  <c r="F576" i="2"/>
  <c r="I576" i="2" s="1"/>
  <c r="F577" i="2"/>
  <c r="I577" i="2"/>
  <c r="F578" i="2"/>
  <c r="I578" i="2" s="1"/>
  <c r="F579" i="2"/>
  <c r="I579" i="2"/>
  <c r="F580" i="2"/>
  <c r="I580" i="2" s="1"/>
  <c r="F581" i="2"/>
  <c r="I581" i="2" s="1"/>
  <c r="F582" i="2"/>
  <c r="I582" i="2"/>
  <c r="F583" i="2"/>
  <c r="I583" i="2" s="1"/>
  <c r="F584" i="2"/>
  <c r="I584" i="2" s="1"/>
  <c r="F585" i="2"/>
  <c r="I585" i="2"/>
  <c r="F586" i="2"/>
  <c r="I586" i="2" s="1"/>
  <c r="F587" i="2"/>
  <c r="I587" i="2"/>
  <c r="F588" i="2"/>
  <c r="I588" i="2"/>
  <c r="F589" i="2"/>
  <c r="I589" i="2"/>
  <c r="F590" i="2"/>
  <c r="I590" i="2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/>
  <c r="F597" i="2"/>
  <c r="I597" i="2" s="1"/>
  <c r="F598" i="2"/>
  <c r="I598" i="2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/>
  <c r="F624" i="2"/>
  <c r="I624" i="2" s="1"/>
  <c r="F625" i="2"/>
  <c r="I625" i="2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/>
  <c r="F634" i="2"/>
  <c r="I634" i="2" s="1"/>
  <c r="F635" i="2"/>
  <c r="I635" i="2"/>
  <c r="F636" i="2"/>
  <c r="I636" i="2"/>
  <c r="F637" i="2"/>
  <c r="I637" i="2"/>
  <c r="F638" i="2"/>
  <c r="I638" i="2" s="1"/>
  <c r="F639" i="2"/>
  <c r="I639" i="2" s="1"/>
  <c r="F640" i="2"/>
  <c r="I640" i="2" s="1"/>
  <c r="F641" i="2"/>
  <c r="I641" i="2"/>
  <c r="F642" i="2"/>
  <c r="I642" i="2" s="1"/>
  <c r="F643" i="2"/>
  <c r="I643" i="2"/>
  <c r="F644" i="2"/>
  <c r="I644" i="2"/>
  <c r="F645" i="2"/>
  <c r="I645" i="2"/>
  <c r="F646" i="2"/>
  <c r="I646" i="2"/>
  <c r="F647" i="2"/>
  <c r="I647" i="2" s="1"/>
  <c r="F648" i="2"/>
  <c r="I648" i="2" s="1"/>
  <c r="F649" i="2"/>
  <c r="I649" i="2"/>
  <c r="F650" i="2"/>
  <c r="I650" i="2" s="1"/>
  <c r="F651" i="2"/>
  <c r="I651" i="2"/>
  <c r="F652" i="2"/>
  <c r="I652" i="2" s="1"/>
  <c r="F653" i="2"/>
  <c r="I653" i="2"/>
  <c r="F654" i="2"/>
  <c r="I654" i="2" s="1"/>
  <c r="F655" i="2"/>
  <c r="I655" i="2"/>
  <c r="F656" i="2"/>
  <c r="I656" i="2" s="1"/>
  <c r="F657" i="2"/>
  <c r="I657" i="2"/>
  <c r="F658" i="2"/>
  <c r="I658" i="2" s="1"/>
  <c r="F659" i="2"/>
  <c r="I659" i="2" s="1"/>
  <c r="F660" i="2"/>
  <c r="I660" i="2"/>
  <c r="F661" i="2"/>
  <c r="I661" i="2" s="1"/>
  <c r="F662" i="2"/>
  <c r="I662" i="2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/>
  <c r="F685" i="2"/>
  <c r="I685" i="2"/>
  <c r="F686" i="2"/>
  <c r="I686" i="2" s="1"/>
  <c r="F687" i="2"/>
  <c r="I687" i="2" s="1"/>
  <c r="F688" i="2"/>
  <c r="I688" i="2"/>
  <c r="F689" i="2"/>
  <c r="I689" i="2" s="1"/>
  <c r="F690" i="2"/>
  <c r="I690" i="2" s="1"/>
  <c r="F691" i="2"/>
  <c r="I691" i="2" s="1"/>
  <c r="F692" i="2"/>
  <c r="I692" i="2"/>
  <c r="F693" i="2"/>
  <c r="I693" i="2"/>
  <c r="F694" i="2"/>
  <c r="I694" i="2" s="1"/>
  <c r="F695" i="2"/>
  <c r="I695" i="2" s="1"/>
  <c r="F696" i="2"/>
  <c r="I696" i="2"/>
  <c r="F697" i="2"/>
  <c r="I697" i="2" s="1"/>
  <c r="F698" i="2"/>
  <c r="I698" i="2" s="1"/>
  <c r="F699" i="2"/>
  <c r="I699" i="2" s="1"/>
  <c r="F700" i="2"/>
  <c r="I700" i="2"/>
  <c r="F701" i="2"/>
  <c r="I701" i="2"/>
  <c r="F702" i="2"/>
  <c r="I702" i="2"/>
  <c r="F703" i="2"/>
  <c r="I703" i="2" s="1"/>
  <c r="F704" i="2"/>
  <c r="I704" i="2" s="1"/>
  <c r="F705" i="2"/>
  <c r="I705" i="2"/>
  <c r="F706" i="2"/>
  <c r="I706" i="2" s="1"/>
  <c r="F707" i="2"/>
  <c r="I707" i="2" s="1"/>
  <c r="F708" i="2"/>
  <c r="I708" i="2"/>
  <c r="F709" i="2"/>
  <c r="I709" i="2"/>
  <c r="F710" i="2"/>
  <c r="I710" i="2"/>
  <c r="F711" i="2"/>
  <c r="I711" i="2" s="1"/>
  <c r="F712" i="2"/>
  <c r="I712" i="2"/>
  <c r="F713" i="2"/>
  <c r="I713" i="2"/>
  <c r="F714" i="2"/>
  <c r="I714" i="2" s="1"/>
  <c r="F715" i="2"/>
  <c r="I715" i="2" s="1"/>
  <c r="F716" i="2"/>
  <c r="I716" i="2"/>
  <c r="F717" i="2"/>
  <c r="I717" i="2"/>
  <c r="F718" i="2"/>
  <c r="I718" i="2"/>
  <c r="F719" i="2"/>
  <c r="I719" i="2" s="1"/>
  <c r="F720" i="2"/>
  <c r="I720" i="2" s="1"/>
  <c r="F721" i="2"/>
  <c r="I721" i="2"/>
  <c r="F722" i="2"/>
  <c r="I722" i="2" s="1"/>
  <c r="F723" i="2"/>
  <c r="I723" i="2" s="1"/>
  <c r="F724" i="2"/>
  <c r="I724" i="2"/>
  <c r="F725" i="2"/>
  <c r="I725" i="2" s="1"/>
  <c r="F726" i="2"/>
  <c r="I726" i="2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/>
  <c r="F733" i="2"/>
  <c r="I733" i="2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/>
  <c r="F741" i="2"/>
  <c r="I741" i="2"/>
  <c r="F742" i="2"/>
  <c r="I742" i="2"/>
  <c r="F743" i="2"/>
  <c r="I743" i="2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/>
  <c r="F757" i="2"/>
  <c r="I757" i="2" s="1"/>
  <c r="F758" i="2"/>
  <c r="I758" i="2" s="1"/>
  <c r="F759" i="2"/>
  <c r="I759" i="2"/>
  <c r="F760" i="2"/>
  <c r="I760" i="2" s="1"/>
  <c r="F761" i="2"/>
  <c r="I761" i="2"/>
  <c r="F762" i="2"/>
  <c r="I762" i="2" s="1"/>
  <c r="F763" i="2"/>
  <c r="I763" i="2" s="1"/>
  <c r="F764" i="2"/>
  <c r="I764" i="2"/>
  <c r="F765" i="2"/>
  <c r="I765" i="2"/>
  <c r="F766" i="2"/>
  <c r="I766" i="2" s="1"/>
  <c r="F767" i="2"/>
  <c r="I767" i="2" s="1"/>
  <c r="F768" i="2"/>
  <c r="I768" i="2"/>
  <c r="F769" i="2"/>
  <c r="I769" i="2" s="1"/>
  <c r="F770" i="2"/>
  <c r="I770" i="2" s="1"/>
  <c r="F771" i="2"/>
  <c r="I771" i="2" s="1"/>
  <c r="F772" i="2"/>
  <c r="I772" i="2"/>
  <c r="F773" i="2"/>
  <c r="I773" i="2"/>
  <c r="F774" i="2"/>
  <c r="I774" i="2"/>
  <c r="F775" i="2"/>
  <c r="I775" i="2" s="1"/>
  <c r="F776" i="2"/>
  <c r="I776" i="2"/>
  <c r="F777" i="2"/>
  <c r="I777" i="2" s="1"/>
  <c r="F778" i="2"/>
  <c r="I778" i="2" s="1"/>
  <c r="F779" i="2"/>
  <c r="I779" i="2" s="1"/>
  <c r="F780" i="2"/>
  <c r="I780" i="2"/>
  <c r="F781" i="2"/>
  <c r="I781" i="2"/>
  <c r="F782" i="2"/>
  <c r="I782" i="2"/>
  <c r="F783" i="2"/>
  <c r="I783" i="2" s="1"/>
  <c r="F784" i="2"/>
  <c r="I784" i="2" s="1"/>
  <c r="F785" i="2"/>
  <c r="I785" i="2"/>
  <c r="F786" i="2"/>
  <c r="I786" i="2" s="1"/>
  <c r="F787" i="2"/>
  <c r="I787" i="2" s="1"/>
  <c r="F788" i="2"/>
  <c r="I788" i="2" s="1"/>
  <c r="F789" i="2"/>
  <c r="I789" i="2" s="1"/>
  <c r="F790" i="2"/>
  <c r="I790" i="2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/>
  <c r="F805" i="2"/>
  <c r="I805" i="2"/>
  <c r="F806" i="2"/>
  <c r="I806" i="2"/>
  <c r="F807" i="2"/>
  <c r="I807" i="2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/>
  <c r="F814" i="2"/>
  <c r="I814" i="2"/>
  <c r="F815" i="2"/>
  <c r="I815" i="2"/>
  <c r="F816" i="2"/>
  <c r="I816" i="2"/>
  <c r="F817" i="2"/>
  <c r="I817" i="2" s="1"/>
  <c r="F818" i="2"/>
  <c r="I818" i="2" s="1"/>
  <c r="F819" i="2"/>
  <c r="I819" i="2" s="1"/>
  <c r="F820" i="2"/>
  <c r="I820" i="2" s="1"/>
  <c r="F821" i="2"/>
  <c r="I821" i="2"/>
  <c r="F822" i="2"/>
  <c r="I822" i="2" s="1"/>
  <c r="F823" i="2"/>
  <c r="I823" i="2"/>
  <c r="F824" i="2"/>
  <c r="I824" i="2"/>
  <c r="F825" i="2"/>
  <c r="I825" i="2" s="1"/>
  <c r="F826" i="2"/>
  <c r="I826" i="2" s="1"/>
  <c r="F827" i="2"/>
  <c r="I827" i="2" s="1"/>
  <c r="F828" i="2"/>
  <c r="I828" i="2"/>
  <c r="F829" i="2"/>
  <c r="I829" i="2"/>
  <c r="F830" i="2"/>
  <c r="I830" i="2" s="1"/>
  <c r="F831" i="2"/>
  <c r="I831" i="2" s="1"/>
  <c r="F832" i="2"/>
  <c r="I832" i="2"/>
  <c r="F833" i="2"/>
  <c r="I833" i="2"/>
  <c r="F834" i="2"/>
  <c r="I834" i="2" s="1"/>
  <c r="F835" i="2"/>
  <c r="I835" i="2" s="1"/>
  <c r="F836" i="2"/>
  <c r="I836" i="2"/>
  <c r="F837" i="2"/>
  <c r="I837" i="2"/>
  <c r="F838" i="2"/>
  <c r="I838" i="2"/>
  <c r="F839" i="2"/>
  <c r="I839" i="2" s="1"/>
  <c r="F840" i="2"/>
  <c r="I840" i="2"/>
  <c r="F841" i="2"/>
  <c r="I841" i="2" s="1"/>
  <c r="F842" i="2"/>
  <c r="I842" i="2" s="1"/>
  <c r="F843" i="2"/>
  <c r="I843" i="2" s="1"/>
  <c r="F844" i="2"/>
  <c r="I844" i="2"/>
  <c r="F845" i="2"/>
  <c r="I845" i="2"/>
  <c r="F846" i="2"/>
  <c r="I846" i="2"/>
  <c r="F847" i="2"/>
  <c r="I847" i="2" s="1"/>
  <c r="F848" i="2"/>
  <c r="I848" i="2" s="1"/>
  <c r="F849" i="2"/>
  <c r="I849" i="2"/>
  <c r="F850" i="2"/>
  <c r="I850" i="2" s="1"/>
  <c r="F851" i="2"/>
  <c r="I851" i="2" s="1"/>
  <c r="F852" i="2"/>
  <c r="I852" i="2" s="1"/>
  <c r="F853" i="2"/>
  <c r="I853" i="2"/>
  <c r="F854" i="2"/>
  <c r="I854" i="2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/>
  <c r="F869" i="2"/>
  <c r="I869" i="2"/>
  <c r="F870" i="2"/>
  <c r="I870" i="2"/>
  <c r="F871" i="2"/>
  <c r="I871" i="2"/>
  <c r="F872" i="2"/>
  <c r="I872" i="2" s="1"/>
  <c r="F873" i="2"/>
  <c r="I873" i="2" s="1"/>
  <c r="F874" i="2"/>
  <c r="I874" i="2" s="1"/>
  <c r="F875" i="2"/>
  <c r="I875" i="2" s="1"/>
  <c r="F876" i="2"/>
  <c r="I876" i="2"/>
  <c r="F877" i="2"/>
  <c r="I877" i="2"/>
  <c r="F878" i="2"/>
  <c r="I878" i="2"/>
  <c r="F879" i="2"/>
  <c r="I879" i="2"/>
  <c r="F880" i="2"/>
  <c r="I880" i="2"/>
  <c r="F881" i="2"/>
  <c r="I881" i="2" s="1"/>
  <c r="F882" i="2"/>
  <c r="I882" i="2" s="1"/>
  <c r="F883" i="2"/>
  <c r="I883" i="2" s="1"/>
  <c r="F884" i="2"/>
  <c r="I884" i="2"/>
  <c r="F885" i="2"/>
  <c r="I885" i="2" s="1"/>
  <c r="F886" i="2"/>
  <c r="I886" i="2"/>
  <c r="F887" i="2"/>
  <c r="I887" i="2" s="1"/>
  <c r="F888" i="2"/>
  <c r="I888" i="2" s="1"/>
  <c r="F889" i="2"/>
  <c r="I889" i="2"/>
  <c r="F890" i="2"/>
  <c r="I890" i="2" s="1"/>
  <c r="F891" i="2"/>
  <c r="I891" i="2" s="1"/>
  <c r="F892" i="2"/>
  <c r="I892" i="2" s="1"/>
  <c r="F893" i="2"/>
  <c r="I893" i="2" s="1"/>
  <c r="F894" i="2"/>
  <c r="I894" i="2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/>
  <c r="F901" i="2"/>
  <c r="I901" i="2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/>
  <c r="F909" i="2"/>
  <c r="I909" i="2"/>
  <c r="F910" i="2"/>
  <c r="I910" i="2"/>
  <c r="F911" i="2"/>
  <c r="I911" i="2" s="1"/>
  <c r="F912" i="2"/>
  <c r="I912" i="2" s="1"/>
  <c r="F913" i="2"/>
  <c r="I913" i="2"/>
  <c r="F914" i="2"/>
  <c r="I914" i="2" s="1"/>
  <c r="F915" i="2"/>
  <c r="I915" i="2" s="1"/>
  <c r="F916" i="2"/>
  <c r="I916" i="2" s="1"/>
  <c r="F917" i="2"/>
  <c r="I917" i="2"/>
  <c r="F918" i="2"/>
  <c r="I918" i="2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/>
  <c r="F933" i="2"/>
  <c r="I933" i="2"/>
  <c r="F934" i="2"/>
  <c r="I934" i="2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/>
  <c r="F942" i="2"/>
  <c r="I942" i="2"/>
  <c r="F943" i="2"/>
  <c r="I943" i="2"/>
  <c r="F944" i="2"/>
  <c r="I944" i="2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/>
  <c r="F951" i="2"/>
  <c r="I951" i="2"/>
  <c r="F952" i="2"/>
  <c r="I952" i="2"/>
  <c r="F953" i="2"/>
  <c r="I953" i="2"/>
  <c r="F954" i="2"/>
  <c r="I954" i="2" s="1"/>
  <c r="F955" i="2"/>
  <c r="I955" i="2" s="1"/>
  <c r="F956" i="2"/>
  <c r="I956" i="2"/>
  <c r="F957" i="2"/>
  <c r="I957" i="2" s="1"/>
  <c r="F958" i="2"/>
  <c r="I958" i="2" s="1"/>
  <c r="F959" i="2"/>
  <c r="I959" i="2"/>
  <c r="F960" i="2"/>
  <c r="I960" i="2"/>
  <c r="F961" i="2"/>
  <c r="I961" i="2"/>
  <c r="F962" i="2"/>
  <c r="I962" i="2" s="1"/>
  <c r="F963" i="2"/>
  <c r="I963" i="2" s="1"/>
  <c r="F964" i="2"/>
  <c r="I964" i="2"/>
  <c r="F965" i="2"/>
  <c r="I965" i="2"/>
  <c r="F966" i="2"/>
  <c r="I966" i="2" s="1"/>
  <c r="F967" i="2"/>
  <c r="I967" i="2" s="1"/>
  <c r="F968" i="2"/>
  <c r="I968" i="2" s="1"/>
  <c r="F969" i="2"/>
  <c r="I969" i="2"/>
  <c r="F970" i="2"/>
  <c r="I970" i="2" s="1"/>
  <c r="F971" i="2"/>
  <c r="I971" i="2" s="1"/>
  <c r="F972" i="2"/>
  <c r="I972" i="2"/>
  <c r="F973" i="2"/>
  <c r="I973" i="2"/>
  <c r="F974" i="2"/>
  <c r="I974" i="2" s="1"/>
  <c r="F975" i="2"/>
  <c r="I975" i="2" s="1"/>
  <c r="F976" i="2"/>
  <c r="I976" i="2" s="1"/>
  <c r="F977" i="2"/>
  <c r="I977" i="2"/>
  <c r="F978" i="2"/>
  <c r="I978" i="2" s="1"/>
  <c r="F979" i="2"/>
  <c r="I979" i="2" s="1"/>
  <c r="F980" i="2"/>
  <c r="I980" i="2"/>
  <c r="F981" i="2"/>
  <c r="I981" i="2"/>
  <c r="F982" i="2"/>
  <c r="I982" i="2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/>
  <c r="F997" i="2"/>
  <c r="I997" i="2"/>
  <c r="F998" i="2"/>
  <c r="I998" i="2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/>
  <c r="F1006" i="2"/>
  <c r="I1006" i="2"/>
  <c r="F1007" i="2"/>
  <c r="I1007" i="2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/>
  <c r="F1015" i="2"/>
  <c r="I1015" i="2"/>
  <c r="F1016" i="2"/>
  <c r="I1016" i="2"/>
  <c r="F1017" i="2"/>
  <c r="I1017" i="2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/>
  <c r="F1024" i="2"/>
  <c r="I1024" i="2" s="1"/>
  <c r="F1025" i="2"/>
  <c r="I1025" i="2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/>
  <c r="F1042" i="2"/>
  <c r="I1042" i="2" s="1"/>
  <c r="F1043" i="2"/>
  <c r="I1043" i="2" s="1"/>
  <c r="F1044" i="2"/>
  <c r="I1044" i="2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/>
  <c r="F1054" i="2"/>
  <c r="I1054" i="2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/>
  <c r="F1061" i="2"/>
  <c r="I1061" i="2" s="1"/>
  <c r="F1062" i="2"/>
  <c r="I1062" i="2" s="1"/>
  <c r="F1063" i="2"/>
  <c r="I1063" i="2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/>
  <c r="F1079" i="2"/>
  <c r="I1079" i="2" s="1"/>
  <c r="F1080" i="2"/>
  <c r="I1080" i="2"/>
  <c r="F1081" i="2"/>
  <c r="I1081" i="2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/>
  <c r="F1089" i="2"/>
  <c r="I1089" i="2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/>
  <c r="F1098" i="2"/>
  <c r="I1098" i="2" s="1"/>
  <c r="F1099" i="2"/>
  <c r="I1099" i="2" s="1"/>
  <c r="F1100" i="2"/>
  <c r="I1100" i="2"/>
  <c r="F1101" i="2"/>
  <c r="I1101" i="2" s="1"/>
  <c r="F1102" i="2"/>
  <c r="I1102" i="2" s="1"/>
  <c r="F1103" i="2"/>
  <c r="I1103" i="2" s="1"/>
  <c r="F1104" i="2"/>
  <c r="I1104" i="2" s="1"/>
  <c r="F1105" i="2"/>
  <c r="I1105" i="2"/>
  <c r="F1106" i="2"/>
  <c r="I1106" i="2" s="1"/>
  <c r="F1107" i="2"/>
  <c r="I1107" i="2" s="1"/>
  <c r="F1108" i="2"/>
  <c r="I1108" i="2" s="1"/>
  <c r="F1109" i="2"/>
  <c r="I1109" i="2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/>
  <c r="F1144" i="2"/>
  <c r="I1144" i="2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/>
  <c r="F1153" i="2"/>
  <c r="I1153" i="2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/>
  <c r="F1173" i="2"/>
  <c r="I1173" i="2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/>
  <c r="F1182" i="2"/>
  <c r="I1182" i="2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/>
  <c r="F1208" i="2"/>
  <c r="I1208" i="2"/>
  <c r="F1209" i="2"/>
  <c r="I1209" i="2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/>
  <c r="F1245" i="2"/>
  <c r="I1245" i="2" s="1"/>
  <c r="F1246" i="2"/>
  <c r="I1246" i="2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/>
  <c r="F1265" i="2"/>
  <c r="I1265" i="2" s="1"/>
  <c r="F1266" i="2"/>
  <c r="I1266" i="2" s="1"/>
  <c r="F1267" i="2"/>
  <c r="I1267" i="2"/>
  <c r="F1268" i="2"/>
  <c r="I1268" i="2" s="1"/>
  <c r="F1269" i="2"/>
  <c r="I1269" i="2" s="1"/>
  <c r="F1270" i="2"/>
  <c r="I1270" i="2" s="1"/>
  <c r="F1271" i="2"/>
  <c r="I1271" i="2"/>
  <c r="F1272" i="2"/>
  <c r="I1272" i="2"/>
  <c r="F1273" i="2"/>
  <c r="I1273" i="2" s="1"/>
  <c r="F1274" i="2"/>
  <c r="I1274" i="2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/>
  <c r="F1283" i="2"/>
  <c r="I1283" i="2" s="1"/>
  <c r="F1284" i="2"/>
  <c r="I1284" i="2"/>
  <c r="F1285" i="2"/>
  <c r="I1285" i="2" s="1"/>
  <c r="F1286" i="2"/>
  <c r="I1286" i="2"/>
  <c r="F1287" i="2"/>
  <c r="I1287" i="2"/>
  <c r="F1288" i="2"/>
  <c r="I1288" i="2" s="1"/>
  <c r="F1289" i="2"/>
  <c r="I1289" i="2" s="1"/>
  <c r="F1290" i="2"/>
  <c r="I1290" i="2" s="1"/>
  <c r="F1291" i="2"/>
  <c r="I1291" i="2"/>
  <c r="F1292" i="2"/>
  <c r="I1292" i="2"/>
  <c r="F1293" i="2"/>
  <c r="I1293" i="2" s="1"/>
  <c r="F1294" i="2"/>
  <c r="I1294" i="2"/>
  <c r="F1295" i="2"/>
  <c r="I1295" i="2"/>
  <c r="F1296" i="2"/>
  <c r="I1296" i="2"/>
  <c r="F1297" i="2"/>
  <c r="I1297" i="2" s="1"/>
  <c r="F1298" i="2"/>
  <c r="I1298" i="2" s="1"/>
  <c r="F1299" i="2"/>
  <c r="I1299" i="2" s="1"/>
  <c r="F1300" i="2"/>
  <c r="I1300" i="2"/>
  <c r="F1301" i="2"/>
  <c r="I1301" i="2" s="1"/>
  <c r="F1302" i="2"/>
  <c r="I1302" i="2"/>
  <c r="F1303" i="2"/>
  <c r="I1303" i="2"/>
  <c r="F1304" i="2"/>
  <c r="I1304" i="2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/>
  <c r="F1311" i="2"/>
  <c r="I1311" i="2"/>
  <c r="F1312" i="2"/>
  <c r="I1312" i="2"/>
  <c r="F1313" i="2"/>
  <c r="I1313" i="2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/>
  <c r="F1320" i="2"/>
  <c r="I1320" i="2"/>
  <c r="F1321" i="2"/>
  <c r="I1321" i="2"/>
  <c r="F1322" i="2"/>
  <c r="I1322" i="2"/>
  <c r="F1323" i="2"/>
  <c r="I1323" i="2"/>
  <c r="F1324" i="2"/>
  <c r="I1324" i="2"/>
  <c r="F1325" i="2"/>
  <c r="I1325" i="2" s="1"/>
  <c r="F1326" i="2"/>
  <c r="I1326" i="2"/>
  <c r="F1327" i="2"/>
  <c r="I1327" i="2"/>
  <c r="F1328" i="2"/>
  <c r="I1328" i="2"/>
  <c r="F1329" i="2"/>
  <c r="I1329" i="2"/>
  <c r="F1330" i="2"/>
  <c r="I1330" i="2"/>
  <c r="F1331" i="2"/>
  <c r="I1331" i="2" s="1"/>
  <c r="F1332" i="2"/>
  <c r="I1332" i="2"/>
  <c r="F1333" i="2"/>
  <c r="I1333" i="2" s="1"/>
  <c r="F1334" i="2"/>
  <c r="I1334" i="2" s="1"/>
  <c r="F1335" i="2"/>
  <c r="I1335" i="2" s="1"/>
  <c r="F1336" i="2"/>
  <c r="I1336" i="2" s="1"/>
  <c r="F1337" i="2"/>
  <c r="I1337" i="2"/>
  <c r="F1338" i="2"/>
  <c r="I1338" i="2"/>
  <c r="F1339" i="2"/>
  <c r="I1339" i="2"/>
  <c r="F1340" i="2"/>
  <c r="I1340" i="2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/>
  <c r="F1347" i="2"/>
  <c r="I1347" i="2"/>
  <c r="F1348" i="2"/>
  <c r="I1348" i="2"/>
  <c r="F1349" i="2"/>
  <c r="I1349" i="2" s="1"/>
  <c r="F1350" i="2"/>
  <c r="I1350" i="2"/>
  <c r="F1351" i="2"/>
  <c r="I1351" i="2" s="1"/>
  <c r="F1352" i="2"/>
  <c r="I1352" i="2" s="1"/>
  <c r="F1353" i="2"/>
  <c r="I1353" i="2" s="1"/>
  <c r="F1354" i="2"/>
  <c r="I1354" i="2" s="1"/>
  <c r="F1355" i="2"/>
  <c r="I1355" i="2"/>
  <c r="F1356" i="2"/>
  <c r="I1356" i="2"/>
  <c r="F1357" i="2"/>
  <c r="I1357" i="2" s="1"/>
  <c r="F1358" i="2"/>
  <c r="I1358" i="2"/>
  <c r="F1359" i="2"/>
  <c r="I1359" i="2"/>
  <c r="F1360" i="2"/>
  <c r="I1360" i="2" s="1"/>
  <c r="F1361" i="2"/>
  <c r="I1361" i="2"/>
  <c r="F1362" i="2"/>
  <c r="I1362" i="2" s="1"/>
  <c r="F1363" i="2"/>
  <c r="I1363" i="2" s="1"/>
  <c r="F1364" i="2"/>
  <c r="I1364" i="2"/>
  <c r="F1365" i="2"/>
  <c r="I1365" i="2" s="1"/>
  <c r="F1366" i="2"/>
  <c r="I1366" i="2"/>
  <c r="F1367" i="2"/>
  <c r="I1367" i="2" s="1"/>
  <c r="F1368" i="2"/>
  <c r="I1368" i="2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/>
  <c r="F1375" i="2"/>
  <c r="I1375" i="2"/>
  <c r="F1376" i="2"/>
  <c r="I1376" i="2" s="1"/>
  <c r="F1377" i="2"/>
  <c r="I1377" i="2"/>
  <c r="F1378" i="2"/>
  <c r="I1378" i="2" s="1"/>
  <c r="F1379" i="2"/>
  <c r="I1379" i="2"/>
  <c r="F1380" i="2"/>
  <c r="I1380" i="2" s="1"/>
  <c r="F1381" i="2"/>
  <c r="I1381" i="2" s="1"/>
  <c r="F1382" i="2"/>
  <c r="I1382" i="2" s="1"/>
  <c r="F1383" i="2"/>
  <c r="I1383" i="2"/>
  <c r="F1384" i="2"/>
  <c r="I1384" i="2"/>
  <c r="F1385" i="2"/>
  <c r="I1385" i="2" s="1"/>
  <c r="F1386" i="2"/>
  <c r="I1386" i="2"/>
  <c r="F1387" i="2"/>
  <c r="I1387" i="2" s="1"/>
  <c r="F1388" i="2"/>
  <c r="I1388" i="2" s="1"/>
  <c r="F1389" i="2"/>
  <c r="I1389" i="2" s="1"/>
  <c r="F1390" i="2"/>
  <c r="I1390" i="2"/>
  <c r="F1391" i="2"/>
  <c r="I1391" i="2" s="1"/>
  <c r="F1392" i="2"/>
  <c r="I1392" i="2" s="1"/>
  <c r="F1393" i="2"/>
  <c r="I1393" i="2"/>
  <c r="F1394" i="2"/>
  <c r="I1394" i="2" s="1"/>
  <c r="F1395" i="2"/>
  <c r="I1395" i="2"/>
  <c r="F1396" i="2"/>
  <c r="I1396" i="2" s="1"/>
  <c r="F1397" i="2"/>
  <c r="I1397" i="2" s="1"/>
  <c r="F1398" i="2"/>
  <c r="I1398" i="2"/>
  <c r="F1399" i="2"/>
  <c r="I1399" i="2"/>
  <c r="F1400" i="2"/>
  <c r="I1400" i="2"/>
  <c r="F1401" i="2"/>
  <c r="I1401" i="2"/>
  <c r="F1402" i="2"/>
  <c r="I1402" i="2" s="1"/>
  <c r="F1403" i="2"/>
  <c r="I1403" i="2" s="1"/>
  <c r="F1404" i="2"/>
  <c r="I1404" i="2" s="1"/>
  <c r="F1405" i="2"/>
  <c r="I1405" i="2" s="1"/>
  <c r="F1406" i="2"/>
  <c r="I1406" i="2"/>
  <c r="F1407" i="2"/>
  <c r="I1407" i="2"/>
  <c r="F1408" i="2"/>
  <c r="I1408" i="2"/>
  <c r="F1409" i="2"/>
  <c r="I1409" i="2"/>
  <c r="F1410" i="2"/>
  <c r="I1410" i="2" s="1"/>
  <c r="F1411" i="2"/>
  <c r="I1411" i="2" s="1"/>
  <c r="F1412" i="2"/>
  <c r="I1412" i="2" s="1"/>
  <c r="F1413" i="2"/>
  <c r="I1413" i="2" s="1"/>
  <c r="F1414" i="2"/>
  <c r="I1414" i="2"/>
  <c r="F1415" i="2"/>
  <c r="I1415" i="2" s="1"/>
  <c r="F1416" i="2"/>
  <c r="I1416" i="2"/>
  <c r="F1417" i="2"/>
  <c r="I1417" i="2"/>
  <c r="F1418" i="2"/>
  <c r="I1418" i="2"/>
  <c r="F1419" i="2"/>
  <c r="I1419" i="2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/>
  <c r="F1426" i="2"/>
  <c r="I1426" i="2"/>
  <c r="F1427" i="2"/>
  <c r="I1427" i="2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/>
  <c r="F1435" i="2"/>
  <c r="I1435" i="2"/>
  <c r="F1436" i="2"/>
  <c r="I1436" i="2" s="1"/>
  <c r="F1437" i="2"/>
  <c r="I1437" i="2" s="1"/>
  <c r="F1438" i="2"/>
  <c r="I1438" i="2"/>
  <c r="F1439" i="2"/>
  <c r="I1439" i="2"/>
  <c r="F1440" i="2"/>
  <c r="I1440" i="2" s="1"/>
  <c r="F1441" i="2"/>
  <c r="I1441" i="2"/>
  <c r="F1442" i="2"/>
  <c r="I1442" i="2" s="1"/>
  <c r="F1443" i="2"/>
  <c r="I1443" i="2"/>
  <c r="F1444" i="2"/>
  <c r="I1444" i="2" s="1"/>
  <c r="F1445" i="2"/>
  <c r="I1445" i="2" s="1"/>
  <c r="F1446" i="2"/>
  <c r="I1446" i="2"/>
  <c r="F1447" i="2"/>
  <c r="I1447" i="2"/>
  <c r="F1448" i="2"/>
  <c r="I1448" i="2"/>
  <c r="F1449" i="2"/>
  <c r="I1449" i="2" s="1"/>
  <c r="F1450" i="2"/>
  <c r="I1450" i="2"/>
  <c r="F1451" i="2"/>
  <c r="I1451" i="2" s="1"/>
  <c r="F1452" i="2"/>
  <c r="I1452" i="2" s="1"/>
  <c r="F1453" i="2"/>
  <c r="I1453" i="2" s="1"/>
  <c r="F1454" i="2"/>
  <c r="I1454" i="2"/>
  <c r="F1455" i="2"/>
  <c r="I1455" i="2"/>
  <c r="F1456" i="2"/>
  <c r="I1456" i="2"/>
  <c r="F1457" i="2"/>
  <c r="I1457" i="2"/>
  <c r="F1458" i="2"/>
  <c r="I1458" i="2" s="1"/>
  <c r="F1459" i="2"/>
  <c r="I1459" i="2"/>
  <c r="F1460" i="2"/>
  <c r="I1460" i="2" s="1"/>
  <c r="F1461" i="2"/>
  <c r="I1461" i="2" s="1"/>
  <c r="F1462" i="2"/>
  <c r="I1462" i="2"/>
  <c r="F1463" i="2"/>
  <c r="I1463" i="2" s="1"/>
  <c r="F1464" i="2"/>
  <c r="I1464" i="2" s="1"/>
  <c r="F1465" i="2"/>
  <c r="I1465" i="2"/>
  <c r="F1466" i="2"/>
  <c r="I1466" i="2"/>
  <c r="F1467" i="2"/>
  <c r="I1467" i="2" s="1"/>
  <c r="F1468" i="2"/>
  <c r="I1468" i="2" s="1"/>
  <c r="F1469" i="2"/>
  <c r="I1469" i="2" s="1"/>
  <c r="F1470" i="2"/>
  <c r="I1470" i="2"/>
  <c r="F1471" i="2"/>
  <c r="I1471" i="2" s="1"/>
  <c r="F1472" i="2"/>
  <c r="I1472" i="2" s="1"/>
  <c r="F1473" i="2"/>
  <c r="I1473" i="2"/>
  <c r="F1474" i="2"/>
  <c r="I1474" i="2"/>
  <c r="F1475" i="2"/>
  <c r="I1475" i="2"/>
  <c r="F1476" i="2"/>
  <c r="I1476" i="2" s="1"/>
  <c r="F1477" i="2"/>
  <c r="I1477" i="2" s="1"/>
  <c r="F1478" i="2"/>
  <c r="I1478" i="2"/>
  <c r="F1479" i="2"/>
  <c r="I1479" i="2" s="1"/>
  <c r="F1480" i="2"/>
  <c r="I1480" i="2"/>
  <c r="F1481" i="2"/>
  <c r="I1481" i="2"/>
  <c r="F1482" i="2"/>
  <c r="I1482" i="2" s="1"/>
  <c r="F1483" i="2"/>
  <c r="I1483" i="2" s="1"/>
  <c r="F1484" i="2"/>
  <c r="I1484" i="2" s="1"/>
  <c r="F1485" i="2"/>
  <c r="I1485" i="2" s="1"/>
  <c r="F1486" i="2"/>
  <c r="I1486" i="2"/>
  <c r="F1487" i="2"/>
  <c r="I1487" i="2"/>
  <c r="F1488" i="2"/>
  <c r="I1488" i="2" s="1"/>
  <c r="F1489" i="2"/>
  <c r="I1489" i="2"/>
  <c r="F1490" i="2"/>
  <c r="I1490" i="2" s="1"/>
  <c r="F1491" i="2"/>
  <c r="I1491" i="2" s="1"/>
  <c r="F1492" i="2"/>
  <c r="I1492" i="2" s="1"/>
  <c r="F1493" i="2"/>
  <c r="I1493" i="2" s="1"/>
  <c r="F1494" i="2"/>
  <c r="I1494" i="2"/>
  <c r="F1495" i="2"/>
  <c r="I1495" i="2" s="1"/>
  <c r="F1496" i="2"/>
  <c r="I1496" i="2"/>
  <c r="F1497" i="2"/>
  <c r="I1497" i="2" s="1"/>
  <c r="F1498" i="2"/>
  <c r="I1498" i="2"/>
  <c r="F1499" i="2"/>
  <c r="I1499" i="2"/>
  <c r="F1500" i="2"/>
  <c r="I1500" i="2" s="1"/>
  <c r="F1501" i="2"/>
  <c r="I1501" i="2" s="1"/>
  <c r="F1502" i="2"/>
  <c r="I1502" i="2" s="1"/>
  <c r="F1503" i="2"/>
  <c r="I1503" i="2"/>
  <c r="F1504" i="2"/>
  <c r="I1504" i="2" s="1"/>
  <c r="F1505" i="2"/>
  <c r="I1505" i="2"/>
  <c r="F1506" i="2"/>
  <c r="I1506" i="2" s="1"/>
  <c r="F1507" i="2"/>
  <c r="I1507" i="2"/>
  <c r="F1508" i="2"/>
  <c r="I1508" i="2" s="1"/>
  <c r="F1509" i="2"/>
  <c r="I1509" i="2" s="1"/>
  <c r="F1510" i="2"/>
  <c r="I1510" i="2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/>
  <c r="F1519" i="2"/>
  <c r="I1519" i="2"/>
  <c r="F1520" i="2"/>
  <c r="I1520" i="2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/>
  <c r="F1527" i="2"/>
  <c r="I1527" i="2"/>
  <c r="F1528" i="2"/>
  <c r="I1528" i="2"/>
  <c r="F1529" i="2"/>
  <c r="I1529" i="2"/>
  <c r="F1530" i="2"/>
  <c r="I1530" i="2"/>
  <c r="F1531" i="2"/>
  <c r="I1531" i="2" s="1"/>
  <c r="F1532" i="2"/>
  <c r="I1532" i="2" s="1"/>
  <c r="F1533" i="2"/>
  <c r="I1533" i="2" s="1"/>
  <c r="F1534" i="2"/>
  <c r="I1534" i="2" s="1"/>
  <c r="F1535" i="2"/>
  <c r="I1535" i="2"/>
  <c r="F1536" i="2"/>
  <c r="I1536" i="2"/>
  <c r="F1537" i="2"/>
  <c r="I1537" i="2"/>
  <c r="F1538" i="2"/>
  <c r="I1538" i="2"/>
  <c r="F1539" i="2"/>
  <c r="I1539" i="2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/>
  <c r="F1546" i="2"/>
  <c r="I1546" i="2"/>
  <c r="F1547" i="2"/>
  <c r="I1547" i="2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/>
  <c r="F1554" i="2"/>
  <c r="I1554" i="2"/>
  <c r="F1555" i="2"/>
  <c r="I1555" i="2" s="1"/>
  <c r="F1556" i="2"/>
  <c r="I1556" i="2" s="1"/>
  <c r="F1557" i="2"/>
  <c r="I1557" i="2" s="1"/>
  <c r="F1558" i="2"/>
  <c r="I1558" i="2"/>
  <c r="F1559" i="2"/>
  <c r="I1559" i="2" s="1"/>
  <c r="F1560" i="2"/>
  <c r="I1560" i="2" s="1"/>
  <c r="F1561" i="2"/>
  <c r="I1561" i="2" s="1"/>
  <c r="F1562" i="2"/>
  <c r="I1562" i="2"/>
  <c r="F1563" i="2"/>
  <c r="I1563" i="2"/>
  <c r="F1564" i="2"/>
  <c r="I1564" i="2" s="1"/>
  <c r="F1565" i="2"/>
  <c r="I1565" i="2" s="1"/>
  <c r="F1566" i="2"/>
  <c r="I1566" i="2" s="1"/>
  <c r="F1567" i="2"/>
  <c r="I1567" i="2"/>
  <c r="F1568" i="2"/>
  <c r="I1568" i="2" s="1"/>
  <c r="F1569" i="2"/>
  <c r="I1569" i="2" s="1"/>
  <c r="F1570" i="2"/>
  <c r="I1570" i="2" s="1"/>
  <c r="F1571" i="2"/>
  <c r="I1571" i="2"/>
  <c r="F1572" i="2"/>
  <c r="I1572" i="2" s="1"/>
  <c r="F1573" i="2"/>
  <c r="I1573" i="2" s="1"/>
  <c r="F1574" i="2"/>
  <c r="I1574" i="2"/>
  <c r="F1575" i="2"/>
  <c r="I1575" i="2"/>
  <c r="F1576" i="2"/>
  <c r="I1576" i="2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/>
  <c r="F1583" i="2"/>
  <c r="I1583" i="2"/>
  <c r="F1584" i="2"/>
  <c r="I1584" i="2"/>
  <c r="F1585" i="2"/>
  <c r="I1585" i="2"/>
  <c r="F1586" i="2"/>
  <c r="I1586" i="2" s="1"/>
  <c r="F1587" i="2"/>
  <c r="I1587" i="2" s="1"/>
  <c r="F1588" i="2"/>
  <c r="I1588" i="2" s="1"/>
  <c r="F1589" i="2"/>
  <c r="I1589" i="2" s="1"/>
  <c r="F1590" i="2"/>
  <c r="I1590" i="2"/>
  <c r="F1591" i="2"/>
  <c r="I1591" i="2"/>
  <c r="F1592" i="2"/>
  <c r="I1592" i="2"/>
  <c r="F1593" i="2"/>
  <c r="I1593" i="2"/>
  <c r="F1594" i="2"/>
  <c r="I1594" i="2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/>
  <c r="F1601" i="2"/>
  <c r="I1601" i="2"/>
  <c r="F1602" i="2"/>
  <c r="I1602" i="2"/>
  <c r="F1603" i="2"/>
  <c r="I1603" i="2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/>
  <c r="F1611" i="2"/>
  <c r="I1611" i="2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/>
  <c r="F1618" i="2"/>
  <c r="I1618" i="2"/>
  <c r="F1619" i="2"/>
  <c r="I1619" i="2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/>
  <c r="F1627" i="2"/>
  <c r="I1627" i="2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/>
  <c r="F1636" i="2"/>
  <c r="I1636" i="2" s="1"/>
  <c r="F1637" i="2"/>
  <c r="I1637" i="2" s="1"/>
  <c r="F1638" i="2"/>
  <c r="I1638" i="2"/>
  <c r="F1639" i="2"/>
  <c r="I1639" i="2"/>
  <c r="F1640" i="2"/>
  <c r="I1640" i="2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/>
  <c r="F1647" i="2"/>
  <c r="I1647" i="2"/>
  <c r="F1648" i="2"/>
  <c r="I1648" i="2"/>
  <c r="F1649" i="2"/>
  <c r="I1649" i="2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/>
  <c r="F1656" i="2"/>
  <c r="I1656" i="2"/>
  <c r="F1657" i="2"/>
  <c r="I1657" i="2"/>
  <c r="F1658" i="2"/>
  <c r="I1658" i="2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/>
  <c r="F1666" i="2"/>
  <c r="I1666" i="2"/>
  <c r="F1667" i="2"/>
  <c r="I1667" i="2"/>
  <c r="F1668" i="2"/>
  <c r="I1668" i="2" s="1"/>
  <c r="F1669" i="2"/>
  <c r="I1669" i="2" s="1"/>
  <c r="F1670" i="2"/>
  <c r="I1670" i="2" s="1"/>
  <c r="F1671" i="2"/>
  <c r="I1671" i="2" s="1"/>
  <c r="F1672" i="2"/>
  <c r="I1672" i="2"/>
  <c r="F1673" i="2"/>
  <c r="I1673" i="2" s="1"/>
  <c r="F1674" i="2"/>
  <c r="I1674" i="2" s="1"/>
  <c r="F1675" i="2"/>
  <c r="I1675" i="2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/>
  <c r="F1682" i="2"/>
  <c r="I1682" i="2"/>
  <c r="F1683" i="2"/>
  <c r="I1683" i="2"/>
  <c r="F1684" i="2"/>
  <c r="I1684" i="2" s="1"/>
  <c r="F1685" i="2"/>
  <c r="I1685" i="2" s="1"/>
  <c r="F1686" i="2"/>
  <c r="I1686" i="2"/>
  <c r="F1687" i="2"/>
  <c r="I1687" i="2" s="1"/>
  <c r="F1688" i="2"/>
  <c r="I1688" i="2" s="1"/>
  <c r="F1689" i="2"/>
  <c r="I1689" i="2" s="1"/>
  <c r="F1690" i="2"/>
  <c r="I1690" i="2"/>
  <c r="F1691" i="2"/>
  <c r="I1691" i="2"/>
  <c r="F1692" i="2"/>
  <c r="I1692" i="2" s="1"/>
  <c r="F1693" i="2"/>
  <c r="I1693" i="2" s="1"/>
  <c r="F1694" i="2"/>
  <c r="I1694" i="2"/>
  <c r="F1695" i="2"/>
  <c r="I1695" i="2" s="1"/>
  <c r="F1696" i="2"/>
  <c r="I1696" i="2" s="1"/>
  <c r="F1697" i="2"/>
  <c r="I1697" i="2" s="1"/>
  <c r="F1698" i="2"/>
  <c r="I1698" i="2" s="1"/>
  <c r="F1699" i="2"/>
  <c r="I1699" i="2" s="1"/>
  <c r="F1700" i="2"/>
  <c r="I1700" i="2" s="1"/>
  <c r="F1701" i="2"/>
  <c r="I1701" i="2" s="1"/>
  <c r="F1702" i="2"/>
  <c r="I1702" i="2"/>
  <c r="F1703" i="2"/>
  <c r="I1703" i="2"/>
  <c r="F1704" i="2"/>
  <c r="I1704" i="2"/>
  <c r="F1705" i="2"/>
  <c r="I1705" i="2" s="1"/>
  <c r="F1706" i="2"/>
  <c r="I1706" i="2" s="1"/>
  <c r="F1707" i="2"/>
  <c r="I1707" i="2" s="1"/>
  <c r="F1708" i="2"/>
  <c r="I1708" i="2" s="1"/>
  <c r="F1709" i="2"/>
  <c r="I1709" i="2" s="1"/>
  <c r="F1710" i="2"/>
  <c r="I1710" i="2"/>
  <c r="F1711" i="2"/>
  <c r="I1711" i="2"/>
  <c r="F1712" i="2"/>
  <c r="I1712" i="2"/>
  <c r="F1713" i="2"/>
  <c r="I1713" i="2"/>
  <c r="F1714" i="2"/>
  <c r="I1714" i="2" s="1"/>
  <c r="F1715" i="2"/>
  <c r="I1715" i="2" s="1"/>
  <c r="F1716" i="2"/>
  <c r="I1716" i="2" s="1"/>
  <c r="F1717" i="2"/>
  <c r="I1717" i="2" s="1"/>
  <c r="F1718" i="2"/>
  <c r="I1718" i="2" s="1"/>
  <c r="F1719" i="2"/>
  <c r="I1719" i="2" s="1"/>
  <c r="F1720" i="2"/>
  <c r="I1720" i="2"/>
  <c r="F1721" i="2"/>
  <c r="I1721" i="2"/>
  <c r="F1722" i="2"/>
  <c r="I1722" i="2"/>
  <c r="F1723" i="2"/>
  <c r="I1723" i="2" s="1"/>
  <c r="F1724" i="2"/>
  <c r="I1724" i="2" s="1"/>
  <c r="F1725" i="2"/>
  <c r="I1725" i="2" s="1"/>
  <c r="F1726" i="2"/>
  <c r="I1726" i="2" s="1"/>
  <c r="F1727" i="2"/>
  <c r="I1727" i="2"/>
  <c r="F1728" i="2"/>
  <c r="I1728" i="2" s="1"/>
  <c r="F1729" i="2"/>
  <c r="I1729" i="2" s="1"/>
  <c r="F1730" i="2"/>
  <c r="I1730" i="2"/>
  <c r="F1731" i="2"/>
  <c r="I1731" i="2"/>
  <c r="F1732" i="2"/>
  <c r="I1732" i="2" s="1"/>
  <c r="F1733" i="2"/>
  <c r="I1733" i="2" s="1"/>
  <c r="F1734" i="2"/>
  <c r="I1734" i="2" s="1"/>
  <c r="F1735" i="2"/>
  <c r="I1735" i="2" s="1"/>
  <c r="F1736" i="2"/>
  <c r="I1736" i="2"/>
  <c r="F1737" i="2"/>
  <c r="I1737" i="2"/>
  <c r="F1738" i="2"/>
  <c r="I1738" i="2" s="1"/>
  <c r="F1739" i="2"/>
  <c r="I1739" i="2" s="1"/>
  <c r="F1740" i="2"/>
  <c r="I1740" i="2" s="1"/>
  <c r="F1741" i="2"/>
  <c r="I1741" i="2" s="1"/>
  <c r="F1742" i="2"/>
  <c r="I1742" i="2" s="1"/>
  <c r="F1743" i="2"/>
  <c r="I1743" i="2" s="1"/>
  <c r="F1744" i="2"/>
  <c r="I1744" i="2" s="1"/>
  <c r="F1745" i="2"/>
  <c r="I1745" i="2"/>
  <c r="F1746" i="2"/>
  <c r="I1746" i="2"/>
  <c r="F1747" i="2"/>
  <c r="I1747" i="2"/>
  <c r="F1748" i="2"/>
  <c r="I1748" i="2" s="1"/>
  <c r="F1749" i="2"/>
  <c r="I1749" i="2" s="1"/>
  <c r="F1750" i="2"/>
  <c r="I1750" i="2"/>
  <c r="F1751" i="2"/>
  <c r="I1751" i="2" s="1"/>
  <c r="F1752" i="2"/>
  <c r="I1752" i="2" s="1"/>
  <c r="F1753" i="2"/>
  <c r="I1753" i="2" s="1"/>
  <c r="F1754" i="2"/>
  <c r="I1754" i="2"/>
  <c r="F1755" i="2"/>
  <c r="I1755" i="2"/>
  <c r="F1756" i="2"/>
  <c r="I1756" i="2" s="1"/>
  <c r="F1757" i="2"/>
  <c r="I1757" i="2" s="1"/>
  <c r="F1758" i="2"/>
  <c r="I1758" i="2"/>
  <c r="F1759" i="2"/>
  <c r="I1759" i="2"/>
  <c r="F1760" i="2"/>
  <c r="I1760" i="2" s="1"/>
  <c r="F1761" i="2"/>
  <c r="I1761" i="2" s="1"/>
  <c r="F1762" i="2"/>
  <c r="I1762" i="2" s="1"/>
  <c r="F1763" i="2"/>
  <c r="I1763" i="2"/>
  <c r="F1764" i="2"/>
  <c r="I1764" i="2" s="1"/>
  <c r="F1765" i="2"/>
  <c r="I1765" i="2" s="1"/>
  <c r="F1766" i="2"/>
  <c r="I1766" i="2"/>
  <c r="F1767" i="2"/>
  <c r="I1767" i="2"/>
  <c r="F1768" i="2"/>
  <c r="I1768" i="2"/>
  <c r="F1769" i="2"/>
  <c r="I1769" i="2" s="1"/>
  <c r="F1770" i="2"/>
  <c r="I1770" i="2" s="1"/>
  <c r="F1771" i="2"/>
  <c r="I1771" i="2" s="1"/>
  <c r="F1772" i="2"/>
  <c r="I1772" i="2" s="1"/>
  <c r="F1773" i="2"/>
  <c r="I1773" i="2" s="1"/>
  <c r="F1774" i="2"/>
  <c r="I1774" i="2" s="1"/>
  <c r="F1775" i="2"/>
  <c r="I1775" i="2"/>
  <c r="F1776" i="2"/>
  <c r="I1776" i="2" s="1"/>
  <c r="F1777" i="2"/>
  <c r="I1777" i="2"/>
  <c r="F1778" i="2"/>
  <c r="I1778" i="2" s="1"/>
  <c r="F1779" i="2"/>
  <c r="I1779" i="2" s="1"/>
  <c r="F1780" i="2"/>
  <c r="I1780" i="2" s="1"/>
  <c r="F1781" i="2"/>
  <c r="I1781" i="2" s="1"/>
  <c r="F1782" i="2"/>
  <c r="I1782" i="2"/>
  <c r="F1783" i="2"/>
  <c r="I1783" i="2" s="1"/>
  <c r="F1784" i="2"/>
  <c r="I1784" i="2" s="1"/>
  <c r="F1785" i="2"/>
  <c r="I1785" i="2"/>
  <c r="F1786" i="2"/>
  <c r="I1786" i="2" s="1"/>
  <c r="F1787" i="2"/>
  <c r="I1787" i="2" s="1"/>
  <c r="F1788" i="2"/>
  <c r="I1788" i="2" s="1"/>
  <c r="F1789" i="2"/>
  <c r="I1789" i="2" s="1"/>
  <c r="F1790" i="2"/>
  <c r="I1790" i="2" s="1"/>
  <c r="F1791" i="2"/>
  <c r="I1791" i="2"/>
  <c r="F1792" i="2"/>
  <c r="I1792" i="2"/>
  <c r="F1793" i="2"/>
  <c r="I1793" i="2" s="1"/>
  <c r="F1794" i="2"/>
  <c r="I1794" i="2" s="1"/>
  <c r="F1795" i="2"/>
  <c r="I1795" i="2"/>
  <c r="F1796" i="2"/>
  <c r="I1796" i="2" s="1"/>
  <c r="F1797" i="2"/>
  <c r="I1797" i="2" s="1"/>
  <c r="F1798" i="2"/>
  <c r="I1798" i="2" s="1"/>
  <c r="F1799" i="2"/>
  <c r="I1799" i="2" s="1"/>
  <c r="F1800" i="2"/>
  <c r="I1800" i="2"/>
  <c r="F1801" i="2"/>
  <c r="I1801" i="2"/>
  <c r="F1802" i="2"/>
  <c r="I1802" i="2"/>
  <c r="F1803" i="2"/>
  <c r="I1803" i="2" s="1"/>
  <c r="F1804" i="2"/>
  <c r="I1804" i="2" s="1"/>
  <c r="F1805" i="2"/>
  <c r="I1805" i="2" s="1"/>
  <c r="F1806" i="2"/>
  <c r="I1806" i="2" s="1"/>
  <c r="F1807" i="2"/>
  <c r="I1807" i="2" s="1"/>
  <c r="F1808" i="2"/>
  <c r="I1808" i="2" s="1"/>
  <c r="F1809" i="2"/>
  <c r="I1809" i="2"/>
  <c r="F1810" i="2"/>
  <c r="I1810" i="2"/>
  <c r="F1811" i="2"/>
  <c r="I1811" i="2"/>
  <c r="F1812" i="2"/>
  <c r="I1812" i="2" s="1"/>
  <c r="F1813" i="2"/>
  <c r="I1813" i="2" s="1"/>
  <c r="F1814" i="2"/>
  <c r="I1814" i="2"/>
  <c r="F1815" i="2"/>
  <c r="I1815" i="2" s="1"/>
  <c r="F1816" i="2"/>
  <c r="I1816" i="2" s="1"/>
  <c r="F1817" i="2"/>
  <c r="I1817" i="2" s="1"/>
  <c r="F1818" i="2"/>
  <c r="I1818" i="2"/>
  <c r="F1819" i="2"/>
  <c r="I1819" i="2" s="1"/>
  <c r="F1820" i="2"/>
  <c r="I1820" i="2" s="1"/>
  <c r="F1821" i="2"/>
  <c r="I1821" i="2" s="1"/>
  <c r="F1822" i="2"/>
  <c r="I1822" i="2"/>
  <c r="F1823" i="2"/>
  <c r="I1823" i="2"/>
  <c r="F1824" i="2"/>
  <c r="I1824" i="2" s="1"/>
  <c r="F1825" i="2"/>
  <c r="I1825" i="2" s="1"/>
  <c r="F1826" i="2"/>
  <c r="I1826" i="2" s="1"/>
  <c r="F1827" i="2"/>
  <c r="I1827" i="2"/>
  <c r="F1828" i="2"/>
  <c r="I1828" i="2" s="1"/>
  <c r="F1829" i="2"/>
  <c r="I1829" i="2" s="1"/>
  <c r="F1830" i="2"/>
  <c r="I1830" i="2" s="1"/>
  <c r="F1831" i="2"/>
  <c r="I1831" i="2"/>
  <c r="F1832" i="2"/>
  <c r="I1832" i="2"/>
  <c r="F1833" i="2"/>
  <c r="I1833" i="2" s="1"/>
  <c r="F1834" i="2"/>
  <c r="I1834" i="2" s="1"/>
  <c r="F1835" i="2"/>
  <c r="I1835" i="2" s="1"/>
  <c r="F1836" i="2"/>
  <c r="I1836" i="2" s="1"/>
  <c r="F1837" i="2"/>
  <c r="I1837" i="2" s="1"/>
  <c r="F1838" i="2"/>
  <c r="I1838" i="2" s="1"/>
  <c r="F1839" i="2"/>
  <c r="I1839" i="2" s="1"/>
  <c r="F1840" i="2"/>
  <c r="I1840" i="2"/>
  <c r="F1841" i="2"/>
  <c r="I1841" i="2" s="1"/>
  <c r="F1842" i="2"/>
  <c r="I1842" i="2" s="1"/>
  <c r="F1843" i="2"/>
  <c r="I1843" i="2" s="1"/>
  <c r="F1844" i="2"/>
  <c r="I1844" i="2" s="1"/>
  <c r="F1845" i="2"/>
  <c r="I1845" i="2" s="1"/>
  <c r="F1846" i="2"/>
  <c r="I1846" i="2"/>
  <c r="F1847" i="2"/>
  <c r="I1847" i="2"/>
  <c r="F1848" i="2"/>
  <c r="I1848" i="2" s="1"/>
  <c r="F1849" i="2"/>
  <c r="I1849" i="2" s="1"/>
  <c r="F1850" i="2"/>
  <c r="I1850" i="2"/>
  <c r="F1851" i="2"/>
  <c r="I1851" i="2" s="1"/>
  <c r="F1852" i="2"/>
  <c r="I1852" i="2" s="1"/>
  <c r="F1853" i="2"/>
  <c r="I1853" i="2" s="1"/>
  <c r="F1854" i="2"/>
  <c r="I1854" i="2" s="1"/>
  <c r="F1855" i="2"/>
  <c r="I1855" i="2"/>
  <c r="F1856" i="2"/>
  <c r="I1856" i="2"/>
  <c r="F1857" i="2"/>
  <c r="I1857" i="2"/>
  <c r="F1858" i="2"/>
  <c r="I1858" i="2" s="1"/>
  <c r="F1859" i="2"/>
  <c r="I1859" i="2" s="1"/>
  <c r="F1860" i="2"/>
  <c r="I1860" i="2" s="1"/>
  <c r="F1861" i="2"/>
  <c r="I1861" i="2" s="1"/>
  <c r="F1862" i="2"/>
  <c r="I1862" i="2" s="1"/>
  <c r="F1863" i="2"/>
  <c r="I1863" i="2" s="1"/>
  <c r="F1864" i="2"/>
  <c r="I1864" i="2"/>
  <c r="F1865" i="2"/>
  <c r="I1865" i="2"/>
  <c r="F1866" i="2"/>
  <c r="I1866" i="2"/>
  <c r="F1867" i="2"/>
  <c r="I1867" i="2"/>
  <c r="F1868" i="2"/>
  <c r="I1868" i="2" s="1"/>
  <c r="F1869" i="2"/>
  <c r="I1869" i="2" s="1"/>
  <c r="F1870" i="2"/>
  <c r="I1870" i="2" s="1"/>
  <c r="F1871" i="2"/>
  <c r="I1871" i="2" s="1"/>
  <c r="F1872" i="2"/>
  <c r="I1872" i="2" s="1"/>
  <c r="F1873" i="2"/>
  <c r="I1873" i="2" s="1"/>
  <c r="F1874" i="2"/>
  <c r="I1874" i="2"/>
  <c r="F1875" i="2"/>
  <c r="I1875" i="2"/>
  <c r="F1876" i="2"/>
  <c r="I1876" i="2" s="1"/>
  <c r="F1877" i="2"/>
  <c r="I1877" i="2" s="1"/>
  <c r="F1878" i="2"/>
  <c r="I1878" i="2" s="1"/>
  <c r="F1879" i="2"/>
  <c r="I1879" i="2"/>
  <c r="F1880" i="2"/>
  <c r="I1880" i="2" s="1"/>
  <c r="F1881" i="2"/>
  <c r="I1881" i="2" s="1"/>
  <c r="F1882" i="2"/>
  <c r="I1882" i="2"/>
  <c r="F1883" i="2"/>
  <c r="I1883" i="2" s="1"/>
  <c r="F1884" i="2"/>
  <c r="I1884" i="2"/>
  <c r="F1885" i="2"/>
  <c r="I1885" i="2" s="1"/>
  <c r="F1886" i="2"/>
  <c r="I1886" i="2" s="1"/>
  <c r="F1887" i="2"/>
  <c r="I1887" i="2"/>
  <c r="F1888" i="2"/>
  <c r="I1888" i="2"/>
  <c r="F1889" i="2"/>
  <c r="I1889" i="2" s="1"/>
  <c r="F1890" i="2"/>
  <c r="I1890" i="2" s="1"/>
  <c r="F1891" i="2"/>
  <c r="I1891" i="2"/>
  <c r="F1892" i="2"/>
  <c r="I1892" i="2" s="1"/>
  <c r="F1893" i="2"/>
  <c r="I1893" i="2" s="1"/>
  <c r="F1894" i="2"/>
  <c r="I1894" i="2" s="1"/>
  <c r="F1895" i="2"/>
  <c r="I1895" i="2"/>
  <c r="F1896" i="2"/>
  <c r="I1896" i="2"/>
  <c r="F1897" i="2"/>
  <c r="I1897" i="2"/>
  <c r="F1898" i="2"/>
  <c r="I1898" i="2" s="1"/>
  <c r="F1899" i="2"/>
  <c r="I1899" i="2" s="1"/>
  <c r="F1900" i="2"/>
  <c r="I1900" i="2"/>
  <c r="F1901" i="2"/>
  <c r="I1901" i="2" s="1"/>
  <c r="F1902" i="2"/>
  <c r="I1902" i="2" s="1"/>
  <c r="F1903" i="2"/>
  <c r="I1903" i="2"/>
  <c r="F1904" i="2"/>
  <c r="I1904" i="2"/>
  <c r="F1905" i="2"/>
  <c r="I1905" i="2"/>
  <c r="F1906" i="2"/>
  <c r="I1906" i="2"/>
  <c r="F1907" i="2"/>
  <c r="I1907" i="2" s="1"/>
  <c r="F1908" i="2"/>
  <c r="I1908" i="2" s="1"/>
  <c r="F1909" i="2"/>
  <c r="I1909" i="2" s="1"/>
  <c r="F1910" i="2"/>
  <c r="I1910" i="2" s="1"/>
  <c r="F1911" i="2"/>
  <c r="I1911" i="2" s="1"/>
  <c r="F1912" i="2"/>
  <c r="I1912" i="2"/>
  <c r="F1913" i="2"/>
  <c r="I1913" i="2"/>
  <c r="F1914" i="2"/>
  <c r="I1914" i="2"/>
  <c r="F1915" i="2"/>
  <c r="I1915" i="2"/>
  <c r="F1916" i="2"/>
  <c r="I1916" i="2" s="1"/>
  <c r="F1917" i="2"/>
  <c r="I1917" i="2" s="1"/>
  <c r="F1918" i="2"/>
  <c r="I1918" i="2" s="1"/>
  <c r="F1919" i="2"/>
  <c r="I1919" i="2"/>
  <c r="F1920" i="2"/>
  <c r="I1920" i="2" s="1"/>
  <c r="F1921" i="2"/>
  <c r="I1921" i="2"/>
  <c r="F1922" i="2"/>
  <c r="I1922" i="2"/>
  <c r="F1923" i="2"/>
  <c r="I1923" i="2"/>
  <c r="F1924" i="2"/>
  <c r="I1924" i="2"/>
  <c r="F1925" i="2"/>
  <c r="I1925" i="2" s="1"/>
  <c r="F1926" i="2"/>
  <c r="I1926" i="2" s="1"/>
  <c r="F1927" i="2"/>
  <c r="I1927" i="2" s="1"/>
  <c r="F1928" i="2"/>
  <c r="I1928" i="2"/>
  <c r="F1929" i="2"/>
  <c r="I1929" i="2" s="1"/>
  <c r="F1930" i="2"/>
  <c r="I1930" i="2"/>
  <c r="F1931" i="2"/>
  <c r="I1931" i="2"/>
  <c r="F1932" i="2"/>
  <c r="I1932" i="2"/>
  <c r="F1933" i="2"/>
  <c r="I1933" i="2" s="1"/>
  <c r="F1934" i="2"/>
  <c r="I1934" i="2" s="1"/>
  <c r="F1935" i="2"/>
  <c r="I1935" i="2" s="1"/>
  <c r="F1936" i="2"/>
  <c r="I1936" i="2" s="1"/>
  <c r="F1937" i="2"/>
  <c r="I1937" i="2"/>
  <c r="F1938" i="2"/>
  <c r="I1938" i="2" s="1"/>
  <c r="F1939" i="2"/>
  <c r="I1939" i="2"/>
  <c r="F1940" i="2"/>
  <c r="I1940" i="2"/>
  <c r="F1941" i="2"/>
  <c r="I1941" i="2" s="1"/>
  <c r="F1942" i="2"/>
  <c r="I1942" i="2" s="1"/>
  <c r="F1943" i="2"/>
  <c r="I1943" i="2"/>
  <c r="F1944" i="2"/>
  <c r="I1944" i="2" s="1"/>
  <c r="F1945" i="2"/>
  <c r="I1945" i="2" s="1"/>
  <c r="F1946" i="2"/>
  <c r="I1946" i="2"/>
  <c r="F1947" i="2"/>
  <c r="I1947" i="2" s="1"/>
  <c r="F1948" i="2"/>
  <c r="I1948" i="2"/>
  <c r="F1949" i="2"/>
  <c r="I1949" i="2" s="1"/>
  <c r="F1950" i="2"/>
  <c r="I1950" i="2" s="1"/>
  <c r="F1951" i="2"/>
  <c r="I1951" i="2"/>
  <c r="F1952" i="2"/>
  <c r="I1952" i="2"/>
  <c r="F1953" i="2"/>
  <c r="I1953" i="2" s="1"/>
  <c r="F1954" i="2"/>
  <c r="I1954" i="2" s="1"/>
  <c r="F1955" i="2"/>
  <c r="I1955" i="2"/>
  <c r="F1956" i="2"/>
  <c r="I1956" i="2" s="1"/>
  <c r="F1957" i="2"/>
  <c r="I1957" i="2" s="1"/>
  <c r="F1958" i="2"/>
  <c r="I1958" i="2" s="1"/>
  <c r="F1959" i="2"/>
  <c r="I1959" i="2"/>
  <c r="F1960" i="2"/>
  <c r="I1960" i="2"/>
  <c r="F1961" i="2"/>
  <c r="I1961" i="2"/>
  <c r="F1962" i="2"/>
  <c r="I1962" i="2" s="1"/>
  <c r="F1963" i="2"/>
  <c r="I1963" i="2" s="1"/>
  <c r="F1964" i="2"/>
  <c r="I1964" i="2"/>
  <c r="F1965" i="2"/>
  <c r="I1965" i="2" s="1"/>
  <c r="F1966" i="2"/>
  <c r="I1966" i="2" s="1"/>
  <c r="F1967" i="2"/>
  <c r="I1967" i="2"/>
  <c r="F1968" i="2"/>
  <c r="I1968" i="2"/>
  <c r="F1969" i="2"/>
  <c r="I1969" i="2"/>
  <c r="F1970" i="2"/>
  <c r="I1970" i="2"/>
  <c r="F1971" i="2"/>
  <c r="I1971" i="2" s="1"/>
  <c r="F1972" i="2"/>
  <c r="I1972" i="2" s="1"/>
  <c r="F1973" i="2"/>
  <c r="I1973" i="2" s="1"/>
  <c r="F1974" i="2"/>
  <c r="I1974" i="2" s="1"/>
  <c r="F1975" i="2"/>
  <c r="I1975" i="2" s="1"/>
  <c r="F1976" i="2"/>
  <c r="I1976" i="2"/>
  <c r="F1977" i="2"/>
  <c r="I1977" i="2"/>
  <c r="F1978" i="2"/>
  <c r="I1978" i="2"/>
  <c r="F1979" i="2"/>
  <c r="I1979" i="2"/>
  <c r="F1980" i="2"/>
  <c r="I1980" i="2" s="1"/>
  <c r="F1981" i="2"/>
  <c r="I1981" i="2" s="1"/>
  <c r="F1982" i="2"/>
  <c r="I1982" i="2" s="1"/>
  <c r="F1983" i="2"/>
  <c r="I1983" i="2"/>
  <c r="F1984" i="2"/>
  <c r="I1984" i="2" s="1"/>
  <c r="F1985" i="2"/>
  <c r="I1985" i="2"/>
  <c r="F1986" i="2"/>
  <c r="I1986" i="2"/>
  <c r="F1987" i="2"/>
  <c r="I1987" i="2"/>
  <c r="F1988" i="2"/>
  <c r="I1988" i="2"/>
  <c r="F1989" i="2"/>
  <c r="I1989" i="2" s="1"/>
  <c r="F1990" i="2"/>
  <c r="I1990" i="2" s="1"/>
  <c r="F1991" i="2"/>
  <c r="I1991" i="2" s="1"/>
  <c r="F1992" i="2"/>
  <c r="I1992" i="2"/>
  <c r="F1993" i="2"/>
  <c r="I1993" i="2" s="1"/>
  <c r="F1994" i="2"/>
  <c r="I1994" i="2"/>
  <c r="F1995" i="2"/>
  <c r="I1995" i="2"/>
  <c r="F1996" i="2"/>
  <c r="I1996" i="2"/>
  <c r="F1997" i="2"/>
  <c r="I1997" i="2" s="1"/>
  <c r="F1998" i="2"/>
  <c r="I1998" i="2" s="1"/>
  <c r="F1999" i="2"/>
  <c r="I1999" i="2" s="1"/>
  <c r="F2000" i="2"/>
  <c r="I2000" i="2" s="1"/>
  <c r="F2001" i="2"/>
  <c r="I2001" i="2" s="1"/>
  <c r="F2002" i="2"/>
  <c r="I2002" i="2" s="1"/>
  <c r="F2003" i="2"/>
  <c r="I2003" i="2"/>
  <c r="F2004" i="2"/>
  <c r="I2004" i="2"/>
  <c r="F2005" i="2"/>
  <c r="I2005" i="2" s="1"/>
  <c r="F2006" i="2"/>
  <c r="I2006" i="2" s="1"/>
  <c r="F2007" i="2"/>
  <c r="I2007" i="2"/>
  <c r="F2008" i="2"/>
  <c r="I2008" i="2" s="1"/>
  <c r="F2009" i="2"/>
  <c r="I2009" i="2" s="1"/>
  <c r="F2010" i="2"/>
  <c r="I2010" i="2" s="1"/>
  <c r="F2011" i="2"/>
  <c r="I2011" i="2" s="1"/>
  <c r="F2012" i="2"/>
  <c r="I2012" i="2"/>
  <c r="F2013" i="2"/>
  <c r="I2013" i="2" s="1"/>
  <c r="F2014" i="2"/>
  <c r="I2014" i="2" s="1"/>
  <c r="F2015" i="2"/>
  <c r="I2015" i="2"/>
  <c r="F2016" i="2"/>
  <c r="I2016" i="2"/>
  <c r="F2017" i="2"/>
  <c r="I2017" i="2" s="1"/>
  <c r="F2018" i="2"/>
  <c r="I2018" i="2" s="1"/>
  <c r="F2019" i="2"/>
  <c r="I2019" i="2" s="1"/>
  <c r="F2020" i="2"/>
  <c r="I2020" i="2" s="1"/>
  <c r="F2021" i="2"/>
  <c r="I2021" i="2" s="1"/>
  <c r="F2022" i="2"/>
  <c r="I2022" i="2" s="1"/>
  <c r="F2023" i="2"/>
  <c r="I2023" i="2"/>
  <c r="F2024" i="2"/>
  <c r="I2024" i="2"/>
  <c r="F2025" i="2"/>
  <c r="I2025" i="2"/>
  <c r="F2026" i="2"/>
  <c r="I2026" i="2" s="1"/>
  <c r="F2027" i="2"/>
  <c r="I2027" i="2" s="1"/>
  <c r="F2028" i="2"/>
  <c r="I2028" i="2" s="1"/>
  <c r="F2029" i="2"/>
  <c r="I2029" i="2" s="1"/>
  <c r="F2030" i="2"/>
  <c r="I2030" i="2" s="1"/>
  <c r="F2031" i="2"/>
  <c r="I2031" i="2"/>
  <c r="F2032" i="2"/>
  <c r="I2032" i="2"/>
  <c r="F2033" i="2"/>
  <c r="I2033" i="2"/>
  <c r="F2034" i="2"/>
  <c r="I2034" i="2"/>
  <c r="F2035" i="2"/>
  <c r="I2035" i="2" s="1"/>
  <c r="F2036" i="2"/>
  <c r="I2036" i="2" s="1"/>
  <c r="F2037" i="2"/>
  <c r="I2037" i="2" s="1"/>
  <c r="F2038" i="2"/>
  <c r="I2038" i="2" s="1"/>
  <c r="F2039" i="2"/>
  <c r="I2039" i="2" s="1"/>
  <c r="F2040" i="2"/>
  <c r="I2040" i="2"/>
  <c r="F2041" i="2"/>
  <c r="I2041" i="2"/>
  <c r="F2042" i="2"/>
  <c r="I2042" i="2"/>
  <c r="F2043" i="2"/>
  <c r="I2043" i="2"/>
  <c r="F2044" i="2"/>
  <c r="I2044" i="2" s="1"/>
  <c r="F2045" i="2"/>
  <c r="I2045" i="2" s="1"/>
  <c r="F2046" i="2"/>
  <c r="I2046" i="2" s="1"/>
  <c r="F2047" i="2"/>
  <c r="I2047" i="2" s="1"/>
  <c r="F2048" i="2"/>
  <c r="I2048" i="2" s="1"/>
  <c r="F2049" i="2"/>
  <c r="I2049" i="2"/>
  <c r="F2050" i="2"/>
  <c r="I2050" i="2"/>
  <c r="F2051" i="2"/>
  <c r="I2051" i="2"/>
  <c r="F2052" i="2"/>
  <c r="I2052" i="2"/>
  <c r="F2053" i="2"/>
  <c r="I2053" i="2" s="1"/>
  <c r="F2054" i="2"/>
  <c r="I2054" i="2" s="1"/>
  <c r="F2055" i="2"/>
  <c r="I2055" i="2" s="1"/>
  <c r="F2056" i="2"/>
  <c r="I2056" i="2" s="1"/>
  <c r="F2057" i="2"/>
  <c r="I2057" i="2" s="1"/>
  <c r="F2058" i="2"/>
  <c r="I2058" i="2"/>
  <c r="F2059" i="2"/>
  <c r="I2059" i="2"/>
  <c r="F2060" i="2"/>
  <c r="I2060" i="2"/>
  <c r="F2061" i="2"/>
  <c r="I2061" i="2" s="1"/>
  <c r="F2062" i="2"/>
  <c r="I2062" i="2" s="1"/>
  <c r="F2063" i="2"/>
  <c r="I2063" i="2" s="1"/>
  <c r="F2064" i="2"/>
  <c r="I2064" i="2" s="1"/>
  <c r="F2065" i="2"/>
  <c r="I2065" i="2" s="1"/>
  <c r="F2066" i="2"/>
  <c r="I2066" i="2" s="1"/>
  <c r="F2067" i="2"/>
  <c r="I2067" i="2"/>
  <c r="F2068" i="2"/>
  <c r="I2068" i="2"/>
  <c r="F2069" i="2"/>
  <c r="I2069" i="2" s="1"/>
  <c r="F2070" i="2"/>
  <c r="I2070" i="2" s="1"/>
  <c r="F2071" i="2"/>
  <c r="I2071" i="2"/>
  <c r="F2072" i="2"/>
  <c r="I2072" i="2" s="1"/>
  <c r="F2073" i="2"/>
  <c r="I2073" i="2" s="1"/>
  <c r="F2074" i="2"/>
  <c r="I2074" i="2" s="1"/>
  <c r="F2075" i="2"/>
  <c r="I2075" i="2" s="1"/>
  <c r="F2076" i="2"/>
  <c r="I2076" i="2"/>
  <c r="F2077" i="2"/>
  <c r="I2077" i="2" s="1"/>
  <c r="F2078" i="2"/>
  <c r="I2078" i="2" s="1"/>
  <c r="F2079" i="2"/>
  <c r="I2079" i="2"/>
  <c r="F2080" i="2"/>
  <c r="I2080" i="2"/>
  <c r="F2081" i="2"/>
  <c r="I2081" i="2" s="1"/>
  <c r="F2082" i="2"/>
  <c r="I2082" i="2" s="1"/>
  <c r="F2083" i="2"/>
  <c r="I2083" i="2" s="1"/>
  <c r="F2084" i="2"/>
  <c r="I2084" i="2" s="1"/>
  <c r="F2085" i="2"/>
  <c r="I2085" i="2" s="1"/>
  <c r="F2086" i="2"/>
  <c r="I2086" i="2" s="1"/>
  <c r="F2087" i="2"/>
  <c r="I2087" i="2"/>
  <c r="F2088" i="2"/>
  <c r="I2088" i="2"/>
  <c r="F2089" i="2"/>
  <c r="I2089" i="2"/>
  <c r="F2090" i="2"/>
  <c r="I2090" i="2" s="1"/>
  <c r="F2091" i="2"/>
  <c r="I2091" i="2"/>
  <c r="F2092" i="2"/>
  <c r="I2092" i="2"/>
  <c r="F2093" i="2"/>
  <c r="I2093" i="2" s="1"/>
  <c r="F2094" i="2"/>
  <c r="I2094" i="2" s="1"/>
  <c r="F2095" i="2"/>
  <c r="I2095" i="2"/>
  <c r="F2096" i="2"/>
  <c r="I2096" i="2"/>
  <c r="F2097" i="2"/>
  <c r="I2097" i="2"/>
  <c r="F2098" i="2"/>
  <c r="I2098" i="2"/>
  <c r="F2099" i="2"/>
  <c r="I2099" i="2"/>
  <c r="F2100" i="2"/>
  <c r="I2100" i="2"/>
  <c r="F2101" i="2"/>
  <c r="I2101" i="2" s="1"/>
  <c r="F2102" i="2"/>
  <c r="I2102" i="2" s="1"/>
  <c r="F2103" i="2"/>
  <c r="I2103" i="2"/>
  <c r="F2104" i="2"/>
  <c r="I2104" i="2"/>
  <c r="F2105" i="2"/>
  <c r="I2105" i="2"/>
  <c r="F2106" i="2"/>
  <c r="I2106" i="2"/>
  <c r="F2107" i="2"/>
  <c r="I2107" i="2"/>
  <c r="F2108" i="2"/>
  <c r="I2108" i="2"/>
  <c r="F2109" i="2"/>
  <c r="I2109" i="2" s="1"/>
  <c r="F2110" i="2"/>
  <c r="I2110" i="2" s="1"/>
  <c r="F2111" i="2"/>
  <c r="I2111" i="2"/>
  <c r="F2112" i="2"/>
  <c r="I2112" i="2"/>
  <c r="F2113" i="2"/>
  <c r="I2113" i="2"/>
  <c r="F2114" i="2"/>
  <c r="I2114" i="2"/>
  <c r="F2115" i="2"/>
  <c r="I2115" i="2"/>
  <c r="F2116" i="2"/>
  <c r="I2116" i="2"/>
  <c r="F2117" i="2"/>
  <c r="I2117" i="2" s="1"/>
  <c r="F2118" i="2"/>
  <c r="I2118" i="2" s="1"/>
  <c r="F2119" i="2"/>
  <c r="I2119" i="2"/>
  <c r="F2120" i="2"/>
  <c r="I2120" i="2"/>
  <c r="F2121" i="2"/>
  <c r="I2121" i="2"/>
  <c r="F2122" i="2"/>
  <c r="I2122" i="2"/>
  <c r="F2123" i="2"/>
  <c r="I2123" i="2"/>
  <c r="F2124" i="2"/>
  <c r="I2124" i="2"/>
  <c r="F2125" i="2"/>
  <c r="I2125" i="2" s="1"/>
  <c r="F2126" i="2"/>
  <c r="I2126" i="2" s="1"/>
  <c r="F2127" i="2"/>
  <c r="I2127" i="2"/>
  <c r="F2128" i="2"/>
  <c r="I2128" i="2"/>
  <c r="F2129" i="2"/>
  <c r="I2129" i="2"/>
  <c r="F2130" i="2"/>
  <c r="I2130" i="2"/>
  <c r="F2131" i="2"/>
  <c r="I2131" i="2"/>
  <c r="F2132" i="2"/>
  <c r="I2132" i="2"/>
  <c r="F2133" i="2"/>
  <c r="I2133" i="2" s="1"/>
  <c r="F2134" i="2"/>
  <c r="I2134" i="2" s="1"/>
  <c r="F2135" i="2"/>
  <c r="I2135" i="2"/>
  <c r="F2136" i="2"/>
  <c r="I2136" i="2"/>
  <c r="F2137" i="2"/>
  <c r="I2137" i="2"/>
  <c r="F2138" i="2"/>
  <c r="I2138" i="2"/>
  <c r="F2139" i="2"/>
  <c r="I2139" i="2"/>
  <c r="F2140" i="2"/>
  <c r="I2140" i="2"/>
  <c r="F2141" i="2"/>
  <c r="I2141" i="2" s="1"/>
  <c r="F2142" i="2"/>
  <c r="I2142" i="2" s="1"/>
  <c r="F2143" i="2"/>
  <c r="I2143" i="2"/>
  <c r="F2144" i="2"/>
  <c r="I2144" i="2"/>
  <c r="F2145" i="2"/>
  <c r="I2145" i="2"/>
  <c r="F2146" i="2"/>
  <c r="I2146" i="2"/>
  <c r="F2147" i="2"/>
  <c r="I2147" i="2"/>
  <c r="F2148" i="2"/>
  <c r="I2148" i="2"/>
  <c r="F2149" i="2"/>
  <c r="I2149" i="2" s="1"/>
  <c r="F2150" i="2"/>
  <c r="I2150" i="2" s="1"/>
  <c r="F2151" i="2"/>
  <c r="I2151" i="2"/>
  <c r="F2152" i="2"/>
  <c r="I2152" i="2"/>
  <c r="F2153" i="2"/>
  <c r="I2153" i="2"/>
  <c r="F2154" i="2"/>
  <c r="I2154" i="2"/>
  <c r="F2155" i="2"/>
  <c r="I2155" i="2"/>
  <c r="F2156" i="2"/>
  <c r="I2156" i="2"/>
  <c r="F2157" i="2"/>
  <c r="I2157" i="2" s="1"/>
  <c r="F2158" i="2"/>
  <c r="I2158" i="2" s="1"/>
  <c r="F2159" i="2"/>
  <c r="I2159" i="2"/>
  <c r="F2160" i="2"/>
  <c r="I2160" i="2"/>
  <c r="F2161" i="2"/>
  <c r="I2161" i="2"/>
  <c r="F2162" i="2"/>
  <c r="I2162" i="2"/>
  <c r="F2163" i="2"/>
  <c r="I2163" i="2"/>
  <c r="F2164" i="2"/>
  <c r="I2164" i="2"/>
  <c r="F2165" i="2"/>
  <c r="I2165" i="2" s="1"/>
  <c r="F2166" i="2"/>
  <c r="I2166" i="2" s="1"/>
  <c r="F2167" i="2"/>
  <c r="I2167" i="2"/>
  <c r="F2168" i="2"/>
  <c r="I2168" i="2"/>
  <c r="F2169" i="2"/>
  <c r="I2169" i="2"/>
  <c r="F2170" i="2"/>
  <c r="I2170" i="2"/>
  <c r="F2171" i="2"/>
  <c r="I2171" i="2"/>
  <c r="F2172" i="2"/>
  <c r="I2172" i="2"/>
  <c r="F2173" i="2"/>
  <c r="I2173" i="2" s="1"/>
  <c r="F2174" i="2"/>
  <c r="I2174" i="2" s="1"/>
  <c r="F2175" i="2"/>
  <c r="I2175" i="2"/>
  <c r="F2176" i="2"/>
  <c r="I2176" i="2"/>
  <c r="F2177" i="2"/>
  <c r="I2177" i="2"/>
  <c r="F2178" i="2"/>
  <c r="I2178" i="2"/>
  <c r="F2179" i="2"/>
  <c r="I2179" i="2"/>
  <c r="F2180" i="2"/>
  <c r="I2180" i="2"/>
  <c r="F2181" i="2"/>
  <c r="I2181" i="2" s="1"/>
  <c r="F2182" i="2"/>
  <c r="I2182" i="2" s="1"/>
  <c r="F2183" i="2"/>
  <c r="I2183" i="2"/>
  <c r="F2184" i="2"/>
  <c r="I2184" i="2"/>
  <c r="F2185" i="2"/>
  <c r="I2185" i="2"/>
  <c r="F2186" i="2"/>
  <c r="I2186" i="2"/>
  <c r="F2187" i="2"/>
  <c r="I2187" i="2"/>
  <c r="F2188" i="2"/>
  <c r="I2188" i="2"/>
  <c r="F2189" i="2"/>
  <c r="I2189" i="2" s="1"/>
  <c r="F2190" i="2"/>
  <c r="I2190" i="2" s="1"/>
  <c r="F2191" i="2"/>
  <c r="I2191" i="2"/>
  <c r="F2192" i="2"/>
  <c r="I2192" i="2"/>
  <c r="F2193" i="2"/>
  <c r="I2193" i="2"/>
  <c r="F2194" i="2"/>
  <c r="I2194" i="2"/>
  <c r="F2195" i="2"/>
  <c r="I2195" i="2"/>
  <c r="F2196" i="2"/>
  <c r="I2196" i="2"/>
  <c r="F2197" i="2"/>
  <c r="I2197" i="2" s="1"/>
  <c r="F2198" i="2"/>
  <c r="I2198" i="2" s="1"/>
  <c r="F2199" i="2"/>
  <c r="I2199" i="2"/>
  <c r="F2200" i="2"/>
  <c r="I2200" i="2"/>
  <c r="F2201" i="2"/>
  <c r="I2201" i="2"/>
  <c r="F2202" i="2"/>
  <c r="I2202" i="2" s="1"/>
  <c r="F2203" i="2"/>
  <c r="I2203" i="2" s="1"/>
  <c r="F2204" i="2"/>
  <c r="I2204" i="2" s="1"/>
  <c r="F2205" i="2"/>
  <c r="I2205" i="2" s="1"/>
  <c r="F2206" i="2"/>
  <c r="I2206" i="2" s="1"/>
  <c r="F2207" i="2"/>
  <c r="I2207" i="2"/>
  <c r="F2208" i="2"/>
  <c r="I2208" i="2"/>
  <c r="F2209" i="2"/>
  <c r="I2209" i="2"/>
  <c r="F2210" i="2"/>
  <c r="I2210" i="2" s="1"/>
  <c r="F2211" i="2"/>
  <c r="I2211" i="2"/>
  <c r="F2212" i="2"/>
  <c r="I2212" i="2"/>
  <c r="F2213" i="2"/>
  <c r="I2213" i="2" s="1"/>
  <c r="F2214" i="2"/>
  <c r="I2214" i="2" s="1"/>
  <c r="F2215" i="2"/>
  <c r="I2215" i="2" s="1"/>
  <c r="F2216" i="2"/>
  <c r="I2216" i="2" s="1"/>
  <c r="F2217" i="2"/>
  <c r="I2217" i="2" s="1"/>
  <c r="F2218" i="2"/>
  <c r="I2218" i="2" s="1"/>
  <c r="F2219" i="2"/>
  <c r="I2219" i="2"/>
  <c r="F2220" i="2"/>
  <c r="I2220" i="2"/>
  <c r="F2221" i="2"/>
  <c r="I2221" i="2" s="1"/>
  <c r="F2222" i="2"/>
  <c r="I2222" i="2" s="1"/>
  <c r="F2223" i="2"/>
  <c r="I2223" i="2" s="1"/>
  <c r="F2224" i="2"/>
  <c r="I2224" i="2" s="1"/>
  <c r="F2225" i="2"/>
  <c r="I2225" i="2" s="1"/>
  <c r="F2226" i="2"/>
  <c r="I2226" i="2" s="1"/>
  <c r="F2227" i="2"/>
  <c r="I2227" i="2"/>
  <c r="F2228" i="2"/>
  <c r="I2228" i="2"/>
  <c r="F2229" i="2"/>
  <c r="I2229" i="2" s="1"/>
  <c r="F2230" i="2"/>
  <c r="I2230" i="2" s="1"/>
  <c r="F2231" i="2"/>
  <c r="I2231" i="2" s="1"/>
  <c r="F2232" i="2"/>
  <c r="I2232" i="2" s="1"/>
  <c r="F2233" i="2"/>
  <c r="I2233" i="2" s="1"/>
  <c r="F2234" i="2"/>
  <c r="I2234" i="2" s="1"/>
  <c r="F2235" i="2"/>
  <c r="I2235" i="2"/>
  <c r="F2236" i="2"/>
  <c r="I2236" i="2"/>
  <c r="F2237" i="2"/>
  <c r="I2237" i="2" s="1"/>
  <c r="F2238" i="2"/>
  <c r="I2238" i="2" s="1"/>
  <c r="F2239" i="2"/>
  <c r="I2239" i="2" s="1"/>
  <c r="F2240" i="2"/>
  <c r="I2240" i="2" s="1"/>
  <c r="F2241" i="2"/>
  <c r="I2241" i="2" s="1"/>
  <c r="F2242" i="2"/>
  <c r="I2242" i="2" s="1"/>
  <c r="F2243" i="2"/>
  <c r="I2243" i="2"/>
  <c r="F2244" i="2"/>
  <c r="I2244" i="2"/>
  <c r="F2245" i="2"/>
  <c r="I2245" i="2" s="1"/>
  <c r="F2246" i="2"/>
  <c r="I2246" i="2" s="1"/>
  <c r="F2247" i="2"/>
  <c r="I2247" i="2" s="1"/>
  <c r="F2248" i="2"/>
  <c r="I2248" i="2" s="1"/>
  <c r="F2249" i="2"/>
  <c r="I2249" i="2" s="1"/>
  <c r="F2250" i="2"/>
  <c r="I2250" i="2" s="1"/>
  <c r="F2251" i="2"/>
  <c r="I2251" i="2"/>
  <c r="F2252" i="2"/>
  <c r="I2252" i="2"/>
  <c r="F2253" i="2"/>
  <c r="I2253" i="2" s="1"/>
  <c r="F2254" i="2"/>
  <c r="I2254" i="2" s="1"/>
  <c r="F2255" i="2"/>
  <c r="I2255" i="2" s="1"/>
  <c r="F2256" i="2"/>
  <c r="I2256" i="2" s="1"/>
  <c r="F2257" i="2"/>
  <c r="I2257" i="2" s="1"/>
  <c r="F2258" i="2"/>
  <c r="I2258" i="2" s="1"/>
  <c r="F2259" i="2"/>
  <c r="I2259" i="2"/>
  <c r="F2260" i="2"/>
  <c r="I2260" i="2"/>
  <c r="F2261" i="2"/>
  <c r="I2261" i="2" s="1"/>
  <c r="F2262" i="2"/>
  <c r="I2262" i="2" s="1"/>
  <c r="F2263" i="2"/>
  <c r="I2263" i="2" s="1"/>
  <c r="F2264" i="2"/>
  <c r="I2264" i="2" s="1"/>
  <c r="F2265" i="2"/>
  <c r="I2265" i="2" s="1"/>
  <c r="F2266" i="2"/>
  <c r="I2266" i="2" s="1"/>
  <c r="F2267" i="2"/>
  <c r="I2267" i="2"/>
  <c r="F2268" i="2"/>
  <c r="I2268" i="2"/>
  <c r="F2269" i="2"/>
  <c r="I2269" i="2" s="1"/>
  <c r="F2270" i="2"/>
  <c r="I2270" i="2" s="1"/>
  <c r="F2271" i="2"/>
  <c r="I2271" i="2" s="1"/>
  <c r="F2272" i="2"/>
  <c r="I2272" i="2" s="1"/>
  <c r="F2273" i="2"/>
  <c r="I2273" i="2" s="1"/>
  <c r="F2274" i="2"/>
  <c r="I2274" i="2" s="1"/>
  <c r="F2275" i="2"/>
  <c r="I2275" i="2"/>
  <c r="F2276" i="2"/>
  <c r="I2276" i="2"/>
  <c r="F2277" i="2"/>
  <c r="I2277" i="2" s="1"/>
  <c r="F2278" i="2"/>
  <c r="I2278" i="2" s="1"/>
  <c r="F2279" i="2"/>
  <c r="I2279" i="2" s="1"/>
  <c r="F2280" i="2"/>
  <c r="I2280" i="2" s="1"/>
  <c r="F2281" i="2"/>
  <c r="I2281" i="2" s="1"/>
  <c r="F2282" i="2"/>
  <c r="I2282" i="2" s="1"/>
  <c r="F2283" i="2"/>
  <c r="I2283" i="2"/>
  <c r="F2284" i="2"/>
  <c r="I2284" i="2"/>
  <c r="F2285" i="2"/>
  <c r="I2285" i="2" s="1"/>
  <c r="F2286" i="2"/>
  <c r="I2286" i="2" s="1"/>
  <c r="F2287" i="2"/>
  <c r="I2287" i="2" s="1"/>
  <c r="F2288" i="2"/>
  <c r="I2288" i="2" s="1"/>
  <c r="F2289" i="2"/>
  <c r="I2289" i="2" s="1"/>
  <c r="F2290" i="2"/>
  <c r="I2290" i="2" s="1"/>
  <c r="F2291" i="2"/>
  <c r="I2291" i="2"/>
  <c r="F2292" i="2"/>
  <c r="I2292" i="2"/>
  <c r="F2293" i="2"/>
  <c r="I2293" i="2" s="1"/>
  <c r="F2294" i="2"/>
  <c r="I2294" i="2" s="1"/>
  <c r="F2295" i="2"/>
  <c r="I2295" i="2" s="1"/>
  <c r="F2296" i="2"/>
  <c r="I2296" i="2" s="1"/>
  <c r="F2297" i="2"/>
  <c r="I2297" i="2" s="1"/>
  <c r="F2298" i="2"/>
  <c r="I2298" i="2" s="1"/>
  <c r="F2299" i="2"/>
  <c r="I2299" i="2"/>
  <c r="F2300" i="2"/>
  <c r="I2300" i="2"/>
  <c r="F2301" i="2"/>
  <c r="I2301" i="2" s="1"/>
  <c r="F2302" i="2"/>
  <c r="I2302" i="2" s="1"/>
  <c r="F2303" i="2"/>
  <c r="I2303" i="2" s="1"/>
  <c r="F2304" i="2"/>
  <c r="I2304" i="2" s="1"/>
  <c r="F2305" i="2"/>
  <c r="I2305" i="2" s="1"/>
  <c r="F2306" i="2"/>
  <c r="I2306" i="2" s="1"/>
  <c r="F2307" i="2"/>
  <c r="I2307" i="2"/>
  <c r="F2308" i="2"/>
  <c r="I2308" i="2"/>
  <c r="F2309" i="2"/>
  <c r="I2309" i="2" s="1"/>
  <c r="F2310" i="2"/>
  <c r="I2310" i="2" s="1"/>
  <c r="F2311" i="2"/>
  <c r="I2311" i="2" s="1"/>
  <c r="F2312" i="2"/>
  <c r="I2312" i="2" s="1"/>
  <c r="F2313" i="2"/>
  <c r="I2313" i="2" s="1"/>
  <c r="F2314" i="2"/>
  <c r="I2314" i="2" s="1"/>
  <c r="F2315" i="2"/>
  <c r="I2315" i="2"/>
  <c r="F2316" i="2"/>
  <c r="I2316" i="2"/>
  <c r="F2317" i="2"/>
  <c r="I2317" i="2" s="1"/>
  <c r="F2318" i="2"/>
  <c r="I2318" i="2" s="1"/>
  <c r="F2319" i="2"/>
  <c r="I2319" i="2" s="1"/>
  <c r="F2320" i="2"/>
  <c r="I2320" i="2" s="1"/>
  <c r="F2321" i="2"/>
  <c r="I2321" i="2" s="1"/>
  <c r="F2322" i="2"/>
  <c r="I2322" i="2" s="1"/>
  <c r="F2323" i="2"/>
  <c r="I2323" i="2"/>
  <c r="F2324" i="2"/>
  <c r="I2324" i="2"/>
  <c r="F2325" i="2"/>
  <c r="I2325" i="2" s="1"/>
  <c r="F2326" i="2"/>
  <c r="I2326" i="2" s="1"/>
  <c r="F2327" i="2"/>
  <c r="I2327" i="2" s="1"/>
  <c r="F2328" i="2"/>
  <c r="I2328" i="2" s="1"/>
  <c r="F2329" i="2"/>
  <c r="I2329" i="2" s="1"/>
  <c r="F2330" i="2"/>
  <c r="I2330" i="2" s="1"/>
  <c r="F2331" i="2"/>
  <c r="I2331" i="2"/>
  <c r="F2332" i="2"/>
  <c r="I2332" i="2"/>
  <c r="F2333" i="2"/>
  <c r="I2333" i="2" s="1"/>
  <c r="F2334" i="2"/>
  <c r="I2334" i="2" s="1"/>
  <c r="F2335" i="2"/>
  <c r="I2335" i="2" s="1"/>
  <c r="F2336" i="2"/>
  <c r="I2336" i="2" s="1"/>
  <c r="F2337" i="2"/>
  <c r="I2337" i="2" s="1"/>
  <c r="F2338" i="2"/>
  <c r="I2338" i="2" s="1"/>
  <c r="F2339" i="2"/>
  <c r="I2339" i="2"/>
  <c r="F2340" i="2"/>
  <c r="I2340" i="2"/>
  <c r="F2341" i="2"/>
  <c r="I2341" i="2" s="1"/>
  <c r="F2342" i="2"/>
  <c r="I2342" i="2" s="1"/>
  <c r="F2343" i="2"/>
  <c r="I2343" i="2" s="1"/>
  <c r="F2344" i="2"/>
  <c r="I2344" i="2" s="1"/>
  <c r="F2345" i="2"/>
  <c r="I2345" i="2" s="1"/>
  <c r="F2346" i="2"/>
  <c r="I2346" i="2" s="1"/>
  <c r="F2347" i="2"/>
  <c r="I2347" i="2"/>
  <c r="F2348" i="2"/>
  <c r="I2348" i="2"/>
  <c r="F2349" i="2"/>
  <c r="I2349" i="2" s="1"/>
  <c r="C32" i="8"/>
  <c r="E32" i="8"/>
  <c r="C22" i="8"/>
  <c r="E22" i="8"/>
  <c r="C12" i="8"/>
  <c r="E12" i="8"/>
  <c r="C2" i="8"/>
  <c r="E2" i="8"/>
  <c r="C3" i="8"/>
  <c r="C4" i="8"/>
  <c r="C5" i="8"/>
  <c r="C6" i="8"/>
  <c r="C7" i="8"/>
  <c r="C8" i="8"/>
  <c r="C9" i="8"/>
  <c r="C10" i="8"/>
  <c r="C11" i="8"/>
  <c r="C13" i="8"/>
  <c r="C14" i="8"/>
  <c r="C15" i="8"/>
  <c r="C16" i="8"/>
  <c r="C17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3" i="8"/>
  <c r="C34" i="8"/>
  <c r="C35" i="8"/>
  <c r="C36" i="8"/>
  <c r="C37" i="8"/>
  <c r="C38" i="8"/>
  <c r="C39" i="8"/>
  <c r="C40" i="8"/>
  <c r="C41" i="8"/>
  <c r="C43" i="8"/>
  <c r="C44" i="8"/>
  <c r="C45" i="8"/>
  <c r="C46" i="8"/>
  <c r="C47" i="8"/>
  <c r="C48" i="8"/>
  <c r="C49" i="8"/>
  <c r="C50" i="8"/>
  <c r="C51" i="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B22" i="6"/>
  <c r="B21" i="6"/>
  <c r="B20" i="6"/>
  <c r="B19" i="6"/>
  <c r="B18" i="6"/>
  <c r="H2" i="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18" i="7"/>
  <c r="B19" i="7"/>
  <c r="B20" i="7"/>
  <c r="B21" i="7"/>
  <c r="B22" i="7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F53" i="4"/>
  <c r="I53" i="4"/>
  <c r="F54" i="4"/>
  <c r="I54" i="4"/>
  <c r="F55" i="4"/>
  <c r="I55" i="4"/>
  <c r="F56" i="4"/>
  <c r="I56" i="4"/>
  <c r="F57" i="4"/>
  <c r="I57" i="4"/>
  <c r="F58" i="4"/>
  <c r="I58" i="4"/>
  <c r="F59" i="4"/>
  <c r="I59" i="4"/>
  <c r="F60" i="4"/>
  <c r="I60" i="4"/>
  <c r="F61" i="4"/>
  <c r="I61" i="4"/>
  <c r="F62" i="4"/>
  <c r="I62" i="4"/>
  <c r="F63" i="4"/>
  <c r="I63" i="4"/>
  <c r="F64" i="4"/>
  <c r="I64" i="4"/>
  <c r="F65" i="4"/>
  <c r="I65" i="4"/>
  <c r="F66" i="4"/>
  <c r="I66" i="4"/>
  <c r="F67" i="4"/>
  <c r="I67" i="4"/>
  <c r="F68" i="4"/>
  <c r="I68" i="4"/>
  <c r="F69" i="4"/>
  <c r="I69" i="4"/>
  <c r="F70" i="4"/>
  <c r="I70" i="4"/>
  <c r="F71" i="4"/>
  <c r="I71" i="4"/>
  <c r="F72" i="4"/>
  <c r="I72" i="4"/>
  <c r="F73" i="4"/>
  <c r="I73" i="4"/>
  <c r="F74" i="4"/>
  <c r="I74" i="4"/>
  <c r="F75" i="4"/>
  <c r="I75" i="4"/>
  <c r="F76" i="4"/>
  <c r="I76" i="4"/>
  <c r="F77" i="4"/>
  <c r="I77" i="4"/>
  <c r="F78" i="4"/>
  <c r="I78" i="4"/>
  <c r="F79" i="4"/>
  <c r="I79" i="4"/>
  <c r="F80" i="4"/>
  <c r="I80" i="4"/>
  <c r="F81" i="4"/>
  <c r="I81" i="4"/>
  <c r="F82" i="4"/>
  <c r="I82" i="4"/>
  <c r="F83" i="4"/>
  <c r="I83" i="4"/>
  <c r="F84" i="4"/>
  <c r="I84" i="4"/>
  <c r="F85" i="4"/>
  <c r="I85" i="4"/>
  <c r="F86" i="4"/>
  <c r="I86" i="4"/>
  <c r="F87" i="4"/>
  <c r="I87" i="4"/>
  <c r="F88" i="4"/>
  <c r="I88" i="4"/>
  <c r="F89" i="4"/>
  <c r="I89" i="4"/>
  <c r="F90" i="4"/>
  <c r="I90" i="4"/>
  <c r="F91" i="4"/>
  <c r="I91" i="4"/>
  <c r="F92" i="4"/>
  <c r="I92" i="4"/>
  <c r="F93" i="4"/>
  <c r="I93" i="4"/>
  <c r="F94" i="4"/>
  <c r="I94" i="4"/>
  <c r="F95" i="4"/>
  <c r="I95" i="4"/>
  <c r="F96" i="4"/>
  <c r="I96" i="4"/>
  <c r="F97" i="4"/>
  <c r="I97" i="4"/>
  <c r="F98" i="4"/>
  <c r="I98" i="4"/>
  <c r="F99" i="4"/>
  <c r="I99" i="4"/>
  <c r="F100" i="4"/>
  <c r="I100" i="4"/>
  <c r="F101" i="4"/>
  <c r="I101" i="4"/>
  <c r="F102" i="4"/>
  <c r="I102" i="4"/>
  <c r="F103" i="4"/>
  <c r="I103" i="4"/>
  <c r="F104" i="4"/>
  <c r="I104" i="4"/>
  <c r="F105" i="4"/>
  <c r="I105" i="4"/>
  <c r="F106" i="4"/>
  <c r="I106" i="4"/>
  <c r="F107" i="4"/>
  <c r="I107" i="4"/>
  <c r="F108" i="4"/>
  <c r="I108" i="4"/>
  <c r="F109" i="4"/>
  <c r="I109" i="4"/>
  <c r="F110" i="4"/>
  <c r="I110" i="4"/>
  <c r="F111" i="4"/>
  <c r="I111" i="4"/>
  <c r="F112" i="4"/>
  <c r="I112" i="4"/>
  <c r="F113" i="4"/>
  <c r="I113" i="4"/>
  <c r="F114" i="4"/>
  <c r="I114" i="4"/>
  <c r="F115" i="4"/>
  <c r="I115" i="4"/>
  <c r="F116" i="4"/>
  <c r="I116" i="4"/>
  <c r="F117" i="4"/>
  <c r="I117" i="4"/>
  <c r="F118" i="4"/>
  <c r="I118" i="4"/>
  <c r="F119" i="4"/>
  <c r="I119" i="4"/>
  <c r="F120" i="4"/>
  <c r="I120" i="4"/>
  <c r="F121" i="4"/>
  <c r="I121" i="4"/>
  <c r="F122" i="4"/>
  <c r="I122" i="4"/>
  <c r="F123" i="4"/>
  <c r="I123" i="4"/>
  <c r="F124" i="4"/>
  <c r="I124" i="4"/>
  <c r="F125" i="4"/>
  <c r="I125" i="4"/>
  <c r="F126" i="4"/>
  <c r="I126" i="4"/>
  <c r="F127" i="4"/>
  <c r="I127" i="4"/>
  <c r="F128" i="4"/>
  <c r="I128" i="4"/>
  <c r="F129" i="4"/>
  <c r="I129" i="4"/>
  <c r="F130" i="4"/>
  <c r="I130" i="4"/>
  <c r="F131" i="4"/>
  <c r="I131" i="4"/>
  <c r="F132" i="4"/>
  <c r="I132" i="4"/>
  <c r="F133" i="4"/>
  <c r="I133" i="4"/>
  <c r="F134" i="4"/>
  <c r="I134" i="4"/>
  <c r="F135" i="4"/>
  <c r="I135" i="4"/>
  <c r="F136" i="4"/>
  <c r="I136" i="4"/>
  <c r="F137" i="4"/>
  <c r="I137" i="4"/>
  <c r="F138" i="4"/>
  <c r="I138" i="4"/>
  <c r="F139" i="4"/>
  <c r="I139" i="4"/>
  <c r="F140" i="4"/>
  <c r="I140" i="4"/>
  <c r="F141" i="4"/>
  <c r="I141" i="4"/>
  <c r="F142" i="4"/>
  <c r="I142" i="4"/>
  <c r="F143" i="4"/>
  <c r="I143" i="4"/>
  <c r="F144" i="4"/>
  <c r="I144" i="4"/>
  <c r="F145" i="4"/>
  <c r="I145" i="4"/>
  <c r="F146" i="4"/>
  <c r="I146" i="4"/>
  <c r="F147" i="4"/>
  <c r="I147" i="4"/>
  <c r="F148" i="4"/>
  <c r="I148" i="4"/>
  <c r="F149" i="4"/>
  <c r="I149" i="4"/>
  <c r="F150" i="4"/>
  <c r="I150" i="4"/>
  <c r="F151" i="4"/>
  <c r="I151" i="4"/>
  <c r="F152" i="4"/>
  <c r="I152" i="4"/>
  <c r="F153" i="4"/>
  <c r="I153" i="4"/>
  <c r="F154" i="4"/>
  <c r="I154" i="4"/>
  <c r="F155" i="4"/>
  <c r="I155" i="4"/>
  <c r="F156" i="4"/>
  <c r="I156" i="4"/>
  <c r="F157" i="4"/>
  <c r="I157" i="4"/>
  <c r="F158" i="4"/>
  <c r="I158" i="4"/>
  <c r="F159" i="4"/>
  <c r="I159" i="4"/>
  <c r="F160" i="4"/>
  <c r="I160" i="4"/>
  <c r="F161" i="4"/>
  <c r="I161" i="4"/>
  <c r="F162" i="4"/>
  <c r="I162" i="4"/>
  <c r="F163" i="4"/>
  <c r="I163" i="4"/>
  <c r="F164" i="4"/>
  <c r="I164" i="4"/>
  <c r="F165" i="4"/>
  <c r="I165" i="4"/>
  <c r="F166" i="4"/>
  <c r="I166" i="4"/>
  <c r="F167" i="4"/>
  <c r="I167" i="4"/>
  <c r="F168" i="4"/>
  <c r="I168" i="4"/>
  <c r="F169" i="4"/>
  <c r="I169" i="4"/>
  <c r="F170" i="4"/>
  <c r="I170" i="4"/>
  <c r="F171" i="4"/>
  <c r="I171" i="4"/>
  <c r="F172" i="4"/>
  <c r="I172" i="4"/>
  <c r="F173" i="4"/>
  <c r="I173" i="4"/>
  <c r="F174" i="4"/>
  <c r="I174" i="4"/>
  <c r="F175" i="4"/>
  <c r="I175" i="4"/>
  <c r="F176" i="4"/>
  <c r="I176" i="4"/>
  <c r="F177" i="4"/>
  <c r="I177" i="4"/>
  <c r="F178" i="4"/>
  <c r="I178" i="4"/>
  <c r="F179" i="4"/>
  <c r="I179" i="4"/>
  <c r="F180" i="4"/>
  <c r="I180" i="4"/>
  <c r="F181" i="4"/>
  <c r="I181" i="4"/>
  <c r="F182" i="4"/>
  <c r="I182" i="4"/>
  <c r="F183" i="4"/>
  <c r="I183" i="4"/>
  <c r="F184" i="4"/>
  <c r="I184" i="4"/>
  <c r="F185" i="4"/>
  <c r="I185" i="4"/>
  <c r="F186" i="4"/>
  <c r="I186" i="4"/>
  <c r="F187" i="4"/>
  <c r="I187" i="4"/>
  <c r="F188" i="4"/>
  <c r="I188" i="4"/>
  <c r="F189" i="4"/>
  <c r="I189" i="4"/>
  <c r="F190" i="4"/>
  <c r="I190" i="4"/>
  <c r="F191" i="4"/>
  <c r="I191" i="4"/>
  <c r="F192" i="4"/>
  <c r="I192" i="4"/>
  <c r="F193" i="4"/>
  <c r="I193" i="4"/>
  <c r="F194" i="4"/>
  <c r="I194" i="4"/>
  <c r="F195" i="4"/>
  <c r="I195" i="4"/>
  <c r="F196" i="4"/>
  <c r="I196" i="4"/>
  <c r="F197" i="4"/>
  <c r="I197" i="4"/>
  <c r="F198" i="4"/>
  <c r="I198" i="4"/>
  <c r="F199" i="4"/>
  <c r="I199" i="4"/>
  <c r="F200" i="4"/>
  <c r="I200" i="4"/>
  <c r="F201" i="4"/>
  <c r="I201" i="4"/>
  <c r="F202" i="4"/>
  <c r="I202" i="4"/>
  <c r="F203" i="4"/>
  <c r="I203" i="4"/>
  <c r="F204" i="4"/>
  <c r="I204" i="4"/>
  <c r="F205" i="4"/>
  <c r="I205" i="4"/>
  <c r="F206" i="4"/>
  <c r="I206" i="4"/>
  <c r="F207" i="4"/>
  <c r="I207" i="4"/>
  <c r="F208" i="4"/>
  <c r="I208" i="4"/>
  <c r="F209" i="4"/>
  <c r="I209" i="4"/>
  <c r="F210" i="4"/>
  <c r="I210" i="4"/>
  <c r="F211" i="4"/>
  <c r="I211" i="4"/>
  <c r="F212" i="4"/>
  <c r="I212" i="4"/>
  <c r="F213" i="4"/>
  <c r="I213" i="4"/>
  <c r="F214" i="4"/>
  <c r="I214" i="4"/>
  <c r="F215" i="4"/>
  <c r="I215" i="4"/>
  <c r="F216" i="4"/>
  <c r="I216" i="4"/>
  <c r="F217" i="4"/>
  <c r="I217" i="4"/>
  <c r="F218" i="4"/>
  <c r="I218" i="4"/>
  <c r="F219" i="4"/>
  <c r="I219" i="4"/>
  <c r="F220" i="4"/>
  <c r="I220" i="4"/>
  <c r="F221" i="4"/>
  <c r="I221" i="4"/>
  <c r="F222" i="4"/>
  <c r="I222" i="4"/>
  <c r="F223" i="4"/>
  <c r="I223" i="4"/>
  <c r="F224" i="4"/>
  <c r="I224" i="4"/>
  <c r="F225" i="4"/>
  <c r="I225" i="4"/>
  <c r="F226" i="4"/>
  <c r="I226" i="4"/>
  <c r="F227" i="4"/>
  <c r="I227" i="4"/>
  <c r="F228" i="4"/>
  <c r="I228" i="4"/>
  <c r="F229" i="4"/>
  <c r="I229" i="4"/>
  <c r="F230" i="4"/>
  <c r="I230" i="4"/>
  <c r="F231" i="4"/>
  <c r="I231" i="4"/>
  <c r="F232" i="4"/>
  <c r="I232" i="4"/>
  <c r="F233" i="4"/>
  <c r="I233" i="4"/>
  <c r="F234" i="4"/>
  <c r="I234" i="4"/>
  <c r="F235" i="4"/>
  <c r="I235" i="4"/>
  <c r="F236" i="4"/>
  <c r="I236" i="4"/>
  <c r="F237" i="4"/>
  <c r="I237" i="4"/>
  <c r="F238" i="4"/>
  <c r="I238" i="4"/>
  <c r="F239" i="4"/>
  <c r="I239" i="4"/>
  <c r="F240" i="4"/>
  <c r="I240" i="4"/>
  <c r="F241" i="4"/>
  <c r="I241" i="4"/>
  <c r="F242" i="4"/>
  <c r="I242" i="4"/>
  <c r="F243" i="4"/>
  <c r="I243" i="4"/>
  <c r="F244" i="4"/>
  <c r="I244" i="4"/>
  <c r="F245" i="4"/>
  <c r="I245" i="4"/>
  <c r="F246" i="4"/>
  <c r="I246" i="4"/>
  <c r="F247" i="4"/>
  <c r="I247" i="4"/>
  <c r="F248" i="4"/>
  <c r="I248" i="4"/>
  <c r="F249" i="4"/>
  <c r="I249" i="4"/>
  <c r="F250" i="4"/>
  <c r="I250" i="4"/>
  <c r="F251" i="4"/>
  <c r="I251" i="4"/>
  <c r="F252" i="4"/>
  <c r="I252" i="4"/>
  <c r="F253" i="4"/>
  <c r="I253" i="4"/>
  <c r="F254" i="4"/>
  <c r="I254" i="4"/>
  <c r="F255" i="4"/>
  <c r="I255" i="4"/>
  <c r="F256" i="4"/>
  <c r="I256" i="4"/>
  <c r="F257" i="4"/>
  <c r="I257" i="4"/>
  <c r="F258" i="4"/>
  <c r="I258" i="4"/>
  <c r="F259" i="4"/>
  <c r="I259" i="4"/>
  <c r="F260" i="4"/>
  <c r="I260" i="4"/>
  <c r="F261" i="4"/>
  <c r="I261" i="4"/>
  <c r="F262" i="4"/>
  <c r="I262" i="4"/>
  <c r="F263" i="4"/>
  <c r="I263" i="4"/>
  <c r="F264" i="4"/>
  <c r="I264" i="4"/>
  <c r="F265" i="4"/>
  <c r="I265" i="4"/>
  <c r="F266" i="4"/>
  <c r="I266" i="4"/>
  <c r="F267" i="4"/>
  <c r="I267" i="4"/>
  <c r="F268" i="4"/>
  <c r="I268" i="4"/>
  <c r="F269" i="4"/>
  <c r="I269" i="4"/>
  <c r="F270" i="4"/>
  <c r="I270" i="4"/>
  <c r="F271" i="4"/>
  <c r="I271" i="4"/>
  <c r="F272" i="4"/>
  <c r="I272" i="4"/>
  <c r="F273" i="4"/>
  <c r="I273" i="4"/>
  <c r="F274" i="4"/>
  <c r="I274" i="4"/>
  <c r="F275" i="4"/>
  <c r="I275" i="4"/>
  <c r="F276" i="4"/>
  <c r="I276" i="4"/>
  <c r="F277" i="4"/>
  <c r="I277" i="4"/>
  <c r="F278" i="4"/>
  <c r="I278" i="4"/>
  <c r="F279" i="4"/>
  <c r="I279" i="4"/>
  <c r="F280" i="4"/>
  <c r="I280" i="4"/>
  <c r="F281" i="4"/>
  <c r="I281" i="4"/>
  <c r="F282" i="4"/>
  <c r="I282" i="4"/>
  <c r="F283" i="4"/>
  <c r="I283" i="4"/>
  <c r="F284" i="4"/>
  <c r="I284" i="4"/>
  <c r="F285" i="4"/>
  <c r="I285" i="4"/>
  <c r="F286" i="4"/>
  <c r="I286" i="4"/>
  <c r="F287" i="4"/>
  <c r="I287" i="4"/>
  <c r="F288" i="4"/>
  <c r="I288" i="4"/>
  <c r="F289" i="4"/>
  <c r="I289" i="4"/>
  <c r="F290" i="4"/>
  <c r="I290" i="4"/>
  <c r="F291" i="4"/>
  <c r="I291" i="4"/>
  <c r="F292" i="4"/>
  <c r="I292" i="4"/>
  <c r="F293" i="4"/>
  <c r="I293" i="4"/>
  <c r="F294" i="4"/>
  <c r="I294" i="4"/>
  <c r="F295" i="4"/>
  <c r="I295" i="4"/>
  <c r="F296" i="4"/>
  <c r="I296" i="4"/>
  <c r="F297" i="4"/>
  <c r="I297" i="4"/>
  <c r="F298" i="4"/>
  <c r="I298" i="4"/>
  <c r="F299" i="4"/>
  <c r="I299" i="4"/>
  <c r="F300" i="4"/>
  <c r="I300" i="4"/>
  <c r="F301" i="4"/>
  <c r="I301" i="4"/>
  <c r="F302" i="4"/>
  <c r="I302" i="4"/>
  <c r="F303" i="4"/>
  <c r="I303" i="4"/>
  <c r="F304" i="4"/>
  <c r="I304" i="4"/>
  <c r="F305" i="4"/>
  <c r="I305" i="4"/>
  <c r="F306" i="4"/>
  <c r="I306" i="4"/>
  <c r="F307" i="4"/>
  <c r="I307" i="4"/>
  <c r="F308" i="4"/>
  <c r="I308" i="4"/>
  <c r="F309" i="4"/>
  <c r="I309" i="4"/>
  <c r="F310" i="4"/>
  <c r="I310" i="4"/>
  <c r="F311" i="4"/>
  <c r="I311" i="4"/>
  <c r="F312" i="4"/>
  <c r="I312" i="4"/>
  <c r="F313" i="4"/>
  <c r="I313" i="4"/>
  <c r="F314" i="4"/>
  <c r="I314" i="4"/>
  <c r="F315" i="4"/>
  <c r="I315" i="4"/>
  <c r="F316" i="4"/>
  <c r="I316" i="4"/>
  <c r="F317" i="4"/>
  <c r="I317" i="4"/>
  <c r="F318" i="4"/>
  <c r="I318" i="4"/>
  <c r="F319" i="4"/>
  <c r="I319" i="4"/>
  <c r="F320" i="4"/>
  <c r="I320" i="4"/>
  <c r="F321" i="4"/>
  <c r="I321" i="4"/>
  <c r="F322" i="4"/>
  <c r="I322" i="4"/>
  <c r="F323" i="4"/>
  <c r="I323" i="4"/>
  <c r="F324" i="4"/>
  <c r="I324" i="4"/>
  <c r="F325" i="4"/>
  <c r="I325" i="4"/>
  <c r="F326" i="4"/>
  <c r="I326" i="4"/>
  <c r="F327" i="4"/>
  <c r="I327" i="4"/>
  <c r="F328" i="4"/>
  <c r="I328" i="4"/>
  <c r="F329" i="4"/>
  <c r="I329" i="4"/>
  <c r="F330" i="4"/>
  <c r="I330" i="4"/>
  <c r="F331" i="4"/>
  <c r="I331" i="4"/>
  <c r="F332" i="4"/>
  <c r="I332" i="4"/>
  <c r="F333" i="4"/>
  <c r="I333" i="4"/>
  <c r="F334" i="4"/>
  <c r="I334" i="4"/>
  <c r="F335" i="4"/>
  <c r="I335" i="4"/>
  <c r="F336" i="4"/>
  <c r="I336" i="4"/>
  <c r="F337" i="4"/>
  <c r="I337" i="4"/>
  <c r="F338" i="4"/>
  <c r="I338" i="4"/>
  <c r="F339" i="4"/>
  <c r="I339" i="4"/>
  <c r="F340" i="4"/>
  <c r="I340" i="4"/>
  <c r="F341" i="4"/>
  <c r="I341" i="4"/>
  <c r="F342" i="4"/>
  <c r="I342" i="4"/>
  <c r="F343" i="4"/>
  <c r="I343" i="4"/>
  <c r="F344" i="4"/>
  <c r="I344" i="4"/>
  <c r="F345" i="4"/>
  <c r="I345" i="4"/>
  <c r="F346" i="4"/>
  <c r="I346" i="4"/>
  <c r="F347" i="4"/>
  <c r="I347" i="4"/>
  <c r="F348" i="4"/>
  <c r="I348" i="4"/>
  <c r="F349" i="4"/>
  <c r="I349" i="4"/>
  <c r="F350" i="4"/>
  <c r="I350" i="4"/>
  <c r="F351" i="4"/>
  <c r="I351" i="4"/>
  <c r="F352" i="4"/>
  <c r="I352" i="4"/>
  <c r="F353" i="4"/>
  <c r="I353" i="4"/>
  <c r="F354" i="4"/>
  <c r="I354" i="4"/>
  <c r="F355" i="4"/>
  <c r="I355" i="4"/>
  <c r="F356" i="4"/>
  <c r="I356" i="4"/>
  <c r="F357" i="4"/>
  <c r="I357" i="4"/>
  <c r="F358" i="4"/>
  <c r="I358" i="4"/>
  <c r="F359" i="4"/>
  <c r="I359" i="4"/>
  <c r="F360" i="4"/>
  <c r="I360" i="4"/>
  <c r="F361" i="4"/>
  <c r="I361" i="4"/>
  <c r="F362" i="4"/>
  <c r="I362" i="4"/>
  <c r="F363" i="4"/>
  <c r="I363" i="4"/>
  <c r="F364" i="4"/>
  <c r="I364" i="4"/>
  <c r="F365" i="4"/>
  <c r="I365" i="4"/>
  <c r="F366" i="4"/>
  <c r="I366" i="4"/>
  <c r="F367" i="4"/>
  <c r="I367" i="4"/>
  <c r="F368" i="4"/>
  <c r="I368" i="4"/>
  <c r="F369" i="4"/>
  <c r="I369" i="4"/>
  <c r="F370" i="4"/>
  <c r="I370" i="4"/>
  <c r="F371" i="4"/>
  <c r="I371" i="4"/>
  <c r="F372" i="4"/>
  <c r="I372" i="4"/>
  <c r="F373" i="4"/>
  <c r="I373" i="4"/>
  <c r="F374" i="4"/>
  <c r="I374" i="4"/>
  <c r="F375" i="4"/>
  <c r="I375" i="4"/>
  <c r="F376" i="4"/>
  <c r="I376" i="4"/>
  <c r="F377" i="4"/>
  <c r="I377" i="4"/>
  <c r="F378" i="4"/>
  <c r="I378" i="4"/>
  <c r="F379" i="4"/>
  <c r="I379" i="4"/>
  <c r="F380" i="4"/>
  <c r="I380" i="4"/>
  <c r="F381" i="4"/>
  <c r="I381" i="4"/>
  <c r="F382" i="4"/>
  <c r="I382" i="4"/>
  <c r="F383" i="4"/>
  <c r="I383" i="4"/>
  <c r="F384" i="4"/>
  <c r="I384" i="4"/>
  <c r="F385" i="4"/>
  <c r="I385" i="4"/>
  <c r="F386" i="4"/>
  <c r="I386" i="4"/>
  <c r="F387" i="4"/>
  <c r="I387" i="4"/>
  <c r="F388" i="4"/>
  <c r="I388" i="4"/>
  <c r="F389" i="4"/>
  <c r="I389" i="4"/>
  <c r="F390" i="4"/>
  <c r="I390" i="4"/>
  <c r="F391" i="4"/>
  <c r="I391" i="4"/>
  <c r="F392" i="4"/>
  <c r="I392" i="4"/>
  <c r="F393" i="4"/>
  <c r="I393" i="4"/>
  <c r="F394" i="4"/>
  <c r="I394" i="4"/>
  <c r="F395" i="4"/>
  <c r="I395" i="4"/>
  <c r="F396" i="4"/>
  <c r="I396" i="4"/>
  <c r="F397" i="4"/>
  <c r="I397" i="4"/>
  <c r="F398" i="4"/>
  <c r="I398" i="4"/>
  <c r="F399" i="4"/>
  <c r="I399" i="4"/>
  <c r="F400" i="4"/>
  <c r="I400" i="4"/>
  <c r="F401" i="4"/>
  <c r="I401" i="4"/>
  <c r="F402" i="4"/>
  <c r="I402" i="4"/>
  <c r="F403" i="4"/>
  <c r="I403" i="4"/>
  <c r="F404" i="4"/>
  <c r="I404" i="4"/>
  <c r="F405" i="4"/>
  <c r="I405" i="4"/>
  <c r="F406" i="4"/>
  <c r="I406" i="4"/>
  <c r="F407" i="4"/>
  <c r="I407" i="4"/>
  <c r="F408" i="4"/>
  <c r="I408" i="4"/>
  <c r="F409" i="4"/>
  <c r="I409" i="4"/>
  <c r="F410" i="4"/>
  <c r="I410" i="4"/>
  <c r="F411" i="4"/>
  <c r="I411" i="4"/>
  <c r="F412" i="4"/>
  <c r="I412" i="4"/>
  <c r="F413" i="4"/>
  <c r="I413" i="4"/>
  <c r="F414" i="4"/>
  <c r="I414" i="4"/>
  <c r="F415" i="4"/>
  <c r="I415" i="4"/>
  <c r="F416" i="4"/>
  <c r="I416" i="4"/>
  <c r="F417" i="4"/>
  <c r="I417" i="4"/>
  <c r="F418" i="4"/>
  <c r="I418" i="4"/>
  <c r="F419" i="4"/>
  <c r="I419" i="4"/>
  <c r="F420" i="4"/>
  <c r="I420" i="4"/>
  <c r="F421" i="4"/>
  <c r="I421" i="4"/>
  <c r="F422" i="4"/>
  <c r="I422" i="4"/>
  <c r="F423" i="4"/>
  <c r="I423" i="4"/>
  <c r="F424" i="4"/>
  <c r="I424" i="4"/>
  <c r="F425" i="4"/>
  <c r="I425" i="4"/>
  <c r="F426" i="4"/>
  <c r="I426" i="4"/>
  <c r="F427" i="4"/>
  <c r="I427" i="4"/>
  <c r="F428" i="4"/>
  <c r="I428" i="4"/>
  <c r="F429" i="4"/>
  <c r="I429" i="4"/>
  <c r="F430" i="4"/>
  <c r="I430" i="4"/>
  <c r="F431" i="4"/>
  <c r="I431" i="4"/>
  <c r="F432" i="4"/>
  <c r="I432" i="4"/>
  <c r="F433" i="4"/>
  <c r="I433" i="4"/>
  <c r="F434" i="4"/>
  <c r="I434" i="4"/>
  <c r="F435" i="4"/>
  <c r="I435" i="4"/>
  <c r="F436" i="4"/>
  <c r="I436" i="4"/>
  <c r="F437" i="4"/>
  <c r="I437" i="4"/>
  <c r="F438" i="4"/>
  <c r="I438" i="4"/>
  <c r="F439" i="4"/>
  <c r="I439" i="4"/>
  <c r="F440" i="4"/>
  <c r="I440" i="4"/>
  <c r="F441" i="4"/>
  <c r="I441" i="4"/>
  <c r="F442" i="4"/>
  <c r="I442" i="4"/>
  <c r="F443" i="4"/>
  <c r="I443" i="4"/>
  <c r="F444" i="4"/>
  <c r="I444" i="4"/>
  <c r="F445" i="4"/>
  <c r="I445" i="4"/>
  <c r="F446" i="4"/>
  <c r="I446" i="4"/>
  <c r="F447" i="4"/>
  <c r="I447" i="4"/>
  <c r="F448" i="4"/>
  <c r="I448" i="4"/>
  <c r="F449" i="4"/>
  <c r="I449" i="4"/>
  <c r="F450" i="4"/>
  <c r="I450" i="4"/>
  <c r="F451" i="4"/>
  <c r="I451" i="4"/>
  <c r="F452" i="4"/>
  <c r="I452" i="4"/>
  <c r="F453" i="4"/>
  <c r="I453" i="4"/>
  <c r="F454" i="4"/>
  <c r="I454" i="4"/>
  <c r="F455" i="4"/>
  <c r="I455" i="4"/>
  <c r="F456" i="4"/>
  <c r="I456" i="4"/>
  <c r="F457" i="4"/>
  <c r="I457" i="4"/>
  <c r="F458" i="4"/>
  <c r="I458" i="4"/>
  <c r="F459" i="4"/>
  <c r="I459" i="4"/>
  <c r="F460" i="4"/>
  <c r="I460" i="4"/>
  <c r="F461" i="4"/>
  <c r="I461" i="4"/>
  <c r="F462" i="4"/>
  <c r="I462" i="4"/>
  <c r="F463" i="4"/>
  <c r="I463" i="4"/>
  <c r="F464" i="4"/>
  <c r="I464" i="4"/>
  <c r="F465" i="4"/>
  <c r="I465" i="4"/>
  <c r="F466" i="4"/>
  <c r="I466" i="4"/>
  <c r="F467" i="4"/>
  <c r="I467" i="4"/>
  <c r="F468" i="4"/>
  <c r="I468" i="4"/>
  <c r="F469" i="4"/>
  <c r="I469" i="4"/>
  <c r="F470" i="4"/>
  <c r="I470" i="4"/>
  <c r="F471" i="4"/>
  <c r="I471" i="4"/>
  <c r="F472" i="4"/>
  <c r="I472" i="4"/>
  <c r="F473" i="4"/>
  <c r="I473" i="4"/>
  <c r="F474" i="4"/>
  <c r="I474" i="4"/>
  <c r="F475" i="4"/>
  <c r="I475" i="4"/>
  <c r="F476" i="4"/>
  <c r="I476" i="4"/>
  <c r="F477" i="4"/>
  <c r="I477" i="4"/>
  <c r="F478" i="4"/>
  <c r="I478" i="4"/>
  <c r="F479" i="4"/>
  <c r="I479" i="4"/>
  <c r="F480" i="4"/>
  <c r="I480" i="4"/>
  <c r="F481" i="4"/>
  <c r="I481" i="4"/>
  <c r="F482" i="4"/>
  <c r="I482" i="4"/>
  <c r="F483" i="4"/>
  <c r="I483" i="4"/>
  <c r="F484" i="4"/>
  <c r="I484" i="4"/>
  <c r="F485" i="4"/>
  <c r="I485" i="4"/>
  <c r="F486" i="4"/>
  <c r="I486" i="4"/>
  <c r="F487" i="4"/>
  <c r="I487" i="4"/>
  <c r="F488" i="4"/>
  <c r="I488" i="4"/>
  <c r="F489" i="4"/>
  <c r="I489" i="4"/>
  <c r="F490" i="4"/>
  <c r="I490" i="4"/>
  <c r="F491" i="4"/>
  <c r="I491" i="4"/>
  <c r="F492" i="4"/>
  <c r="I492" i="4"/>
  <c r="F493" i="4"/>
  <c r="I493" i="4"/>
  <c r="F494" i="4"/>
  <c r="I494" i="4"/>
  <c r="F495" i="4"/>
  <c r="I495" i="4"/>
  <c r="F496" i="4"/>
  <c r="I496" i="4"/>
  <c r="F497" i="4"/>
  <c r="I497" i="4"/>
  <c r="F498" i="4"/>
  <c r="I498" i="4"/>
  <c r="F499" i="4"/>
  <c r="I499" i="4"/>
  <c r="F500" i="4"/>
  <c r="I500" i="4"/>
  <c r="F501" i="4"/>
  <c r="I501" i="4"/>
  <c r="F502" i="4"/>
  <c r="I502" i="4"/>
  <c r="F503" i="4"/>
  <c r="I503" i="4"/>
  <c r="F504" i="4"/>
  <c r="I504" i="4"/>
  <c r="F505" i="4"/>
  <c r="I505" i="4"/>
  <c r="F506" i="4"/>
  <c r="I506" i="4"/>
  <c r="F507" i="4"/>
  <c r="I507" i="4"/>
  <c r="F508" i="4"/>
  <c r="I508" i="4"/>
  <c r="F509" i="4"/>
  <c r="I509" i="4"/>
  <c r="F510" i="4"/>
  <c r="I510" i="4"/>
  <c r="F511" i="4"/>
  <c r="I511" i="4"/>
  <c r="F512" i="4"/>
  <c r="I512" i="4"/>
  <c r="F513" i="4"/>
  <c r="I513" i="4"/>
  <c r="F514" i="4"/>
  <c r="I514" i="4"/>
  <c r="F515" i="4"/>
  <c r="I515" i="4"/>
  <c r="F516" i="4"/>
  <c r="I516" i="4"/>
  <c r="F517" i="4"/>
  <c r="I517" i="4"/>
  <c r="F518" i="4"/>
  <c r="I518" i="4"/>
  <c r="F519" i="4"/>
  <c r="I519" i="4"/>
  <c r="F520" i="4"/>
  <c r="I520" i="4"/>
  <c r="F521" i="4"/>
  <c r="I521" i="4"/>
  <c r="F522" i="4"/>
  <c r="I522" i="4"/>
  <c r="F523" i="4"/>
  <c r="I523" i="4"/>
  <c r="F524" i="4"/>
  <c r="I524" i="4"/>
  <c r="F525" i="4"/>
  <c r="I525" i="4"/>
  <c r="F526" i="4"/>
  <c r="I526" i="4"/>
  <c r="F527" i="4"/>
  <c r="I527" i="4"/>
  <c r="F528" i="4"/>
  <c r="I528" i="4"/>
  <c r="F529" i="4"/>
  <c r="I529" i="4"/>
  <c r="F530" i="4"/>
  <c r="I530" i="4"/>
  <c r="F531" i="4"/>
  <c r="I531" i="4"/>
  <c r="F532" i="4"/>
  <c r="I532" i="4"/>
  <c r="F533" i="4"/>
  <c r="I533" i="4"/>
  <c r="F534" i="4"/>
  <c r="I534" i="4"/>
  <c r="F535" i="4"/>
  <c r="I535" i="4"/>
  <c r="F536" i="4"/>
  <c r="I536" i="4"/>
  <c r="F537" i="4"/>
  <c r="I537" i="4"/>
  <c r="F538" i="4"/>
  <c r="I538" i="4"/>
  <c r="F539" i="4"/>
  <c r="I539" i="4"/>
  <c r="F540" i="4"/>
  <c r="I540" i="4"/>
  <c r="F541" i="4"/>
  <c r="I541" i="4"/>
  <c r="F542" i="4"/>
  <c r="I542" i="4"/>
  <c r="F543" i="4"/>
  <c r="I543" i="4"/>
  <c r="F544" i="4"/>
  <c r="I544" i="4"/>
  <c r="F545" i="4"/>
  <c r="I545" i="4"/>
  <c r="F546" i="4"/>
  <c r="I546" i="4"/>
  <c r="F547" i="4"/>
  <c r="I547" i="4"/>
  <c r="F548" i="4"/>
  <c r="I548" i="4"/>
  <c r="F549" i="4"/>
  <c r="I549" i="4"/>
  <c r="F550" i="4"/>
  <c r="I550" i="4"/>
  <c r="F551" i="4"/>
  <c r="I551" i="4"/>
  <c r="F552" i="4"/>
  <c r="I552" i="4"/>
  <c r="F553" i="4"/>
  <c r="I553" i="4"/>
  <c r="F554" i="4"/>
  <c r="I554" i="4"/>
  <c r="F555" i="4"/>
  <c r="I555" i="4"/>
  <c r="F556" i="4"/>
  <c r="I556" i="4"/>
  <c r="F557" i="4"/>
  <c r="I557" i="4"/>
  <c r="F558" i="4"/>
  <c r="I558" i="4"/>
  <c r="F559" i="4"/>
  <c r="I559" i="4"/>
  <c r="F560" i="4"/>
  <c r="I560" i="4"/>
  <c r="F561" i="4"/>
  <c r="I561" i="4"/>
  <c r="F562" i="4"/>
  <c r="I562" i="4"/>
  <c r="F563" i="4"/>
  <c r="I563" i="4"/>
  <c r="F564" i="4"/>
  <c r="I564" i="4"/>
  <c r="F565" i="4"/>
  <c r="I565" i="4"/>
  <c r="F566" i="4"/>
  <c r="I566" i="4"/>
  <c r="F567" i="4"/>
  <c r="I567" i="4"/>
  <c r="F568" i="4"/>
  <c r="I568" i="4"/>
  <c r="F569" i="4"/>
  <c r="I569" i="4"/>
  <c r="F570" i="4"/>
  <c r="I570" i="4"/>
  <c r="F571" i="4"/>
  <c r="I571" i="4"/>
  <c r="F572" i="4"/>
  <c r="I572" i="4"/>
  <c r="F573" i="4"/>
  <c r="I573" i="4"/>
  <c r="F574" i="4"/>
  <c r="I574" i="4"/>
  <c r="F575" i="4"/>
  <c r="I575" i="4"/>
  <c r="F576" i="4"/>
  <c r="I576" i="4"/>
  <c r="F577" i="4"/>
  <c r="I577" i="4"/>
  <c r="F578" i="4"/>
  <c r="I578" i="4"/>
  <c r="F579" i="4"/>
  <c r="I579" i="4"/>
  <c r="F580" i="4"/>
  <c r="I580" i="4"/>
  <c r="F581" i="4"/>
  <c r="I581" i="4"/>
  <c r="F582" i="4"/>
  <c r="I582" i="4"/>
  <c r="F583" i="4"/>
  <c r="I583" i="4"/>
  <c r="F584" i="4"/>
  <c r="I584" i="4"/>
  <c r="F585" i="4"/>
  <c r="I585" i="4"/>
  <c r="F586" i="4"/>
  <c r="I586" i="4"/>
  <c r="F587" i="4"/>
  <c r="I587" i="4"/>
  <c r="F588" i="4"/>
  <c r="I588" i="4"/>
  <c r="F589" i="4"/>
  <c r="I589" i="4"/>
  <c r="F590" i="4"/>
  <c r="I590" i="4"/>
  <c r="F591" i="4"/>
  <c r="I591" i="4"/>
  <c r="F592" i="4"/>
  <c r="I592" i="4"/>
  <c r="F593" i="4"/>
  <c r="I593" i="4"/>
  <c r="F594" i="4"/>
  <c r="I594" i="4"/>
  <c r="F595" i="4"/>
  <c r="I595" i="4"/>
  <c r="F596" i="4"/>
  <c r="I596" i="4"/>
  <c r="F597" i="4"/>
  <c r="I597" i="4"/>
  <c r="F598" i="4"/>
  <c r="I598" i="4"/>
  <c r="F599" i="4"/>
  <c r="I599" i="4"/>
  <c r="F600" i="4"/>
  <c r="I600" i="4"/>
  <c r="F601" i="4"/>
  <c r="I601" i="4"/>
  <c r="F602" i="4"/>
  <c r="I602" i="4"/>
  <c r="F603" i="4"/>
  <c r="I603" i="4"/>
  <c r="F604" i="4"/>
  <c r="I604" i="4"/>
  <c r="F605" i="4"/>
  <c r="I605" i="4"/>
  <c r="F606" i="4"/>
  <c r="I606" i="4"/>
  <c r="F607" i="4"/>
  <c r="I607" i="4"/>
  <c r="F608" i="4"/>
  <c r="I608" i="4"/>
  <c r="F609" i="4"/>
  <c r="I609" i="4"/>
  <c r="F610" i="4"/>
  <c r="I610" i="4"/>
  <c r="F611" i="4"/>
  <c r="I611" i="4"/>
  <c r="F612" i="4"/>
  <c r="I612" i="4"/>
  <c r="F613" i="4"/>
  <c r="I613" i="4"/>
  <c r="F614" i="4"/>
  <c r="I614" i="4"/>
  <c r="F615" i="4"/>
  <c r="I615" i="4"/>
  <c r="F616" i="4"/>
  <c r="I616" i="4"/>
  <c r="F617" i="4"/>
  <c r="I617" i="4"/>
  <c r="F618" i="4"/>
  <c r="I618" i="4"/>
  <c r="F619" i="4"/>
  <c r="I619" i="4"/>
  <c r="F620" i="4"/>
  <c r="I620" i="4"/>
  <c r="F621" i="4"/>
  <c r="I621" i="4"/>
  <c r="F622" i="4"/>
  <c r="I622" i="4"/>
  <c r="F623" i="4"/>
  <c r="I623" i="4"/>
  <c r="F624" i="4"/>
  <c r="I624" i="4"/>
  <c r="F625" i="4"/>
  <c r="I625" i="4"/>
  <c r="F626" i="4"/>
  <c r="I626" i="4"/>
  <c r="F627" i="4"/>
  <c r="I627" i="4"/>
  <c r="F628" i="4"/>
  <c r="I628" i="4"/>
  <c r="F629" i="4"/>
  <c r="I629" i="4"/>
  <c r="F630" i="4"/>
  <c r="I630" i="4"/>
  <c r="F631" i="4"/>
  <c r="I631" i="4"/>
  <c r="F632" i="4"/>
  <c r="I632" i="4"/>
  <c r="F633" i="4"/>
  <c r="I633" i="4"/>
  <c r="F634" i="4"/>
  <c r="I634" i="4"/>
  <c r="F635" i="4"/>
  <c r="I635" i="4"/>
  <c r="F636" i="4"/>
  <c r="I636" i="4"/>
  <c r="F637" i="4"/>
  <c r="I637" i="4"/>
  <c r="F638" i="4"/>
  <c r="I638" i="4"/>
  <c r="F639" i="4"/>
  <c r="I639" i="4"/>
  <c r="F640" i="4"/>
  <c r="I640" i="4"/>
  <c r="F641" i="4"/>
  <c r="I641" i="4"/>
  <c r="F642" i="4"/>
  <c r="I642" i="4"/>
  <c r="F643" i="4"/>
  <c r="I643" i="4"/>
  <c r="F644" i="4"/>
  <c r="I644" i="4"/>
  <c r="F645" i="4"/>
  <c r="I645" i="4"/>
  <c r="F646" i="4"/>
  <c r="I646" i="4"/>
  <c r="F647" i="4"/>
  <c r="I647" i="4"/>
  <c r="F648" i="4"/>
  <c r="I648" i="4"/>
  <c r="F649" i="4"/>
  <c r="I649" i="4"/>
  <c r="F650" i="4"/>
  <c r="I650" i="4"/>
  <c r="F651" i="4"/>
  <c r="I651" i="4"/>
  <c r="F652" i="4"/>
  <c r="I652" i="4"/>
  <c r="F653" i="4"/>
  <c r="I653" i="4"/>
  <c r="F654" i="4"/>
  <c r="I654" i="4"/>
  <c r="F655" i="4"/>
  <c r="I655" i="4"/>
  <c r="F656" i="4"/>
  <c r="I656" i="4"/>
  <c r="F657" i="4"/>
  <c r="I657" i="4"/>
  <c r="F658" i="4"/>
  <c r="I658" i="4"/>
  <c r="F659" i="4"/>
  <c r="I659" i="4"/>
  <c r="F660" i="4"/>
  <c r="I660" i="4"/>
  <c r="F661" i="4"/>
  <c r="I661" i="4"/>
  <c r="F662" i="4"/>
  <c r="I662" i="4"/>
  <c r="F663" i="4"/>
  <c r="I663" i="4"/>
  <c r="F664" i="4"/>
  <c r="I664" i="4"/>
  <c r="F665" i="4"/>
  <c r="I665" i="4"/>
  <c r="F666" i="4"/>
  <c r="I666" i="4"/>
  <c r="F667" i="4"/>
  <c r="I667" i="4"/>
  <c r="F668" i="4"/>
  <c r="I668" i="4"/>
  <c r="F669" i="4"/>
  <c r="I669" i="4"/>
  <c r="F670" i="4"/>
  <c r="I670" i="4"/>
  <c r="F671" i="4"/>
  <c r="I671" i="4"/>
  <c r="F672" i="4"/>
  <c r="I672" i="4"/>
  <c r="F673" i="4"/>
  <c r="I673" i="4"/>
  <c r="F674" i="4"/>
  <c r="I674" i="4"/>
  <c r="F675" i="4"/>
  <c r="I675" i="4"/>
  <c r="F676" i="4"/>
  <c r="I676" i="4"/>
  <c r="F677" i="4"/>
  <c r="I677" i="4"/>
  <c r="F678" i="4"/>
  <c r="I678" i="4"/>
  <c r="F679" i="4"/>
  <c r="I679" i="4"/>
  <c r="F680" i="4"/>
  <c r="I680" i="4"/>
  <c r="F681" i="4"/>
  <c r="I681" i="4"/>
  <c r="F682" i="4"/>
  <c r="I682" i="4"/>
  <c r="F683" i="4"/>
  <c r="I683" i="4"/>
  <c r="F684" i="4"/>
  <c r="I684" i="4"/>
  <c r="F685" i="4"/>
  <c r="I685" i="4"/>
  <c r="F686" i="4"/>
  <c r="I686" i="4"/>
  <c r="F687" i="4"/>
  <c r="I687" i="4"/>
  <c r="F688" i="4"/>
  <c r="I688" i="4"/>
  <c r="F689" i="4"/>
  <c r="I689" i="4"/>
  <c r="F690" i="4"/>
  <c r="I690" i="4"/>
  <c r="F691" i="4"/>
  <c r="I691" i="4"/>
  <c r="F692" i="4"/>
  <c r="I692" i="4"/>
  <c r="F693" i="4"/>
  <c r="I693" i="4"/>
  <c r="F694" i="4"/>
  <c r="I694" i="4"/>
  <c r="F695" i="4"/>
  <c r="I695" i="4"/>
  <c r="F696" i="4"/>
  <c r="I696" i="4"/>
  <c r="F697" i="4"/>
  <c r="I697" i="4"/>
  <c r="F698" i="4"/>
  <c r="I698" i="4"/>
  <c r="F699" i="4"/>
  <c r="I699" i="4"/>
  <c r="F700" i="4"/>
  <c r="I700" i="4"/>
  <c r="F701" i="4"/>
  <c r="I701" i="4"/>
  <c r="F702" i="4"/>
  <c r="I702" i="4"/>
  <c r="F703" i="4"/>
  <c r="I703" i="4"/>
  <c r="F704" i="4"/>
  <c r="I704" i="4"/>
  <c r="F705" i="4"/>
  <c r="I705" i="4"/>
  <c r="F706" i="4"/>
  <c r="I706" i="4"/>
  <c r="F707" i="4"/>
  <c r="I707" i="4"/>
  <c r="F708" i="4"/>
  <c r="I708" i="4"/>
  <c r="F709" i="4"/>
  <c r="I709" i="4"/>
  <c r="F710" i="4"/>
  <c r="I710" i="4"/>
  <c r="F711" i="4"/>
  <c r="I711" i="4"/>
  <c r="F712" i="4"/>
  <c r="I712" i="4"/>
  <c r="F713" i="4"/>
  <c r="I713" i="4"/>
  <c r="F714" i="4"/>
  <c r="I714" i="4"/>
  <c r="F715" i="4"/>
  <c r="I715" i="4"/>
  <c r="F716" i="4"/>
  <c r="I716" i="4"/>
  <c r="F717" i="4"/>
  <c r="I717" i="4"/>
  <c r="F718" i="4"/>
  <c r="I718" i="4"/>
  <c r="F719" i="4"/>
  <c r="I719" i="4"/>
  <c r="F720" i="4"/>
  <c r="I720" i="4"/>
  <c r="F721" i="4"/>
  <c r="I721" i="4"/>
  <c r="F722" i="4"/>
  <c r="I722" i="4"/>
  <c r="F723" i="4"/>
  <c r="I723" i="4"/>
  <c r="F724" i="4"/>
  <c r="I724" i="4"/>
  <c r="F725" i="4"/>
  <c r="I725" i="4"/>
  <c r="F726" i="4"/>
  <c r="I726" i="4"/>
  <c r="F727" i="4"/>
  <c r="I727" i="4"/>
  <c r="F728" i="4"/>
  <c r="I728" i="4"/>
  <c r="F729" i="4"/>
  <c r="I729" i="4"/>
  <c r="F730" i="4"/>
  <c r="I730" i="4"/>
  <c r="F731" i="4"/>
  <c r="I731" i="4"/>
  <c r="F732" i="4"/>
  <c r="I732" i="4"/>
  <c r="F733" i="4"/>
  <c r="I733" i="4"/>
  <c r="F734" i="4"/>
  <c r="I734" i="4"/>
  <c r="F735" i="4"/>
  <c r="I735" i="4"/>
  <c r="F736" i="4"/>
  <c r="I736" i="4"/>
  <c r="F737" i="4"/>
  <c r="I737" i="4"/>
  <c r="F738" i="4"/>
  <c r="I738" i="4"/>
  <c r="F739" i="4"/>
  <c r="I739" i="4"/>
  <c r="F740" i="4"/>
  <c r="I740" i="4"/>
  <c r="F741" i="4"/>
  <c r="I741" i="4"/>
  <c r="F742" i="4"/>
  <c r="I742" i="4"/>
  <c r="F743" i="4"/>
  <c r="I743" i="4"/>
  <c r="F744" i="4"/>
  <c r="I744" i="4"/>
  <c r="F745" i="4"/>
  <c r="I745" i="4"/>
  <c r="F746" i="4"/>
  <c r="I746" i="4"/>
  <c r="F747" i="4"/>
  <c r="I747" i="4"/>
  <c r="F748" i="4"/>
  <c r="I748" i="4"/>
  <c r="F749" i="4"/>
  <c r="I749" i="4"/>
  <c r="F750" i="4"/>
  <c r="I750" i="4"/>
  <c r="F751" i="4"/>
  <c r="I751" i="4"/>
  <c r="F752" i="4"/>
  <c r="I752" i="4"/>
  <c r="F753" i="4"/>
  <c r="I753" i="4"/>
  <c r="F754" i="4"/>
  <c r="I754" i="4"/>
  <c r="F755" i="4"/>
  <c r="I755" i="4"/>
  <c r="F756" i="4"/>
  <c r="I756" i="4"/>
  <c r="F757" i="4"/>
  <c r="I757" i="4"/>
  <c r="F758" i="4"/>
  <c r="I758" i="4"/>
  <c r="F759" i="4"/>
  <c r="I759" i="4"/>
  <c r="F760" i="4"/>
  <c r="I760" i="4"/>
  <c r="F761" i="4"/>
  <c r="I761" i="4"/>
  <c r="F762" i="4"/>
  <c r="I762" i="4"/>
  <c r="F763" i="4"/>
  <c r="I763" i="4"/>
  <c r="F764" i="4"/>
  <c r="I764" i="4"/>
  <c r="F765" i="4"/>
  <c r="I765" i="4"/>
  <c r="F766" i="4"/>
  <c r="I766" i="4"/>
  <c r="F767" i="4"/>
  <c r="I767" i="4"/>
  <c r="F768" i="4"/>
  <c r="I768" i="4"/>
  <c r="F769" i="4"/>
  <c r="I769" i="4"/>
  <c r="F770" i="4"/>
  <c r="I770" i="4"/>
  <c r="F771" i="4"/>
  <c r="I771" i="4"/>
  <c r="F772" i="4"/>
  <c r="I772" i="4"/>
  <c r="F773" i="4"/>
  <c r="I773" i="4"/>
  <c r="F774" i="4"/>
  <c r="I774" i="4"/>
  <c r="F775" i="4"/>
  <c r="I775" i="4"/>
  <c r="F776" i="4"/>
  <c r="I776" i="4"/>
  <c r="F777" i="4"/>
  <c r="I777" i="4"/>
  <c r="F778" i="4"/>
  <c r="I778" i="4"/>
  <c r="F779" i="4"/>
  <c r="I779" i="4"/>
  <c r="F780" i="4"/>
  <c r="I780" i="4"/>
  <c r="F781" i="4"/>
  <c r="I781" i="4"/>
  <c r="F782" i="4"/>
  <c r="I782" i="4"/>
  <c r="F783" i="4"/>
  <c r="I783" i="4"/>
  <c r="F784" i="4"/>
  <c r="I784" i="4"/>
  <c r="F785" i="4"/>
  <c r="I785" i="4"/>
  <c r="F786" i="4"/>
  <c r="I786" i="4"/>
  <c r="F787" i="4"/>
  <c r="I787" i="4"/>
  <c r="F788" i="4"/>
  <c r="I788" i="4"/>
  <c r="F789" i="4"/>
  <c r="I789" i="4"/>
  <c r="F790" i="4"/>
  <c r="I790" i="4"/>
  <c r="F791" i="4"/>
  <c r="I791" i="4"/>
  <c r="F792" i="4"/>
  <c r="I792" i="4"/>
  <c r="F793" i="4"/>
  <c r="I793" i="4"/>
  <c r="F794" i="4"/>
  <c r="I794" i="4"/>
  <c r="F795" i="4"/>
  <c r="I795" i="4"/>
  <c r="F796" i="4"/>
  <c r="I796" i="4"/>
  <c r="F797" i="4"/>
  <c r="I797" i="4"/>
  <c r="F798" i="4"/>
  <c r="I798" i="4"/>
  <c r="F799" i="4"/>
  <c r="I799" i="4"/>
  <c r="F800" i="4"/>
  <c r="I800" i="4"/>
  <c r="F801" i="4"/>
  <c r="I801" i="4"/>
  <c r="F802" i="4"/>
  <c r="I802" i="4"/>
  <c r="F803" i="4"/>
  <c r="I803" i="4"/>
  <c r="F804" i="4"/>
  <c r="I804" i="4"/>
  <c r="F805" i="4"/>
  <c r="I805" i="4"/>
  <c r="F806" i="4"/>
  <c r="I806" i="4"/>
  <c r="F807" i="4"/>
  <c r="I807" i="4"/>
  <c r="F808" i="4"/>
  <c r="I808" i="4"/>
  <c r="F809" i="4"/>
  <c r="I809" i="4"/>
  <c r="F810" i="4"/>
  <c r="I810" i="4"/>
  <c r="F811" i="4"/>
  <c r="I811" i="4"/>
  <c r="F812" i="4"/>
  <c r="I812" i="4"/>
  <c r="F813" i="4"/>
  <c r="I813" i="4"/>
  <c r="F814" i="4"/>
  <c r="I814" i="4"/>
  <c r="F815" i="4"/>
  <c r="I815" i="4"/>
  <c r="F816" i="4"/>
  <c r="I816" i="4"/>
  <c r="F817" i="4"/>
  <c r="I817" i="4"/>
  <c r="F818" i="4"/>
  <c r="I818" i="4"/>
  <c r="F819" i="4"/>
  <c r="I819" i="4"/>
  <c r="F820" i="4"/>
  <c r="I820" i="4"/>
  <c r="F821" i="4"/>
  <c r="I821" i="4"/>
  <c r="F822" i="4"/>
  <c r="I822" i="4"/>
  <c r="F823" i="4"/>
  <c r="I823" i="4"/>
  <c r="F824" i="4"/>
  <c r="I824" i="4"/>
  <c r="F825" i="4"/>
  <c r="I825" i="4"/>
  <c r="F826" i="4"/>
  <c r="I826" i="4"/>
  <c r="F827" i="4"/>
  <c r="I827" i="4"/>
  <c r="F828" i="4"/>
  <c r="I828" i="4"/>
  <c r="F829" i="4"/>
  <c r="I829" i="4"/>
  <c r="F830" i="4"/>
  <c r="I830" i="4"/>
  <c r="F831" i="4"/>
  <c r="I831" i="4"/>
  <c r="F832" i="4"/>
  <c r="I832" i="4"/>
  <c r="F833" i="4"/>
  <c r="I833" i="4"/>
  <c r="F834" i="4"/>
  <c r="I834" i="4"/>
  <c r="F835" i="4"/>
  <c r="I835" i="4"/>
  <c r="F836" i="4"/>
  <c r="I836" i="4"/>
  <c r="F837" i="4"/>
  <c r="I837" i="4"/>
  <c r="F838" i="4"/>
  <c r="I838" i="4"/>
  <c r="F839" i="4"/>
  <c r="I839" i="4"/>
  <c r="F840" i="4"/>
  <c r="I840" i="4"/>
  <c r="F841" i="4"/>
  <c r="I841" i="4"/>
  <c r="F842" i="4"/>
  <c r="I842" i="4"/>
  <c r="F843" i="4"/>
  <c r="I843" i="4"/>
  <c r="F844" i="4"/>
  <c r="I844" i="4"/>
  <c r="F845" i="4"/>
  <c r="I845" i="4"/>
  <c r="F846" i="4"/>
  <c r="I846" i="4"/>
  <c r="F847" i="4"/>
  <c r="I847" i="4"/>
  <c r="F848" i="4"/>
  <c r="I848" i="4"/>
  <c r="F849" i="4"/>
  <c r="I849" i="4"/>
  <c r="F850" i="4"/>
  <c r="I850" i="4"/>
  <c r="F851" i="4"/>
  <c r="I851" i="4"/>
  <c r="F852" i="4"/>
  <c r="I852" i="4"/>
  <c r="F853" i="4"/>
  <c r="I853" i="4"/>
  <c r="F854" i="4"/>
  <c r="I854" i="4"/>
  <c r="F855" i="4"/>
  <c r="I855" i="4"/>
  <c r="F856" i="4"/>
  <c r="I856" i="4"/>
  <c r="F857" i="4"/>
  <c r="I857" i="4"/>
  <c r="F858" i="4"/>
  <c r="I858" i="4"/>
  <c r="F859" i="4"/>
  <c r="I859" i="4"/>
  <c r="F860" i="4"/>
  <c r="I860" i="4"/>
  <c r="F861" i="4"/>
  <c r="I861" i="4"/>
  <c r="F862" i="4"/>
  <c r="I862" i="4"/>
  <c r="F863" i="4"/>
  <c r="I863" i="4"/>
  <c r="F864" i="4"/>
  <c r="I864" i="4"/>
  <c r="F865" i="4"/>
  <c r="I865" i="4"/>
  <c r="F866" i="4"/>
  <c r="I866" i="4"/>
  <c r="F867" i="4"/>
  <c r="I867" i="4"/>
  <c r="F868" i="4"/>
  <c r="I868" i="4"/>
  <c r="F869" i="4"/>
  <c r="I869" i="4"/>
  <c r="F870" i="4"/>
  <c r="I870" i="4"/>
  <c r="F871" i="4"/>
  <c r="I871" i="4"/>
  <c r="F872" i="4"/>
  <c r="I872" i="4"/>
  <c r="F873" i="4"/>
  <c r="I873" i="4"/>
  <c r="F874" i="4"/>
  <c r="I874" i="4"/>
  <c r="F875" i="4"/>
  <c r="I875" i="4"/>
  <c r="F876" i="4"/>
  <c r="I876" i="4"/>
  <c r="F877" i="4"/>
  <c r="I877" i="4"/>
  <c r="F878" i="4"/>
  <c r="I878" i="4"/>
  <c r="F879" i="4"/>
  <c r="I879" i="4"/>
  <c r="F880" i="4"/>
  <c r="I880" i="4"/>
  <c r="F881" i="4"/>
  <c r="I881" i="4"/>
  <c r="F882" i="4"/>
  <c r="I882" i="4"/>
  <c r="F883" i="4"/>
  <c r="I883" i="4"/>
  <c r="F884" i="4"/>
  <c r="I884" i="4"/>
  <c r="F885" i="4"/>
  <c r="I885" i="4"/>
  <c r="F886" i="4"/>
  <c r="I886" i="4"/>
  <c r="F3" i="4"/>
  <c r="I3" i="4"/>
  <c r="F4" i="4"/>
  <c r="I4" i="4"/>
  <c r="F5" i="4"/>
  <c r="I5" i="4"/>
  <c r="F6" i="4"/>
  <c r="I6" i="4"/>
  <c r="F7" i="4"/>
  <c r="I7" i="4"/>
  <c r="F8" i="4"/>
  <c r="I8" i="4"/>
  <c r="F9" i="4"/>
  <c r="I9" i="4"/>
  <c r="F10" i="4"/>
  <c r="I10" i="4"/>
  <c r="F11" i="4"/>
  <c r="I11" i="4"/>
  <c r="F12" i="4"/>
  <c r="I12" i="4"/>
  <c r="F13" i="4"/>
  <c r="I13" i="4"/>
  <c r="F14" i="4"/>
  <c r="I14" i="4"/>
  <c r="F15" i="4"/>
  <c r="I15" i="4"/>
  <c r="F16" i="4"/>
  <c r="I16" i="4"/>
  <c r="F17" i="4"/>
  <c r="I17" i="4"/>
  <c r="F18" i="4"/>
  <c r="I18" i="4"/>
  <c r="F19" i="4"/>
  <c r="I19" i="4"/>
  <c r="F20" i="4"/>
  <c r="I20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F40" i="4"/>
  <c r="I40" i="4"/>
  <c r="F41" i="4"/>
  <c r="I41" i="4"/>
  <c r="F42" i="4"/>
  <c r="I42" i="4"/>
  <c r="F43" i="4"/>
  <c r="I43" i="4"/>
  <c r="F44" i="4"/>
  <c r="I44" i="4"/>
  <c r="F45" i="4"/>
  <c r="I45" i="4"/>
  <c r="F46" i="4"/>
  <c r="I46" i="4"/>
  <c r="F47" i="4"/>
  <c r="I47" i="4"/>
  <c r="F48" i="4"/>
  <c r="I48" i="4"/>
  <c r="F49" i="4"/>
  <c r="I49" i="4"/>
  <c r="F50" i="4"/>
  <c r="I50" i="4"/>
  <c r="F51" i="4"/>
  <c r="I51" i="4"/>
  <c r="F52" i="4"/>
  <c r="I52" i="4"/>
  <c r="F2" i="4"/>
  <c r="I2" i="4"/>
  <c r="E18" i="8"/>
  <c r="E4" i="8"/>
  <c r="E17" i="8"/>
  <c r="E11" i="8"/>
  <c r="E20" i="8"/>
  <c r="E30" i="8"/>
  <c r="E38" i="8"/>
  <c r="E37" i="8"/>
  <c r="E36" i="8"/>
  <c r="E34" i="8"/>
  <c r="E3" i="8"/>
  <c r="E50" i="8"/>
  <c r="E19" i="8"/>
  <c r="E51" i="8"/>
  <c r="E49" i="8"/>
  <c r="E31" i="8"/>
  <c r="E14" i="8"/>
  <c r="E33" i="8"/>
  <c r="E13" i="8"/>
  <c r="E47" i="8"/>
  <c r="E29" i="8"/>
  <c r="E46" i="8"/>
  <c r="E28" i="8"/>
  <c r="E10" i="8"/>
  <c r="E45" i="8"/>
  <c r="E27" i="8"/>
  <c r="E9" i="8"/>
  <c r="E15" i="8"/>
  <c r="E48" i="8"/>
  <c r="E44" i="8"/>
  <c r="E26" i="8"/>
  <c r="E8" i="8"/>
  <c r="E43" i="8"/>
  <c r="E25" i="8"/>
  <c r="E7" i="8"/>
  <c r="E35" i="8"/>
  <c r="E41" i="8"/>
  <c r="E24" i="8"/>
  <c r="E6" i="8"/>
  <c r="E16" i="8"/>
  <c r="E40" i="8"/>
  <c r="E23" i="8"/>
  <c r="E5" i="8"/>
  <c r="E39" i="8"/>
  <c r="E21" i="8"/>
  <c r="H14" i="12" l="1"/>
  <c r="I6" i="12" s="1"/>
  <c r="F10" i="8"/>
  <c r="F2" i="8"/>
  <c r="F3" i="8"/>
  <c r="F20" i="8"/>
  <c r="F29" i="8"/>
  <c r="F38" i="8"/>
  <c r="F47" i="8"/>
  <c r="F11" i="8"/>
  <c r="F42" i="8"/>
  <c r="F18" i="8"/>
  <c r="F12" i="8"/>
  <c r="F37" i="8"/>
  <c r="F45" i="8"/>
  <c r="F44" i="8"/>
  <c r="F26" i="8"/>
  <c r="F17" i="8"/>
  <c r="F19" i="8"/>
  <c r="F27" i="8"/>
  <c r="F35" i="8"/>
  <c r="F8" i="8"/>
  <c r="F51" i="8"/>
  <c r="F43" i="8"/>
  <c r="F34" i="8"/>
  <c r="F25" i="8"/>
  <c r="F16" i="8"/>
  <c r="F7" i="8"/>
  <c r="F22" i="8"/>
  <c r="F28" i="8"/>
  <c r="F50" i="8"/>
  <c r="F33" i="8"/>
  <c r="F6" i="8"/>
  <c r="F32" i="8"/>
  <c r="F46" i="8"/>
  <c r="F9" i="8"/>
  <c r="F41" i="8"/>
  <c r="F24" i="8"/>
  <c r="F49" i="8"/>
  <c r="F40" i="8"/>
  <c r="F31" i="8"/>
  <c r="F23" i="8"/>
  <c r="F14" i="8"/>
  <c r="F5" i="8"/>
  <c r="F36" i="8"/>
  <c r="F15" i="8"/>
  <c r="F48" i="8"/>
  <c r="F39" i="8"/>
  <c r="F30" i="8"/>
  <c r="F21" i="8"/>
  <c r="F13" i="8"/>
  <c r="F4" i="8"/>
  <c r="D42" i="8"/>
  <c r="D12" i="8"/>
  <c r="D16" i="8"/>
  <c r="D36" i="8"/>
  <c r="D8" i="8"/>
  <c r="D47" i="8"/>
  <c r="D40" i="8"/>
  <c r="D6" i="8"/>
  <c r="D23" i="8"/>
  <c r="D35" i="8"/>
  <c r="D29" i="8"/>
  <c r="D17" i="8"/>
  <c r="D34" i="8"/>
  <c r="D44" i="8"/>
  <c r="D14" i="8"/>
  <c r="D5" i="8"/>
  <c r="D9" i="8"/>
  <c r="D38" i="8"/>
  <c r="D4" i="8"/>
  <c r="D50" i="8"/>
  <c r="D46" i="8"/>
  <c r="D33" i="8"/>
  <c r="D28" i="8"/>
  <c r="D13" i="8"/>
  <c r="D30" i="8"/>
  <c r="D24" i="8"/>
  <c r="D45" i="8"/>
  <c r="D21" i="8"/>
  <c r="D37" i="8"/>
  <c r="D18" i="8"/>
  <c r="D48" i="8"/>
  <c r="D3" i="8"/>
  <c r="D15" i="8"/>
  <c r="D10" i="8"/>
  <c r="D11" i="8"/>
  <c r="D7" i="8"/>
  <c r="D31" i="8"/>
  <c r="D41" i="8"/>
  <c r="D39" i="8"/>
  <c r="D20" i="8"/>
  <c r="D19" i="8"/>
  <c r="D43" i="8"/>
  <c r="D26" i="8"/>
  <c r="D25" i="8"/>
  <c r="D49" i="8"/>
  <c r="D51" i="8"/>
  <c r="D22" i="8"/>
  <c r="D27" i="8"/>
  <c r="D32" i="8"/>
  <c r="I10" i="12" l="1"/>
  <c r="I13" i="12"/>
  <c r="I8" i="12"/>
  <c r="I9" i="12"/>
  <c r="I11" i="12"/>
  <c r="I12" i="12"/>
  <c r="I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C6F4E-8BF9-49B9-A24C-8D2192863E56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7935DC-188E-4306-892B-F51D9A879D8F}" name="WorksheetConnection_Données_entrepôt_BestOfFresh.xlsx!Expéditions" type="102" refreshedVersion="8" minRefreshableVersion="5">
    <extLst>
      <ext xmlns:x15="http://schemas.microsoft.com/office/spreadsheetml/2010/11/main" uri="{DE250136-89BD-433C-8126-D09CA5730AF9}">
        <x15:connection id="Expéditions" autoDelete="1">
          <x15:rangePr sourceName="_xlcn.WorksheetConnection_Données_entrepôt_BestOfFresh.xlsxExpéditions1"/>
        </x15:connection>
      </ext>
    </extLst>
  </connection>
  <connection id="3" xr16:uid="{01C1F456-CD0D-4F82-8249-20E10EE6065E}" name="WorksheetConnection_Données_entrepôt_BestOfFresh.xlsx!Réceptions" type="102" refreshedVersion="8" minRefreshableVersion="5">
    <extLst>
      <ext xmlns:x15="http://schemas.microsoft.com/office/spreadsheetml/2010/11/main" uri="{DE250136-89BD-433C-8126-D09CA5730AF9}">
        <x15:connection id="Réceptions">
          <x15:rangePr sourceName="_xlcn.WorksheetConnection_Données_entrepôt_BestOfFresh.xlsxRéceptions1"/>
        </x15:connection>
      </ext>
    </extLst>
  </connection>
  <connection id="4" xr16:uid="{F01A098E-24FD-4ACA-A235-5AD2272DCE0A}" name="WorksheetConnection_Données_entrepôt_BestOfFreshv2.xlsx!Commandes" type="102" refreshedVersion="8" minRefreshableVersion="5">
    <extLst>
      <ext xmlns:x15="http://schemas.microsoft.com/office/spreadsheetml/2010/11/main" uri="{DE250136-89BD-433C-8126-D09CA5730AF9}">
        <x15:connection id="Commandes" autoDelete="1">
          <x15:rangePr sourceName="_xlcn.WorksheetConnection_Données_entrepôt_BestOfFreshv2.xlsxCommandes1"/>
        </x15:connection>
      </ext>
    </extLst>
  </connection>
</connections>
</file>

<file path=xl/sharedStrings.xml><?xml version="1.0" encoding="utf-8"?>
<sst xmlns="http://schemas.openxmlformats.org/spreadsheetml/2006/main" count="917" uniqueCount="216">
  <si>
    <t>Code EAN</t>
  </si>
  <si>
    <t>Désignation</t>
  </si>
  <si>
    <t>Type de Produit</t>
  </si>
  <si>
    <t>Famille de Produit</t>
  </si>
  <si>
    <t>Unite de Stockage</t>
  </si>
  <si>
    <t>BUN 4.5P</t>
  </si>
  <si>
    <t>Surgelé</t>
  </si>
  <si>
    <t>BOULANGERIE</t>
  </si>
  <si>
    <t>UVC</t>
  </si>
  <si>
    <t>BUNS MAXI</t>
  </si>
  <si>
    <t>BUN RECTAN</t>
  </si>
  <si>
    <t>BUN BRILLA</t>
  </si>
  <si>
    <t>Frais</t>
  </si>
  <si>
    <t>BUN PREMIU</t>
  </si>
  <si>
    <t xml:space="preserve">CROISSANT </t>
  </si>
  <si>
    <t>DBL MORICE</t>
  </si>
  <si>
    <t>DEMI BAGUE</t>
  </si>
  <si>
    <t>PAIN BURGE</t>
  </si>
  <si>
    <t>BRETZEL CU</t>
  </si>
  <si>
    <t>PAIN LAIT</t>
  </si>
  <si>
    <t>Sec</t>
  </si>
  <si>
    <t>BATON FRUI</t>
  </si>
  <si>
    <t>PAIN LOSAN</t>
  </si>
  <si>
    <t>PAIN STICK</t>
  </si>
  <si>
    <t>PAIN GRIS</t>
  </si>
  <si>
    <t>PAIN MIE</t>
  </si>
  <si>
    <t>PAIN CAMPA</t>
  </si>
  <si>
    <t>BUN SESAME</t>
  </si>
  <si>
    <t>BUN POTIRO</t>
  </si>
  <si>
    <t>PAIN L'AIL</t>
  </si>
  <si>
    <t>BRIOCHE PR</t>
  </si>
  <si>
    <t>TIGELLE 35</t>
  </si>
  <si>
    <t>PAIN HOT</t>
  </si>
  <si>
    <t>PAIN BUN</t>
  </si>
  <si>
    <t>BUN VEGAN</t>
  </si>
  <si>
    <t>PAIN SEIGL</t>
  </si>
  <si>
    <t>TOFU NATUR</t>
  </si>
  <si>
    <t>CREMERIE</t>
  </si>
  <si>
    <t>LAIT 44593</t>
  </si>
  <si>
    <t>BOISSON SO</t>
  </si>
  <si>
    <t>CHEDDAR OR</t>
  </si>
  <si>
    <t>EMMENTAL F</t>
  </si>
  <si>
    <t>YAOURT FRA</t>
  </si>
  <si>
    <t>YAOURT LAC</t>
  </si>
  <si>
    <t>YAOURT BIF</t>
  </si>
  <si>
    <t>BEURRE DOU</t>
  </si>
  <si>
    <t>BEURRE DEM</t>
  </si>
  <si>
    <t>OEUF NEIGE</t>
  </si>
  <si>
    <t>FROMAGE BL</t>
  </si>
  <si>
    <t>OEUF LIQUI</t>
  </si>
  <si>
    <t>YAG YAOS</t>
  </si>
  <si>
    <t>YAG S/LIT</t>
  </si>
  <si>
    <t>OEUF PLEIN</t>
  </si>
  <si>
    <t>OEUF ENTIE</t>
  </si>
  <si>
    <t>JAUNE LIQU</t>
  </si>
  <si>
    <t>MOZZARELLA</t>
  </si>
  <si>
    <t>OEUF FRAIS</t>
  </si>
  <si>
    <t>YOP FRAISE</t>
  </si>
  <si>
    <t>PETIT YOPL</t>
  </si>
  <si>
    <t>OEUF BROUI</t>
  </si>
  <si>
    <t>LAIT ECREM</t>
  </si>
  <si>
    <t>BURRATA PO</t>
  </si>
  <si>
    <t>STRACCIATE</t>
  </si>
  <si>
    <t>PARMESAN C</t>
  </si>
  <si>
    <t>DESSERT CH</t>
  </si>
  <si>
    <t>PEPPER TR2</t>
  </si>
  <si>
    <t>CHEDDAR FO</t>
  </si>
  <si>
    <t>MANCHEGO P</t>
  </si>
  <si>
    <t>EMMENTAL J</t>
  </si>
  <si>
    <t>CHEDDAR RG</t>
  </si>
  <si>
    <t>GOUDA PORT</t>
  </si>
  <si>
    <t>EMMENTAL P</t>
  </si>
  <si>
    <t>FRUITE POI</t>
  </si>
  <si>
    <t>CHEDDAR PO</t>
  </si>
  <si>
    <t>MONTEREY T</t>
  </si>
  <si>
    <t>PEPPER JAC</t>
  </si>
  <si>
    <t>MONTEREY J</t>
  </si>
  <si>
    <t>HARICOT FA</t>
  </si>
  <si>
    <t>MIX LEGUMES</t>
  </si>
  <si>
    <t>POELEE FOR</t>
  </si>
  <si>
    <t>POELEE GOU</t>
  </si>
  <si>
    <t>MAIS EPIS</t>
  </si>
  <si>
    <t>LEGUME PLA</t>
  </si>
  <si>
    <t>LEGUME TEM</t>
  </si>
  <si>
    <t>PATATE DOU</t>
  </si>
  <si>
    <t>SNAP PEAS</t>
  </si>
  <si>
    <t>DUO HARICO</t>
  </si>
  <si>
    <t>BROCOLI FL</t>
  </si>
  <si>
    <t>FRITE SUPE</t>
  </si>
  <si>
    <t>CHEF TRADE</t>
  </si>
  <si>
    <t>FRITE MAIS</t>
  </si>
  <si>
    <t>FRITE REGU</t>
  </si>
  <si>
    <t>ROSTI MINI</t>
  </si>
  <si>
    <t>TRIANGLE M</t>
  </si>
  <si>
    <t>PDT TRADIT</t>
  </si>
  <si>
    <t>CRISPY SLI</t>
  </si>
  <si>
    <t>FRITE YELL</t>
  </si>
  <si>
    <t>FRITE ZIGG</t>
  </si>
  <si>
    <t>CEPE BOUCH</t>
  </si>
  <si>
    <t>POELEE CHA</t>
  </si>
  <si>
    <t>CEPE LAMEL</t>
  </si>
  <si>
    <t>MORILLE MR</t>
  </si>
  <si>
    <t>POELEE EPA</t>
  </si>
  <si>
    <t>PLEUROTE P</t>
  </si>
  <si>
    <t>HARICOT BO</t>
  </si>
  <si>
    <t>FRITE SURE</t>
  </si>
  <si>
    <t>BREADED MO</t>
  </si>
  <si>
    <t>CRUNCHY PE</t>
  </si>
  <si>
    <t>BEIGNET OI</t>
  </si>
  <si>
    <t>MELANGE 3L</t>
  </si>
  <si>
    <t>ECHALOTE 2</t>
  </si>
  <si>
    <t>AIL HACHEE</t>
  </si>
  <si>
    <t>ASPERGE VR</t>
  </si>
  <si>
    <t>BASILIC 25</t>
  </si>
  <si>
    <t>PERSIL 250</t>
  </si>
  <si>
    <t xml:space="preserve">AUBERGINE </t>
  </si>
  <si>
    <t>ASPERGE VE</t>
  </si>
  <si>
    <t>BANANE PLA</t>
  </si>
  <si>
    <t>CAROTTE TE</t>
  </si>
  <si>
    <t xml:space="preserve">COURGETTE </t>
  </si>
  <si>
    <t>ANANAS TRO</t>
  </si>
  <si>
    <t>COUPELLE T</t>
  </si>
  <si>
    <t>PECHE JUS</t>
  </si>
  <si>
    <t>BTE PIZZA</t>
  </si>
  <si>
    <t>EMBALLAGES</t>
  </si>
  <si>
    <t>GODET 15CL</t>
  </si>
  <si>
    <t>GODET GO85</t>
  </si>
  <si>
    <t>TARTELETTE</t>
  </si>
  <si>
    <t>PIC BAMBOU</t>
  </si>
  <si>
    <t>COUTEAU FO</t>
  </si>
  <si>
    <t>COUTEAU KR</t>
  </si>
  <si>
    <t>FOURCHETTE</t>
  </si>
  <si>
    <t>GRDE CUILL</t>
  </si>
  <si>
    <t>RINCE DOIG</t>
  </si>
  <si>
    <t>WRAP PAPER</t>
  </si>
  <si>
    <t>PAPIER GEN</t>
  </si>
  <si>
    <t>PAPIER HAL</t>
  </si>
  <si>
    <t>PAPIER BUR</t>
  </si>
  <si>
    <t>PAPIER ING</t>
  </si>
  <si>
    <t>CRAYON COU</t>
  </si>
  <si>
    <t>BTE HOTDOG</t>
  </si>
  <si>
    <t>BTE HOT</t>
  </si>
  <si>
    <t>POT 44622</t>
  </si>
  <si>
    <t>DINDE FOND</t>
  </si>
  <si>
    <t>VOLAILLE</t>
  </si>
  <si>
    <t>PLT PANE</t>
  </si>
  <si>
    <t>PLT MANCHO</t>
  </si>
  <si>
    <t>PLT BOUCHE</t>
  </si>
  <si>
    <t>PLT CUIT</t>
  </si>
  <si>
    <t>POULET MAN</t>
  </si>
  <si>
    <t>PLT YASSA</t>
  </si>
  <si>
    <t>PLT NUGGET</t>
  </si>
  <si>
    <t>PLT ROTI</t>
  </si>
  <si>
    <t>Date de Passation de CDE</t>
  </si>
  <si>
    <t>Num CDE</t>
  </si>
  <si>
    <t>Article Commande</t>
  </si>
  <si>
    <t>Date de Livraison prévue</t>
  </si>
  <si>
    <t>Date de Reception</t>
  </si>
  <si>
    <t>Qte receptionnee (UVC)</t>
  </si>
  <si>
    <t>AnnéeMois</t>
  </si>
  <si>
    <t>Codes Produits Achetes</t>
  </si>
  <si>
    <t>Stock Moyen (UVC)</t>
  </si>
  <si>
    <t>Stock Moyen (PMP €)</t>
  </si>
  <si>
    <t>Expeditions (UVC)</t>
  </si>
  <si>
    <t>Somme de Stock Moyen (UVC)</t>
  </si>
  <si>
    <t>Étiquettes de lignes</t>
  </si>
  <si>
    <t>Total général</t>
  </si>
  <si>
    <t>Famille de Produits</t>
  </si>
  <si>
    <t>TOTAL</t>
  </si>
  <si>
    <t>Prix/ref Numérique</t>
  </si>
  <si>
    <t>Moyenne de Prix/ref Numérique</t>
  </si>
  <si>
    <t>Evolution Prix (Période 202205-202301)</t>
  </si>
  <si>
    <t>En stock</t>
  </si>
  <si>
    <t>Nombre de Stock Moyen (UVC)</t>
  </si>
  <si>
    <t>Evolution Nb de ref (Période 202205-202301)</t>
  </si>
  <si>
    <t>Qte Réceptionnées (UVC)</t>
  </si>
  <si>
    <t>Qte Expédiées (UVC)</t>
  </si>
  <si>
    <t>Somme de Qte Réceptionnées (UVC)</t>
  </si>
  <si>
    <t>Somme de Qte Expédiées (UVC)</t>
  </si>
  <si>
    <t>Nombre de Num CDE</t>
  </si>
  <si>
    <t>Réceptions</t>
  </si>
  <si>
    <t>Expéditions</t>
  </si>
  <si>
    <t>%</t>
  </si>
  <si>
    <t>Evolution Nb cdes (Période 202205-202301)</t>
  </si>
  <si>
    <t>Cles NumCDEArticleCommande</t>
  </si>
  <si>
    <t>Taux de service</t>
  </si>
  <si>
    <t>Qte Commandees (UVC)</t>
  </si>
  <si>
    <t>Etat</t>
  </si>
  <si>
    <t>Clef AnnéeMoisFamille</t>
  </si>
  <si>
    <t>Clef NumCDEArticleCommande</t>
  </si>
  <si>
    <t>Cles AnnéeMoisFamille</t>
  </si>
  <si>
    <t>Somme de Qte Commandees (UVC)</t>
  </si>
  <si>
    <t>(Plusieurs éléments)</t>
  </si>
  <si>
    <t>Taux Evolution Réceptions</t>
  </si>
  <si>
    <t>Taux Evolution Expéditions</t>
  </si>
  <si>
    <t xml:space="preserve">Variation </t>
  </si>
  <si>
    <t>AnnéeMois de réception prévue</t>
  </si>
  <si>
    <t>Commandées</t>
  </si>
  <si>
    <t>EvolutionStock (Période 202205-202301)</t>
  </si>
  <si>
    <t>Moyenne</t>
  </si>
  <si>
    <t>Evolution en nb de point</t>
  </si>
  <si>
    <t>Cremerie</t>
  </si>
  <si>
    <t xml:space="preserve">Emballages </t>
  </si>
  <si>
    <t>Boulangerie</t>
  </si>
  <si>
    <t>Indicateur/Famille</t>
  </si>
  <si>
    <t>Evolution Nbr ref Stockées</t>
  </si>
  <si>
    <r>
      <t xml:space="preserve">Prix d'achat en </t>
    </r>
    <r>
      <rPr>
        <sz val="10"/>
        <color rgb="FF000000"/>
        <rFont val="Aptos Narrow"/>
        <family val="2"/>
      </rPr>
      <t>€</t>
    </r>
  </si>
  <si>
    <t>Prix d'achat en %</t>
  </si>
  <si>
    <t>Stock en %</t>
  </si>
  <si>
    <t>Stock en UVC</t>
  </si>
  <si>
    <t>Synthèse</t>
  </si>
  <si>
    <t>Tableaux</t>
  </si>
  <si>
    <t>Étiquettes de colonnes</t>
  </si>
  <si>
    <t>Evolution volumes Réception</t>
  </si>
  <si>
    <t>Evolution Volumes Expédition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</si>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</sst>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[Green]\ \↗\ 0.00%;[Red]\ \↘\ \-\ 0.00%"/>
    <numFmt numFmtId="166" formatCode="#,##0\ &quot;€&quot;"/>
  </numFmts>
  <fonts count="16" x14ac:knownFonts="1">
    <font>
      <sz val="10"/>
      <color rgb="FF000000"/>
      <name val="Arial"/>
      <scheme val="minor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rgb="FF333333"/>
      <name val="Arial"/>
      <family val="2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10"/>
      <name val="Arial"/>
      <family val="2"/>
    </font>
    <font>
      <sz val="8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000000"/>
      <name val="Aptos Narrow"/>
      <family val="2"/>
    </font>
    <font>
      <b/>
      <sz val="16"/>
      <color theme="2"/>
      <name val="Arial"/>
      <family val="2"/>
      <scheme val="minor"/>
    </font>
    <font>
      <b/>
      <sz val="14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8FBFC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0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64" fontId="4" fillId="3" borderId="2" xfId="0" applyNumberFormat="1" applyFont="1" applyFill="1" applyBorder="1" applyAlignment="1">
      <alignment horizontal="left"/>
    </xf>
    <xf numFmtId="1" fontId="4" fillId="3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left"/>
    </xf>
    <xf numFmtId="1" fontId="4" fillId="4" borderId="2" xfId="0" applyNumberFormat="1" applyFont="1" applyFill="1" applyBorder="1" applyAlignment="1">
      <alignment horizontal="right"/>
    </xf>
    <xf numFmtId="2" fontId="4" fillId="4" borderId="2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 wrapText="1"/>
    </xf>
    <xf numFmtId="1" fontId="4" fillId="3" borderId="3" xfId="0" applyNumberFormat="1" applyFont="1" applyFill="1" applyBorder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9" fontId="0" fillId="0" borderId="4" xfId="2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7" borderId="4" xfId="0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2" applyFont="1" applyAlignment="1">
      <alignment horizontal="center"/>
    </xf>
    <xf numFmtId="0" fontId="0" fillId="0" borderId="0" xfId="0" applyAlignment="1">
      <alignment wrapText="1"/>
    </xf>
    <xf numFmtId="1" fontId="10" fillId="0" borderId="0" xfId="0" applyNumberFormat="1" applyFont="1"/>
    <xf numFmtId="9" fontId="0" fillId="0" borderId="0" xfId="2" applyFont="1"/>
    <xf numFmtId="1" fontId="0" fillId="0" borderId="0" xfId="0" applyNumberFormat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left" vertical="center" wrapText="1"/>
    </xf>
    <xf numFmtId="49" fontId="1" fillId="2" borderId="8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" fontId="4" fillId="3" borderId="3" xfId="0" applyNumberFormat="1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left"/>
    </xf>
    <xf numFmtId="2" fontId="4" fillId="3" borderId="3" xfId="0" applyNumberFormat="1" applyFont="1" applyFill="1" applyBorder="1" applyAlignment="1">
      <alignment horizontal="right"/>
    </xf>
    <xf numFmtId="1" fontId="4" fillId="4" borderId="3" xfId="0" applyNumberFormat="1" applyFont="1" applyFill="1" applyBorder="1" applyAlignment="1">
      <alignment horizontal="right"/>
    </xf>
    <xf numFmtId="1" fontId="4" fillId="4" borderId="3" xfId="0" applyNumberFormat="1" applyFont="1" applyFill="1" applyBorder="1" applyAlignment="1">
      <alignment horizontal="left"/>
    </xf>
    <xf numFmtId="164" fontId="4" fillId="4" borderId="3" xfId="0" applyNumberFormat="1" applyFont="1" applyFill="1" applyBorder="1" applyAlignment="1">
      <alignment horizontal="left"/>
    </xf>
    <xf numFmtId="2" fontId="4" fillId="4" borderId="3" xfId="0" applyNumberFormat="1" applyFont="1" applyFill="1" applyBorder="1" applyAlignment="1">
      <alignment horizontal="right"/>
    </xf>
    <xf numFmtId="2" fontId="4" fillId="3" borderId="3" xfId="1" applyNumberFormat="1" applyFont="1" applyFill="1" applyBorder="1" applyAlignment="1">
      <alignment horizontal="center"/>
    </xf>
    <xf numFmtId="44" fontId="4" fillId="3" borderId="3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" fontId="0" fillId="0" borderId="0" xfId="0" applyNumberFormat="1"/>
    <xf numFmtId="0" fontId="5" fillId="6" borderId="4" xfId="0" applyFont="1" applyFill="1" applyBorder="1" applyAlignment="1">
      <alignment horizontal="center" vertical="center" wrapText="1"/>
    </xf>
    <xf numFmtId="165" fontId="12" fillId="0" borderId="4" xfId="2" applyNumberFormat="1" applyFont="1" applyFill="1" applyBorder="1" applyAlignment="1">
      <alignment horizontal="center"/>
    </xf>
    <xf numFmtId="165" fontId="12" fillId="0" borderId="4" xfId="2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0" fillId="9" borderId="10" xfId="2" applyNumberFormat="1" applyFont="1" applyFill="1" applyBorder="1" applyAlignment="1">
      <alignment horizontal="center"/>
    </xf>
    <xf numFmtId="10" fontId="0" fillId="9" borderId="11" xfId="2" applyNumberFormat="1" applyFont="1" applyFill="1" applyBorder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0" fillId="0" borderId="0" xfId="2" quotePrefix="1" applyNumberFormat="1" applyFont="1" applyAlignment="1">
      <alignment horizontal="center" vertical="center"/>
    </xf>
    <xf numFmtId="9" fontId="0" fillId="0" borderId="0" xfId="2" quotePrefix="1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/>
    </xf>
    <xf numFmtId="9" fontId="0" fillId="0" borderId="13" xfId="2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9" fontId="6" fillId="8" borderId="15" xfId="2" applyFont="1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10" fontId="0" fillId="8" borderId="17" xfId="2" applyNumberFormat="1" applyFont="1" applyFill="1" applyBorder="1" applyAlignment="1">
      <alignment horizontal="center" vertical="center"/>
    </xf>
    <xf numFmtId="10" fontId="0" fillId="8" borderId="18" xfId="2" applyNumberFormat="1" applyFont="1" applyFill="1" applyBorder="1" applyAlignment="1">
      <alignment horizontal="center" vertical="center"/>
    </xf>
    <xf numFmtId="10" fontId="0" fillId="8" borderId="18" xfId="0" applyNumberFormat="1" applyFill="1" applyBorder="1" applyAlignment="1">
      <alignment horizontal="center"/>
    </xf>
    <xf numFmtId="44" fontId="15" fillId="10" borderId="0" xfId="1" applyFont="1" applyFill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167" formatCode="#,##0.00\ &quot;€&quot;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2" formatCode="0.00"/>
    </dxf>
    <dxf>
      <numFmt numFmtId="2" formatCode="0.00"/>
    </dxf>
    <dxf>
      <numFmt numFmtId="167" formatCode="#,##0.00\ &quot;€&quot;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4" formatCode="_-* #,##0.00\ &quot;€&quot;_-;\-* #,##0.00\ &quot;€&quot;_-;_-* &quot;-&quot;??\ &quot;€&quot;_-;_-@_-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8FBFC"/>
          <bgColor rgb="FFF8FBF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4" formatCode="d/m/yyyy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numFmt numFmtId="2" formatCode="0.00"/>
    </dxf>
    <dxf>
      <numFmt numFmtId="0" formatCode="General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4" formatCode="d/m/yyyy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4" formatCode="d/m/yyyy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A8D08D"/>
          <bgColor rgb="FFA8D08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Stock UVC!Tableau croisé dynamique1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Stock UVC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'Evolution Stock UVC'!$B$3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strRef>
              <c:f>'Evolution Stock UVC'!$A$4:$A$13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UVC'!$B$4:$B$13</c:f>
              <c:numCache>
                <c:formatCode>General</c:formatCode>
                <c:ptCount val="9"/>
                <c:pt idx="0">
                  <c:v>10200</c:v>
                </c:pt>
                <c:pt idx="1">
                  <c:v>33814</c:v>
                </c:pt>
                <c:pt idx="2">
                  <c:v>19386</c:v>
                </c:pt>
                <c:pt idx="3">
                  <c:v>32000</c:v>
                </c:pt>
                <c:pt idx="4">
                  <c:v>40725</c:v>
                </c:pt>
                <c:pt idx="5">
                  <c:v>57990</c:v>
                </c:pt>
                <c:pt idx="6">
                  <c:v>77934</c:v>
                </c:pt>
                <c:pt idx="7">
                  <c:v>80717</c:v>
                </c:pt>
                <c:pt idx="8">
                  <c:v>11753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F31-B9F6-3337CBD7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7388448"/>
        <c:axId val="2027374528"/>
      </c:barChart>
      <c:catAx>
        <c:axId val="20273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374528"/>
        <c:crosses val="autoZero"/>
        <c:auto val="1"/>
        <c:lblAlgn val="ctr"/>
        <c:lblOffset val="100"/>
        <c:noMultiLvlLbl val="0"/>
      </c:catAx>
      <c:valAx>
        <c:axId val="2027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Qté UVC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3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Prix d'achat_V2!Tableau croisé dynamique3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Evolution 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'Evolution Prix d''achat_V2'!$B$3:$B$4</c:f>
              <c:strCache>
                <c:ptCount val="1"/>
                <c:pt idx="0">
                  <c:v>BOULANGERIE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d''achat_V2'!$B$5:$B$14</c:f>
              <c:numCache>
                <c:formatCode>0.00</c:formatCode>
                <c:ptCount val="9"/>
                <c:pt idx="0">
                  <c:v>38.782207668228054</c:v>
                </c:pt>
                <c:pt idx="1">
                  <c:v>36.247969607946615</c:v>
                </c:pt>
                <c:pt idx="2">
                  <c:v>36.255925471931434</c:v>
                </c:pt>
                <c:pt idx="3">
                  <c:v>34.848725540037975</c:v>
                </c:pt>
                <c:pt idx="4">
                  <c:v>38.696404070606945</c:v>
                </c:pt>
                <c:pt idx="5">
                  <c:v>37.317545708387364</c:v>
                </c:pt>
                <c:pt idx="6">
                  <c:v>36.667709169670253</c:v>
                </c:pt>
                <c:pt idx="7">
                  <c:v>38.87656231472166</c:v>
                </c:pt>
                <c:pt idx="8">
                  <c:v>27.320201929370572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1-445E-855A-06FADE8BFB79}"/>
            </c:ext>
          </c:extLst>
        </c:ser>
        <c:ser>
          <c:idx val="1"/>
          <c:order val="1"/>
          <c:tx>
            <c:strRef>
              <c:f>'Evolution Prix d''achat_V2'!$C$3:$C$4</c:f>
              <c:strCache>
                <c:ptCount val="1"/>
                <c:pt idx="0">
                  <c:v>CREMERIE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d''achat_V2'!$C$5:$C$14</c:f>
              <c:numCache>
                <c:formatCode>0.00</c:formatCode>
                <c:ptCount val="9"/>
                <c:pt idx="0">
                  <c:v>9.2999931701132983</c:v>
                </c:pt>
                <c:pt idx="1">
                  <c:v>10.094536442134059</c:v>
                </c:pt>
                <c:pt idx="2">
                  <c:v>11.141104613731901</c:v>
                </c:pt>
                <c:pt idx="3">
                  <c:v>10.174996364876868</c:v>
                </c:pt>
                <c:pt idx="4">
                  <c:v>10.090032225328246</c:v>
                </c:pt>
                <c:pt idx="5">
                  <c:v>10.322270656053606</c:v>
                </c:pt>
                <c:pt idx="6">
                  <c:v>10.387565739641609</c:v>
                </c:pt>
                <c:pt idx="7">
                  <c:v>12.570939885021533</c:v>
                </c:pt>
                <c:pt idx="8">
                  <c:v>25.214732089724162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1-445E-855A-06FADE8BFB79}"/>
            </c:ext>
          </c:extLst>
        </c:ser>
        <c:ser>
          <c:idx val="2"/>
          <c:order val="2"/>
          <c:tx>
            <c:strRef>
              <c:f>'Evolution Prix d''achat_V2'!$D$3:$D$4</c:f>
              <c:strCache>
                <c:ptCount val="1"/>
                <c:pt idx="0">
                  <c:v>EMBALLAGES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d''achat_V2'!$D$5:$D$14</c:f>
              <c:numCache>
                <c:formatCode>0.00</c:formatCode>
                <c:ptCount val="9"/>
                <c:pt idx="0">
                  <c:v>129.04166148862507</c:v>
                </c:pt>
                <c:pt idx="1">
                  <c:v>109.16283921916943</c:v>
                </c:pt>
                <c:pt idx="2">
                  <c:v>113.54733930501077</c:v>
                </c:pt>
                <c:pt idx="3">
                  <c:v>83.228830362460485</c:v>
                </c:pt>
                <c:pt idx="4">
                  <c:v>80.603717171307522</c:v>
                </c:pt>
                <c:pt idx="5">
                  <c:v>73.765197065031614</c:v>
                </c:pt>
                <c:pt idx="6">
                  <c:v>71.680903298316935</c:v>
                </c:pt>
                <c:pt idx="7">
                  <c:v>75.820513836402938</c:v>
                </c:pt>
                <c:pt idx="8">
                  <c:v>78.248650013782907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1-445E-855A-06FADE8B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72032"/>
        <c:axId val="762071552"/>
      </c:lineChart>
      <c:catAx>
        <c:axId val="7620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071552"/>
        <c:crosses val="autoZero"/>
        <c:auto val="1"/>
        <c:lblAlgn val="ctr"/>
        <c:lblOffset val="100"/>
        <c:noMultiLvlLbl val="0"/>
      </c:catAx>
      <c:valAx>
        <c:axId val="762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0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Nbr Ref Stockées_v2!Tableau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Evolution Nbr Références</a:t>
            </a:r>
            <a:r>
              <a:rPr lang="en-US" b="1" baseline="0">
                <a:solidFill>
                  <a:sysClr val="windowText" lastClr="000000"/>
                </a:solidFill>
              </a:rPr>
              <a:t> Stockées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 Nbr Ref Stockées_v2'!$B$3:$B$4</c:f>
              <c:strCache>
                <c:ptCount val="1"/>
                <c:pt idx="0">
                  <c:v>BOULANGERIE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Stockées_v2'!$B$5:$B$14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1-4F85-A2C1-5E69B44F34C3}"/>
            </c:ext>
          </c:extLst>
        </c:ser>
        <c:ser>
          <c:idx val="1"/>
          <c:order val="1"/>
          <c:tx>
            <c:strRef>
              <c:f>'Evolution Nbr Ref Stockées_v2'!$C$3:$C$4</c:f>
              <c:strCache>
                <c:ptCount val="1"/>
                <c:pt idx="0">
                  <c:v>CREMERIE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Stockées_v2'!$C$5:$C$14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1-4F85-A2C1-5E69B44F34C3}"/>
            </c:ext>
          </c:extLst>
        </c:ser>
        <c:ser>
          <c:idx val="2"/>
          <c:order val="2"/>
          <c:tx>
            <c:strRef>
              <c:f>'Evolution Nbr Ref Stockées_v2'!$D$3:$D$4</c:f>
              <c:strCache>
                <c:ptCount val="1"/>
                <c:pt idx="0">
                  <c:v>EMBALLAGES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Stockées_v2'!$D$5:$D$14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1-4F85-A2C1-5E69B44F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156640"/>
        <c:axId val="1130154240"/>
      </c:barChart>
      <c:catAx>
        <c:axId val="11301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0154240"/>
        <c:crosses val="autoZero"/>
        <c:auto val="1"/>
        <c:lblAlgn val="ctr"/>
        <c:lblOffset val="100"/>
        <c:noMultiLvlLbl val="0"/>
      </c:catAx>
      <c:valAx>
        <c:axId val="1130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01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Stock UVC_V2!Tableau croisé dynamique1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Mensuel Enprepôt  UVC</a:t>
            </a:r>
          </a:p>
        </c:rich>
      </c:tx>
      <c:layout>
        <c:manualLayout>
          <c:xMode val="edge"/>
          <c:yMode val="edge"/>
          <c:x val="0.35654378598714764"/>
          <c:y val="6.992030637946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 Stock UVC_V2'!$B$1:$B$2</c:f>
              <c:strCache>
                <c:ptCount val="1"/>
                <c:pt idx="0">
                  <c:v>BOULANGERIE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UVC_V2'!$B$3:$B$12</c:f>
              <c:numCache>
                <c:formatCode>General</c:formatCode>
                <c:ptCount val="9"/>
                <c:pt idx="0">
                  <c:v>10200</c:v>
                </c:pt>
                <c:pt idx="1">
                  <c:v>33814</c:v>
                </c:pt>
                <c:pt idx="2">
                  <c:v>19386</c:v>
                </c:pt>
                <c:pt idx="3">
                  <c:v>32000</c:v>
                </c:pt>
                <c:pt idx="4">
                  <c:v>40725</c:v>
                </c:pt>
                <c:pt idx="5">
                  <c:v>57990</c:v>
                </c:pt>
                <c:pt idx="6">
                  <c:v>77934</c:v>
                </c:pt>
                <c:pt idx="7">
                  <c:v>80717</c:v>
                </c:pt>
                <c:pt idx="8">
                  <c:v>11753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A-4D1E-9F11-D20428EEF4C5}"/>
            </c:ext>
          </c:extLst>
        </c:ser>
        <c:ser>
          <c:idx val="1"/>
          <c:order val="1"/>
          <c:tx>
            <c:strRef>
              <c:f>'Evolution Stock UVC_V2'!$C$1:$C$2</c:f>
              <c:strCache>
                <c:ptCount val="1"/>
                <c:pt idx="0">
                  <c:v>CREMERIE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UVC_V2'!$C$3:$C$12</c:f>
              <c:numCache>
                <c:formatCode>General</c:formatCode>
                <c:ptCount val="9"/>
                <c:pt idx="0">
                  <c:v>22508</c:v>
                </c:pt>
                <c:pt idx="1">
                  <c:v>24700</c:v>
                </c:pt>
                <c:pt idx="2">
                  <c:v>18537</c:v>
                </c:pt>
                <c:pt idx="3">
                  <c:v>25112</c:v>
                </c:pt>
                <c:pt idx="4">
                  <c:v>27558</c:v>
                </c:pt>
                <c:pt idx="5">
                  <c:v>39661</c:v>
                </c:pt>
                <c:pt idx="6">
                  <c:v>37794</c:v>
                </c:pt>
                <c:pt idx="7">
                  <c:v>25570</c:v>
                </c:pt>
                <c:pt idx="8">
                  <c:v>233366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1A-4D1E-9F11-D20428EEF4C5}"/>
            </c:ext>
          </c:extLst>
        </c:ser>
        <c:ser>
          <c:idx val="2"/>
          <c:order val="2"/>
          <c:tx>
            <c:strRef>
              <c:f>'Evolution Stock UVC_V2'!$D$1:$D$2</c:f>
              <c:strCache>
                <c:ptCount val="1"/>
                <c:pt idx="0">
                  <c:v>EMBALLAGES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UVC_V2'!$D$3:$D$12</c:f>
              <c:numCache>
                <c:formatCode>General</c:formatCode>
                <c:ptCount val="9"/>
                <c:pt idx="0">
                  <c:v>3029</c:v>
                </c:pt>
                <c:pt idx="1">
                  <c:v>6102</c:v>
                </c:pt>
                <c:pt idx="2">
                  <c:v>5057</c:v>
                </c:pt>
                <c:pt idx="3">
                  <c:v>4106</c:v>
                </c:pt>
                <c:pt idx="4">
                  <c:v>7943</c:v>
                </c:pt>
                <c:pt idx="5">
                  <c:v>6468</c:v>
                </c:pt>
                <c:pt idx="6">
                  <c:v>5938</c:v>
                </c:pt>
                <c:pt idx="7">
                  <c:v>7702</c:v>
                </c:pt>
                <c:pt idx="8">
                  <c:v>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1A-4D1E-9F11-D20428EE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971696"/>
        <c:axId val="1261973136"/>
      </c:barChart>
      <c:catAx>
        <c:axId val="12619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973136"/>
        <c:crosses val="autoZero"/>
        <c:auto val="1"/>
        <c:lblAlgn val="ctr"/>
        <c:lblOffset val="100"/>
        <c:noMultiLvlLbl val="0"/>
      </c:catAx>
      <c:valAx>
        <c:axId val="1261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en UVC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9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Prix d'achat!Tableau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Global 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'Evolution Prix d''achat'!$B$4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'Evolution Prix d''achat'!$A$5:$A$14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d''achat'!$B$5:$B$14</c:f>
              <c:numCache>
                <c:formatCode>0.00</c:formatCode>
                <c:ptCount val="9"/>
                <c:pt idx="0">
                  <c:v>30.180062490780902</c:v>
                </c:pt>
                <c:pt idx="1">
                  <c:v>29.435906942591377</c:v>
                </c:pt>
                <c:pt idx="2">
                  <c:v>30.109033907209284</c:v>
                </c:pt>
                <c:pt idx="3">
                  <c:v>25.077206167744201</c:v>
                </c:pt>
                <c:pt idx="4">
                  <c:v>25.42556865822516</c:v>
                </c:pt>
                <c:pt idx="5">
                  <c:v>24.940123602283979</c:v>
                </c:pt>
                <c:pt idx="6">
                  <c:v>26.219492579549527</c:v>
                </c:pt>
                <c:pt idx="7">
                  <c:v>26.658604488125064</c:v>
                </c:pt>
                <c:pt idx="8">
                  <c:v>27.331815022011916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1-42E4-BBE7-95084B17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822400"/>
        <c:axId val="1477821440"/>
      </c:lineChart>
      <c:catAx>
        <c:axId val="147782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821440"/>
        <c:crosses val="autoZero"/>
        <c:auto val="1"/>
        <c:lblAlgn val="ctr"/>
        <c:lblOffset val="100"/>
        <c:noMultiLvlLbl val="0"/>
      </c:catAx>
      <c:valAx>
        <c:axId val="14778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8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Prix d'achat_V2!Tableau croisé dynamique3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8474546794436077E-17"/>
              <c:y val="-5.44835414301929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353620146904537E-2"/>
              <c:y val="-3.6322360953461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959076600209865E-3"/>
              <c:y val="4.5402951191827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'Evolution Prix d''achat_V2'!$B$3:$B$4</c:f>
              <c:strCache>
                <c:ptCount val="1"/>
                <c:pt idx="0">
                  <c:v>BOULANGERIE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B2-4182-8EDF-3A4448CA16DD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AB2-4182-8EDF-3A4448CA16DD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B2-4182-8EDF-3A4448CA16DD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AB2-4182-8EDF-3A4448CA16DD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B2-4182-8EDF-3A4448CA16DD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AB2-4182-8EDF-3A4448CA16DD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B2-4182-8EDF-3A4448CA16DD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AB2-4182-8EDF-3A4448CA16DD}"/>
              </c:ext>
            </c:extLst>
          </c:dPt>
          <c:dLbls>
            <c:dLbl>
              <c:idx val="0"/>
              <c:layout>
                <c:manualLayout>
                  <c:x val="-3.8474546794436077E-17"/>
                  <c:y val="-5.448354143019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B2-4182-8EDF-3A4448CA16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B2-4182-8EDF-3A4448CA16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B2-4182-8EDF-3A4448CA16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B2-4182-8EDF-3A4448CA16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B2-4182-8EDF-3A4448CA16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AB2-4182-8EDF-3A4448CA16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B2-4182-8EDF-3A4448CA16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B2-4182-8EDF-3A4448CA16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d''achat_V2'!$B$5:$B$14</c:f>
              <c:numCache>
                <c:formatCode>0.00</c:formatCode>
                <c:ptCount val="9"/>
                <c:pt idx="0">
                  <c:v>38.782207668228054</c:v>
                </c:pt>
                <c:pt idx="1">
                  <c:v>36.247969607946615</c:v>
                </c:pt>
                <c:pt idx="2">
                  <c:v>36.255925471931434</c:v>
                </c:pt>
                <c:pt idx="3">
                  <c:v>34.848725540037975</c:v>
                </c:pt>
                <c:pt idx="4">
                  <c:v>38.696404070606945</c:v>
                </c:pt>
                <c:pt idx="5">
                  <c:v>37.317545708387364</c:v>
                </c:pt>
                <c:pt idx="6">
                  <c:v>36.667709169670253</c:v>
                </c:pt>
                <c:pt idx="7">
                  <c:v>38.87656231472166</c:v>
                </c:pt>
                <c:pt idx="8">
                  <c:v>27.320201929370572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5AD-A558-A8C5B7A077F5}"/>
            </c:ext>
          </c:extLst>
        </c:ser>
        <c:ser>
          <c:idx val="1"/>
          <c:order val="1"/>
          <c:tx>
            <c:strRef>
              <c:f>'Evolution Prix d''achat_V2'!$C$3:$C$4</c:f>
              <c:strCache>
                <c:ptCount val="1"/>
                <c:pt idx="0">
                  <c:v>CREMERIE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AB2-4182-8EDF-3A4448CA16DD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AB2-4182-8EDF-3A4448CA16DD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AB2-4182-8EDF-3A4448CA16DD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AB2-4182-8EDF-3A4448CA16DD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AB2-4182-8EDF-3A4448CA16DD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AB2-4182-8EDF-3A4448CA16DD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AB2-4182-8EDF-3A4448CA16DD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AB2-4182-8EDF-3A4448CA16DD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AB2-4182-8EDF-3A4448CA16DD}"/>
              </c:ext>
            </c:extLst>
          </c:dPt>
          <c:dLbls>
            <c:dLbl>
              <c:idx val="0"/>
              <c:layout>
                <c:manualLayout>
                  <c:x val="-7.1353620146904537E-2"/>
                  <c:y val="-3.6322360953461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B2-4182-8EDF-3A4448CA16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B2-4182-8EDF-3A4448CA16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B2-4182-8EDF-3A4448CA16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B2-4182-8EDF-3A4448CA16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B2-4182-8EDF-3A4448CA16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AB2-4182-8EDF-3A4448CA16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AB2-4182-8EDF-3A4448CA16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AB2-4182-8EDF-3A4448CA16DD}"/>
                </c:ext>
              </c:extLst>
            </c:dLbl>
            <c:dLbl>
              <c:idx val="8"/>
              <c:layout>
                <c:manualLayout>
                  <c:x val="-6.2959076600209865E-3"/>
                  <c:y val="4.5402951191827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AB2-4182-8EDF-3A4448CA16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d''achat_V2'!$C$5:$C$14</c:f>
              <c:numCache>
                <c:formatCode>0.00</c:formatCode>
                <c:ptCount val="9"/>
                <c:pt idx="0">
                  <c:v>9.2999931701132983</c:v>
                </c:pt>
                <c:pt idx="1">
                  <c:v>10.094536442134059</c:v>
                </c:pt>
                <c:pt idx="2">
                  <c:v>11.141104613731901</c:v>
                </c:pt>
                <c:pt idx="3">
                  <c:v>10.174996364876868</c:v>
                </c:pt>
                <c:pt idx="4">
                  <c:v>10.090032225328246</c:v>
                </c:pt>
                <c:pt idx="5">
                  <c:v>10.322270656053606</c:v>
                </c:pt>
                <c:pt idx="6">
                  <c:v>10.387565739641609</c:v>
                </c:pt>
                <c:pt idx="7">
                  <c:v>12.570939885021533</c:v>
                </c:pt>
                <c:pt idx="8">
                  <c:v>25.214732089724162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5AD-A558-A8C5B7A077F5}"/>
            </c:ext>
          </c:extLst>
        </c:ser>
        <c:ser>
          <c:idx val="2"/>
          <c:order val="2"/>
          <c:tx>
            <c:strRef>
              <c:f>'Evolution Prix d''achat_V2'!$D$3:$D$4</c:f>
              <c:strCache>
                <c:ptCount val="1"/>
                <c:pt idx="0">
                  <c:v>EMBALLAGES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AB2-4182-8EDF-3A4448CA16DD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B2-4182-8EDF-3A4448CA16DD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AB2-4182-8EDF-3A4448CA16DD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B2-4182-8EDF-3A4448CA16DD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AB2-4182-8EDF-3A4448CA16DD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B2-4182-8EDF-3A4448CA16DD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AB2-4182-8EDF-3A4448CA16D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B2-4182-8EDF-3A4448CA16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B2-4182-8EDF-3A4448CA16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B2-4182-8EDF-3A4448CA16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B2-4182-8EDF-3A4448CA16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B2-4182-8EDF-3A4448CA16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B2-4182-8EDF-3A4448CA16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B2-4182-8EDF-3A4448CA16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Prix d''achat_V2'!$A$5:$A$14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Prix d''achat_V2'!$D$5:$D$14</c:f>
              <c:numCache>
                <c:formatCode>0.00</c:formatCode>
                <c:ptCount val="9"/>
                <c:pt idx="0">
                  <c:v>129.04166148862507</c:v>
                </c:pt>
                <c:pt idx="1">
                  <c:v>109.16283921916943</c:v>
                </c:pt>
                <c:pt idx="2">
                  <c:v>113.54733930501077</c:v>
                </c:pt>
                <c:pt idx="3">
                  <c:v>83.228830362460485</c:v>
                </c:pt>
                <c:pt idx="4">
                  <c:v>80.603717171307522</c:v>
                </c:pt>
                <c:pt idx="5">
                  <c:v>73.765197065031614</c:v>
                </c:pt>
                <c:pt idx="6">
                  <c:v>71.680903298316935</c:v>
                </c:pt>
                <c:pt idx="7">
                  <c:v>75.820513836402938</c:v>
                </c:pt>
                <c:pt idx="8">
                  <c:v>78.248650013782907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6-45AD-A558-A8C5B7A07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2072032"/>
        <c:axId val="762071552"/>
      </c:lineChart>
      <c:catAx>
        <c:axId val="76207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071552"/>
        <c:crosses val="autoZero"/>
        <c:auto val="1"/>
        <c:lblAlgn val="ctr"/>
        <c:lblOffset val="100"/>
        <c:noMultiLvlLbl val="0"/>
      </c:catAx>
      <c:valAx>
        <c:axId val="7620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0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Nbr Ref Stockées!Tableau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Nombre de références Stockées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'Evolution Nbr Ref Stockées'!$B$4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'Evolution Nbr Ref Stockées'!$A$5:$A$14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Stockées'!$B$5:$B$14</c:f>
              <c:numCache>
                <c:formatCode>General</c:formatCode>
                <c:ptCount val="9"/>
                <c:pt idx="0">
                  <c:v>88</c:v>
                </c:pt>
                <c:pt idx="1">
                  <c:v>99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  <c:pt idx="5">
                  <c:v>95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28F-9E41-ADFBDF635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682448"/>
        <c:axId val="427681488"/>
      </c:lineChart>
      <c:catAx>
        <c:axId val="4276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1488"/>
        <c:crosses val="autoZero"/>
        <c:auto val="1"/>
        <c:lblAlgn val="ctr"/>
        <c:lblOffset val="100"/>
        <c:noMultiLvlLbl val="0"/>
      </c:catAx>
      <c:valAx>
        <c:axId val="427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de références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Nbr Ref Stockées_v2!Tableau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Nbr Références</a:t>
            </a:r>
            <a:r>
              <a:rPr lang="en-US" baseline="0"/>
              <a:t> Stockées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 Nbr Ref Stockées_v2'!$B$3:$B$4</c:f>
              <c:strCache>
                <c:ptCount val="1"/>
                <c:pt idx="0">
                  <c:v>BOULANGERIE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Stockées_v2'!$B$5:$B$14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8-44E5-875C-C31897880ED5}"/>
            </c:ext>
          </c:extLst>
        </c:ser>
        <c:ser>
          <c:idx val="1"/>
          <c:order val="1"/>
          <c:tx>
            <c:strRef>
              <c:f>'Evolution Nbr Ref Stockées_v2'!$C$3:$C$4</c:f>
              <c:strCache>
                <c:ptCount val="1"/>
                <c:pt idx="0">
                  <c:v>CREMERIE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Stockées_v2'!$C$5:$C$14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8-44E5-875C-C31897880ED5}"/>
            </c:ext>
          </c:extLst>
        </c:ser>
        <c:ser>
          <c:idx val="2"/>
          <c:order val="2"/>
          <c:tx>
            <c:strRef>
              <c:f>'Evolution Nbr Ref Stockées_v2'!$D$3:$D$4</c:f>
              <c:strCache>
                <c:ptCount val="1"/>
                <c:pt idx="0">
                  <c:v>EMBALLAGES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Nbr Ref Stockées_v2'!$A$5:$A$14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Nbr Ref Stockées_v2'!$D$5:$D$14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8-44E5-875C-C31897880E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0156640"/>
        <c:axId val="1130154240"/>
      </c:barChart>
      <c:catAx>
        <c:axId val="11301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0154240"/>
        <c:crosses val="autoZero"/>
        <c:auto val="1"/>
        <c:lblAlgn val="ctr"/>
        <c:lblOffset val="100"/>
        <c:noMultiLvlLbl val="0"/>
      </c:catAx>
      <c:valAx>
        <c:axId val="1130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Nbr références</a:t>
                </a:r>
              </a:p>
            </c:rich>
          </c:tx>
          <c:layout>
            <c:manualLayout>
              <c:xMode val="edge"/>
              <c:yMode val="edge"/>
              <c:x val="1.8283392585068562E-2"/>
              <c:y val="0.3580770029645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01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[Roudaut_Quitterie_1_tableur_102024.xlsx]Volume Réceptions_Expéditions!Tableau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Volume Réceptionnées et Expédidées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Réceptions_Expéditions'!$B$3</c:f>
              <c:strCache>
                <c:ptCount val="1"/>
                <c:pt idx="0">
                  <c:v>Somme de Qte Réceptionnées (UVC)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'Volume Réceptions_Expéditions'!$A$4:$A$12</c:f>
              <c:strCache>
                <c:ptCount val="8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</c:strCache>
            </c:strRef>
          </c:cat>
          <c:val>
            <c:numRef>
              <c:f>'Volume Réceptions_Expéditions'!$B$4:$B$12</c:f>
              <c:numCache>
                <c:formatCode>General</c:formatCode>
                <c:ptCount val="8"/>
                <c:pt idx="0">
                  <c:v>682402</c:v>
                </c:pt>
                <c:pt idx="1">
                  <c:v>642686</c:v>
                </c:pt>
                <c:pt idx="2">
                  <c:v>373895</c:v>
                </c:pt>
                <c:pt idx="3">
                  <c:v>508099</c:v>
                </c:pt>
                <c:pt idx="4">
                  <c:v>685728</c:v>
                </c:pt>
                <c:pt idx="5">
                  <c:v>898975</c:v>
                </c:pt>
                <c:pt idx="6">
                  <c:v>788633</c:v>
                </c:pt>
                <c:pt idx="7">
                  <c:v>819616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4-44DE-B453-8A7D703C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288127"/>
        <c:axId val="1370288607"/>
      </c:barChart>
      <c:lineChart>
        <c:grouping val="stacked"/>
        <c:varyColors val="0"/>
        <c:ser>
          <c:idx val="1"/>
          <c:order val="1"/>
          <c:tx>
            <c:strRef>
              <c:f>'Volume Réceptions_Expéditions'!$C$3</c:f>
              <c:strCache>
                <c:ptCount val="1"/>
                <c:pt idx="0">
                  <c:v>Somme de Qte Expédiées (UVC)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'Volume Réceptions_Expéditions'!$A$4:$A$12</c:f>
              <c:strCache>
                <c:ptCount val="8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</c:strCache>
            </c:strRef>
          </c:cat>
          <c:val>
            <c:numRef>
              <c:f>'Volume Réceptions_Expéditions'!$C$4:$C$12</c:f>
              <c:numCache>
                <c:formatCode>General</c:formatCode>
                <c:ptCount val="8"/>
                <c:pt idx="0">
                  <c:v>630493</c:v>
                </c:pt>
                <c:pt idx="1">
                  <c:v>867493</c:v>
                </c:pt>
                <c:pt idx="2">
                  <c:v>377436</c:v>
                </c:pt>
                <c:pt idx="3">
                  <c:v>503449</c:v>
                </c:pt>
                <c:pt idx="4">
                  <c:v>711535</c:v>
                </c:pt>
                <c:pt idx="5">
                  <c:v>812164</c:v>
                </c:pt>
                <c:pt idx="6">
                  <c:v>796795</c:v>
                </c:pt>
                <c:pt idx="7">
                  <c:v>801462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4-44DE-B453-8A7D703C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288127"/>
        <c:axId val="1370288607"/>
      </c:lineChart>
      <c:catAx>
        <c:axId val="13702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0288607"/>
        <c:crosses val="autoZero"/>
        <c:auto val="1"/>
        <c:lblAlgn val="ctr"/>
        <c:lblOffset val="100"/>
        <c:noMultiLvlLbl val="0"/>
      </c:catAx>
      <c:valAx>
        <c:axId val="1370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Qté UVC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02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cdes réceptionnées!Tableau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Nbr de Commandes Réceptionnées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'Evolution cdes réceptionnées'!$B$3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'Evolution cdes réceptionnées'!$A$4:$A$13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cdes réceptionnées'!$B$4:$B$13</c:f>
              <c:numCache>
                <c:formatCode>General</c:formatCode>
                <c:ptCount val="9"/>
                <c:pt idx="0">
                  <c:v>118</c:v>
                </c:pt>
                <c:pt idx="1">
                  <c:v>96</c:v>
                </c:pt>
                <c:pt idx="2">
                  <c:v>79</c:v>
                </c:pt>
                <c:pt idx="3">
                  <c:v>104</c:v>
                </c:pt>
                <c:pt idx="4">
                  <c:v>114</c:v>
                </c:pt>
                <c:pt idx="5">
                  <c:v>130</c:v>
                </c:pt>
                <c:pt idx="6">
                  <c:v>104</c:v>
                </c:pt>
                <c:pt idx="7">
                  <c:v>125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1-416F-8646-A02766A6DE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2323072"/>
        <c:axId val="842324512"/>
      </c:barChart>
      <c:catAx>
        <c:axId val="8423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324512"/>
        <c:crosses val="autoZero"/>
        <c:auto val="1"/>
        <c:lblAlgn val="ctr"/>
        <c:lblOffset val="100"/>
        <c:noMultiLvlLbl val="0"/>
      </c:catAx>
      <c:valAx>
        <c:axId val="8423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commandes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3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[Roudaut_Quitterie_1_tableur_102024.xlsx]Evolution Stock UVC_V2!Tableau croisé dynamique1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Mensuel Enprepôt  UVC</a:t>
            </a:r>
          </a:p>
        </c:rich>
      </c:tx>
      <c:layout>
        <c:manualLayout>
          <c:xMode val="edge"/>
          <c:yMode val="edge"/>
          <c:x val="0.20401074629365082"/>
          <c:y val="0.12880477743868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 Stock UVC_V2'!$B$1:$B$2</c:f>
              <c:strCache>
                <c:ptCount val="1"/>
                <c:pt idx="0">
                  <c:v>BOULANGERIE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UVC_V2'!$B$3:$B$12</c:f>
              <c:numCache>
                <c:formatCode>General</c:formatCode>
                <c:ptCount val="9"/>
                <c:pt idx="0">
                  <c:v>10200</c:v>
                </c:pt>
                <c:pt idx="1">
                  <c:v>33814</c:v>
                </c:pt>
                <c:pt idx="2">
                  <c:v>19386</c:v>
                </c:pt>
                <c:pt idx="3">
                  <c:v>32000</c:v>
                </c:pt>
                <c:pt idx="4">
                  <c:v>40725</c:v>
                </c:pt>
                <c:pt idx="5">
                  <c:v>57990</c:v>
                </c:pt>
                <c:pt idx="6">
                  <c:v>77934</c:v>
                </c:pt>
                <c:pt idx="7">
                  <c:v>80717</c:v>
                </c:pt>
                <c:pt idx="8">
                  <c:v>11753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4FD-B4AF-260D8C22032C}"/>
            </c:ext>
          </c:extLst>
        </c:ser>
        <c:ser>
          <c:idx val="1"/>
          <c:order val="1"/>
          <c:tx>
            <c:strRef>
              <c:f>'Evolution Stock UVC_V2'!$C$1:$C$2</c:f>
              <c:strCache>
                <c:ptCount val="1"/>
                <c:pt idx="0">
                  <c:v>CREMERIE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UVC_V2'!$C$3:$C$12</c:f>
              <c:numCache>
                <c:formatCode>General</c:formatCode>
                <c:ptCount val="9"/>
                <c:pt idx="0">
                  <c:v>22508</c:v>
                </c:pt>
                <c:pt idx="1">
                  <c:v>24700</c:v>
                </c:pt>
                <c:pt idx="2">
                  <c:v>18537</c:v>
                </c:pt>
                <c:pt idx="3">
                  <c:v>25112</c:v>
                </c:pt>
                <c:pt idx="4">
                  <c:v>27558</c:v>
                </c:pt>
                <c:pt idx="5">
                  <c:v>39661</c:v>
                </c:pt>
                <c:pt idx="6">
                  <c:v>37794</c:v>
                </c:pt>
                <c:pt idx="7">
                  <c:v>25570</c:v>
                </c:pt>
                <c:pt idx="8">
                  <c:v>233366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6-44FD-B4AF-260D8C22032C}"/>
            </c:ext>
          </c:extLst>
        </c:ser>
        <c:ser>
          <c:idx val="2"/>
          <c:order val="2"/>
          <c:tx>
            <c:strRef>
              <c:f>'Evolution Stock UVC_V2'!$D$1:$D$2</c:f>
              <c:strCache>
                <c:ptCount val="1"/>
                <c:pt idx="0">
                  <c:v>EMBALLAGES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'Evolution Stock UVC_V2'!$A$3:$A$12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'Evolution Stock UVC_V2'!$D$3:$D$12</c:f>
              <c:numCache>
                <c:formatCode>General</c:formatCode>
                <c:ptCount val="9"/>
                <c:pt idx="0">
                  <c:v>3029</c:v>
                </c:pt>
                <c:pt idx="1">
                  <c:v>6102</c:v>
                </c:pt>
                <c:pt idx="2">
                  <c:v>5057</c:v>
                </c:pt>
                <c:pt idx="3">
                  <c:v>4106</c:v>
                </c:pt>
                <c:pt idx="4">
                  <c:v>7943</c:v>
                </c:pt>
                <c:pt idx="5">
                  <c:v>6468</c:v>
                </c:pt>
                <c:pt idx="6">
                  <c:v>5938</c:v>
                </c:pt>
                <c:pt idx="7">
                  <c:v>7702</c:v>
                </c:pt>
                <c:pt idx="8">
                  <c:v>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6-44FD-B4AF-260D8C22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971696"/>
        <c:axId val="1261973136"/>
      </c:barChart>
      <c:catAx>
        <c:axId val="12619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973136"/>
        <c:crosses val="autoZero"/>
        <c:auto val="1"/>
        <c:lblAlgn val="ctr"/>
        <c:lblOffset val="100"/>
        <c:noMultiLvlLbl val="0"/>
      </c:catAx>
      <c:valAx>
        <c:axId val="1261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en UVC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9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1269999</xdr:colOff>
      <xdr:row>1</xdr:row>
      <xdr:rowOff>25400</xdr:rowOff>
    </xdr:from>
    <xdr:to>
      <xdr:col>8</xdr:col>
      <xdr:colOff>869950</xdr:colOff>
      <xdr:row>18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162A8B-76FF-90FC-046A-EDACECE94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8163</xdr:rowOff>
    </xdr:from>
    <xdr:to>
      <xdr:col>6</xdr:col>
      <xdr:colOff>45357</xdr:colOff>
      <xdr:row>34</xdr:row>
      <xdr:rowOff>145143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75F727-A869-4957-BDD3-BA7EA9EC3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3175</xdr:rowOff>
    </xdr:from>
    <xdr:to>
      <xdr:col>8</xdr:col>
      <xdr:colOff>730250</xdr:colOff>
      <xdr:row>19</xdr:row>
      <xdr:rowOff>127001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62B73F-12F9-9BFA-C7B2-38D25BA12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22224</xdr:rowOff>
    </xdr:from>
    <xdr:to>
      <xdr:col>5</xdr:col>
      <xdr:colOff>12700</xdr:colOff>
      <xdr:row>32</xdr:row>
      <xdr:rowOff>120649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4F6C7D-20A6-C183-1B65-AE2D45490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120650</xdr:rowOff>
    </xdr:from>
    <xdr:to>
      <xdr:col>10</xdr:col>
      <xdr:colOff>25400</xdr:colOff>
      <xdr:row>21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A2942E-8FE4-17BB-1102-B340040C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15</xdr:row>
      <xdr:rowOff>38100</xdr:rowOff>
    </xdr:from>
    <xdr:to>
      <xdr:col>5</xdr:col>
      <xdr:colOff>19050</xdr:colOff>
      <xdr:row>31</xdr:row>
      <xdr:rowOff>146050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B7C45F-1BFD-3B2D-0D84-8B7020C4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34924</xdr:rowOff>
    </xdr:from>
    <xdr:to>
      <xdr:col>10</xdr:col>
      <xdr:colOff>488950</xdr:colOff>
      <xdr:row>23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AE33C6-A670-1627-8613-7AFBC45A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739774</xdr:colOff>
      <xdr:row>0</xdr:row>
      <xdr:rowOff>95250</xdr:rowOff>
    </xdr:from>
    <xdr:to>
      <xdr:col>11</xdr:col>
      <xdr:colOff>12700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E93050-DC18-2834-1584-C7B63195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15874</xdr:rowOff>
    </xdr:from>
    <xdr:to>
      <xdr:col>5</xdr:col>
      <xdr:colOff>758826</xdr:colOff>
      <xdr:row>27</xdr:row>
      <xdr:rowOff>158749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641A68-FFE6-4218-93C0-3E71025D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160865</xdr:rowOff>
    </xdr:from>
    <xdr:to>
      <xdr:col>5</xdr:col>
      <xdr:colOff>754062</xdr:colOff>
      <xdr:row>45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D10D14-9384-41CD-ABDF-D275AB12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45</xdr:row>
      <xdr:rowOff>119062</xdr:rowOff>
    </xdr:from>
    <xdr:to>
      <xdr:col>5</xdr:col>
      <xdr:colOff>746126</xdr:colOff>
      <xdr:row>60</xdr:row>
      <xdr:rowOff>15875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C75874D-02F1-478E-BF70-8CB39CED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72.643942361108" createdVersion="8" refreshedVersion="8" minRefreshableVersion="3" recordCount="928" xr:uid="{8D897025-0533-4510-8144-2DD56951C5D0}">
  <cacheSource type="worksheet">
    <worksheetSource ref="A1:F929" sheet="Expéditions"/>
  </cacheSource>
  <cacheFields count="6">
    <cacheField name="AnnéeMois" numFmtId="1">
      <sharedItems containsSemiMixedTypes="0" containsString="0" containsNumber="1" containsInteger="1" minValue="202205" maxValue="202301" count="9">
        <n v="202205"/>
        <n v="202206"/>
        <n v="202207"/>
        <n v="202208"/>
        <n v="202209"/>
        <n v="202210"/>
        <n v="202211"/>
        <n v="202212"/>
        <n v="202301"/>
      </sharedItems>
    </cacheField>
    <cacheField name="Codes Produits Achetes" numFmtId="1">
      <sharedItems containsSemiMixedTypes="0" containsString="0" containsNumber="1" containsInteger="1" minValue="5540246170256" maxValue="5540246196800"/>
    </cacheField>
    <cacheField name="Stock Moyen (UVC)" numFmtId="2">
      <sharedItems containsSemiMixedTypes="0" containsString="0" containsNumber="1" containsInteger="1" minValue="-1253" maxValue="93209"/>
    </cacheField>
    <cacheField name="Stock Moyen (PMP €)" numFmtId="2">
      <sharedItems containsSemiMixedTypes="0" containsString="0" containsNumber="1" minValue="-559.87199999999996" maxValue="278205.27840000001"/>
    </cacheField>
    <cacheField name="Expeditions (UVC)" numFmtId="2">
      <sharedItems containsSemiMixedTypes="0" containsString="0" containsNumber="1" containsInteger="1" minValue="0" maxValue="127805"/>
    </cacheField>
    <cacheField name="Famille de Produit" numFmtId="0">
      <sharedItems count="5">
        <s v="BOULANGERIE"/>
        <s v="MIX LEGUMES"/>
        <s v="CREMERIE"/>
        <s v="VOLAILLE"/>
        <s v="EMBALL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72.644003240741" createdVersion="8" refreshedVersion="8" minRefreshableVersion="3" recordCount="928" xr:uid="{7E01CBDA-6179-4FCC-9AC1-28CAE53C9F4B}">
  <cacheSource type="worksheet">
    <worksheetSource ref="A1:G929" sheet="Expéditions"/>
  </cacheSource>
  <cacheFields count="7">
    <cacheField name="AnnéeMois" numFmtId="1">
      <sharedItems containsSemiMixedTypes="0" containsString="0" containsNumber="1" containsInteger="1" minValue="202205" maxValue="202301" count="9">
        <n v="202205"/>
        <n v="202206"/>
        <n v="202207"/>
        <n v="202208"/>
        <n v="202209"/>
        <n v="202210"/>
        <n v="202211"/>
        <n v="202212"/>
        <n v="202301"/>
      </sharedItems>
    </cacheField>
    <cacheField name="Codes Produits Achetes" numFmtId="1">
      <sharedItems containsSemiMixedTypes="0" containsString="0" containsNumber="1" containsInteger="1" minValue="5540246170256" maxValue="5540246196800"/>
    </cacheField>
    <cacheField name="Stock Moyen (UVC)" numFmtId="2">
      <sharedItems containsSemiMixedTypes="0" containsString="0" containsNumber="1" containsInteger="1" minValue="-1253" maxValue="93209" count="548">
        <n v="1594"/>
        <n v="2423"/>
        <n v="0"/>
        <n v="-21"/>
        <n v="836"/>
        <n v="28"/>
        <n v="168"/>
        <n v="752"/>
        <n v="989"/>
        <n v="107"/>
        <n v="875"/>
        <n v="1300"/>
        <n v="14"/>
        <n v="26"/>
        <n v="502"/>
        <n v="195"/>
        <n v="627"/>
        <n v="4975"/>
        <n v="7935"/>
        <n v="9849"/>
        <n v="592"/>
        <n v="1177"/>
        <n v="2228"/>
        <n v="27353"/>
        <n v="205"/>
        <n v="5304"/>
        <n v="1346"/>
        <n v="1931"/>
        <n v="1615"/>
        <n v="488"/>
        <n v="766"/>
        <n v="9895"/>
        <n v="968"/>
        <n v="864"/>
        <n v="1337"/>
        <n v="1977"/>
        <n v="2947"/>
        <n v="344"/>
        <n v="1413"/>
        <n v="917"/>
        <n v="2499"/>
        <n v="142"/>
        <n v="158"/>
        <n v="32629"/>
        <n v="5285"/>
        <n v="7"/>
        <n v="63"/>
        <n v="96"/>
        <n v="418"/>
        <n v="453"/>
        <n v="870"/>
        <n v="1671"/>
        <n v="154"/>
        <n v="5568"/>
        <n v="179"/>
        <n v="4594"/>
        <n v="1798"/>
        <n v="4880"/>
        <n v="383"/>
        <n v="140"/>
        <n v="2019"/>
        <n v="114"/>
        <n v="557"/>
        <n v="2436"/>
        <n v="112"/>
        <n v="161"/>
        <n v="1235"/>
        <n v="288"/>
        <n v="7879"/>
        <n v="2478"/>
        <n v="149"/>
        <n v="706"/>
        <n v="1114"/>
        <n v="6292"/>
        <n v="1003"/>
        <n v="919"/>
        <n v="780"/>
        <n v="84"/>
        <n v="2200"/>
        <n v="1244"/>
        <n v="358"/>
        <n v="116"/>
        <n v="14292"/>
        <n v="2759"/>
        <n v="2887"/>
        <n v="1351"/>
        <n v="1457"/>
        <n v="56"/>
        <n v="738"/>
        <n v="321"/>
        <n v="560"/>
        <n v="669"/>
        <n v="404"/>
        <n v="613"/>
        <n v="571"/>
        <n v="3272"/>
        <n v="6014"/>
        <n v="2636"/>
        <n v="3564"/>
        <n v="-836"/>
        <n v="9512"/>
        <n v="14825"/>
        <n v="1126"/>
        <n v="8018"/>
        <n v="37689"/>
        <n v="260"/>
        <n v="6369"/>
        <n v="348"/>
        <n v="6329"/>
        <n v="2766"/>
        <n v="1253"/>
        <n v="4234"/>
        <n v="708"/>
        <n v="1601"/>
        <n v="2840"/>
        <n v="2251"/>
        <n v="604"/>
        <n v="717"/>
        <n v="216"/>
        <n v="214"/>
        <n v="61211"/>
        <n v="30311"/>
        <n v="126"/>
        <n v="293"/>
        <n v="5"/>
        <n v="49"/>
        <n v="21"/>
        <n v="362"/>
        <n v="1386"/>
        <n v="1195"/>
        <n v="89"/>
        <n v="409"/>
        <n v="2729"/>
        <n v="1933"/>
        <n v="337"/>
        <n v="1031"/>
        <n v="103"/>
        <n v="14616"/>
        <n v="151"/>
        <n v="4483"/>
        <n v="3104"/>
        <n v="2332"/>
        <n v="279"/>
        <n v="156"/>
        <n v="79"/>
        <n v="748"/>
        <n v="5086"/>
        <n v="3286"/>
        <n v="1058"/>
        <n v="18375"/>
        <n v="6933"/>
        <n v="794"/>
        <n v="808"/>
        <n v="251"/>
        <n v="845"/>
        <n v="235"/>
        <n v="15869"/>
        <n v="9338"/>
        <n v="4251"/>
        <n v="1216"/>
        <n v="446"/>
        <n v="40"/>
        <n v="432"/>
        <n v="365"/>
        <n v="1453"/>
        <n v="38"/>
        <n v="98"/>
        <n v="2889"/>
        <n v="75"/>
        <n v="3675"/>
        <n v="9976"/>
        <n v="12273"/>
        <n v="230"/>
        <n v="548"/>
        <n v="15507"/>
        <n v="32469"/>
        <n v="5241"/>
        <n v="1764"/>
        <n v="1782"/>
        <n v="1996"/>
        <n v="12505"/>
        <n v="541"/>
        <n v="1546"/>
        <n v="1894"/>
        <n v="5267"/>
        <n v="307"/>
        <n v="10023"/>
        <n v="516"/>
        <n v="2622"/>
        <n v="2318"/>
        <n v="226"/>
        <n v="244"/>
        <n v="12528"/>
        <n v="6840"/>
        <n v="70"/>
        <n v="121"/>
        <n v="110"/>
        <n v="77"/>
        <n v="1740"/>
        <n v="9675"/>
        <n v="1866"/>
        <n v="335"/>
        <n v="253"/>
        <n v="474"/>
        <n v="314"/>
        <n v="19024"/>
        <n v="351"/>
        <n v="5513"/>
        <n v="228"/>
        <n v="1271"/>
        <n v="1636"/>
        <n v="135"/>
        <n v="346"/>
        <n v="2761"/>
        <n v="219"/>
        <n v="5930"/>
        <n v="1198"/>
        <n v="854"/>
        <n v="2376"/>
        <n v="1142"/>
        <n v="16259"/>
        <n v="1170"/>
        <n v="325"/>
        <n v="1402"/>
        <n v="123"/>
        <n v="5104"/>
        <n v="93"/>
        <n v="22272"/>
        <n v="1021"/>
        <n v="1768"/>
        <n v="1940"/>
        <n v="1193"/>
        <n v="891"/>
        <n v="54"/>
        <n v="188"/>
        <n v="420"/>
        <n v="1972"/>
        <n v="42"/>
        <n v="724"/>
        <n v="2715"/>
        <n v="1225"/>
        <n v="7016"/>
        <n v="8863"/>
        <n v="803"/>
        <n v="16426"/>
        <n v="43431"/>
        <n v="462"/>
        <n v="4490"/>
        <n v="1485"/>
        <n v="2803"/>
        <n v="873"/>
        <n v="1880"/>
        <n v="2506"/>
        <n v="9570"/>
        <n v="1151"/>
        <n v="3202"/>
        <n v="5916"/>
        <n v="439"/>
        <n v="1520"/>
        <n v="277"/>
        <n v="27513"/>
        <n v="119"/>
        <n v="1518"/>
        <n v="8202"/>
        <n v="68"/>
        <n v="1448"/>
        <n v="328"/>
        <n v="1040"/>
        <n v="15080"/>
        <n v="332"/>
        <n v="2450"/>
        <n v="1706"/>
        <n v="198"/>
        <n v="1102"/>
        <n v="191"/>
        <n v="2372"/>
        <n v="45"/>
        <n v="5457"/>
        <n v="5564"/>
        <n v="1801"/>
        <n v="687"/>
        <n v="6923"/>
        <n v="6172"/>
        <n v="975"/>
        <n v="61"/>
        <n v="3508"/>
        <n v="284"/>
        <n v="17470"/>
        <n v="17595"/>
        <n v="1836"/>
        <n v="2181"/>
        <n v="713"/>
        <n v="19"/>
        <n v="223"/>
        <n v="265"/>
        <n v="302"/>
        <n v="82"/>
        <n v="2367"/>
        <n v="3007"/>
        <n v="11099"/>
        <n v="-1253"/>
        <n v="274"/>
        <n v="6070"/>
        <n v="249"/>
        <n v="1091"/>
        <n v="3490"/>
        <n v="905"/>
        <n v="4826"/>
        <n v="2153"/>
        <n v="1323"/>
        <n v="270"/>
        <n v="300"/>
        <n v="1729"/>
        <n v="2214"/>
        <n v="128"/>
        <n v="30622"/>
        <n v="105"/>
        <n v="6856"/>
        <n v="47"/>
        <n v="3123"/>
        <n v="316"/>
        <n v="1425"/>
        <n v="65"/>
        <n v="928"/>
        <n v="15892"/>
        <n v="986"/>
        <n v="511"/>
        <n v="2209"/>
        <n v="2269"/>
        <n v="17818"/>
        <n v="1374"/>
        <n v="1318"/>
        <n v="594"/>
        <n v="7090"/>
        <n v="460"/>
        <n v="4446"/>
        <n v="267"/>
        <n v="8352"/>
        <n v="8687"/>
        <n v="33854"/>
        <n v="2005"/>
        <n v="5253"/>
        <n v="5884"/>
        <n v="181"/>
        <n v="170"/>
        <n v="1750"/>
        <n v="91"/>
        <n v="683"/>
        <n v="1949"/>
        <n v="2265"/>
        <n v="10060"/>
        <n v="13422"/>
        <n v="1775"/>
        <n v="1184"/>
        <n v="9577"/>
        <n v="22342"/>
        <n v="33"/>
        <n v="6202"/>
        <n v="5550"/>
        <n v="1276"/>
        <n v="2483"/>
        <n v="7842"/>
        <n v="1819"/>
        <n v="1490"/>
        <n v="1133"/>
        <n v="3146"/>
        <n v="578"/>
        <n v="952"/>
        <n v="193"/>
        <n v="100"/>
        <n v="58"/>
        <n v="1246"/>
        <n v="4896"/>
        <n v="5067"/>
        <n v="2123"/>
        <n v="295"/>
        <n v="31"/>
        <n v="966"/>
        <n v="130"/>
        <n v="8816"/>
        <n v="743"/>
        <n v="209"/>
        <n v="6988"/>
        <n v="7239"/>
        <n v="3332"/>
        <n v="961"/>
        <n v="372"/>
        <n v="1365"/>
        <n v="469"/>
        <n v="12842"/>
        <n v="40536"/>
        <n v="1341"/>
        <n v="2140"/>
        <n v="1984"/>
        <n v="1699"/>
        <n v="395"/>
        <n v="996"/>
        <n v="242"/>
        <n v="3951"/>
        <n v="5188"/>
        <n v="1293"/>
        <n v="3429"/>
        <n v="137"/>
        <n v="529"/>
        <n v="947"/>
        <n v="1379"/>
        <n v="1462"/>
        <n v="483"/>
        <n v="6905"/>
        <n v="7517"/>
        <n v="10707"/>
        <n v="1692"/>
        <n v="16788"/>
        <n v="76839"/>
        <n v="455"/>
        <n v="5680"/>
        <n v="1044"/>
        <n v="6478"/>
        <n v="5160"/>
        <n v="1541"/>
        <n v="2098"/>
        <n v="4190"/>
        <n v="290"/>
        <n v="926"/>
        <n v="882"/>
        <n v="471"/>
        <n v="72"/>
        <n v="78498"/>
        <n v="86"/>
        <n v="52"/>
        <n v="1107"/>
        <n v="4037"/>
        <n v="2395"/>
        <n v="1889"/>
        <n v="272"/>
        <n v="286"/>
        <n v="323"/>
        <n v="1033"/>
        <n v="580"/>
        <n v="1504"/>
        <n v="330"/>
        <n v="1754"/>
        <n v="7237"/>
        <n v="20045"/>
        <n v="2604"/>
        <n v="1068"/>
        <n v="2534"/>
        <n v="3736"/>
        <n v="61694"/>
        <n v="615"/>
        <n v="2963"/>
        <n v="4970"/>
        <n v="1560"/>
        <n v="1160"/>
        <n v="1506"/>
        <n v="812"/>
        <n v="239"/>
        <n v="1096"/>
        <n v="5390"/>
        <n v="5455"/>
        <n v="1641"/>
        <n v="1587"/>
        <n v="3392"/>
        <n v="35"/>
        <n v="585"/>
        <n v="1086"/>
        <n v="6200"/>
        <n v="20846"/>
        <n v="1945"/>
        <n v="729"/>
        <n v="29427"/>
        <n v="80388"/>
        <n v="4511"/>
        <n v="2747"/>
        <n v="4548"/>
        <n v="2112"/>
        <n v="9802"/>
        <n v="1406"/>
        <n v="576"/>
        <n v="8051"/>
        <n v="448"/>
        <n v="2355"/>
        <n v="481"/>
        <n v="56114"/>
        <n v="3084"/>
        <n v="1891"/>
        <n v="632"/>
        <n v="1508"/>
        <n v="2979"/>
        <n v="147"/>
        <n v="1476"/>
        <n v="898"/>
        <n v="3216"/>
        <n v="6682"/>
        <n v="3606"/>
        <n v="5012"/>
        <n v="1991"/>
        <n v="2404"/>
        <n v="13804"/>
        <n v="64422"/>
        <n v="1924"/>
        <n v="3174"/>
        <n v="1529"/>
        <n v="492"/>
        <n v="673"/>
        <n v="8503"/>
        <n v="1297"/>
        <n v="2037"/>
        <n v="11886"/>
        <n v="4803"/>
        <n v="12366"/>
        <n v="543"/>
        <n v="17456"/>
        <n v="13886"/>
        <n v="11986"/>
        <n v="859"/>
        <n v="3416"/>
        <n v="2413"/>
        <n v="1207"/>
        <n v="3750"/>
        <n v="7146"/>
        <n v="1082"/>
        <n v="256"/>
        <n v="731"/>
        <n v="2088"/>
        <n v="2339"/>
        <n v="3172"/>
        <n v="258"/>
        <n v="1467"/>
        <n v="476"/>
        <n v="817"/>
        <n v="9188"/>
        <n v="4497"/>
        <n v="1430"/>
        <n v="826"/>
        <n v="6654"/>
        <n v="29395"/>
        <n v="93209"/>
        <n v="2239"/>
        <n v="1272"/>
        <n v="574"/>
        <n v="773"/>
        <n v="2692"/>
        <n v="9779"/>
        <n v="819"/>
        <n v="720"/>
        <n v="775"/>
        <n v="659"/>
      </sharedItems>
    </cacheField>
    <cacheField name="Stock Moyen (PMP €)" numFmtId="2">
      <sharedItems containsSemiMixedTypes="0" containsString="0" containsNumber="1" minValue="-559.87199999999996" maxValue="278205.27840000001"/>
    </cacheField>
    <cacheField name="Expeditions (UVC)" numFmtId="2">
      <sharedItems containsSemiMixedTypes="0" containsString="0" containsNumber="1" containsInteger="1" minValue="0" maxValue="127805"/>
    </cacheField>
    <cacheField name="Famille de Produit" numFmtId="0">
      <sharedItems count="5">
        <s v="BOULANGERIE"/>
        <s v="MIX LEGUMES"/>
        <s v="CREMERIE"/>
        <s v="VOLAILLE"/>
        <s v="EMBALLAGES"/>
      </sharedItems>
    </cacheField>
    <cacheField name="Prix/ref Numérique" numFmtId="2">
      <sharedItems containsSemiMixedTypes="0" containsString="0" containsNumber="1" minValue="0" maxValue="575.42400000000009" count="773">
        <n v="6.7213942283563366"/>
        <n v="5.49101774659513"/>
        <n v="0"/>
        <n v="16.755428571428574"/>
        <n v="0.64365933014354071"/>
        <n v="20.691257142857147"/>
        <n v="13.530342857142857"/>
        <n v="0.80592127659574475"/>
        <n v="15.567375530839232"/>
        <n v="25.183581308411213"/>
        <n v="25.239266742857144"/>
        <n v="18.572012307692308"/>
        <n v="31.02994285714286"/>
        <n v="13.059692307692309"/>
        <n v="10.390718725099601"/>
        <n v="11.574941538461539"/>
        <n v="3.9066028708133973"/>
        <n v="0.92155368844221119"/>
        <n v="3.6679984877126652"/>
        <n v="3.6308132805360955"/>
        <n v="39.449189189189191"/>
        <n v="17.492146134239594"/>
        <n v="7.8551095152603239"/>
        <n v="1.2159221438233465"/>
        <n v="49.977131707317071"/>
        <n v="4.2339583710407238"/>
        <n v="7.8555958395245167"/>
        <n v="1.4053087519419991"/>
        <n v="1.3125310216718269"/>
        <n v="8.9976393442622946"/>
        <n v="2.8102558746736297"/>
        <n v="10.278412935826175"/>
        <n v="1.8423818181818181"/>
        <n v="7.5218499999999997"/>
        <n v="1.3362919970082274"/>
        <n v="7.5027714719271632"/>
        <n v="5.5106019681031562"/>
        <n v="24.347720930232558"/>
        <n v="21.056346496815287"/>
        <n v="13.174822246455834"/>
        <n v="13.870415366146458"/>
        <n v="28.764507042253523"/>
        <n v="17.105012658227849"/>
        <n v="1.4151498605534953"/>
        <n v="0.9868890823084201"/>
        <n v="5.258057142857143"/>
        <n v="2.9000655737704921"/>
        <n v="575.42400000000009"/>
        <n v="146.46651428571428"/>
        <n v="56.420099999999998"/>
        <n v="105.27222857142858"/>
        <n v="2.4555789473684211"/>
        <n v="59.191152317880807"/>
        <n v="10.520689655172413"/>
        <n v="38.010600000000004"/>
        <n v="8.557320574162679"/>
        <n v="0.49140969479353686"/>
        <n v="121.12045714285716"/>
        <n v="1.173103448275862"/>
        <n v="136.80981452513967"/>
        <n v="3.5804468437091863"/>
        <n v="14.80344827586207"/>
        <n v="137.12039999999999"/>
        <n v="24.669059016393447"/>
        <n v="11.295051697127938"/>
        <n v="8.442514285714287"/>
        <n v="7.5223845468053501"/>
        <n v="210.78871578947368"/>
        <n v="4.7279569120287253"/>
        <n v="5.3404137931034485"/>
        <n v="1.7847000000000004"/>
        <n v="55.50582857142858"/>
        <n v="2.9625755465587047"/>
        <n v="32.308200000000006"/>
        <n v="1.0948587384185811"/>
        <n v="5.0270992736077478"/>
        <n v="14.473449664429529"/>
        <n v="13.374622096317283"/>
        <n v="6.4218312387791743"/>
        <n v="6.5096261919898284"/>
        <n v="2.6123724825523431"/>
        <n v="6.6036033994334282"/>
        <n v="5.3834533188248104"/>
        <n v="8.8579938461538461"/>
        <n v="137.59817142857142"/>
        <n v="28.062523636363636"/>
        <n v="43.8348038585209"/>
        <n v="30.216348603351957"/>
        <n v="51.393103448275866"/>
        <n v="8.9374307304785905"/>
        <n v="6.7208020297209137"/>
        <n v="5.4913529615517849"/>
        <n v="7.5818078460399718"/>
        <n v="16.851261496225121"/>
        <n v="0.64404452423698388"/>
        <n v="13.603551219512198"/>
        <n v="23.029233644859815"/>
        <n v="25.241443902439027"/>
        <n v="25.209977142857145"/>
        <n v="18.560114798206278"/>
        <n v="13.228457142857144"/>
        <n v="10.586780198019801"/>
        <n v="10.400135725938011"/>
        <n v="11.576389492119089"/>
        <n v="3.909388753056235"/>
        <n v="9.2163831060858001"/>
        <n v="0.92155629742033407"/>
        <n v="0.92160000000000009"/>
        <n v="0.44646889952153118"/>
        <n v="3.6682758620689655"/>
        <n v="3.6309854974704892"/>
        <n v="39.451569230769231"/>
        <n v="17.491012433392541"/>
        <n v="8.1576448989773009"/>
        <n v="1.2159122502586963"/>
        <n v="50.151876923076927"/>
        <n v="4.2339459255770144"/>
        <n v="7.8579310344827595"/>
        <n v="1.4058531837573076"/>
        <n v="1.3124928416485901"/>
        <n v="9.0109752593774939"/>
        <n v="10.278620689655172"/>
        <n v="1.8424067796610168"/>
        <n v="7.5143715178013748"/>
        <n v="1.3368118309859156"/>
        <n v="7.5041379310344833"/>
        <n v="5.5102549977787652"/>
        <n v="24.369760765550243"/>
        <n v="3.2171125827814571"/>
        <n v="21.054607531380753"/>
        <n v="13.181801374141163"/>
        <n v="28.830000000000002"/>
        <n v="17.086205607476636"/>
        <n v="1.4151696394438911"/>
        <n v="0.98689003991950119"/>
        <n v="2.8980860068259386"/>
        <n v="537.06240000000003"/>
        <n v="56.782231578947375"/>
        <n v="2.4573878453038671"/>
        <n v="59.228602597402599"/>
        <n v="10.518928870292887"/>
        <n v="38.000467415730334"/>
        <n v="8.5512762836185825"/>
        <n v="0.49145738365701724"/>
        <n v="87.702101189860315"/>
        <n v="46.235172413793109"/>
        <n v="49.870362017804162"/>
        <n v="51.365847526673136"/>
        <n v="121.57155754189945"/>
        <n v="28.290547572815537"/>
        <n v="1.842313846153846"/>
        <n v="1.1731034482758622"/>
        <n v="136.90394701986756"/>
        <n v="3.5801554316306046"/>
        <n v="137.59817142857145"/>
        <n v="24.946441237113401"/>
        <n v="11.298967409948544"/>
        <n v="8.4727741935483891"/>
        <n v="7.5199901538461553"/>
        <n v="210.62326153846158"/>
        <n v="4.7251291866028708"/>
        <n v="55.740030379746841"/>
        <n v="2.960586096256685"/>
        <n v="1.0947793944160442"/>
        <n v="5.0262398052343285"/>
        <n v="14.523039697542535"/>
        <n v="6.863824083769634"/>
        <n v="1.4151262040816326"/>
        <n v="6.6058177412375603"/>
        <n v="2.6125118387909323"/>
        <n v="6.6051089108910901"/>
        <n v="5.3757322709163349"/>
        <n v="28.060031366075115"/>
        <n v="43.724834042553198"/>
        <n v="30.258609230769231"/>
        <n v="50.921999999999997"/>
        <n v="0.80440365492469601"/>
        <n v="8.9373865367042349"/>
        <n v="4.9959333476119081"/>
        <n v="6.7167445544554454"/>
        <n v="5.4921213832039522"/>
        <n v="16.84728947368421"/>
        <n v="0.64344753363228713"/>
        <n v="20.518920000000001"/>
        <n v="0.80177142857142858"/>
        <n v="23.064000000000004"/>
        <n v="25.197080547945205"/>
        <n v="25.229655445544555"/>
        <n v="18.574751273227804"/>
        <n v="12.99637894736842"/>
        <n v="10.349485714285715"/>
        <n v="11.582068965517243"/>
        <n v="3.9095327102803741"/>
        <n v="0.91238400000000008"/>
        <n v="0.92169404081632655"/>
        <n v="3.6309753116597414"/>
        <n v="39.420939130434789"/>
        <n v="17.488116788321172"/>
        <n v="8.1725585606500299"/>
        <n v="1.2159092303427885"/>
        <n v="49.896000000000001"/>
        <n v="4.2342511734401835"/>
        <n v="7.8543673469387754"/>
        <n v="1.4056727272727274"/>
        <n v="1.3124070602556299"/>
        <n v="9.0088016032064129"/>
        <n v="2.8112753391859537"/>
        <n v="10.278456297481007"/>
        <n v="1.8419489833641405"/>
        <n v="7.511043725743856"/>
        <n v="1.3363488912354806"/>
        <n v="7.5018515778019603"/>
        <n v="5.5110962597303965"/>
        <n v="24.332716612377855"/>
        <n v="3.2211864711164329"/>
        <n v="21.020818604651165"/>
        <n v="13.181437070938216"/>
        <n v="13.870498705780847"/>
        <n v="28.739469026548676"/>
        <n v="17.102950819672131"/>
        <n v="1.4151724137931037"/>
        <n v="0.98680421052631584"/>
        <n v="2.8997354581673309"/>
        <n v="146.87000330578513"/>
        <n v="56.445120000000003"/>
        <n v="2.4526451612903228"/>
        <n v="59.269655172413799"/>
        <n v="10.520037209302325"/>
        <n v="38.143131428571422"/>
        <n v="87.688221221864964"/>
        <n v="46.10819820895523"/>
        <n v="49.935614229249012"/>
        <n v="51.333630379746836"/>
        <n v="121.50619108280256"/>
        <n v="28.382400000000001"/>
        <n v="136.81993846153847"/>
        <n v="3.5803185198621446"/>
        <n v="138.00050526315789"/>
        <n v="25.038937529504327"/>
        <n v="11.298146699266503"/>
        <n v="8.4858092307692328"/>
        <n v="210.69312000000002"/>
        <n v="55.773197687861277"/>
        <n v="2.964199058312206"/>
        <n v="32.208263013698634"/>
        <n v="1.0948832377740305"/>
        <n v="5.0238931552587651"/>
        <n v="14.520056206088993"/>
        <n v="13.386472727272729"/>
        <n v="6.9570157618213662"/>
        <n v="1.415134116489329"/>
        <n v="6.9399367011564213"/>
        <n v="3.5729723076923077"/>
        <n v="6.6047373572593813"/>
        <n v="28.056273894436519"/>
        <n v="30.192252631578953"/>
        <n v="51.376390243902442"/>
        <n v="0.80441379310344829"/>
        <n v="8.9187096774193559"/>
        <n v="7.0758620689655176"/>
        <n v="4.9949523996082279"/>
        <n v="6.7214606334841642"/>
        <n v="5.4917443298969078"/>
        <n v="16.844378876781224"/>
        <n v="0.64416969696969706"/>
        <n v="20.564000000000004"/>
        <n v="13.599581538461539"/>
        <n v="25.23891063829787"/>
        <n v="25.64321142857143"/>
        <n v="18.583448275862072"/>
        <n v="13.18564660194175"/>
        <n v="10.534628571428572"/>
        <n v="10.399004784688996"/>
        <n v="11.579509392265194"/>
        <n v="3.9094806629834262"/>
        <n v="9.2161044803192471"/>
        <n v="0.92169404081632667"/>
        <n v="0.92168209806157364"/>
        <n v="3.6307886720072213"/>
        <n v="39.45302479338843"/>
        <n v="17.497344956413453"/>
        <n v="8.001115499817363"/>
        <n v="1.2159142363749396"/>
        <n v="50.14800000000001"/>
        <n v="4.2335903786191542"/>
        <n v="7.8568727272727283"/>
        <n v="1.4056413842311808"/>
        <n v="1.3117360824742268"/>
        <n v="9.0085787234042556"/>
        <n v="10.278620689655174"/>
        <n v="1.8404262295081968"/>
        <n v="1.336647784535187"/>
        <n v="5.511035602748283"/>
        <n v="24.329271028037386"/>
        <n v="3.2213793103448278"/>
        <n v="21.035054214123008"/>
        <n v="13.17997894736842"/>
        <n v="28.766209386281592"/>
        <n v="17.03314285714286"/>
        <n v="0.98689224730127589"/>
        <n v="2.8882285714285718"/>
        <n v="146.46651428571431"/>
        <n v="56.793061682242993"/>
        <n v="104.80435200000001"/>
        <n v="2.4533581395348842"/>
        <n v="59.241543083003954"/>
        <n v="10.51966349670812"/>
        <n v="37.95628235294118"/>
        <n v="0.49148950276243097"/>
        <n v="87.702682872928179"/>
        <n v="46.111126829268301"/>
        <n v="49.903800000000004"/>
        <n v="51.387339130434789"/>
        <n v="121.53383754266213"/>
        <n v="28.484129032258068"/>
        <n v="1.8423138461538462"/>
        <n v="136.98641927710844"/>
        <n v="3.5806452244897966"/>
        <n v="14.796506447831185"/>
        <n v="137.82981818181818"/>
        <n v="11.300916152450093"/>
        <n v="211.38206896551728"/>
        <n v="5.3404137931034494"/>
        <n v="55.602697382198961"/>
        <n v="2.9632067453625632"/>
        <n v="31.682879999999997"/>
        <n v="1.0948274876305664"/>
        <n v="3.6361992810927388"/>
        <n v="5.0219999999999994"/>
        <n v="14.5152"/>
        <n v="13.383220877290393"/>
        <n v="6.9575895196506554"/>
        <n v="1.4151478838653764"/>
        <n v="7.0023336357744652"/>
        <n v="6.6003037974683547"/>
        <n v="8.8614895027624314"/>
        <n v="136.84626885245902"/>
        <n v="28.069409350057015"/>
        <n v="30.17489577464789"/>
        <n v="51.248842105263158"/>
        <n v="7.0757000572409847"/>
        <n v="1.0073714578005115"/>
        <n v="12.909129411764708"/>
        <n v="6.7220689655172423"/>
        <n v="5.492599724896837"/>
        <n v="16.833761570827487"/>
        <n v="20.329010526315788"/>
        <n v="13.590952466367716"/>
        <n v="0.80614716679968079"/>
        <n v="23.044347169811321"/>
        <n v="26.060779297597044"/>
        <n v="25.842980079681279"/>
        <n v="18.558834437086094"/>
        <n v="31.029942857142856"/>
        <n v="13.174946341463416"/>
        <n v="3.9093536121673007"/>
        <n v="9.2102572283150561"/>
        <n v="0.92163831060857992"/>
        <n v="0.92171417244796838"/>
        <n v="0.44682521947326415"/>
        <n v="3.6306803218727142"/>
        <n v="39.338093959731545"/>
        <n v="8.0001489291598045"/>
        <n v="1.195448275862069"/>
        <n v="50.029590361445784"/>
        <n v="4.2334090607734813"/>
        <n v="7.8536095325389557"/>
        <n v="1.4055720343839542"/>
        <n v="1.3122872531418315"/>
        <n v="9.0104220994475135"/>
        <n v="10.277768752590138"/>
        <n v="1.8434140269391548"/>
        <n v="7.5117343873517788"/>
        <n v="1.336209230769231"/>
        <n v="5.5092244897959191"/>
        <n v="24.313600000000001"/>
        <n v="3.2196076993583871"/>
        <n v="21.009456"/>
        <n v="13.178873337189129"/>
        <n v="13.867902439024393"/>
        <n v="28.786542056074769"/>
        <n v="17.077500000000001"/>
        <n v="0.98688623865194969"/>
        <n v="2.9030399999999998"/>
        <n v="146.02267636363638"/>
        <n v="56.616685714285715"/>
        <n v="104.75618823529413"/>
        <n v="2.4438857142857144"/>
        <n v="10.520075845974329"/>
        <n v="37.872612765957449"/>
        <n v="0.49144930006086435"/>
        <n v="87.714204034582124"/>
        <n v="46.164941772151906"/>
        <n v="49.673828571428572"/>
        <n v="51.392963368421057"/>
        <n v="121.41952000000001"/>
        <n v="28.52795076923077"/>
        <n v="1.8434482758620689"/>
        <n v="138.17875443037974"/>
        <n v="11.287627397260277"/>
        <n v="8.4700143322475565"/>
        <n v="7.5174200956937804"/>
        <n v="54.532042105263159"/>
        <n v="2.9639228610230872"/>
        <n v="32.290362836185821"/>
        <n v="1.1544624063464082"/>
        <n v="3.6365390503984738"/>
        <n v="5.0274220408163259"/>
        <n v="14.518218340611355"/>
        <n v="13.385837936267071"/>
        <n v="7.0488727272727285"/>
        <n v="7.0087460648801132"/>
        <n v="3.5701982608695655"/>
        <n v="6.5939804560260598"/>
        <n v="8.8549665071770338"/>
        <n v="28.06513360323887"/>
        <n v="32.690265168539327"/>
        <n v="51.2586168224299"/>
        <n v="1.4708786922988375"/>
        <n v="1.0073623914456196"/>
        <n v="43.506934806629836"/>
        <n v="5.9477673815461349"/>
        <n v="6.7214035408338093"/>
        <n v="5.492655336505778"/>
        <n v="16.849454545454545"/>
        <n v="0.66072734952481538"/>
        <n v="21.654385714285716"/>
        <n v="14.007037701974866"/>
        <n v="23.084552486187846"/>
        <n v="25.983783529411763"/>
        <n v="25.85419867549669"/>
        <n v="18.575802514285716"/>
        <n v="13.756114285714284"/>
        <n v="10.583399999999999"/>
        <n v="10.394944655929724"/>
        <n v="11.57791023339318"/>
        <n v="3.9099435608004107"/>
        <n v="0.94750092715231804"/>
        <n v="0.94774616302186876"/>
        <n v="0.47106242925555075"/>
        <n v="3.6308180599016544"/>
        <n v="40.05418816901409"/>
        <n v="17.491621621621622"/>
        <n v="8.1688642372350433"/>
        <n v="1.18425465938591"/>
        <n v="49.392000000000003"/>
        <n v="4.2339064817800711"/>
        <n v="1.4466784864864866"/>
        <n v="9.0124137931034483"/>
        <n v="2.8110447039871125"/>
        <n v="10.278096403978576"/>
        <n v="1.8433266630016492"/>
        <n v="7.5124800000000009"/>
        <n v="1.3359590467784643"/>
        <n v="5.5115839796567077"/>
        <n v="24.330955414012738"/>
        <n v="3.2175968688845407"/>
        <n v="21.048340484429065"/>
        <n v="13.172369747899161"/>
        <n v="28.790618892508146"/>
        <n v="17.091979274611401"/>
        <n v="2.8882285714285714"/>
        <n v="56.805408000000007"/>
        <n v="105.87724137931035"/>
        <n v="2.4522266211604093"/>
        <n v="59.262044301765656"/>
        <n v="10.518970588235295"/>
        <n v="38.143542857142862"/>
        <n v="0.49716234458259323"/>
        <n v="87.713804992934541"/>
        <n v="46.178749830508472"/>
        <n v="48.605574193548392"/>
        <n v="51.364889440993792"/>
        <n v="121.46406127659574"/>
        <n v="29.024750769230767"/>
        <n v="1.858176"/>
        <n v="136.70904358208958"/>
        <n v="14.795718015665797"/>
        <n v="11.295609847596719"/>
        <n v="8.4677158208955223"/>
        <n v="7.5185442799461644"/>
        <n v="210.17417142857144"/>
        <n v="1.7936019801980201"/>
        <n v="57.14987942583732"/>
        <n v="2.9641095946639302"/>
        <n v="32.238720000000001"/>
        <n v="1.2159056668574699"/>
        <n v="3.6363192706174887"/>
        <n v="5.0251208406304739"/>
        <n v="14.52366367346939"/>
        <n v="13.382819213973798"/>
        <n v="7.0913402390438245"/>
        <n v="7.0152677070828338"/>
        <n v="4.2357577523413115"/>
        <n v="6.572571428571429"/>
        <n v="8.8443870967741951"/>
        <n v="28.053415384615388"/>
        <n v="33.848719829424311"/>
        <n v="51.269760000000005"/>
        <n v="7.075421273944869"/>
        <n v="1.0073552397868561"/>
        <n v="43.51525369127517"/>
        <n v="12.916961495327104"/>
        <n v="11.5425"/>
        <n v="5.9466490876986464"/>
        <n v="29.84081012658228"/>
        <n v="34.516409638554222"/>
        <n v="39.117064462809921"/>
        <n v="34.197718811881188"/>
        <n v="6.7220009111617323"/>
        <n v="5.4925952197378569"/>
        <n v="16.841819025522042"/>
        <n v="21.624192000000004"/>
        <n v="13.991292430278886"/>
        <n v="0.8040358208955225"/>
        <n v="23.032495114006515"/>
        <n v="15.59431836734694"/>
        <n v="25.933224489795919"/>
        <n v="19.693014173228345"/>
        <n v="13.823054014598542"/>
        <n v="10.594371266540643"/>
        <n v="10.404129250263992"/>
        <n v="11.574341986947063"/>
        <n v="3.9092749658002739"/>
        <n v="0.94691180124223617"/>
        <n v="0.94769726285300515"/>
        <n v="0.51019332180391108"/>
        <n v="3.6309666573269825"/>
        <n v="40.151463829787239"/>
        <n v="18.879207778608826"/>
        <n v="8.5820294496068623"/>
        <n v="1.4132993089446768"/>
        <n v="50.151876923076919"/>
        <n v="4.2338661971830991"/>
        <n v="8.0013103448275871"/>
        <n v="1.4057405372028406"/>
        <n v="1.4895627906976747"/>
        <n v="9.0077075718015678"/>
        <n v="2.8117241379310345"/>
        <n v="1.842826216742375"/>
        <n v="1.3365025738798857"/>
        <n v="5.5116189021479718"/>
        <n v="24.393103448275866"/>
        <n v="21.052722246220302"/>
        <n v="13.177469387755105"/>
        <n v="28.859617834394907"/>
        <n v="18.726600000000005"/>
        <n v="1.3946757165787664"/>
        <n v="2.8991275471698117"/>
        <n v="147.0342139534884"/>
        <n v="56.855574683544305"/>
        <n v="103.92258461538464"/>
        <n v="59.250380487804875"/>
        <n v="10.520168441912313"/>
        <n v="37.824840000000009"/>
        <n v="0.49700743215031323"/>
        <n v="87.697921016410803"/>
        <n v="46.139982352941182"/>
        <n v="49.847513286713294"/>
        <n v="51.375197158081711"/>
        <n v="121.74158769230769"/>
        <n v="29.008103225806458"/>
        <n v="1.8764058278145694"/>
        <n v="136.86482229102168"/>
        <n v="130.41038697068407"/>
        <n v="11.294353533397871"/>
        <n v="7.5246206896551735"/>
        <n v="211.06098227848105"/>
        <n v="1.7942648936170214"/>
        <n v="60.674792727272738"/>
        <n v="1.9121059337913806"/>
        <n v="2.9642736602052451"/>
        <n v="32.245416867469878"/>
        <n v="1.2269468564322235"/>
        <n v="3.6365844050885503"/>
        <n v="5.0257327188940097"/>
        <n v="7.1412674157303382"/>
        <n v="7.0226030327214692"/>
        <n v="4.4568113654301502"/>
        <n v="7.1720861538461538"/>
        <n v="8.8579938461538479"/>
        <n v="33.934659622641512"/>
        <n v="50.89170731707317"/>
        <n v="7.0743468950749469"/>
        <n v="1.0073700262586314"/>
        <n v="43.502400000000002"/>
        <n v="12.921188525143435"/>
        <n v="11.543526760563381"/>
        <n v="26.695119617224883"/>
        <n v="5.9456492307692317"/>
        <n v="92.791200000000018"/>
        <n v="29.886206896551723"/>
        <n v="34.906374501992033"/>
        <n v="39.160800000000002"/>
        <n v="34.084589268292689"/>
        <n v="27.428275862068968"/>
        <n v="18.163340585774058"/>
        <n v="43.115649635036505"/>
        <n v="7.1885922077922082"/>
        <n v="5.9467037213565543"/>
        <n v="17.787553930530166"/>
        <n v="21.517527272727275"/>
        <n v="13.935085714285714"/>
        <n v="0.80620945179584125"/>
        <n v="23.568408968609862"/>
        <n v="15.58922800718133"/>
        <n v="19.696041509433964"/>
        <n v="31.742742857142861"/>
        <n v="13.756114285714288"/>
        <n v="10.738285714285714"/>
        <n v="10.663089230769232"/>
        <n v="11.869935911602211"/>
        <n v="0.94720984615384618"/>
        <n v="0.94764774193548384"/>
        <n v="0.51157894736842113"/>
        <n v="4.1485304422910874"/>
        <n v="40.188438046272495"/>
        <n v="19.212148148148149"/>
        <n v="8.7088613314303185"/>
        <n v="1.4673103448275864"/>
        <n v="50.17166850828729"/>
        <n v="4.2334850809133231"/>
        <n v="7.9936535885167466"/>
        <n v="1.405800655260284"/>
        <n v="1.5080105540897097"/>
        <n v="9.0089999999999986"/>
        <n v="2.810714542190305"/>
        <n v="14.412413793103449"/>
        <n v="1.8431125948406681"/>
        <n v="7.5148950213371277"/>
        <n v="1.3354500000000002"/>
        <n v="5.7608120233511375"/>
        <n v="24.380035714285718"/>
        <n v="21.046401359388277"/>
        <n v="13.182328662420383"/>
        <n v="28.816465696465698"/>
        <n v="1.3946854474819119"/>
        <n v="103.71263999999999"/>
        <n v="59.251596953210012"/>
        <n v="10.519698539802167"/>
        <n v="40.067446153846156"/>
        <n v="0.49583283582089555"/>
        <n v="87.701589105058389"/>
        <n v="46.094053012048192"/>
        <n v="49.948269613259669"/>
        <n v="51.406286620835544"/>
        <n v="121.63151392405067"/>
        <n v="28.398315789473688"/>
        <n v="1.8741417721518989"/>
        <n v="130.46479411764707"/>
        <n v="11.276593548387098"/>
        <n v="8.5963866028708136"/>
        <n v="207.47963076923077"/>
        <n v="1.7949679758308157"/>
        <n v="60.430628571428578"/>
        <n v="1.9117170731707316"/>
        <n v="32.876402672605792"/>
        <n v="1.228782089552239"/>
        <n v="4.1093401975456452"/>
        <n v="5.1624838602329453"/>
        <n v="7.1428948453608259"/>
        <n v="7.743108699122109"/>
        <n v="4.460535610246108"/>
        <n v="7.277220717131474"/>
        <n v="8.8536000000000001"/>
        <n v="28.065084858569055"/>
        <n v="33.963600000000007"/>
        <n v="51.099428571428568"/>
        <n v="7.0758620689655185"/>
        <n v="1.007375691533948"/>
        <n v="43.267885714285718"/>
        <n v="12.917922661122661"/>
        <n v="11.543954631379963"/>
        <n v="26.437764705882355"/>
        <n v="5.9468855895196517"/>
        <n v="30.588008108108109"/>
        <n v="35.099110006540222"/>
        <n v="39.209649230769237"/>
        <n v="34.213697560975611"/>
        <n v="29.747019316493311"/>
        <n v="27.271542857142858"/>
        <n v="4.7698592178770953"/>
        <n v="48.272344615384618"/>
        <n v="18.160828726877043"/>
        <n v="23.11447272727273"/>
        <n v="43.147636363636373"/>
        <n v="45.443058563535914"/>
        <n v="7.2879665059390799"/>
        <n v="6.2088691957511379"/>
        <n v="18.229833770239015"/>
        <n v="21.739297959183677"/>
        <n v="13.988323018867927"/>
        <n v="0.80577230769230768"/>
        <n v="23.646413793103445"/>
        <n v="15.592727272727274"/>
        <n v="20.182564948453606"/>
        <n v="32.254354285714285"/>
        <n v="10.828657425742575"/>
        <n v="11.071542857142857"/>
        <n v="12.213387341772151"/>
        <n v="0.94617506112469441"/>
        <n v="0.94774316002019188"/>
        <n v="0.512004996876952"/>
        <n v="4.5116471615720526"/>
        <n v="40.205793103448279"/>
        <n v="19.456150276243097"/>
        <n v="8.7515637030247504"/>
        <n v="1.4746736569206396"/>
        <n v="49.969592920353982"/>
        <n v="4.2340325045886873"/>
        <n v="8.040379976717114"/>
        <n v="1.4056443870967741"/>
        <n v="1.5190187353629978"/>
        <n v="10.670632739328637"/>
        <n v="14.405249378624692"/>
        <n v="1.8420123711340206"/>
        <n v="7.6260121212121215"/>
        <n v="1.33665408"/>
        <n v="5.9080141057934519"/>
        <n v="22.97413530499076"/>
        <n v="21.05534585635359"/>
        <n v="13.180865817825662"/>
        <n v="28.771875000000001"/>
        <n v="2.9041856353591164"/>
        <n v="55.890830769230774"/>
        <n v="59.253439124487009"/>
        <n v="10.520689655172415"/>
        <n v="40.075123404255322"/>
        <n v="0.49708627618640444"/>
        <n v="87.706582093316527"/>
        <n v="46.1491534883721"/>
        <n v="49.856452941176478"/>
        <n v="51.385089570552154"/>
        <n v="121.43587500000001"/>
        <n v="28.906457142857146"/>
        <n v="130.55209043478263"/>
        <n v="11.29608765957447"/>
        <n v="8.6660129032258055"/>
        <n v="7.5183428571428577"/>
        <n v="61.57066329113924"/>
        <n v="1.9013142857142857"/>
        <n v="2.9636027359781125"/>
        <n v="32.867797307221544"/>
        <n v="1.2288585111014367"/>
        <n v="4.5042998852581695"/>
        <n v="5.2705344896597728"/>
        <n v="7.316242188879083"/>
        <n v="7.8737343141497194"/>
        <n v="4.4654144449030131"/>
        <n v="7.6018707692307705"/>
        <n v="9.0823031476997578"/>
        <n v="28.069677186654644"/>
        <n v="33.890560000000001"/>
        <n v="51.099428571428582"/>
        <n v="7.0757176390542611"/>
        <n v="1.0073721464665431"/>
        <n v="12.921604287628409"/>
        <n v="11.53991489361702"/>
        <n v="26.683513043478264"/>
        <n v="5.9463169811320755"/>
        <n v="30.608689655172416"/>
        <n v="35.068271770334924"/>
        <n v="39.168175609756098"/>
        <n v="35.532251487710219"/>
        <n v="29.751322654462246"/>
        <n v="27.420124814264486"/>
        <n v="5.1261732283464569"/>
        <n v="48.299709890109895"/>
        <n v="18.146160000000002"/>
        <n v="23.114006709677415"/>
        <n v="43.137953321364449"/>
        <n v="42.447441578148712"/>
        <n v="5.19288323133414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72.644049189817" createdVersion="8" refreshedVersion="8" minRefreshableVersion="3" recordCount="928" xr:uid="{DD0D7D8E-8F76-4EBD-A4EA-759AC7F4A673}">
  <cacheSource type="worksheet">
    <worksheetSource ref="A1:H929" sheet="Expéditions"/>
  </cacheSource>
  <cacheFields count="8">
    <cacheField name="AnnéeMois" numFmtId="1">
      <sharedItems containsSemiMixedTypes="0" containsString="0" containsNumber="1" containsInteger="1" minValue="202205" maxValue="202301" count="9">
        <n v="202205"/>
        <n v="202206"/>
        <n v="202207"/>
        <n v="202208"/>
        <n v="202209"/>
        <n v="202210"/>
        <n v="202211"/>
        <n v="202212"/>
        <n v="202301"/>
      </sharedItems>
    </cacheField>
    <cacheField name="Codes Produits Achetes" numFmtId="1">
      <sharedItems containsSemiMixedTypes="0" containsString="0" containsNumber="1" containsInteger="1" minValue="5540246170256" maxValue="5540246196800"/>
    </cacheField>
    <cacheField name="Stock Moyen (UVC)" numFmtId="2">
      <sharedItems containsSemiMixedTypes="0" containsString="0" containsNumber="1" containsInteger="1" minValue="-1253" maxValue="93209"/>
    </cacheField>
    <cacheField name="Stock Moyen (PMP €)" numFmtId="2">
      <sharedItems containsSemiMixedTypes="0" containsString="0" containsNumber="1" minValue="-559.87199999999996" maxValue="278205.27840000001"/>
    </cacheField>
    <cacheField name="Expeditions (UVC)" numFmtId="2">
      <sharedItems containsSemiMixedTypes="0" containsString="0" containsNumber="1" containsInteger="1" minValue="0" maxValue="127805"/>
    </cacheField>
    <cacheField name="Famille de Produit" numFmtId="0">
      <sharedItems count="5">
        <s v="BOULANGERIE"/>
        <s v="MIX LEGUMES"/>
        <s v="CREMERIE"/>
        <s v="VOLAILLE"/>
        <s v="EMBALLAGES"/>
      </sharedItems>
    </cacheField>
    <cacheField name="Prix/ref Numérique" numFmtId="2">
      <sharedItems containsSemiMixedTypes="0" containsString="0" containsNumber="1" minValue="0" maxValue="575.42400000000009"/>
    </cacheField>
    <cacheField name="Etat" numFmtId="0">
      <sharedItems count="2">
        <s v="En stock"/>
        <s v="Rup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72.726105324073" createdVersion="8" refreshedVersion="8" minRefreshableVersion="3" recordCount="971" xr:uid="{416681AB-944F-4808-94DB-5F74347AB6AC}">
  <cacheSource type="worksheet">
    <worksheetSource name="Réception2"/>
  </cacheSource>
  <cacheFields count="3">
    <cacheField name="AnnéeMois" numFmtId="1">
      <sharedItems containsSemiMixedTypes="0" containsString="0" containsNumber="1" containsInteger="1" minValue="202205" maxValue="202301" count="9">
        <n v="202205"/>
        <n v="202208"/>
        <n v="202206"/>
        <n v="202207"/>
        <n v="202209"/>
        <n v="202210"/>
        <n v="202211"/>
        <n v="202301"/>
        <n v="202212"/>
      </sharedItems>
    </cacheField>
    <cacheField name="Num CDE" numFmtId="1">
      <sharedItems containsSemiMixedTypes="0" containsString="0" containsNumber="1" containsInteger="1" minValue="142634985" maxValue="143541616"/>
    </cacheField>
    <cacheField name="Famille de Produit" numFmtId="0">
      <sharedItems count="5">
        <s v="EMBALLAGES"/>
        <s v="BOULANGERIE"/>
        <s v="CREMERIE"/>
        <s v="VOLAILLE"/>
        <s v="MIX LEGUM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74.710017245372" createdVersion="8" refreshedVersion="8" minRefreshableVersion="3" recordCount="50" xr:uid="{5813FC1E-C62B-494C-AF0E-89738475846A}">
  <cacheSource type="worksheet">
    <worksheetSource name="Consolidation"/>
  </cacheSource>
  <cacheFields count="6">
    <cacheField name="AnnéeMois" numFmtId="0">
      <sharedItems containsSemiMixedTypes="0" containsString="0" containsNumber="1" containsInteger="1" minValue="202204" maxValue="202301" count="10">
        <n v="202204"/>
        <n v="202205"/>
        <n v="202206"/>
        <n v="202207"/>
        <n v="202208"/>
        <n v="202209"/>
        <n v="202210"/>
        <n v="202211"/>
        <n v="202212"/>
        <n v="202301"/>
      </sharedItems>
    </cacheField>
    <cacheField name="Famille de Produit" numFmtId="0">
      <sharedItems count="5">
        <s v="BOULANGERIE"/>
        <s v="CREMERIE"/>
        <s v="EMBALLAGES"/>
        <s v="MIX LEGUMES"/>
        <s v="VOLAILLE"/>
      </sharedItems>
    </cacheField>
    <cacheField name="Clef AnnéeMoisFamille" numFmtId="0">
      <sharedItems/>
    </cacheField>
    <cacheField name="Qte Réceptionnées (UVC)" numFmtId="0">
      <sharedItems containsSemiMixedTypes="0" containsString="0" containsNumber="1" containsInteger="1" minValue="0" maxValue="359044"/>
    </cacheField>
    <cacheField name="Qte Expédiées (UVC)" numFmtId="0">
      <sharedItems containsSemiMixedTypes="0" containsString="0" containsNumber="1" containsInteger="1" minValue="0" maxValue="326406"/>
    </cacheField>
    <cacheField name="Qte Commandees (UVC)" numFmtId="0">
      <sharedItems containsSemiMixedTypes="0" containsString="0" containsNumber="1" containsInteger="1" minValue="0" maxValue="377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n v="5540246170256"/>
    <n v="1594"/>
    <n v="10713.902400000001"/>
    <n v="8357"/>
    <x v="0"/>
  </r>
  <r>
    <x v="0"/>
    <n v="5540246171759"/>
    <n v="2423"/>
    <n v="13304.736000000001"/>
    <n v="5049"/>
    <x v="1"/>
  </r>
  <r>
    <x v="0"/>
    <n v="5540246171796"/>
    <n v="0"/>
    <n v="0"/>
    <n v="1323"/>
    <x v="2"/>
  </r>
  <r>
    <x v="0"/>
    <n v="5540246171888"/>
    <n v="-21"/>
    <n v="-351.86400000000003"/>
    <n v="1673"/>
    <x v="0"/>
  </r>
  <r>
    <x v="0"/>
    <n v="5540246171933"/>
    <n v="836"/>
    <n v="538.0992"/>
    <n v="6738"/>
    <x v="2"/>
  </r>
  <r>
    <x v="0"/>
    <n v="5540246172539"/>
    <n v="28"/>
    <n v="579.35520000000008"/>
    <n v="89"/>
    <x v="2"/>
  </r>
  <r>
    <x v="0"/>
    <n v="5540246172669"/>
    <n v="168"/>
    <n v="2273.0976000000001"/>
    <n v="1170"/>
    <x v="2"/>
  </r>
  <r>
    <x v="0"/>
    <n v="5540246172978"/>
    <n v="752"/>
    <n v="606.05280000000005"/>
    <n v="8854"/>
    <x v="2"/>
  </r>
  <r>
    <x v="0"/>
    <n v="5540246173472"/>
    <n v="0"/>
    <n v="0"/>
    <n v="543"/>
    <x v="2"/>
  </r>
  <r>
    <x v="0"/>
    <n v="5540246173492"/>
    <n v="989"/>
    <n v="15396.134400000001"/>
    <n v="993"/>
    <x v="3"/>
  </r>
  <r>
    <x v="0"/>
    <n v="5540246173685"/>
    <n v="107"/>
    <n v="2694.6432"/>
    <n v="260"/>
    <x v="4"/>
  </r>
  <r>
    <x v="0"/>
    <n v="5540246173686"/>
    <n v="875"/>
    <n v="22084.358400000001"/>
    <n v="314"/>
    <x v="4"/>
  </r>
  <r>
    <x v="0"/>
    <n v="5540246173906"/>
    <n v="1300"/>
    <n v="24143.616000000002"/>
    <n v="1448"/>
    <x v="3"/>
  </r>
  <r>
    <x v="0"/>
    <n v="5540246174095"/>
    <n v="14"/>
    <n v="434.41920000000005"/>
    <n v="105"/>
    <x v="2"/>
  </r>
  <r>
    <x v="0"/>
    <n v="5540246174174"/>
    <n v="26"/>
    <n v="339.55200000000002"/>
    <n v="708"/>
    <x v="2"/>
  </r>
  <r>
    <x v="0"/>
    <n v="5540246175047"/>
    <n v="0"/>
    <n v="0"/>
    <n v="710"/>
    <x v="2"/>
  </r>
  <r>
    <x v="0"/>
    <n v="5540246175049"/>
    <n v="502"/>
    <n v="5216.1408000000001"/>
    <n v="1643"/>
    <x v="2"/>
  </r>
  <r>
    <x v="0"/>
    <n v="5540246175050"/>
    <n v="195"/>
    <n v="2257.1136000000001"/>
    <n v="2409"/>
    <x v="2"/>
  </r>
  <r>
    <x v="0"/>
    <n v="5540246175372"/>
    <n v="627"/>
    <n v="2449.44"/>
    <n v="696"/>
    <x v="0"/>
  </r>
  <r>
    <x v="0"/>
    <n v="5540246175461"/>
    <n v="0"/>
    <n v="0"/>
    <n v="0"/>
    <x v="1"/>
  </r>
  <r>
    <x v="0"/>
    <n v="5540246176294"/>
    <n v="4975"/>
    <n v="4584.7296000000006"/>
    <n v="22755"/>
    <x v="2"/>
  </r>
  <r>
    <x v="0"/>
    <n v="5540246176295"/>
    <n v="0"/>
    <n v="0"/>
    <n v="75104"/>
    <x v="2"/>
  </r>
  <r>
    <x v="0"/>
    <n v="5540246176699"/>
    <n v="0"/>
    <n v="0"/>
    <n v="7308"/>
    <x v="2"/>
  </r>
  <r>
    <x v="0"/>
    <n v="5540246177132"/>
    <n v="7935"/>
    <n v="29105.567999999999"/>
    <n v="48999"/>
    <x v="1"/>
  </r>
  <r>
    <x v="0"/>
    <n v="5540246177133"/>
    <n v="9849"/>
    <n v="35759.880000000005"/>
    <n v="23386"/>
    <x v="1"/>
  </r>
  <r>
    <x v="0"/>
    <n v="5540246177376"/>
    <n v="592"/>
    <n v="23353.920000000002"/>
    <n v="601"/>
    <x v="0"/>
  </r>
  <r>
    <x v="0"/>
    <n v="5540246180522"/>
    <n v="1177"/>
    <n v="20588.256000000001"/>
    <n v="1365"/>
    <x v="0"/>
  </r>
  <r>
    <x v="0"/>
    <n v="5540246181016"/>
    <n v="2228"/>
    <n v="17501.184000000001"/>
    <n v="15591"/>
    <x v="3"/>
  </r>
  <r>
    <x v="0"/>
    <n v="5540246181061"/>
    <n v="27353"/>
    <n v="33259.118399999999"/>
    <n v="68696"/>
    <x v="3"/>
  </r>
  <r>
    <x v="0"/>
    <n v="5540246182684"/>
    <n v="205"/>
    <n v="10245.312"/>
    <n v="339"/>
    <x v="0"/>
  </r>
  <r>
    <x v="0"/>
    <n v="5540246183130"/>
    <n v="5304"/>
    <n v="22456.915199999999"/>
    <n v="7392"/>
    <x v="1"/>
  </r>
  <r>
    <x v="0"/>
    <n v="5540246183455"/>
    <n v="1346"/>
    <n v="10573.632"/>
    <n v="998"/>
    <x v="1"/>
  </r>
  <r>
    <x v="0"/>
    <n v="5540246183537"/>
    <n v="1931"/>
    <n v="2713.6512000000002"/>
    <n v="3286"/>
    <x v="1"/>
  </r>
  <r>
    <x v="0"/>
    <n v="5540246183538"/>
    <n v="1615"/>
    <n v="2119.7376000000004"/>
    <n v="2525"/>
    <x v="1"/>
  </r>
  <r>
    <x v="0"/>
    <n v="5540246183541"/>
    <n v="488"/>
    <n v="4390.848"/>
    <n v="348"/>
    <x v="1"/>
  </r>
  <r>
    <x v="0"/>
    <n v="5540246183542"/>
    <n v="766"/>
    <n v="2152.6560000000004"/>
    <n v="766"/>
    <x v="1"/>
  </r>
  <r>
    <x v="0"/>
    <n v="5540246183547"/>
    <n v="9895"/>
    <n v="101704.89600000001"/>
    <n v="11902"/>
    <x v="3"/>
  </r>
  <r>
    <x v="0"/>
    <n v="5540246183552"/>
    <n v="968"/>
    <n v="1783.4256"/>
    <n v="260"/>
    <x v="1"/>
  </r>
  <r>
    <x v="0"/>
    <n v="5540246183554"/>
    <n v="864"/>
    <n v="6498.8783999999996"/>
    <n v="154"/>
    <x v="1"/>
  </r>
  <r>
    <x v="0"/>
    <n v="5540246183555"/>
    <n v="1337"/>
    <n v="1786.6224000000002"/>
    <n v="669"/>
    <x v="1"/>
  </r>
  <r>
    <x v="0"/>
    <n v="5540246183556"/>
    <n v="1977"/>
    <n v="14832.979200000002"/>
    <n v="1323"/>
    <x v="1"/>
  </r>
  <r>
    <x v="0"/>
    <n v="5540246183558"/>
    <n v="2947"/>
    <n v="16239.744000000001"/>
    <n v="4594"/>
    <x v="1"/>
  </r>
  <r>
    <x v="0"/>
    <n v="5540246183560"/>
    <n v="344"/>
    <n v="8375.616"/>
    <n v="149"/>
    <x v="1"/>
  </r>
  <r>
    <x v="0"/>
    <n v="5540246183562"/>
    <n v="0"/>
    <n v="0"/>
    <n v="4594"/>
    <x v="1"/>
  </r>
  <r>
    <x v="0"/>
    <n v="5540246183587"/>
    <n v="1413"/>
    <n v="29752.617600000001"/>
    <n v="696"/>
    <x v="1"/>
  </r>
  <r>
    <x v="0"/>
    <n v="5540246183589"/>
    <n v="917"/>
    <n v="12081.312"/>
    <n v="1914"/>
    <x v="1"/>
  </r>
  <r>
    <x v="0"/>
    <n v="5540246183590"/>
    <n v="2499"/>
    <n v="34662.167999999998"/>
    <n v="0"/>
    <x v="1"/>
  </r>
  <r>
    <x v="0"/>
    <n v="5540246183844"/>
    <n v="142"/>
    <n v="4084.5600000000004"/>
    <n v="232"/>
    <x v="0"/>
  </r>
  <r>
    <x v="0"/>
    <n v="5540246184036"/>
    <n v="158"/>
    <n v="2702.5920000000001"/>
    <n v="205"/>
    <x v="0"/>
  </r>
  <r>
    <x v="0"/>
    <n v="5540246184617"/>
    <n v="32629"/>
    <n v="46174.924800000001"/>
    <n v="56664"/>
    <x v="1"/>
  </r>
  <r>
    <x v="0"/>
    <n v="5540246184808"/>
    <n v="0"/>
    <n v="0"/>
    <n v="16287"/>
    <x v="2"/>
  </r>
  <r>
    <x v="0"/>
    <n v="5540246185278"/>
    <n v="5285"/>
    <n v="5215.7088000000003"/>
    <n v="34664"/>
    <x v="3"/>
  </r>
  <r>
    <x v="0"/>
    <n v="5540246185429"/>
    <n v="168"/>
    <n v="883.35360000000003"/>
    <n v="529"/>
    <x v="2"/>
  </r>
  <r>
    <x v="0"/>
    <n v="5540246185562"/>
    <n v="488"/>
    <n v="1415.2320000000002"/>
    <n v="195"/>
    <x v="2"/>
  </r>
  <r>
    <x v="0"/>
    <n v="5540246185627"/>
    <n v="7"/>
    <n v="4027.9680000000003"/>
    <n v="0"/>
    <x v="4"/>
  </r>
  <r>
    <x v="0"/>
    <n v="5540246186010"/>
    <n v="63"/>
    <n v="9227.3904000000002"/>
    <n v="14"/>
    <x v="4"/>
  </r>
  <r>
    <x v="0"/>
    <n v="5540246186011"/>
    <n v="96"/>
    <n v="5416.3296"/>
    <n v="28"/>
    <x v="4"/>
  </r>
  <r>
    <x v="0"/>
    <n v="5540246186017"/>
    <n v="28"/>
    <n v="2947.6224000000002"/>
    <n v="7"/>
    <x v="4"/>
  </r>
  <r>
    <x v="0"/>
    <n v="5540246186325"/>
    <n v="418"/>
    <n v="1026.432"/>
    <n v="613"/>
    <x v="2"/>
  </r>
  <r>
    <x v="0"/>
    <n v="5540246186351"/>
    <n v="453"/>
    <n v="26813.592000000004"/>
    <n v="759"/>
    <x v="1"/>
  </r>
  <r>
    <x v="0"/>
    <n v="5540246186352"/>
    <n v="870"/>
    <n v="9153"/>
    <n v="3434"/>
    <x v="1"/>
  </r>
  <r>
    <x v="0"/>
    <n v="5540246187882"/>
    <n v="96"/>
    <n v="3649.0176000000001"/>
    <n v="7"/>
    <x v="4"/>
  </r>
  <r>
    <x v="0"/>
    <n v="5540246187940"/>
    <n v="418"/>
    <n v="3576.96"/>
    <n v="10"/>
    <x v="1"/>
  </r>
  <r>
    <x v="0"/>
    <n v="5540246187987"/>
    <n v="1671"/>
    <n v="821.14560000000006"/>
    <n v="38475"/>
    <x v="2"/>
  </r>
  <r>
    <x v="0"/>
    <n v="5540246187995"/>
    <n v="0"/>
    <n v="0"/>
    <n v="386"/>
    <x v="4"/>
  </r>
  <r>
    <x v="0"/>
    <n v="5540246187996"/>
    <n v="0"/>
    <n v="0"/>
    <n v="0"/>
    <x v="4"/>
  </r>
  <r>
    <x v="0"/>
    <n v="5540246187997"/>
    <n v="0"/>
    <n v="0"/>
    <n v="12"/>
    <x v="4"/>
  </r>
  <r>
    <x v="0"/>
    <n v="5540246187998"/>
    <n v="0"/>
    <n v="0"/>
    <n v="374"/>
    <x v="4"/>
  </r>
  <r>
    <x v="0"/>
    <n v="5540246188047"/>
    <n v="154"/>
    <n v="18652.550400000004"/>
    <n v="35"/>
    <x v="4"/>
  </r>
  <r>
    <x v="0"/>
    <n v="5540246188175"/>
    <n v="0"/>
    <n v="0"/>
    <n v="288"/>
    <x v="2"/>
  </r>
  <r>
    <x v="0"/>
    <n v="5540246188200"/>
    <n v="0"/>
    <n v="0"/>
    <n v="12733"/>
    <x v="2"/>
  </r>
  <r>
    <x v="0"/>
    <n v="5540246188224"/>
    <n v="5568"/>
    <n v="6531.84"/>
    <n v="12876"/>
    <x v="3"/>
  </r>
  <r>
    <x v="0"/>
    <n v="5540246188512"/>
    <n v="179"/>
    <n v="24488.9568"/>
    <n v="28"/>
    <x v="4"/>
  </r>
  <r>
    <x v="0"/>
    <n v="5540246188583"/>
    <n v="4594"/>
    <n v="16448.572800000002"/>
    <n v="8464"/>
    <x v="0"/>
  </r>
  <r>
    <x v="0"/>
    <n v="5540246188647"/>
    <n v="1798"/>
    <n v="26616.600000000002"/>
    <n v="0"/>
    <x v="1"/>
  </r>
  <r>
    <x v="0"/>
    <n v="5540246190092"/>
    <n v="96"/>
    <n v="13163.5584"/>
    <n v="47"/>
    <x v="4"/>
  </r>
  <r>
    <x v="0"/>
    <n v="5540246190097"/>
    <n v="4880"/>
    <n v="120385.00800000002"/>
    <n v="8234"/>
    <x v="3"/>
  </r>
  <r>
    <x v="0"/>
    <n v="5540246190727"/>
    <n v="383"/>
    <n v="4326.0048000000006"/>
    <n v="557"/>
    <x v="0"/>
  </r>
  <r>
    <x v="0"/>
    <n v="5540246190743"/>
    <n v="140"/>
    <n v="1181.9520000000002"/>
    <n v="808"/>
    <x v="2"/>
  </r>
  <r>
    <x v="0"/>
    <n v="5540246190831"/>
    <n v="2019"/>
    <n v="15187.694400000002"/>
    <n v="720"/>
    <x v="1"/>
  </r>
  <r>
    <x v="0"/>
    <n v="5540246190835"/>
    <n v="114"/>
    <n v="24029.9136"/>
    <n v="52"/>
    <x v="0"/>
  </r>
  <r>
    <x v="0"/>
    <n v="5540246191380"/>
    <n v="557"/>
    <n v="2633.4720000000002"/>
    <n v="140"/>
    <x v="2"/>
  </r>
  <r>
    <x v="0"/>
    <n v="5540246191394"/>
    <n v="2436"/>
    <n v="13009.248000000001"/>
    <n v="0"/>
    <x v="2"/>
  </r>
  <r>
    <x v="0"/>
    <n v="5540246191594"/>
    <n v="112"/>
    <n v="199.88640000000004"/>
    <n v="112"/>
    <x v="2"/>
  </r>
  <r>
    <x v="0"/>
    <n v="5540246191596"/>
    <n v="161"/>
    <n v="8936.4384000000009"/>
    <n v="156"/>
    <x v="0"/>
  </r>
  <r>
    <x v="0"/>
    <n v="5540246191598"/>
    <n v="0"/>
    <n v="0"/>
    <n v="1935"/>
    <x v="2"/>
  </r>
  <r>
    <x v="0"/>
    <n v="5540246191718"/>
    <n v="1235"/>
    <n v="3658.7808000000005"/>
    <n v="488"/>
    <x v="1"/>
  </r>
  <r>
    <x v="0"/>
    <n v="5540246191736"/>
    <n v="288"/>
    <n v="9304.7616000000016"/>
    <n v="0"/>
    <x v="2"/>
  </r>
  <r>
    <x v="0"/>
    <n v="5540246192102"/>
    <n v="7879"/>
    <n v="8626.3919999999998"/>
    <n v="6652"/>
    <x v="2"/>
  </r>
  <r>
    <x v="0"/>
    <n v="5540246192209"/>
    <n v="2478"/>
    <n v="12457.152"/>
    <n v="1420"/>
    <x v="1"/>
  </r>
  <r>
    <x v="0"/>
    <n v="5540246192264"/>
    <n v="149"/>
    <n v="2156.5439999999999"/>
    <n v="1578"/>
    <x v="2"/>
  </r>
  <r>
    <x v="0"/>
    <n v="5540246192265"/>
    <n v="706"/>
    <n v="9442.4832000000024"/>
    <n v="1782"/>
    <x v="2"/>
  </r>
  <r>
    <x v="0"/>
    <n v="5540246192462"/>
    <n v="1114"/>
    <n v="7153.92"/>
    <n v="669"/>
    <x v="1"/>
  </r>
  <r>
    <x v="0"/>
    <n v="5540246192505"/>
    <n v="0"/>
    <n v="0"/>
    <n v="0"/>
    <x v="1"/>
  </r>
  <r>
    <x v="0"/>
    <n v="5540246192518"/>
    <n v="6292"/>
    <n v="40958.567999999999"/>
    <n v="7545"/>
    <x v="1"/>
  </r>
  <r>
    <x v="0"/>
    <n v="5540246192571"/>
    <n v="1003"/>
    <n v="2620.2096000000001"/>
    <n v="209"/>
    <x v="1"/>
  </r>
  <r>
    <x v="0"/>
    <n v="5540246192594"/>
    <n v="706"/>
    <n v="4662.1440000000002"/>
    <n v="195"/>
    <x v="1"/>
  </r>
  <r>
    <x v="0"/>
    <n v="5540246192824"/>
    <n v="919"/>
    <n v="4947.3936000000003"/>
    <n v="669"/>
    <x v="1"/>
  </r>
  <r>
    <x v="0"/>
    <n v="5540246192831"/>
    <n v="780"/>
    <n v="6909.2352000000001"/>
    <n v="455"/>
    <x v="1"/>
  </r>
  <r>
    <x v="0"/>
    <n v="5540246192836"/>
    <n v="84"/>
    <n v="11558.2464"/>
    <n v="0"/>
    <x v="4"/>
  </r>
  <r>
    <x v="0"/>
    <n v="5540246192907"/>
    <n v="2200"/>
    <n v="61737.552000000003"/>
    <n v="2005"/>
    <x v="3"/>
  </r>
  <r>
    <x v="0"/>
    <n v="5540246193249"/>
    <n v="1244"/>
    <n v="54530.495999999999"/>
    <n v="956"/>
    <x v="4"/>
  </r>
  <r>
    <x v="0"/>
    <n v="5540246193316"/>
    <n v="358"/>
    <n v="10817.452800000001"/>
    <n v="98"/>
    <x v="0"/>
  </r>
  <r>
    <x v="0"/>
    <n v="5540246193409"/>
    <n v="116"/>
    <n v="5961.6"/>
    <n v="21"/>
    <x v="0"/>
  </r>
  <r>
    <x v="0"/>
    <n v="5540246193505"/>
    <n v="0"/>
    <n v="0"/>
    <n v="52432"/>
    <x v="0"/>
  </r>
  <r>
    <x v="0"/>
    <n v="5540246193566"/>
    <n v="14292"/>
    <n v="127733.76000000001"/>
    <n v="4443"/>
    <x v="3"/>
  </r>
  <r>
    <x v="0"/>
    <n v="5540246193999"/>
    <n v="0"/>
    <n v="0"/>
    <n v="0"/>
    <x v="1"/>
  </r>
  <r>
    <x v="1"/>
    <n v="5540246170256"/>
    <n v="2759"/>
    <n v="18542.692800000001"/>
    <n v="10721"/>
    <x v="0"/>
  </r>
  <r>
    <x v="1"/>
    <n v="5540246171759"/>
    <n v="2887"/>
    <n v="15853.536000000002"/>
    <n v="5151"/>
    <x v="1"/>
  </r>
  <r>
    <x v="1"/>
    <n v="5540246171796"/>
    <n v="1351"/>
    <n v="10243.022400000002"/>
    <n v="1351"/>
    <x v="2"/>
  </r>
  <r>
    <x v="1"/>
    <n v="5540246171888"/>
    <n v="1457"/>
    <n v="24552.288"/>
    <n v="2733"/>
    <x v="0"/>
  </r>
  <r>
    <x v="1"/>
    <n v="5540246171933"/>
    <n v="1114"/>
    <n v="717.46560000000011"/>
    <n v="9403"/>
    <x v="2"/>
  </r>
  <r>
    <x v="1"/>
    <n v="5540246172539"/>
    <n v="56"/>
    <n v="1158.7104000000002"/>
    <n v="116"/>
    <x v="2"/>
  </r>
  <r>
    <x v="1"/>
    <n v="5540246172669"/>
    <n v="738"/>
    <n v="10039.420800000002"/>
    <n v="989"/>
    <x v="2"/>
  </r>
  <r>
    <x v="1"/>
    <n v="5540246172978"/>
    <n v="0"/>
    <n v="0"/>
    <n v="13531"/>
    <x v="2"/>
  </r>
  <r>
    <x v="1"/>
    <n v="5540246173472"/>
    <n v="321"/>
    <n v="7392.3840000000009"/>
    <n v="808"/>
    <x v="2"/>
  </r>
  <r>
    <x v="1"/>
    <n v="5540246173685"/>
    <n v="738"/>
    <n v="18628.185600000001"/>
    <n v="372"/>
    <x v="4"/>
  </r>
  <r>
    <x v="1"/>
    <n v="5540246173686"/>
    <n v="560"/>
    <n v="14117.587200000002"/>
    <n v="430"/>
    <x v="4"/>
  </r>
  <r>
    <x v="1"/>
    <n v="5540246173906"/>
    <n v="669"/>
    <n v="12416.7168"/>
    <n v="2413"/>
    <x v="3"/>
  </r>
  <r>
    <x v="1"/>
    <n v="5540246174095"/>
    <n v="56"/>
    <n v="1737.6768000000002"/>
    <n v="174"/>
    <x v="2"/>
  </r>
  <r>
    <x v="1"/>
    <n v="5540246174174"/>
    <n v="154"/>
    <n v="2037.1824000000001"/>
    <n v="766"/>
    <x v="2"/>
  </r>
  <r>
    <x v="1"/>
    <n v="5540246175047"/>
    <n v="404"/>
    <n v="4277.0591999999997"/>
    <n v="543"/>
    <x v="2"/>
  </r>
  <r>
    <x v="1"/>
    <n v="5540246175049"/>
    <n v="613"/>
    <n v="6375.2832000000008"/>
    <n v="2757"/>
    <x v="2"/>
  </r>
  <r>
    <x v="1"/>
    <n v="5540246175050"/>
    <n v="571"/>
    <n v="6610.1184000000003"/>
    <n v="2993"/>
    <x v="2"/>
  </r>
  <r>
    <x v="1"/>
    <n v="5540246175372"/>
    <n v="3272"/>
    <n v="12791.52"/>
    <n v="383"/>
    <x v="0"/>
  </r>
  <r>
    <x v="1"/>
    <n v="5540246175461"/>
    <n v="6014"/>
    <n v="55427.328000000001"/>
    <n v="0"/>
    <x v="1"/>
  </r>
  <r>
    <x v="1"/>
    <n v="5540246176294"/>
    <n v="2636"/>
    <n v="2429.2224000000006"/>
    <n v="27618"/>
    <x v="2"/>
  </r>
  <r>
    <x v="1"/>
    <n v="5540246176295"/>
    <n v="3564"/>
    <n v="3284.5824000000002"/>
    <n v="127805"/>
    <x v="2"/>
  </r>
  <r>
    <x v="1"/>
    <n v="5540246176699"/>
    <n v="-836"/>
    <n v="-373.24800000000005"/>
    <n v="47816"/>
    <x v="2"/>
  </r>
  <r>
    <x v="1"/>
    <n v="5540246177132"/>
    <n v="9512"/>
    <n v="34892.639999999999"/>
    <n v="66816"/>
    <x v="1"/>
  </r>
  <r>
    <x v="1"/>
    <n v="5540246177133"/>
    <n v="14825"/>
    <n v="53829.36"/>
    <n v="29279"/>
    <x v="1"/>
  </r>
  <r>
    <x v="1"/>
    <n v="5540246177376"/>
    <n v="1235"/>
    <n v="48722.688000000002"/>
    <n v="1005"/>
    <x v="0"/>
  </r>
  <r>
    <x v="1"/>
    <n v="5540246180522"/>
    <n v="1126"/>
    <n v="19694.88"/>
    <n v="1747"/>
    <x v="0"/>
  </r>
  <r>
    <x v="1"/>
    <n v="5540246181016"/>
    <n v="8018"/>
    <n v="65407.996800000001"/>
    <n v="20129"/>
    <x v="3"/>
  </r>
  <r>
    <x v="1"/>
    <n v="5540246181061"/>
    <n v="37689"/>
    <n v="45826.516800000005"/>
    <n v="84147"/>
    <x v="3"/>
  </r>
  <r>
    <x v="1"/>
    <n v="5540246182684"/>
    <n v="260"/>
    <n v="13039.488000000001"/>
    <n v="434"/>
    <x v="0"/>
  </r>
  <r>
    <x v="1"/>
    <n v="5540246183130"/>
    <n v="6369"/>
    <n v="26966.001600000003"/>
    <n v="8018"/>
    <x v="1"/>
  </r>
  <r>
    <x v="1"/>
    <n v="5540246183455"/>
    <n v="348"/>
    <n v="2734.5600000000004"/>
    <n v="673"/>
    <x v="1"/>
  </r>
  <r>
    <x v="1"/>
    <n v="5540246183537"/>
    <n v="6329"/>
    <n v="8897.6448"/>
    <n v="4566"/>
    <x v="1"/>
  </r>
  <r>
    <x v="1"/>
    <n v="5540246183538"/>
    <n v="2766"/>
    <n v="3630.3552000000004"/>
    <n v="3137"/>
    <x v="1"/>
  </r>
  <r>
    <x v="1"/>
    <n v="5540246183541"/>
    <n v="1253"/>
    <n v="11290.752"/>
    <n v="1346"/>
    <x v="1"/>
  </r>
  <r>
    <x v="1"/>
    <n v="5540246183542"/>
    <n v="0"/>
    <n v="0"/>
    <n v="0"/>
    <x v="1"/>
  </r>
  <r>
    <x v="1"/>
    <n v="5540246183547"/>
    <n v="4234"/>
    <n v="43519.68"/>
    <n v="19546"/>
    <x v="3"/>
  </r>
  <r>
    <x v="1"/>
    <n v="5540246183552"/>
    <n v="708"/>
    <n v="1304.424"/>
    <n v="168"/>
    <x v="1"/>
  </r>
  <r>
    <x v="1"/>
    <n v="5540246183554"/>
    <n v="1601"/>
    <n v="12030.508800000001"/>
    <n v="56"/>
    <x v="1"/>
  </r>
  <r>
    <x v="1"/>
    <n v="5540246183555"/>
    <n v="2840"/>
    <n v="3796.5456000000004"/>
    <n v="947"/>
    <x v="1"/>
  </r>
  <r>
    <x v="1"/>
    <n v="5540246183556"/>
    <n v="2436"/>
    <n v="18280.080000000002"/>
    <n v="1518"/>
    <x v="1"/>
  </r>
  <r>
    <x v="1"/>
    <n v="5540246183558"/>
    <n v="2251"/>
    <n v="12403.584000000001"/>
    <n v="4780"/>
    <x v="1"/>
  </r>
  <r>
    <x v="1"/>
    <n v="5540246183560"/>
    <n v="418"/>
    <n v="10186.560000000001"/>
    <n v="335"/>
    <x v="1"/>
  </r>
  <r>
    <x v="1"/>
    <n v="5540246183562"/>
    <n v="604"/>
    <n v="1943.1360000000002"/>
    <n v="5893"/>
    <x v="1"/>
  </r>
  <r>
    <x v="1"/>
    <n v="5540246183587"/>
    <n v="717"/>
    <n v="15096.153600000001"/>
    <n v="703"/>
    <x v="1"/>
  </r>
  <r>
    <x v="1"/>
    <n v="5540246183589"/>
    <n v="1601"/>
    <n v="21104.064000000002"/>
    <n v="2228"/>
    <x v="1"/>
  </r>
  <r>
    <x v="1"/>
    <n v="5540246183590"/>
    <n v="2499"/>
    <n v="34662.167999999998"/>
    <n v="181"/>
    <x v="1"/>
  </r>
  <r>
    <x v="1"/>
    <n v="5540246183844"/>
    <n v="216"/>
    <n v="6227.2800000000007"/>
    <n v="316"/>
    <x v="0"/>
  </r>
  <r>
    <x v="1"/>
    <n v="5540246184036"/>
    <n v="214"/>
    <n v="3656.4480000000003"/>
    <n v="230"/>
    <x v="0"/>
  </r>
  <r>
    <x v="1"/>
    <n v="5540246184617"/>
    <n v="61211"/>
    <n v="86623.948800000013"/>
    <n v="49036"/>
    <x v="1"/>
  </r>
  <r>
    <x v="1"/>
    <n v="5540246185278"/>
    <n v="30311"/>
    <n v="29913.624"/>
    <n v="53316"/>
    <x v="3"/>
  </r>
  <r>
    <x v="1"/>
    <n v="5540246185429"/>
    <n v="126"/>
    <n v="662.51520000000005"/>
    <n v="613"/>
    <x v="2"/>
  </r>
  <r>
    <x v="1"/>
    <n v="5540246185562"/>
    <n v="293"/>
    <n v="849.13920000000007"/>
    <n v="321"/>
    <x v="2"/>
  </r>
  <r>
    <x v="1"/>
    <n v="5540246185627"/>
    <n v="5"/>
    <n v="2685.3120000000004"/>
    <n v="0"/>
    <x v="4"/>
  </r>
  <r>
    <x v="1"/>
    <n v="5540246186010"/>
    <n v="49"/>
    <n v="7176.8591999999999"/>
    <n v="12"/>
    <x v="4"/>
  </r>
  <r>
    <x v="1"/>
    <n v="5540246186011"/>
    <n v="114"/>
    <n v="6473.1744000000008"/>
    <n v="10"/>
    <x v="4"/>
  </r>
  <r>
    <x v="1"/>
    <n v="5540246186017"/>
    <n v="21"/>
    <n v="2210.7168000000001"/>
    <n v="7"/>
    <x v="4"/>
  </r>
  <r>
    <x v="1"/>
    <n v="5540246186325"/>
    <n v="362"/>
    <n v="889.57439999999997"/>
    <n v="794"/>
    <x v="2"/>
  </r>
  <r>
    <x v="1"/>
    <n v="5540246186351"/>
    <n v="1386"/>
    <n v="82090.843200000003"/>
    <n v="773"/>
    <x v="1"/>
  </r>
  <r>
    <x v="1"/>
    <n v="5540246186352"/>
    <n v="1195"/>
    <n v="12570.12"/>
    <n v="4675"/>
    <x v="1"/>
  </r>
  <r>
    <x v="1"/>
    <n v="5540246187882"/>
    <n v="89"/>
    <n v="3382.0416"/>
    <n v="19"/>
    <x v="4"/>
  </r>
  <r>
    <x v="1"/>
    <n v="5540246187940"/>
    <n v="409"/>
    <n v="3497.4720000000002"/>
    <n v="0"/>
    <x v="1"/>
  </r>
  <r>
    <x v="1"/>
    <n v="5540246187987"/>
    <n v="2729"/>
    <n v="1341.1872000000001"/>
    <n v="59355"/>
    <x v="2"/>
  </r>
  <r>
    <x v="1"/>
    <n v="5540246187995"/>
    <n v="1933"/>
    <n v="169528.16159999999"/>
    <n v="996"/>
    <x v="4"/>
  </r>
  <r>
    <x v="1"/>
    <n v="5540246187996"/>
    <n v="348"/>
    <n v="16089.840000000002"/>
    <n v="14"/>
    <x v="4"/>
  </r>
  <r>
    <x v="1"/>
    <n v="5540246187997"/>
    <n v="337"/>
    <n v="16806.312000000002"/>
    <n v="84"/>
    <x v="4"/>
  </r>
  <r>
    <x v="1"/>
    <n v="5540246187998"/>
    <n v="1031"/>
    <n v="52958.188800000004"/>
    <n v="555"/>
    <x v="4"/>
  </r>
  <r>
    <x v="1"/>
    <n v="5540246188047"/>
    <n v="358"/>
    <n v="43522.617600000005"/>
    <n v="45"/>
    <x v="4"/>
  </r>
  <r>
    <x v="1"/>
    <n v="5540246188175"/>
    <n v="103"/>
    <n v="2913.9264000000003"/>
    <n v="455"/>
    <x v="2"/>
  </r>
  <r>
    <x v="1"/>
    <n v="5540246188200"/>
    <n v="780"/>
    <n v="1437.0047999999999"/>
    <n v="15289"/>
    <x v="2"/>
  </r>
  <r>
    <x v="1"/>
    <n v="5540246188224"/>
    <n v="14616"/>
    <n v="17146.080000000002"/>
    <n v="19720"/>
    <x v="3"/>
  </r>
  <r>
    <x v="1"/>
    <n v="5540246188512"/>
    <n v="151"/>
    <n v="20672.496000000003"/>
    <n v="33"/>
    <x v="4"/>
  </r>
  <r>
    <x v="1"/>
    <n v="5540246188583"/>
    <n v="4483"/>
    <n v="16049.836800000001"/>
    <n v="11220"/>
    <x v="0"/>
  </r>
  <r>
    <x v="1"/>
    <n v="5540246188647"/>
    <n v="1798"/>
    <n v="26616.600000000002"/>
    <n v="0"/>
    <x v="1"/>
  </r>
  <r>
    <x v="1"/>
    <n v="5540246190092"/>
    <n v="49"/>
    <n v="6742.3104000000003"/>
    <n v="49"/>
    <x v="4"/>
  </r>
  <r>
    <x v="1"/>
    <n v="5540246190097"/>
    <n v="3104"/>
    <n v="77433.753599999996"/>
    <n v="12982"/>
    <x v="3"/>
  </r>
  <r>
    <x v="1"/>
    <n v="5540246190727"/>
    <n v="2332"/>
    <n v="26349.192000000003"/>
    <n v="696"/>
    <x v="0"/>
  </r>
  <r>
    <x v="1"/>
    <n v="5540246190743"/>
    <n v="279"/>
    <n v="2363.9040000000005"/>
    <n v="669"/>
    <x v="2"/>
  </r>
  <r>
    <x v="1"/>
    <n v="5540246190831"/>
    <n v="1300"/>
    <n v="9775.9872000000014"/>
    <n v="0"/>
    <x v="1"/>
  </r>
  <r>
    <x v="1"/>
    <n v="5540246190835"/>
    <n v="156"/>
    <n v="32857.228800000004"/>
    <n v="21"/>
    <x v="0"/>
  </r>
  <r>
    <x v="1"/>
    <n v="5540246191380"/>
    <n v="418"/>
    <n v="1975.104"/>
    <n v="0"/>
    <x v="2"/>
  </r>
  <r>
    <x v="1"/>
    <n v="5540246191394"/>
    <n v="2436"/>
    <n v="13009.248000000001"/>
    <n v="0"/>
    <x v="2"/>
  </r>
  <r>
    <x v="1"/>
    <n v="5540246191596"/>
    <n v="79"/>
    <n v="4403.4624000000003"/>
    <n v="179"/>
    <x v="0"/>
  </r>
  <r>
    <x v="1"/>
    <n v="5540246191718"/>
    <n v="748"/>
    <n v="2214.5184000000004"/>
    <n v="325"/>
    <x v="1"/>
  </r>
  <r>
    <x v="1"/>
    <n v="5540246191736"/>
    <n v="288"/>
    <n v="9304.7616000000016"/>
    <n v="70"/>
    <x v="2"/>
  </r>
  <r>
    <x v="1"/>
    <n v="5540246192102"/>
    <n v="5086"/>
    <n v="5568.0480000000007"/>
    <n v="9125"/>
    <x v="2"/>
  </r>
  <r>
    <x v="1"/>
    <n v="5540246192209"/>
    <n v="3286"/>
    <n v="16516.224000000002"/>
    <n v="3202"/>
    <x v="1"/>
  </r>
  <r>
    <x v="1"/>
    <n v="5540246192264"/>
    <n v="1058"/>
    <n v="15365.376000000002"/>
    <n v="1838"/>
    <x v="2"/>
  </r>
  <r>
    <x v="1"/>
    <n v="5540246192265"/>
    <n v="0"/>
    <n v="0"/>
    <n v="1207"/>
    <x v="2"/>
  </r>
  <r>
    <x v="1"/>
    <n v="5540246192462"/>
    <n v="1337"/>
    <n v="9176.9328000000005"/>
    <n v="650"/>
    <x v="1"/>
  </r>
  <r>
    <x v="1"/>
    <n v="5540246192505"/>
    <n v="18375"/>
    <n v="26002.944"/>
    <n v="2079"/>
    <x v="1"/>
  </r>
  <r>
    <x v="1"/>
    <n v="5540246192518"/>
    <n v="6933"/>
    <n v="45798.134400000003"/>
    <n v="11025"/>
    <x v="1"/>
  </r>
  <r>
    <x v="1"/>
    <n v="5540246192571"/>
    <n v="794"/>
    <n v="2074.3344000000002"/>
    <n v="376"/>
    <x v="1"/>
  </r>
  <r>
    <x v="1"/>
    <n v="5540246192594"/>
    <n v="808"/>
    <n v="5336.9280000000008"/>
    <n v="195"/>
    <x v="1"/>
  </r>
  <r>
    <x v="1"/>
    <n v="5540246192824"/>
    <n v="251"/>
    <n v="1349.3088"/>
    <n v="251"/>
    <x v="1"/>
  </r>
  <r>
    <x v="1"/>
    <n v="5540246192831"/>
    <n v="845"/>
    <n v="7485.0048000000006"/>
    <n v="520"/>
    <x v="1"/>
  </r>
  <r>
    <x v="1"/>
    <n v="5540246192836"/>
    <n v="84"/>
    <n v="11558.2464"/>
    <n v="0"/>
    <x v="4"/>
  </r>
  <r>
    <x v="1"/>
    <n v="5540246192907"/>
    <n v="2423"/>
    <n v="67989.456000000006"/>
    <n v="1912"/>
    <x v="3"/>
  </r>
  <r>
    <x v="1"/>
    <n v="5540246193249"/>
    <n v="235"/>
    <n v="10275.336000000001"/>
    <n v="235"/>
    <x v="4"/>
  </r>
  <r>
    <x v="1"/>
    <n v="5540246193316"/>
    <n v="260"/>
    <n v="7867.2384000000002"/>
    <n v="256"/>
    <x v="0"/>
  </r>
  <r>
    <x v="1"/>
    <n v="5540246193409"/>
    <n v="96"/>
    <n v="4888.5119999999997"/>
    <n v="38"/>
    <x v="0"/>
  </r>
  <r>
    <x v="1"/>
    <n v="5540246193505"/>
    <n v="15869"/>
    <n v="12765.081600000001"/>
    <n v="67188"/>
    <x v="0"/>
  </r>
  <r>
    <x v="1"/>
    <n v="5540246193566"/>
    <n v="9849"/>
    <n v="88024.320000000007"/>
    <n v="9756"/>
    <x v="3"/>
  </r>
  <r>
    <x v="1"/>
    <n v="5540246193878"/>
    <n v="0"/>
    <n v="0"/>
    <n v="0"/>
    <x v="3"/>
  </r>
  <r>
    <x v="1"/>
    <n v="5540246193999"/>
    <n v="9338"/>
    <n v="46652.025600000001"/>
    <n v="8236"/>
    <x v="1"/>
  </r>
  <r>
    <x v="2"/>
    <n v="5540246170256"/>
    <n v="808"/>
    <n v="5427.1296000000002"/>
    <n v="5214"/>
    <x v="0"/>
  </r>
  <r>
    <x v="2"/>
    <n v="5540246171759"/>
    <n v="4251"/>
    <n v="23347.008000000002"/>
    <n v="2812"/>
    <x v="1"/>
  </r>
  <r>
    <x v="2"/>
    <n v="5540246171888"/>
    <n v="1216"/>
    <n v="20486.304"/>
    <n v="1200"/>
    <x v="0"/>
  </r>
  <r>
    <x v="2"/>
    <n v="5540246171933"/>
    <n v="446"/>
    <n v="286.97760000000005"/>
    <n v="5513"/>
    <x v="2"/>
  </r>
  <r>
    <x v="2"/>
    <n v="5540246172539"/>
    <n v="40"/>
    <n v="820.75680000000011"/>
    <n v="33"/>
    <x v="2"/>
  </r>
  <r>
    <x v="2"/>
    <n v="5540246172669"/>
    <n v="168"/>
    <n v="2273.0976000000001"/>
    <n v="808"/>
    <x v="2"/>
  </r>
  <r>
    <x v="2"/>
    <n v="5540246172978"/>
    <n v="84"/>
    <n v="67.348799999999997"/>
    <n v="11693"/>
    <x v="2"/>
  </r>
  <r>
    <x v="2"/>
    <n v="5540246173472"/>
    <n v="432"/>
    <n v="9963.648000000001"/>
    <n v="432"/>
    <x v="2"/>
  </r>
  <r>
    <x v="2"/>
    <n v="5540246173685"/>
    <n v="365"/>
    <n v="9196.9344000000001"/>
    <n v="177"/>
    <x v="4"/>
  </r>
  <r>
    <x v="2"/>
    <n v="5540246173686"/>
    <n v="404"/>
    <n v="10192.7808"/>
    <n v="207"/>
    <x v="4"/>
  </r>
  <r>
    <x v="2"/>
    <n v="5540246173906"/>
    <n v="1453"/>
    <n v="26989.113600000001"/>
    <n v="706"/>
    <x v="3"/>
  </r>
  <r>
    <x v="2"/>
    <n v="5540246174095"/>
    <n v="21"/>
    <n v="651.62880000000007"/>
    <n v="84"/>
    <x v="2"/>
  </r>
  <r>
    <x v="2"/>
    <n v="5540246174174"/>
    <n v="38"/>
    <n v="493.86239999999998"/>
    <n v="708"/>
    <x v="2"/>
  </r>
  <r>
    <x v="2"/>
    <n v="5540246175047"/>
    <n v="0"/>
    <n v="0"/>
    <n v="724"/>
    <x v="2"/>
  </r>
  <r>
    <x v="2"/>
    <n v="5540246175049"/>
    <n v="98"/>
    <n v="1014.2496000000001"/>
    <n v="1963"/>
    <x v="2"/>
  </r>
  <r>
    <x v="2"/>
    <n v="5540246175050"/>
    <n v="348"/>
    <n v="4030.5600000000004"/>
    <n v="1880"/>
    <x v="2"/>
  </r>
  <r>
    <x v="2"/>
    <n v="5540246175372"/>
    <n v="2889"/>
    <n v="11294.640000000001"/>
    <n v="174"/>
    <x v="0"/>
  </r>
  <r>
    <x v="2"/>
    <n v="5540246175461"/>
    <n v="6014"/>
    <n v="55427.328000000001"/>
    <n v="502"/>
    <x v="1"/>
  </r>
  <r>
    <x v="2"/>
    <n v="5540246176294"/>
    <n v="75"/>
    <n v="68.42880000000001"/>
    <n v="9615"/>
    <x v="2"/>
  </r>
  <r>
    <x v="2"/>
    <n v="5540246176295"/>
    <n v="3675"/>
    <n v="3387.2256000000002"/>
    <n v="44359"/>
    <x v="2"/>
  </r>
  <r>
    <x v="2"/>
    <n v="5540246176699"/>
    <n v="0"/>
    <n v="0"/>
    <n v="35288"/>
    <x v="2"/>
  </r>
  <r>
    <x v="2"/>
    <n v="5540246177132"/>
    <n v="9976"/>
    <n v="36594.720000000001"/>
    <n v="17168"/>
    <x v="1"/>
  </r>
  <r>
    <x v="2"/>
    <n v="5540246177133"/>
    <n v="12273"/>
    <n v="44562.960000000006"/>
    <n v="13433"/>
    <x v="1"/>
  </r>
  <r>
    <x v="2"/>
    <n v="5540246177376"/>
    <n v="230"/>
    <n v="9066.8160000000007"/>
    <n v="683"/>
    <x v="0"/>
  </r>
  <r>
    <x v="2"/>
    <n v="5540246180522"/>
    <n v="548"/>
    <n v="9583.4880000000012"/>
    <n v="1193"/>
    <x v="0"/>
  </r>
  <r>
    <x v="2"/>
    <n v="5540246181016"/>
    <n v="15507"/>
    <n v="126731.86560000002"/>
    <n v="9772"/>
    <x v="3"/>
  </r>
  <r>
    <x v="2"/>
    <n v="5540246181061"/>
    <n v="32469"/>
    <n v="39479.356800000001"/>
    <n v="46354"/>
    <x v="3"/>
  </r>
  <r>
    <x v="2"/>
    <n v="5540246182684"/>
    <n v="140"/>
    <n v="6985.4400000000005"/>
    <n v="161"/>
    <x v="0"/>
  </r>
  <r>
    <x v="2"/>
    <n v="5540246183130"/>
    <n v="5241"/>
    <n v="22191.710400000004"/>
    <n v="5367"/>
    <x v="1"/>
  </r>
  <r>
    <x v="2"/>
    <n v="5540246183455"/>
    <n v="1764"/>
    <n v="13855.103999999999"/>
    <n v="279"/>
    <x v="1"/>
  </r>
  <r>
    <x v="2"/>
    <n v="5540246183537"/>
    <n v="1782"/>
    <n v="2504.9088000000002"/>
    <n v="2822"/>
    <x v="1"/>
  </r>
  <r>
    <x v="2"/>
    <n v="5540246183538"/>
    <n v="3286"/>
    <n v="4312.5695999999998"/>
    <n v="2413"/>
    <x v="1"/>
  </r>
  <r>
    <x v="2"/>
    <n v="5540246183541"/>
    <n v="1996"/>
    <n v="17981.567999999999"/>
    <n v="511"/>
    <x v="1"/>
  </r>
  <r>
    <x v="2"/>
    <n v="5540246183542"/>
    <n v="1253"/>
    <n v="3522.5280000000002"/>
    <n v="0"/>
    <x v="1"/>
  </r>
  <r>
    <x v="2"/>
    <n v="5540246183547"/>
    <n v="12505"/>
    <n v="128532.09600000001"/>
    <n v="7390"/>
    <x v="3"/>
  </r>
  <r>
    <x v="2"/>
    <n v="5540246183552"/>
    <n v="541"/>
    <n v="996.49440000000004"/>
    <n v="297"/>
    <x v="1"/>
  </r>
  <r>
    <x v="2"/>
    <n v="5540246183554"/>
    <n v="1546"/>
    <n v="11612.073600000002"/>
    <n v="0"/>
    <x v="1"/>
  </r>
  <r>
    <x v="2"/>
    <n v="5540246183555"/>
    <n v="1894"/>
    <n v="2531.0448000000001"/>
    <n v="743"/>
    <x v="1"/>
  </r>
  <r>
    <x v="2"/>
    <n v="5540246183556"/>
    <n v="919"/>
    <n v="6894.2016000000012"/>
    <n v="919"/>
    <x v="1"/>
  </r>
  <r>
    <x v="2"/>
    <n v="5540246183558"/>
    <n v="5267"/>
    <n v="29026.944"/>
    <n v="3364"/>
    <x v="1"/>
  </r>
  <r>
    <x v="2"/>
    <n v="5540246183560"/>
    <n v="307"/>
    <n v="7470.1440000000011"/>
    <n v="93"/>
    <x v="1"/>
  </r>
  <r>
    <x v="2"/>
    <n v="5540246183562"/>
    <n v="10023"/>
    <n v="32285.952000000005"/>
    <n v="4084"/>
    <x v="1"/>
  </r>
  <r>
    <x v="2"/>
    <n v="5540246183587"/>
    <n v="516"/>
    <n v="10846.742400000001"/>
    <n v="578"/>
    <x v="1"/>
  </r>
  <r>
    <x v="2"/>
    <n v="5540246183589"/>
    <n v="2622"/>
    <n v="34561.728000000003"/>
    <n v="1056"/>
    <x v="1"/>
  </r>
  <r>
    <x v="2"/>
    <n v="5540246183590"/>
    <n v="2318"/>
    <n v="32151.816000000003"/>
    <n v="0"/>
    <x v="1"/>
  </r>
  <r>
    <x v="2"/>
    <n v="5540246183844"/>
    <n v="226"/>
    <n v="6495.1200000000008"/>
    <n v="181"/>
    <x v="0"/>
  </r>
  <r>
    <x v="2"/>
    <n v="5540246184036"/>
    <n v="244"/>
    <n v="4173.12"/>
    <n v="119"/>
    <x v="0"/>
  </r>
  <r>
    <x v="2"/>
    <n v="5540246184617"/>
    <n v="12528"/>
    <n v="17729.280000000002"/>
    <n v="12621"/>
    <x v="1"/>
  </r>
  <r>
    <x v="2"/>
    <n v="5540246185278"/>
    <n v="6840"/>
    <n v="6749.7408000000005"/>
    <n v="24094"/>
    <x v="3"/>
  </r>
  <r>
    <x v="2"/>
    <n v="5540246185429"/>
    <n v="70"/>
    <n v="368.06400000000002"/>
    <n v="397"/>
    <x v="2"/>
  </r>
  <r>
    <x v="2"/>
    <n v="5540246185562"/>
    <n v="251"/>
    <n v="727.83360000000005"/>
    <n v="126"/>
    <x v="2"/>
  </r>
  <r>
    <x v="2"/>
    <n v="5540246185627"/>
    <n v="5"/>
    <n v="2685.3120000000004"/>
    <n v="0"/>
    <x v="4"/>
  </r>
  <r>
    <x v="2"/>
    <n v="5540246186010"/>
    <n v="121"/>
    <n v="17771.270400000001"/>
    <n v="3"/>
    <x v="4"/>
  </r>
  <r>
    <x v="2"/>
    <n v="5540246186011"/>
    <n v="110"/>
    <n v="6208.9632000000001"/>
    <n v="3"/>
    <x v="4"/>
  </r>
  <r>
    <x v="2"/>
    <n v="5540246186017"/>
    <n v="77"/>
    <n v="8105.9616000000015"/>
    <n v="3"/>
    <x v="4"/>
  </r>
  <r>
    <x v="2"/>
    <n v="5540246186325"/>
    <n v="279"/>
    <n v="684.28800000000012"/>
    <n v="307"/>
    <x v="2"/>
  </r>
  <r>
    <x v="2"/>
    <n v="5540246186351"/>
    <n v="1740"/>
    <n v="103129.20000000001"/>
    <n v="223"/>
    <x v="1"/>
  </r>
  <r>
    <x v="2"/>
    <n v="5540246186352"/>
    <n v="9675"/>
    <n v="101781.36"/>
    <n v="1474"/>
    <x v="1"/>
  </r>
  <r>
    <x v="2"/>
    <n v="5540246187882"/>
    <n v="70"/>
    <n v="2670.0191999999997"/>
    <n v="3"/>
    <x v="4"/>
  </r>
  <r>
    <x v="2"/>
    <n v="5540246187987"/>
    <n v="0"/>
    <n v="0"/>
    <n v="21215"/>
    <x v="2"/>
  </r>
  <r>
    <x v="2"/>
    <n v="5540246187995"/>
    <n v="1866"/>
    <n v="163626.22080000001"/>
    <n v="418"/>
    <x v="4"/>
  </r>
  <r>
    <x v="2"/>
    <n v="5540246187996"/>
    <n v="335"/>
    <n v="15446.246400000002"/>
    <n v="7"/>
    <x v="4"/>
  </r>
  <r>
    <x v="2"/>
    <n v="5540246187997"/>
    <n v="253"/>
    <n v="12633.7104"/>
    <n v="38"/>
    <x v="4"/>
  </r>
  <r>
    <x v="2"/>
    <n v="5540246187998"/>
    <n v="474"/>
    <n v="24332.140800000001"/>
    <n v="223"/>
    <x v="4"/>
  </r>
  <r>
    <x v="2"/>
    <n v="5540246188047"/>
    <n v="314"/>
    <n v="38152.944000000003"/>
    <n v="21"/>
    <x v="4"/>
  </r>
  <r>
    <x v="2"/>
    <n v="5540246188175"/>
    <n v="84"/>
    <n v="2384.1215999999999"/>
    <n v="353"/>
    <x v="2"/>
  </r>
  <r>
    <x v="2"/>
    <n v="5540246188200"/>
    <n v="0"/>
    <n v="0"/>
    <n v="10505"/>
    <x v="2"/>
  </r>
  <r>
    <x v="2"/>
    <n v="5540246188224"/>
    <n v="19024"/>
    <n v="22317.120000000003"/>
    <n v="3944"/>
    <x v="3"/>
  </r>
  <r>
    <x v="2"/>
    <n v="5540246188512"/>
    <n v="351"/>
    <n v="48023.798400000007"/>
    <n v="5"/>
    <x v="4"/>
  </r>
  <r>
    <x v="2"/>
    <n v="5540246188583"/>
    <n v="5513"/>
    <n v="19738.296000000002"/>
    <n v="7517"/>
    <x v="0"/>
  </r>
  <r>
    <x v="2"/>
    <n v="5540246188647"/>
    <n v="1798"/>
    <n v="26616.600000000002"/>
    <n v="93"/>
    <x v="1"/>
  </r>
  <r>
    <x v="2"/>
    <n v="5540246190092"/>
    <n v="228"/>
    <n v="31464.1152"/>
    <n v="31"/>
    <x v="4"/>
  </r>
  <r>
    <x v="2"/>
    <n v="5540246190097"/>
    <n v="1271"/>
    <n v="31824.489600000001"/>
    <n v="1256"/>
    <x v="3"/>
  </r>
  <r>
    <x v="2"/>
    <n v="5540246190727"/>
    <n v="1636"/>
    <n v="18483.768"/>
    <n v="534"/>
    <x v="0"/>
  </r>
  <r>
    <x v="2"/>
    <n v="5540246190743"/>
    <n v="195"/>
    <n v="1654.7328000000002"/>
    <n v="696"/>
    <x v="2"/>
  </r>
  <r>
    <x v="2"/>
    <n v="5540246190831"/>
    <n v="1300"/>
    <n v="9775.9872000000014"/>
    <n v="0"/>
    <x v="1"/>
  </r>
  <r>
    <x v="2"/>
    <n v="5540246190835"/>
    <n v="135"/>
    <n v="28443.571200000002"/>
    <n v="19"/>
    <x v="0"/>
  </r>
  <r>
    <x v="2"/>
    <n v="5540246191380"/>
    <n v="418"/>
    <n v="1975.104"/>
    <n v="0"/>
    <x v="2"/>
  </r>
  <r>
    <x v="2"/>
    <n v="5540246191394"/>
    <n v="2436"/>
    <n v="13009.248000000001"/>
    <n v="464"/>
    <x v="2"/>
  </r>
  <r>
    <x v="2"/>
    <n v="5540246191596"/>
    <n v="346"/>
    <n v="19297.526400000002"/>
    <n v="156"/>
    <x v="0"/>
  </r>
  <r>
    <x v="2"/>
    <n v="5540246191718"/>
    <n v="2761"/>
    <n v="8184.1536000000006"/>
    <n v="390"/>
    <x v="1"/>
  </r>
  <r>
    <x v="2"/>
    <n v="5540246191736"/>
    <n v="219"/>
    <n v="7053.6096000000007"/>
    <n v="174"/>
    <x v="2"/>
  </r>
  <r>
    <x v="2"/>
    <n v="5540246192102"/>
    <n v="5930"/>
    <n v="6492.6576000000005"/>
    <n v="6501"/>
    <x v="2"/>
  </r>
  <r>
    <x v="2"/>
    <n v="5540246192148"/>
    <n v="0"/>
    <n v="0"/>
    <n v="13920"/>
    <x v="1"/>
  </r>
  <r>
    <x v="2"/>
    <n v="5540246192209"/>
    <n v="1198"/>
    <n v="6018.6240000000007"/>
    <n v="1448"/>
    <x v="1"/>
  </r>
  <r>
    <x v="2"/>
    <n v="5540246192264"/>
    <n v="854"/>
    <n v="12400.128000000001"/>
    <n v="1300"/>
    <x v="2"/>
  </r>
  <r>
    <x v="2"/>
    <n v="5540246192265"/>
    <n v="2376"/>
    <n v="31806.259200000004"/>
    <n v="873"/>
    <x v="2"/>
  </r>
  <r>
    <x v="2"/>
    <n v="5540246192462"/>
    <n v="1142"/>
    <n v="7944.9120000000003"/>
    <n v="455"/>
    <x v="1"/>
  </r>
  <r>
    <x v="2"/>
    <n v="5540246192505"/>
    <n v="16259"/>
    <n v="23008.6656"/>
    <n v="9336"/>
    <x v="1"/>
  </r>
  <r>
    <x v="2"/>
    <n v="5540246192518"/>
    <n v="3286"/>
    <n v="22804.632000000001"/>
    <n v="4130"/>
    <x v="1"/>
  </r>
  <r>
    <x v="2"/>
    <n v="5540246192571"/>
    <n v="1170"/>
    <n v="4180.3775999999998"/>
    <n v="195"/>
    <x v="1"/>
  </r>
  <r>
    <x v="2"/>
    <n v="5540246192594"/>
    <n v="613"/>
    <n v="4048.7040000000006"/>
    <n v="140"/>
    <x v="1"/>
  </r>
  <r>
    <x v="2"/>
    <n v="5540246192831"/>
    <n v="325"/>
    <n v="2878.848"/>
    <n v="121"/>
    <x v="1"/>
  </r>
  <r>
    <x v="2"/>
    <n v="5540246192836"/>
    <n v="84"/>
    <n v="11558.2464"/>
    <n v="0"/>
    <x v="4"/>
  </r>
  <r>
    <x v="2"/>
    <n v="5540246192907"/>
    <n v="1402"/>
    <n v="39334.896000000001"/>
    <n v="1457"/>
    <x v="3"/>
  </r>
  <r>
    <x v="2"/>
    <n v="5540246193316"/>
    <n v="228"/>
    <n v="6883.8336000000008"/>
    <n v="279"/>
    <x v="0"/>
  </r>
  <r>
    <x v="2"/>
    <n v="5540246193409"/>
    <n v="123"/>
    <n v="6319.2960000000003"/>
    <n v="10"/>
    <x v="0"/>
  </r>
  <r>
    <x v="2"/>
    <n v="5540246193505"/>
    <n v="5104"/>
    <n v="4105.7280000000001"/>
    <n v="743"/>
    <x v="0"/>
  </r>
  <r>
    <x v="2"/>
    <n v="5540246193566"/>
    <n v="93"/>
    <n v="829.44"/>
    <n v="93"/>
    <x v="3"/>
  </r>
  <r>
    <x v="2"/>
    <n v="5540246193878"/>
    <n v="22272"/>
    <n v="157593.60000000001"/>
    <n v="4803"/>
    <x v="3"/>
  </r>
  <r>
    <x v="2"/>
    <n v="5540246193999"/>
    <n v="1021"/>
    <n v="5099.8464000000004"/>
    <n v="1021"/>
    <x v="1"/>
  </r>
  <r>
    <x v="2"/>
    <n v="5540246194467"/>
    <n v="0"/>
    <n v="0"/>
    <n v="223"/>
    <x v="0"/>
  </r>
  <r>
    <x v="2"/>
    <n v="5540246194632"/>
    <n v="0"/>
    <n v="0"/>
    <n v="3"/>
    <x v="0"/>
  </r>
  <r>
    <x v="3"/>
    <n v="5540246170256"/>
    <n v="1768"/>
    <n v="11883.542400000002"/>
    <n v="5847"/>
    <x v="0"/>
  </r>
  <r>
    <x v="3"/>
    <n v="5540246171759"/>
    <n v="1940"/>
    <n v="10653.984"/>
    <n v="4770"/>
    <x v="1"/>
  </r>
  <r>
    <x v="3"/>
    <n v="5540246171888"/>
    <n v="1193"/>
    <n v="20095.344000000001"/>
    <n v="1506"/>
    <x v="0"/>
  </r>
  <r>
    <x v="3"/>
    <n v="5540246171933"/>
    <n v="891"/>
    <n v="573.9552000000001"/>
    <n v="8018"/>
    <x v="2"/>
  </r>
  <r>
    <x v="3"/>
    <n v="5540246172539"/>
    <n v="54"/>
    <n v="1110.4560000000001"/>
    <n v="116"/>
    <x v="2"/>
  </r>
  <r>
    <x v="3"/>
    <n v="5540246172669"/>
    <n v="195"/>
    <n v="2651.9184"/>
    <n v="1086"/>
    <x v="2"/>
  </r>
  <r>
    <x v="3"/>
    <n v="5540246172978"/>
    <n v="0"/>
    <n v="0"/>
    <n v="14616"/>
    <x v="2"/>
  </r>
  <r>
    <x v="3"/>
    <n v="5540246173472"/>
    <n v="0"/>
    <n v="0"/>
    <n v="864"/>
    <x v="2"/>
  </r>
  <r>
    <x v="3"/>
    <n v="5540246173685"/>
    <n v="188"/>
    <n v="4744.9151999999995"/>
    <n v="226"/>
    <x v="4"/>
  </r>
  <r>
    <x v="3"/>
    <n v="5540246173686"/>
    <n v="420"/>
    <n v="10770.148800000001"/>
    <n v="193"/>
    <x v="4"/>
  </r>
  <r>
    <x v="3"/>
    <n v="5540246173906"/>
    <n v="1972"/>
    <n v="36646.560000000005"/>
    <n v="1671"/>
    <x v="3"/>
  </r>
  <r>
    <x v="3"/>
    <n v="5540246174095"/>
    <n v="42"/>
    <n v="1303.2576000000001"/>
    <n v="112"/>
    <x v="2"/>
  </r>
  <r>
    <x v="3"/>
    <n v="5540246174174"/>
    <n v="103"/>
    <n v="1358.1216000000002"/>
    <n v="759"/>
    <x v="2"/>
  </r>
  <r>
    <x v="3"/>
    <n v="5540246175047"/>
    <n v="14"/>
    <n v="147.48480000000001"/>
    <n v="738"/>
    <x v="2"/>
  </r>
  <r>
    <x v="3"/>
    <n v="5540246175049"/>
    <n v="627"/>
    <n v="6520.1760000000004"/>
    <n v="2144"/>
    <x v="2"/>
  </r>
  <r>
    <x v="3"/>
    <n v="5540246175050"/>
    <n v="724"/>
    <n v="8383.5648000000001"/>
    <n v="1977"/>
    <x v="2"/>
  </r>
  <r>
    <x v="3"/>
    <n v="5540246175372"/>
    <n v="2715"/>
    <n v="10614.240000000002"/>
    <n v="348"/>
    <x v="0"/>
  </r>
  <r>
    <x v="3"/>
    <n v="5540246175461"/>
    <n v="5513"/>
    <n v="50808.384000000005"/>
    <n v="4511"/>
    <x v="1"/>
  </r>
  <r>
    <x v="3"/>
    <n v="5540246176294"/>
    <n v="1225"/>
    <n v="1129.0752000000002"/>
    <n v="11136"/>
    <x v="2"/>
  </r>
  <r>
    <x v="3"/>
    <n v="5540246176295"/>
    <n v="7016"/>
    <n v="6466.5216000000009"/>
    <n v="62933"/>
    <x v="2"/>
  </r>
  <r>
    <x v="3"/>
    <n v="5540246176699"/>
    <n v="0"/>
    <n v="0"/>
    <n v="41969"/>
    <x v="2"/>
  </r>
  <r>
    <x v="3"/>
    <n v="5540246177133"/>
    <n v="8863"/>
    <n v="32179.680000000004"/>
    <n v="17366"/>
    <x v="1"/>
  </r>
  <r>
    <x v="3"/>
    <n v="5540246177376"/>
    <n v="968"/>
    <n v="38190.527999999998"/>
    <n v="819"/>
    <x v="0"/>
  </r>
  <r>
    <x v="3"/>
    <n v="5540246180522"/>
    <n v="803"/>
    <n v="14050.368000000002"/>
    <n v="1444"/>
    <x v="0"/>
  </r>
  <r>
    <x v="3"/>
    <n v="5540246181016"/>
    <n v="16426"/>
    <n v="131426.32320000001"/>
    <n v="10357"/>
    <x v="3"/>
  </r>
  <r>
    <x v="3"/>
    <n v="5540246181061"/>
    <n v="43431"/>
    <n v="52808.371200000001"/>
    <n v="63998"/>
    <x v="3"/>
  </r>
  <r>
    <x v="3"/>
    <n v="5540246182684"/>
    <n v="462"/>
    <n v="23168.376000000004"/>
    <n v="214"/>
    <x v="0"/>
  </r>
  <r>
    <x v="3"/>
    <n v="5540246183130"/>
    <n v="4490"/>
    <n v="19008.820800000001"/>
    <n v="5534"/>
    <x v="1"/>
  </r>
  <r>
    <x v="3"/>
    <n v="5540246183455"/>
    <n v="1485"/>
    <n v="11667.456000000002"/>
    <n v="418"/>
    <x v="1"/>
  </r>
  <r>
    <x v="3"/>
    <n v="5540246183537"/>
    <n v="2803"/>
    <n v="3940.0128"/>
    <n v="3156"/>
    <x v="1"/>
  </r>
  <r>
    <x v="3"/>
    <n v="5540246183538"/>
    <n v="873"/>
    <n v="1145.1456000000001"/>
    <n v="2877"/>
    <x v="1"/>
  </r>
  <r>
    <x v="3"/>
    <n v="5540246183541"/>
    <n v="1880"/>
    <n v="16936.128000000001"/>
    <n v="975"/>
    <x v="1"/>
  </r>
  <r>
    <x v="3"/>
    <n v="5540246183542"/>
    <n v="2506"/>
    <n v="7045.0560000000005"/>
    <n v="0"/>
    <x v="1"/>
  </r>
  <r>
    <x v="3"/>
    <n v="5540246183547"/>
    <n v="9570"/>
    <n v="98366.400000000009"/>
    <n v="12540"/>
    <x v="3"/>
  </r>
  <r>
    <x v="3"/>
    <n v="5540246183552"/>
    <n v="244"/>
    <n v="449.06400000000002"/>
    <n v="260"/>
    <x v="1"/>
  </r>
  <r>
    <x v="3"/>
    <n v="5540246183554"/>
    <n v="1546"/>
    <n v="11612.073600000002"/>
    <n v="28"/>
    <x v="1"/>
  </r>
  <r>
    <x v="3"/>
    <n v="5540246183555"/>
    <n v="1151"/>
    <n v="1538.4816000000001"/>
    <n v="891"/>
    <x v="1"/>
  </r>
  <r>
    <x v="3"/>
    <n v="5540246183558"/>
    <n v="3202"/>
    <n v="17646.336000000003"/>
    <n v="4478"/>
    <x v="1"/>
  </r>
  <r>
    <x v="3"/>
    <n v="5540246183560"/>
    <n v="214"/>
    <n v="5206.4640000000009"/>
    <n v="168"/>
    <x v="1"/>
  </r>
  <r>
    <x v="3"/>
    <n v="5540246183562"/>
    <n v="5916"/>
    <n v="19057.68"/>
    <n v="4826"/>
    <x v="1"/>
  </r>
  <r>
    <x v="3"/>
    <n v="5540246183587"/>
    <n v="439"/>
    <n v="9234.3888000000006"/>
    <n v="627"/>
    <x v="1"/>
  </r>
  <r>
    <x v="3"/>
    <n v="5540246183589"/>
    <n v="1520"/>
    <n v="20033.567999999999"/>
    <n v="441"/>
    <x v="1"/>
  </r>
  <r>
    <x v="3"/>
    <n v="5540246183590"/>
    <n v="2318"/>
    <n v="32151.816000000003"/>
    <n v="105"/>
    <x v="1"/>
  </r>
  <r>
    <x v="3"/>
    <n v="5540246183844"/>
    <n v="277"/>
    <n v="7968.2400000000007"/>
    <n v="202"/>
    <x v="0"/>
  </r>
  <r>
    <x v="3"/>
    <n v="5540246184036"/>
    <n v="126"/>
    <n v="2146.1760000000004"/>
    <n v="128"/>
    <x v="0"/>
  </r>
  <r>
    <x v="3"/>
    <n v="5540246185278"/>
    <n v="27513"/>
    <n v="27152.366400000003"/>
    <n v="41658"/>
    <x v="3"/>
  </r>
  <r>
    <x v="3"/>
    <n v="5540246185429"/>
    <n v="70"/>
    <n v="368.06400000000002"/>
    <n v="474"/>
    <x v="2"/>
  </r>
  <r>
    <x v="3"/>
    <n v="5540246185562"/>
    <n v="126"/>
    <n v="363.91680000000002"/>
    <n v="140"/>
    <x v="2"/>
  </r>
  <r>
    <x v="3"/>
    <n v="5540246186010"/>
    <n v="119"/>
    <n v="17429.515200000002"/>
    <n v="10"/>
    <x v="4"/>
  </r>
  <r>
    <x v="3"/>
    <n v="5540246186011"/>
    <n v="107"/>
    <n v="6076.8576000000003"/>
    <n v="3"/>
    <x v="4"/>
  </r>
  <r>
    <x v="3"/>
    <n v="5540246186017"/>
    <n v="75"/>
    <n v="7860.3264000000008"/>
    <n v="7"/>
    <x v="4"/>
  </r>
  <r>
    <x v="3"/>
    <n v="5540246186325"/>
    <n v="516"/>
    <n v="1265.9328000000003"/>
    <n v="543"/>
    <x v="2"/>
  </r>
  <r>
    <x v="3"/>
    <n v="5540246186351"/>
    <n v="1518"/>
    <n v="89928.662400000001"/>
    <n v="133"/>
    <x v="1"/>
  </r>
  <r>
    <x v="3"/>
    <n v="5540246186352"/>
    <n v="8202"/>
    <n v="86282.28"/>
    <n v="1346"/>
    <x v="1"/>
  </r>
  <r>
    <x v="3"/>
    <n v="5540246187882"/>
    <n v="68"/>
    <n v="2581.0272000000004"/>
    <n v="21"/>
    <x v="4"/>
  </r>
  <r>
    <x v="3"/>
    <n v="5540246187987"/>
    <n v="1448"/>
    <n v="711.67680000000007"/>
    <n v="29901"/>
    <x v="2"/>
  </r>
  <r>
    <x v="3"/>
    <n v="5540246187995"/>
    <n v="1448"/>
    <n v="126993.48480000001"/>
    <n v="645"/>
    <x v="4"/>
  </r>
  <r>
    <x v="3"/>
    <n v="5540246187996"/>
    <n v="328"/>
    <n v="15124.449600000002"/>
    <n v="12"/>
    <x v="4"/>
  </r>
  <r>
    <x v="3"/>
    <n v="5540246187997"/>
    <n v="216"/>
    <n v="10779.220800000001"/>
    <n v="56"/>
    <x v="4"/>
  </r>
  <r>
    <x v="3"/>
    <n v="5540246187998"/>
    <n v="253"/>
    <n v="13000.996800000001"/>
    <n v="221"/>
    <x v="4"/>
  </r>
  <r>
    <x v="3"/>
    <n v="5540246188047"/>
    <n v="293"/>
    <n v="35609.414400000001"/>
    <n v="24"/>
    <x v="4"/>
  </r>
  <r>
    <x v="3"/>
    <n v="5540246188175"/>
    <n v="93"/>
    <n v="2649.0240000000003"/>
    <n v="483"/>
    <x v="2"/>
  </r>
  <r>
    <x v="3"/>
    <n v="5540246188200"/>
    <n v="1040"/>
    <n v="1916.0064"/>
    <n v="12844"/>
    <x v="2"/>
  </r>
  <r>
    <x v="3"/>
    <n v="5540246188224"/>
    <n v="15080"/>
    <n v="17690.400000000001"/>
    <n v="11252"/>
    <x v="3"/>
  </r>
  <r>
    <x v="3"/>
    <n v="5540246188512"/>
    <n v="332"/>
    <n v="45479.491200000004"/>
    <n v="0"/>
    <x v="4"/>
  </r>
  <r>
    <x v="3"/>
    <n v="5540246188583"/>
    <n v="2450"/>
    <n v="8772.5808000000015"/>
    <n v="4789"/>
    <x v="0"/>
  </r>
  <r>
    <x v="3"/>
    <n v="5540246188647"/>
    <n v="1706"/>
    <n v="25242.84"/>
    <n v="720"/>
    <x v="1"/>
  </r>
  <r>
    <x v="3"/>
    <n v="5540246190092"/>
    <n v="198"/>
    <n v="27290.304"/>
    <n v="40"/>
    <x v="4"/>
  </r>
  <r>
    <x v="3"/>
    <n v="5540246190727"/>
    <n v="1102"/>
    <n v="12453.609600000002"/>
    <n v="604"/>
    <x v="0"/>
  </r>
  <r>
    <x v="3"/>
    <n v="5540246190743"/>
    <n v="195"/>
    <n v="1654.7328000000002"/>
    <n v="724"/>
    <x v="2"/>
  </r>
  <r>
    <x v="3"/>
    <n v="5540246190831"/>
    <n v="1300"/>
    <n v="9775.9872000000014"/>
    <n v="0"/>
    <x v="1"/>
  </r>
  <r>
    <x v="3"/>
    <n v="5540246190835"/>
    <n v="116"/>
    <n v="24520.320000000003"/>
    <n v="3"/>
    <x v="0"/>
  </r>
  <r>
    <x v="3"/>
    <n v="5540246191380"/>
    <n v="418"/>
    <n v="1975.104"/>
    <n v="418"/>
    <x v="2"/>
  </r>
  <r>
    <x v="3"/>
    <n v="5540246191394"/>
    <n v="1972"/>
    <n v="10531.296000000002"/>
    <n v="0"/>
    <x v="2"/>
  </r>
  <r>
    <x v="3"/>
    <n v="5540246191596"/>
    <n v="191"/>
    <n v="10620.115200000002"/>
    <n v="154"/>
    <x v="0"/>
  </r>
  <r>
    <x v="3"/>
    <n v="5540246191718"/>
    <n v="2372"/>
    <n v="7028.7264000000005"/>
    <n v="163"/>
    <x v="1"/>
  </r>
  <r>
    <x v="3"/>
    <n v="5540246191736"/>
    <n v="45"/>
    <n v="1425.7295999999999"/>
    <n v="0"/>
    <x v="2"/>
  </r>
  <r>
    <x v="3"/>
    <n v="5540246192102"/>
    <n v="5457"/>
    <n v="5974.4736000000003"/>
    <n v="9216"/>
    <x v="2"/>
  </r>
  <r>
    <x v="3"/>
    <n v="5540246192148"/>
    <n v="5564"/>
    <n v="20231.8128"/>
    <n v="36188"/>
    <x v="1"/>
  </r>
  <r>
    <x v="3"/>
    <n v="5540246192209"/>
    <n v="864"/>
    <n v="4339.0079999999998"/>
    <n v="1866"/>
    <x v="1"/>
  </r>
  <r>
    <x v="3"/>
    <n v="5540246192264"/>
    <n v="1040"/>
    <n v="15095.808000000001"/>
    <n v="1151"/>
    <x v="2"/>
  </r>
  <r>
    <x v="3"/>
    <n v="5540246192265"/>
    <n v="1801"/>
    <n v="24103.180799999998"/>
    <n v="780"/>
    <x v="2"/>
  </r>
  <r>
    <x v="3"/>
    <n v="5540246192462"/>
    <n v="687"/>
    <n v="4779.8640000000005"/>
    <n v="539"/>
    <x v="1"/>
  </r>
  <r>
    <x v="3"/>
    <n v="5540246192505"/>
    <n v="6923"/>
    <n v="9797.0688000000009"/>
    <n v="7035"/>
    <x v="1"/>
  </r>
  <r>
    <x v="3"/>
    <n v="5540246192518"/>
    <n v="6172"/>
    <n v="43218.403200000001"/>
    <n v="836"/>
    <x v="1"/>
  </r>
  <r>
    <x v="3"/>
    <n v="5540246192571"/>
    <n v="975"/>
    <n v="3483.6480000000001"/>
    <n v="516"/>
    <x v="1"/>
  </r>
  <r>
    <x v="3"/>
    <n v="5540246192594"/>
    <n v="474"/>
    <n v="3128.5440000000003"/>
    <n v="158"/>
    <x v="1"/>
  </r>
  <r>
    <x v="3"/>
    <n v="5540246192831"/>
    <n v="724"/>
    <n v="6415.7183999999997"/>
    <n v="335"/>
    <x v="1"/>
  </r>
  <r>
    <x v="3"/>
    <n v="5540246192836"/>
    <n v="61"/>
    <n v="8347.6224000000002"/>
    <n v="0"/>
    <x v="4"/>
  </r>
  <r>
    <x v="3"/>
    <n v="5540246192907"/>
    <n v="3508"/>
    <n v="98467.488000000012"/>
    <n v="1736"/>
    <x v="3"/>
  </r>
  <r>
    <x v="3"/>
    <n v="5540246193316"/>
    <n v="284"/>
    <n v="8569.6704000000009"/>
    <n v="351"/>
    <x v="0"/>
  </r>
  <r>
    <x v="3"/>
    <n v="5540246193409"/>
    <n v="114"/>
    <n v="5842.3680000000004"/>
    <n v="7"/>
    <x v="0"/>
  </r>
  <r>
    <x v="3"/>
    <n v="5540246193878"/>
    <n v="17470"/>
    <n v="123612.48000000001"/>
    <n v="9118"/>
    <x v="3"/>
  </r>
  <r>
    <x v="3"/>
    <n v="5540246194330"/>
    <n v="0"/>
    <n v="0"/>
    <n v="23405"/>
    <x v="1"/>
  </r>
  <r>
    <x v="3"/>
    <n v="5540246194467"/>
    <n v="17595"/>
    <n v="17724.700799999999"/>
    <n v="1782"/>
    <x v="0"/>
  </r>
  <r>
    <x v="3"/>
    <n v="5540246194478"/>
    <n v="0"/>
    <n v="0"/>
    <n v="0"/>
    <x v="4"/>
  </r>
  <r>
    <x v="3"/>
    <n v="5540246194632"/>
    <n v="1836"/>
    <n v="23701.161600000003"/>
    <n v="3650"/>
    <x v="0"/>
  </r>
  <r>
    <x v="3"/>
    <n v="5540246195096"/>
    <n v="0"/>
    <n v="0"/>
    <n v="0"/>
    <x v="1"/>
  </r>
  <r>
    <x v="4"/>
    <n v="5540246170256"/>
    <n v="1740"/>
    <n v="11696.400000000001"/>
    <n v="8267"/>
    <x v="0"/>
  </r>
  <r>
    <x v="4"/>
    <n v="5540246171759"/>
    <n v="2181"/>
    <n v="11979.36"/>
    <n v="5652"/>
    <x v="1"/>
  </r>
  <r>
    <x v="4"/>
    <n v="5540246171888"/>
    <n v="713"/>
    <n v="12002.472"/>
    <n v="1919"/>
    <x v="0"/>
  </r>
  <r>
    <x v="4"/>
    <n v="5540246171933"/>
    <n v="446"/>
    <n v="286.97760000000005"/>
    <n v="9744"/>
    <x v="2"/>
  </r>
  <r>
    <x v="4"/>
    <n v="5540246172539"/>
    <n v="19"/>
    <n v="386.25119999999998"/>
    <n v="116"/>
    <x v="2"/>
  </r>
  <r>
    <x v="4"/>
    <n v="5540246172669"/>
    <n v="223"/>
    <n v="3030.7824000000005"/>
    <n v="1337"/>
    <x v="2"/>
  </r>
  <r>
    <x v="4"/>
    <n v="5540246172978"/>
    <n v="1253"/>
    <n v="1010.1024"/>
    <n v="14282"/>
    <x v="2"/>
  </r>
  <r>
    <x v="4"/>
    <n v="5540246173472"/>
    <n v="265"/>
    <n v="6106.7520000000004"/>
    <n v="641"/>
    <x v="2"/>
  </r>
  <r>
    <x v="4"/>
    <n v="5540246173685"/>
    <n v="541"/>
    <n v="14098.881600000001"/>
    <n v="372"/>
    <x v="4"/>
  </r>
  <r>
    <x v="4"/>
    <n v="5540246173686"/>
    <n v="502"/>
    <n v="12973.176000000001"/>
    <n v="358"/>
    <x v="4"/>
  </r>
  <r>
    <x v="4"/>
    <n v="5540246173906"/>
    <n v="302"/>
    <n v="5604.7680000000009"/>
    <n v="1411"/>
    <x v="3"/>
  </r>
  <r>
    <x v="4"/>
    <n v="5540246174095"/>
    <n v="70"/>
    <n v="2172.096"/>
    <n v="168"/>
    <x v="2"/>
  </r>
  <r>
    <x v="4"/>
    <n v="5540246174174"/>
    <n v="82"/>
    <n v="1080.3456000000001"/>
    <n v="727"/>
    <x v="2"/>
  </r>
  <r>
    <x v="4"/>
    <n v="5540246175047"/>
    <n v="42"/>
    <n v="442.45440000000002"/>
    <n v="864"/>
    <x v="2"/>
  </r>
  <r>
    <x v="4"/>
    <n v="5540246175049"/>
    <n v="0"/>
    <n v="0"/>
    <n v="3494"/>
    <x v="2"/>
  </r>
  <r>
    <x v="4"/>
    <n v="5540246175050"/>
    <n v="0"/>
    <n v="0"/>
    <n v="3063"/>
    <x v="2"/>
  </r>
  <r>
    <x v="4"/>
    <n v="5540246175372"/>
    <n v="2367"/>
    <n v="9253.44"/>
    <n v="418"/>
    <x v="0"/>
  </r>
  <r>
    <x v="4"/>
    <n v="5540246175461"/>
    <n v="1003"/>
    <n v="9237.8880000000008"/>
    <n v="1003"/>
    <x v="1"/>
  </r>
  <r>
    <x v="4"/>
    <n v="5540246176294"/>
    <n v="3007"/>
    <n v="2771.3663999999999"/>
    <n v="9726"/>
    <x v="2"/>
  </r>
  <r>
    <x v="4"/>
    <n v="5540246176295"/>
    <n v="11099"/>
    <n v="10230.105600000001"/>
    <n v="86054"/>
    <x v="2"/>
  </r>
  <r>
    <x v="4"/>
    <n v="5540246176699"/>
    <n v="-1253"/>
    <n v="-559.87199999999996"/>
    <n v="63893"/>
    <x v="2"/>
  </r>
  <r>
    <x v="4"/>
    <n v="5540246177133"/>
    <n v="8202"/>
    <n v="29778.84"/>
    <n v="24291"/>
    <x v="1"/>
  </r>
  <r>
    <x v="4"/>
    <n v="5540246177376"/>
    <n v="149"/>
    <n v="5861.3760000000002"/>
    <n v="1126"/>
    <x v="0"/>
  </r>
  <r>
    <x v="4"/>
    <n v="5540246180522"/>
    <n v="274"/>
    <n v="4791.7440000000006"/>
    <n v="1764"/>
    <x v="0"/>
  </r>
  <r>
    <x v="4"/>
    <n v="5540246181016"/>
    <n v="6070"/>
    <n v="48560.90400000001"/>
    <n v="16092"/>
    <x v="3"/>
  </r>
  <r>
    <x v="4"/>
    <n v="5540246181061"/>
    <n v="14616"/>
    <n v="17472.672000000002"/>
    <n v="69740"/>
    <x v="3"/>
  </r>
  <r>
    <x v="4"/>
    <n v="5540246182684"/>
    <n v="249"/>
    <n v="12457.368"/>
    <n v="402"/>
    <x v="0"/>
  </r>
  <r>
    <x v="4"/>
    <n v="5540246183130"/>
    <n v="2715"/>
    <n v="11493.705600000001"/>
    <n v="8728"/>
    <x v="1"/>
  </r>
  <r>
    <x v="4"/>
    <n v="5540246183455"/>
    <n v="1091"/>
    <n v="8568.2880000000005"/>
    <n v="534"/>
    <x v="1"/>
  </r>
  <r>
    <x v="4"/>
    <n v="5540246183537"/>
    <n v="3490"/>
    <n v="4905.4463999999998"/>
    <n v="3842"/>
    <x v="1"/>
  </r>
  <r>
    <x v="4"/>
    <n v="5540246183538"/>
    <n v="1671"/>
    <n v="2192.8320000000003"/>
    <n v="3508"/>
    <x v="1"/>
  </r>
  <r>
    <x v="4"/>
    <n v="5540246183541"/>
    <n v="905"/>
    <n v="8154.4319999999998"/>
    <n v="1578"/>
    <x v="1"/>
  </r>
  <r>
    <x v="4"/>
    <n v="5540246183542"/>
    <n v="2506"/>
    <n v="7045.0560000000005"/>
    <n v="24"/>
    <x v="1"/>
  </r>
  <r>
    <x v="4"/>
    <n v="5540246183547"/>
    <n v="4826"/>
    <n v="49600.512000000002"/>
    <n v="14825"/>
    <x v="3"/>
  </r>
  <r>
    <x v="4"/>
    <n v="5540246183552"/>
    <n v="2153"/>
    <n v="3968.8704000000002"/>
    <n v="335"/>
    <x v="1"/>
  </r>
  <r>
    <x v="4"/>
    <n v="5540246183554"/>
    <n v="1518"/>
    <n v="11402.8128"/>
    <n v="28"/>
    <x v="1"/>
  </r>
  <r>
    <x v="4"/>
    <n v="5540246183555"/>
    <n v="260"/>
    <n v="347.41440000000006"/>
    <n v="1300"/>
    <x v="1"/>
  </r>
  <r>
    <x v="4"/>
    <n v="5540246183558"/>
    <n v="1323"/>
    <n v="7288.7040000000006"/>
    <n v="5972"/>
    <x v="1"/>
  </r>
  <r>
    <x v="4"/>
    <n v="5540246183560"/>
    <n v="270"/>
    <n v="6564.6720000000005"/>
    <n v="179"/>
    <x v="1"/>
  </r>
  <r>
    <x v="4"/>
    <n v="5540246183562"/>
    <n v="1091"/>
    <n v="3512.5920000000006"/>
    <n v="580"/>
    <x v="1"/>
  </r>
  <r>
    <x v="4"/>
    <n v="5540246183587"/>
    <n v="300"/>
    <n v="6302.8368"/>
    <n v="724"/>
    <x v="1"/>
  </r>
  <r>
    <x v="4"/>
    <n v="5540246183589"/>
    <n v="1729"/>
    <n v="22786.272000000004"/>
    <n v="778"/>
    <x v="1"/>
  </r>
  <r>
    <x v="4"/>
    <n v="5540246183590"/>
    <n v="2214"/>
    <n v="30703.536000000004"/>
    <n v="2200"/>
    <x v="1"/>
  </r>
  <r>
    <x v="4"/>
    <n v="5540246183844"/>
    <n v="214"/>
    <n v="6160.3200000000006"/>
    <n v="325"/>
    <x v="0"/>
  </r>
  <r>
    <x v="4"/>
    <n v="5540246184036"/>
    <n v="128"/>
    <n v="2185.92"/>
    <n v="195"/>
    <x v="0"/>
  </r>
  <r>
    <x v="4"/>
    <n v="5540246185278"/>
    <n v="30622"/>
    <n v="30220.430400000005"/>
    <n v="64508"/>
    <x v="3"/>
  </r>
  <r>
    <x v="4"/>
    <n v="5540246185429"/>
    <n v="70"/>
    <n v="368.06400000000002"/>
    <n v="529"/>
    <x v="2"/>
  </r>
  <r>
    <x v="4"/>
    <n v="5540246185562"/>
    <n v="195"/>
    <n v="566.09280000000001"/>
    <n v="376"/>
    <x v="2"/>
  </r>
  <r>
    <x v="4"/>
    <n v="5540246186010"/>
    <n v="110"/>
    <n v="16062.494400000001"/>
    <n v="12"/>
    <x v="4"/>
  </r>
  <r>
    <x v="4"/>
    <n v="5540246186011"/>
    <n v="105"/>
    <n v="5944.7520000000004"/>
    <n v="5"/>
    <x v="4"/>
  </r>
  <r>
    <x v="4"/>
    <n v="5540246186017"/>
    <n v="68"/>
    <n v="7123.4208000000008"/>
    <n v="7"/>
    <x v="4"/>
  </r>
  <r>
    <x v="4"/>
    <n v="5540246186325"/>
    <n v="112"/>
    <n v="273.71520000000004"/>
    <n v="655"/>
    <x v="2"/>
  </r>
  <r>
    <x v="4"/>
    <n v="5540246186351"/>
    <n v="1386"/>
    <n v="82090.843200000003"/>
    <n v="140"/>
    <x v="1"/>
  </r>
  <r>
    <x v="4"/>
    <n v="5540246186352"/>
    <n v="6856"/>
    <n v="72125.64"/>
    <n v="1961"/>
    <x v="1"/>
  </r>
  <r>
    <x v="4"/>
    <n v="5540246187882"/>
    <n v="47"/>
    <n v="1780.0128000000002"/>
    <n v="5"/>
    <x v="4"/>
  </r>
  <r>
    <x v="4"/>
    <n v="5540246187987"/>
    <n v="3286"/>
    <n v="1614.9024000000002"/>
    <n v="48943"/>
    <x v="2"/>
  </r>
  <r>
    <x v="4"/>
    <n v="5540246187995"/>
    <n v="3123"/>
    <n v="273931.45919999998"/>
    <n v="1000"/>
    <x v="4"/>
  </r>
  <r>
    <x v="4"/>
    <n v="5540246187996"/>
    <n v="316"/>
    <n v="14588.121600000002"/>
    <n v="21"/>
    <x v="4"/>
  </r>
  <r>
    <x v="4"/>
    <n v="5540246187997"/>
    <n v="161"/>
    <n v="7997.4864000000007"/>
    <n v="130"/>
    <x v="4"/>
  </r>
  <r>
    <x v="4"/>
    <n v="5540246187998"/>
    <n v="1425"/>
    <n v="73234.972800000003"/>
    <n v="469"/>
    <x v="4"/>
  </r>
  <r>
    <x v="4"/>
    <n v="5540246188047"/>
    <n v="270"/>
    <n v="32783.270400000001"/>
    <n v="35"/>
    <x v="4"/>
  </r>
  <r>
    <x v="4"/>
    <n v="5540246188175"/>
    <n v="65"/>
    <n v="1854.3168000000001"/>
    <n v="529"/>
    <x v="2"/>
  </r>
  <r>
    <x v="4"/>
    <n v="5540246188200"/>
    <n v="928"/>
    <n v="1710.72"/>
    <n v="20194"/>
    <x v="2"/>
  </r>
  <r>
    <x v="4"/>
    <n v="5540246188224"/>
    <n v="15892"/>
    <n v="18642.960000000003"/>
    <n v="19140"/>
    <x v="3"/>
  </r>
  <r>
    <x v="4"/>
    <n v="5540246188512"/>
    <n v="332"/>
    <n v="45479.491200000004"/>
    <n v="0"/>
    <x v="4"/>
  </r>
  <r>
    <x v="4"/>
    <n v="5540246188647"/>
    <n v="986"/>
    <n v="14596.2"/>
    <n v="604"/>
    <x v="1"/>
  </r>
  <r>
    <x v="4"/>
    <n v="5540246190092"/>
    <n v="158"/>
    <n v="21832.243200000001"/>
    <n v="40"/>
    <x v="4"/>
  </r>
  <r>
    <x v="4"/>
    <n v="5540246190727"/>
    <n v="511"/>
    <n v="5767.9776000000011"/>
    <n v="685"/>
    <x v="0"/>
  </r>
  <r>
    <x v="4"/>
    <n v="5540246190743"/>
    <n v="307"/>
    <n v="2600.2943999999998"/>
    <n v="669"/>
    <x v="2"/>
  </r>
  <r>
    <x v="4"/>
    <n v="5540246190831"/>
    <n v="836"/>
    <n v="6284.5632000000005"/>
    <n v="93"/>
    <x v="1"/>
  </r>
  <r>
    <x v="4"/>
    <n v="5540246190835"/>
    <n v="114"/>
    <n v="24029.9136"/>
    <n v="3"/>
    <x v="0"/>
  </r>
  <r>
    <x v="4"/>
    <n v="5540246191394"/>
    <n v="1972"/>
    <n v="10531.296000000002"/>
    <n v="0"/>
    <x v="2"/>
  </r>
  <r>
    <x v="4"/>
    <n v="5540246191594"/>
    <n v="0"/>
    <n v="0"/>
    <n v="696"/>
    <x v="2"/>
  </r>
  <r>
    <x v="4"/>
    <n v="5540246191596"/>
    <n v="38"/>
    <n v="2072.2175999999999"/>
    <n v="184"/>
    <x v="0"/>
  </r>
  <r>
    <x v="4"/>
    <n v="5540246191598"/>
    <n v="0"/>
    <n v="0"/>
    <n v="1601"/>
    <x v="2"/>
  </r>
  <r>
    <x v="4"/>
    <n v="5540246191718"/>
    <n v="2209"/>
    <n v="6547.3055999999997"/>
    <n v="260"/>
    <x v="1"/>
  </r>
  <r>
    <x v="4"/>
    <n v="5540246191736"/>
    <n v="409"/>
    <n v="13206.758400000001"/>
    <n v="140"/>
    <x v="2"/>
  </r>
  <r>
    <x v="4"/>
    <n v="5540246192102"/>
    <n v="2269"/>
    <n v="2619.4752000000003"/>
    <n v="11206"/>
    <x v="2"/>
  </r>
  <r>
    <x v="4"/>
    <n v="5540246192148"/>
    <n v="17818"/>
    <n v="64795.852800000008"/>
    <n v="56237"/>
    <x v="1"/>
  </r>
  <r>
    <x v="4"/>
    <n v="5540246192209"/>
    <n v="1225"/>
    <n v="6158.5919999999996"/>
    <n v="2311"/>
    <x v="1"/>
  </r>
  <r>
    <x v="4"/>
    <n v="5540246192264"/>
    <n v="1374"/>
    <n v="19948.032000000003"/>
    <n v="1634"/>
    <x v="2"/>
  </r>
  <r>
    <x v="4"/>
    <n v="5540246192265"/>
    <n v="1318"/>
    <n v="17642.5344"/>
    <n v="928"/>
    <x v="2"/>
  </r>
  <r>
    <x v="4"/>
    <n v="5540246192462"/>
    <n v="594"/>
    <n v="4187.0304000000006"/>
    <n v="789"/>
    <x v="1"/>
  </r>
  <r>
    <x v="4"/>
    <n v="5540246192518"/>
    <n v="7090"/>
    <n v="49692.009600000005"/>
    <n v="5513"/>
    <x v="1"/>
  </r>
  <r>
    <x v="4"/>
    <n v="5540246192571"/>
    <n v="460"/>
    <n v="1642.2912000000001"/>
    <n v="502"/>
    <x v="1"/>
  </r>
  <r>
    <x v="4"/>
    <n v="5540246192594"/>
    <n v="307"/>
    <n v="2024.3520000000003"/>
    <n v="195"/>
    <x v="1"/>
  </r>
  <r>
    <x v="4"/>
    <n v="5540246192831"/>
    <n v="418"/>
    <n v="3701.3760000000002"/>
    <n v="567"/>
    <x v="1"/>
  </r>
  <r>
    <x v="4"/>
    <n v="5540246192836"/>
    <n v="61"/>
    <n v="8347.6224000000002"/>
    <n v="0"/>
    <x v="4"/>
  </r>
  <r>
    <x v="4"/>
    <n v="5540246192907"/>
    <n v="4446"/>
    <n v="124777.58400000002"/>
    <n v="2952"/>
    <x v="3"/>
  </r>
  <r>
    <x v="4"/>
    <n v="5540246193316"/>
    <n v="267"/>
    <n v="8728.3008000000009"/>
    <n v="467"/>
    <x v="0"/>
  </r>
  <r>
    <x v="4"/>
    <n v="5540246193409"/>
    <n v="107"/>
    <n v="5484.6719999999996"/>
    <n v="7"/>
    <x v="0"/>
  </r>
  <r>
    <x v="4"/>
    <n v="5540246193878"/>
    <n v="8352"/>
    <n v="59097.600000000006"/>
    <n v="9652"/>
    <x v="3"/>
  </r>
  <r>
    <x v="4"/>
    <n v="5540246194330"/>
    <n v="8687"/>
    <n v="12777.523200000001"/>
    <n v="11248"/>
    <x v="1"/>
  </r>
  <r>
    <x v="4"/>
    <n v="5540246194467"/>
    <n v="33854"/>
    <n v="34103.246400000004"/>
    <n v="57462"/>
    <x v="0"/>
  </r>
  <r>
    <x v="4"/>
    <n v="5540246194478"/>
    <n v="724"/>
    <n v="31499.020800000002"/>
    <n v="608"/>
    <x v="4"/>
  </r>
  <r>
    <x v="4"/>
    <n v="5540246194632"/>
    <n v="0"/>
    <n v="0"/>
    <n v="8571"/>
    <x v="0"/>
  </r>
  <r>
    <x v="4"/>
    <n v="5540246194790"/>
    <n v="0"/>
    <n v="0"/>
    <n v="710"/>
    <x v="1"/>
  </r>
  <r>
    <x v="4"/>
    <n v="5540246194947"/>
    <n v="0"/>
    <n v="0"/>
    <n v="17"/>
    <x v="4"/>
  </r>
  <r>
    <x v="4"/>
    <n v="5540246195096"/>
    <n v="2005"/>
    <n v="11925.2736"/>
    <n v="307"/>
    <x v="1"/>
  </r>
  <r>
    <x v="4"/>
    <n v="5540246195241"/>
    <n v="0"/>
    <n v="0"/>
    <n v="1165"/>
    <x v="1"/>
  </r>
  <r>
    <x v="4"/>
    <n v="5540246195242"/>
    <n v="0"/>
    <n v="0"/>
    <n v="1209"/>
    <x v="1"/>
  </r>
  <r>
    <x v="4"/>
    <n v="5540246195250"/>
    <n v="0"/>
    <n v="0"/>
    <n v="553"/>
    <x v="0"/>
  </r>
  <r>
    <x v="4"/>
    <n v="5540246195539"/>
    <n v="0"/>
    <n v="0"/>
    <n v="460"/>
    <x v="2"/>
  </r>
  <r>
    <x v="4"/>
    <n v="5540246195596"/>
    <n v="0"/>
    <n v="0"/>
    <n v="52"/>
    <x v="0"/>
  </r>
  <r>
    <x v="4"/>
    <n v="5540246195653"/>
    <n v="0"/>
    <n v="0"/>
    <n v="0"/>
    <x v="4"/>
  </r>
  <r>
    <x v="5"/>
    <n v="5540246170256"/>
    <n v="5253"/>
    <n v="35307.532800000001"/>
    <n v="10146"/>
    <x v="0"/>
  </r>
  <r>
    <x v="5"/>
    <n v="5540246171759"/>
    <n v="5884"/>
    <n v="32318.784"/>
    <n v="6042"/>
    <x v="1"/>
  </r>
  <r>
    <x v="5"/>
    <n v="5540246171888"/>
    <n v="1782"/>
    <n v="30025.727999999999"/>
    <n v="2532"/>
    <x v="0"/>
  </r>
  <r>
    <x v="5"/>
    <n v="5540246171933"/>
    <n v="1894"/>
    <n v="1251.4176000000002"/>
    <n v="8520"/>
    <x v="2"/>
  </r>
  <r>
    <x v="5"/>
    <n v="5540246172539"/>
    <n v="112"/>
    <n v="2425.2912000000001"/>
    <n v="154"/>
    <x v="2"/>
  </r>
  <r>
    <x v="5"/>
    <n v="5540246172669"/>
    <n v="557"/>
    <n v="7801.92"/>
    <n v="1420"/>
    <x v="2"/>
  </r>
  <r>
    <x v="5"/>
    <n v="5540246172978"/>
    <n v="0"/>
    <n v="0"/>
    <n v="15285"/>
    <x v="2"/>
  </r>
  <r>
    <x v="5"/>
    <n v="5540246173472"/>
    <n v="181"/>
    <n v="4178.3040000000001"/>
    <n v="850"/>
    <x v="2"/>
  </r>
  <r>
    <x v="5"/>
    <n v="5540246173492"/>
    <n v="0"/>
    <n v="0"/>
    <n v="0"/>
    <x v="3"/>
  </r>
  <r>
    <x v="5"/>
    <n v="5540246173685"/>
    <n v="170"/>
    <n v="4417.2431999999999"/>
    <n v="121"/>
    <x v="4"/>
  </r>
  <r>
    <x v="5"/>
    <n v="5540246173686"/>
    <n v="151"/>
    <n v="3903.9840000000004"/>
    <n v="0"/>
    <x v="4"/>
  </r>
  <r>
    <x v="5"/>
    <n v="5540246173906"/>
    <n v="1750"/>
    <n v="32507.654400000003"/>
    <n v="3016"/>
    <x v="3"/>
  </r>
  <r>
    <x v="5"/>
    <n v="5540246174095"/>
    <n v="77"/>
    <n v="2389.3056000000001"/>
    <n v="154"/>
    <x v="2"/>
  </r>
  <r>
    <x v="5"/>
    <n v="5540246174174"/>
    <n v="91"/>
    <n v="1251.8063999999999"/>
    <n v="666"/>
    <x v="2"/>
  </r>
  <r>
    <x v="5"/>
    <n v="5540246175047"/>
    <n v="432"/>
    <n v="4572.0288"/>
    <n v="877"/>
    <x v="2"/>
  </r>
  <r>
    <x v="5"/>
    <n v="5540246175049"/>
    <n v="683"/>
    <n v="7099.7472000000007"/>
    <n v="4274"/>
    <x v="2"/>
  </r>
  <r>
    <x v="5"/>
    <n v="5540246175050"/>
    <n v="557"/>
    <n v="6448.8960000000006"/>
    <n v="3383"/>
    <x v="2"/>
  </r>
  <r>
    <x v="5"/>
    <n v="5540246175372"/>
    <n v="1949"/>
    <n v="7620.4800000000005"/>
    <n v="522"/>
    <x v="0"/>
  </r>
  <r>
    <x v="5"/>
    <n v="5540246176294"/>
    <n v="2265"/>
    <n v="2146.0896000000002"/>
    <n v="12027"/>
    <x v="2"/>
  </r>
  <r>
    <x v="5"/>
    <n v="5540246176295"/>
    <n v="10060"/>
    <n v="9534.3263999999999"/>
    <n v="90907"/>
    <x v="2"/>
  </r>
  <r>
    <x v="5"/>
    <n v="5540246176699"/>
    <n v="4594"/>
    <n v="2164.0608000000002"/>
    <n v="65355"/>
    <x v="2"/>
  </r>
  <r>
    <x v="5"/>
    <n v="5540246177133"/>
    <n v="13422"/>
    <n v="48732.840000000004"/>
    <n v="39510"/>
    <x v="1"/>
  </r>
  <r>
    <x v="5"/>
    <n v="5540246177376"/>
    <n v="1775"/>
    <n v="71096.184000000008"/>
    <n v="1328"/>
    <x v="0"/>
  </r>
  <r>
    <x v="5"/>
    <n v="5540246180522"/>
    <n v="1184"/>
    <n v="20710.080000000002"/>
    <n v="1963"/>
    <x v="0"/>
  </r>
  <r>
    <x v="5"/>
    <n v="5540246181016"/>
    <n v="9577"/>
    <n v="78233.212800000008"/>
    <n v="22189"/>
    <x v="3"/>
  </r>
  <r>
    <x v="5"/>
    <n v="5540246181061"/>
    <n v="22342"/>
    <n v="26458.617600000001"/>
    <n v="85817"/>
    <x v="3"/>
  </r>
  <r>
    <x v="5"/>
    <n v="5540246182684"/>
    <n v="33"/>
    <n v="1629.9360000000001"/>
    <n v="553"/>
    <x v="0"/>
  </r>
  <r>
    <x v="5"/>
    <n v="5540246183130"/>
    <n v="6202"/>
    <n v="26258.688000000002"/>
    <n v="8227"/>
    <x v="1"/>
  </r>
  <r>
    <x v="5"/>
    <n v="5540246183455"/>
    <n v="557"/>
    <n v="4375.2960000000003"/>
    <n v="557"/>
    <x v="1"/>
  </r>
  <r>
    <x v="5"/>
    <n v="5540246183537"/>
    <n v="3490"/>
    <n v="4905.4463999999998"/>
    <n v="3527"/>
    <x v="1"/>
  </r>
  <r>
    <x v="5"/>
    <n v="5540246183538"/>
    <n v="5550"/>
    <n v="8029.0655999999999"/>
    <n v="4065"/>
    <x v="1"/>
  </r>
  <r>
    <x v="5"/>
    <n v="5540246183541"/>
    <n v="1276"/>
    <n v="11499.84"/>
    <n v="1439"/>
    <x v="1"/>
  </r>
  <r>
    <x v="5"/>
    <n v="5540246183542"/>
    <n v="2483"/>
    <n v="6979.8240000000005"/>
    <n v="511"/>
    <x v="1"/>
  </r>
  <r>
    <x v="5"/>
    <n v="5540246183547"/>
    <n v="7842"/>
    <n v="80600.831999999995"/>
    <n v="20242"/>
    <x v="3"/>
  </r>
  <r>
    <x v="5"/>
    <n v="5540246183552"/>
    <n v="1819"/>
    <n v="3353.0111999999999"/>
    <n v="279"/>
    <x v="1"/>
  </r>
  <r>
    <x v="5"/>
    <n v="5540246183554"/>
    <n v="1490"/>
    <n v="11193.595200000002"/>
    <n v="0"/>
    <x v="1"/>
  </r>
  <r>
    <x v="5"/>
    <n v="5540246183555"/>
    <n v="1133"/>
    <n v="1513.6416000000002"/>
    <n v="1207"/>
    <x v="1"/>
  </r>
  <r>
    <x v="5"/>
    <n v="5540246183558"/>
    <n v="3146"/>
    <n v="17339.443200000002"/>
    <n v="6752"/>
    <x v="1"/>
  </r>
  <r>
    <x v="5"/>
    <n v="5540246183560"/>
    <n v="314"/>
    <n v="7639.92"/>
    <n v="469"/>
    <x v="1"/>
  </r>
  <r>
    <x v="5"/>
    <n v="5540246183562"/>
    <n v="511"/>
    <n v="1644.1920000000002"/>
    <n v="511"/>
    <x v="1"/>
  </r>
  <r>
    <x v="5"/>
    <n v="5540246183587"/>
    <n v="578"/>
    <n v="12165.9408"/>
    <n v="655"/>
    <x v="1"/>
  </r>
  <r>
    <x v="5"/>
    <n v="5540246183589"/>
    <n v="952"/>
    <n v="12540.096000000001"/>
    <n v="1369"/>
    <x v="1"/>
  </r>
  <r>
    <x v="5"/>
    <n v="5540246183844"/>
    <n v="307"/>
    <n v="8838.7200000000012"/>
    <n v="437"/>
    <x v="0"/>
  </r>
  <r>
    <x v="5"/>
    <n v="5540246184036"/>
    <n v="193"/>
    <n v="3298.7520000000004"/>
    <n v="202"/>
    <x v="0"/>
  </r>
  <r>
    <x v="5"/>
    <n v="5540246185278"/>
    <n v="0"/>
    <n v="0"/>
    <n v="48498"/>
    <x v="3"/>
  </r>
  <r>
    <x v="5"/>
    <n v="5540246185429"/>
    <n v="168"/>
    <n v="883.35360000000003"/>
    <n v="265"/>
    <x v="2"/>
  </r>
  <r>
    <x v="5"/>
    <n v="5540246185562"/>
    <n v="140"/>
    <n v="404.35199999999998"/>
    <n v="362"/>
    <x v="2"/>
  </r>
  <r>
    <x v="5"/>
    <n v="5540246186010"/>
    <n v="98"/>
    <n v="14353.7184"/>
    <n v="12"/>
    <x v="4"/>
  </r>
  <r>
    <x v="5"/>
    <n v="5540246186011"/>
    <n v="100"/>
    <n v="5680.5408000000007"/>
    <n v="21"/>
    <x v="4"/>
  </r>
  <r>
    <x v="5"/>
    <n v="5540246186017"/>
    <n v="58"/>
    <n v="6140.88"/>
    <n v="7"/>
    <x v="4"/>
  </r>
  <r>
    <x v="5"/>
    <n v="5540246186325"/>
    <n v="293"/>
    <n v="718.50239999999997"/>
    <n v="669"/>
    <x v="2"/>
  </r>
  <r>
    <x v="5"/>
    <n v="5540246186351"/>
    <n v="1246"/>
    <n v="73840.507200000007"/>
    <n v="140"/>
    <x v="1"/>
  </r>
  <r>
    <x v="5"/>
    <n v="5540246186352"/>
    <n v="4896"/>
    <n v="51500.880000000005"/>
    <n v="1798"/>
    <x v="1"/>
  </r>
  <r>
    <x v="5"/>
    <n v="5540246187882"/>
    <n v="42"/>
    <n v="1602.0288"/>
    <n v="3"/>
    <x v="4"/>
  </r>
  <r>
    <x v="5"/>
    <n v="5540246187987"/>
    <n v="5067"/>
    <n v="2519.1215999999999"/>
    <n v="56683"/>
    <x v="2"/>
  </r>
  <r>
    <x v="5"/>
    <n v="5540246187995"/>
    <n v="2123"/>
    <n v="186216.40800000002"/>
    <n v="1406"/>
    <x v="4"/>
  </r>
  <r>
    <x v="5"/>
    <n v="5540246187996"/>
    <n v="295"/>
    <n v="13622.7312"/>
    <n v="24"/>
    <x v="4"/>
  </r>
  <r>
    <x v="5"/>
    <n v="5540246187997"/>
    <n v="31"/>
    <n v="1506.7728000000002"/>
    <n v="121"/>
    <x v="4"/>
  </r>
  <r>
    <x v="5"/>
    <n v="5540246187998"/>
    <n v="966"/>
    <n v="49618.483200000002"/>
    <n v="467"/>
    <x v="4"/>
  </r>
  <r>
    <x v="5"/>
    <n v="5540246188047"/>
    <n v="235"/>
    <n v="28544.054400000001"/>
    <n v="35"/>
    <x v="4"/>
  </r>
  <r>
    <x v="5"/>
    <n v="5540246188175"/>
    <n v="130"/>
    <n v="3773.2175999999999"/>
    <n v="632"/>
    <x v="2"/>
  </r>
  <r>
    <x v="5"/>
    <n v="5540246188200"/>
    <n v="75"/>
    <n v="139.36320000000001"/>
    <n v="18820"/>
    <x v="2"/>
  </r>
  <r>
    <x v="5"/>
    <n v="5540246188224"/>
    <n v="8816"/>
    <n v="10342.08"/>
    <n v="57072"/>
    <x v="3"/>
  </r>
  <r>
    <x v="5"/>
    <n v="5540246188512"/>
    <n v="335"/>
    <n v="45797.529600000009"/>
    <n v="12"/>
    <x v="4"/>
  </r>
  <r>
    <x v="5"/>
    <n v="5540246188647"/>
    <n v="383"/>
    <n v="5666.76"/>
    <n v="383"/>
    <x v="1"/>
  </r>
  <r>
    <x v="5"/>
    <n v="5540246190092"/>
    <n v="119"/>
    <n v="16374.182400000002"/>
    <n v="42"/>
    <x v="4"/>
  </r>
  <r>
    <x v="5"/>
    <n v="5540246190727"/>
    <n v="1706"/>
    <n v="19270.310400000002"/>
    <n v="673"/>
    <x v="0"/>
  </r>
  <r>
    <x v="5"/>
    <n v="5540246190743"/>
    <n v="335"/>
    <n v="2836.6848"/>
    <n v="836"/>
    <x v="2"/>
  </r>
  <r>
    <x v="5"/>
    <n v="5540246190831"/>
    <n v="743"/>
    <n v="5586.2784000000001"/>
    <n v="163"/>
    <x v="1"/>
  </r>
  <r>
    <x v="5"/>
    <n v="5540246190835"/>
    <n v="112"/>
    <n v="23539.5072"/>
    <n v="33"/>
    <x v="0"/>
  </r>
  <r>
    <x v="5"/>
    <n v="5540246191394"/>
    <n v="1972"/>
    <n v="10531.296000000002"/>
    <n v="232"/>
    <x v="2"/>
  </r>
  <r>
    <x v="5"/>
    <n v="5540246191594"/>
    <n v="808"/>
    <n v="1449.2304000000001"/>
    <n v="3815"/>
    <x v="2"/>
  </r>
  <r>
    <x v="5"/>
    <n v="5540246191596"/>
    <n v="209"/>
    <n v="11944.3248"/>
    <n v="177"/>
    <x v="0"/>
  </r>
  <r>
    <x v="5"/>
    <n v="5540246191598"/>
    <n v="0"/>
    <n v="0"/>
    <n v="6404"/>
    <x v="2"/>
  </r>
  <r>
    <x v="5"/>
    <n v="5540246191718"/>
    <n v="1949"/>
    <n v="5777.0496000000003"/>
    <n v="195"/>
    <x v="1"/>
  </r>
  <r>
    <x v="5"/>
    <n v="5540246191736"/>
    <n v="270"/>
    <n v="8704.4544000000005"/>
    <n v="21"/>
    <x v="2"/>
  </r>
  <r>
    <x v="5"/>
    <n v="5540246192102"/>
    <n v="6988"/>
    <n v="8496.7487999999994"/>
    <n v="11735"/>
    <x v="2"/>
  </r>
  <r>
    <x v="5"/>
    <n v="5540246192148"/>
    <n v="7239"/>
    <n v="26323.315200000001"/>
    <n v="68475"/>
    <x v="1"/>
  </r>
  <r>
    <x v="5"/>
    <n v="5540246192209"/>
    <n v="1142"/>
    <n v="5738.688000000001"/>
    <n v="2993"/>
    <x v="1"/>
  </r>
  <r>
    <x v="5"/>
    <n v="5540246192264"/>
    <n v="1225"/>
    <n v="17791.488000000001"/>
    <n v="1225"/>
    <x v="2"/>
  </r>
  <r>
    <x v="5"/>
    <n v="5540246192265"/>
    <n v="687"/>
    <n v="9193.996799999999"/>
    <n v="819"/>
    <x v="2"/>
  </r>
  <r>
    <x v="5"/>
    <n v="5540246192462"/>
    <n v="251"/>
    <n v="1779.9264000000001"/>
    <n v="743"/>
    <x v="1"/>
  </r>
  <r>
    <x v="5"/>
    <n v="5540246192518"/>
    <n v="3332"/>
    <n v="23374.872000000003"/>
    <n v="13447"/>
    <x v="1"/>
  </r>
  <r>
    <x v="5"/>
    <n v="5540246192571"/>
    <n v="961"/>
    <n v="4070.5632000000001"/>
    <n v="1685"/>
    <x v="1"/>
  </r>
  <r>
    <x v="5"/>
    <n v="5540246192594"/>
    <n v="112"/>
    <n v="736.12800000000004"/>
    <n v="214"/>
    <x v="1"/>
  </r>
  <r>
    <x v="5"/>
    <n v="5540246192831"/>
    <n v="372"/>
    <n v="3290.1120000000005"/>
    <n v="696"/>
    <x v="1"/>
  </r>
  <r>
    <x v="5"/>
    <n v="5540246192907"/>
    <n v="1365"/>
    <n v="38292.912000000004"/>
    <n v="4529"/>
    <x v="3"/>
  </r>
  <r>
    <x v="5"/>
    <n v="5540246193316"/>
    <n v="469"/>
    <n v="15875.049600000002"/>
    <n v="539"/>
    <x v="0"/>
  </r>
  <r>
    <x v="5"/>
    <n v="5540246193409"/>
    <n v="100"/>
    <n v="5126.9760000000006"/>
    <n v="19"/>
    <x v="0"/>
  </r>
  <r>
    <x v="5"/>
    <n v="5540246193878"/>
    <n v="12842"/>
    <n v="90862.560000000012"/>
    <n v="9106"/>
    <x v="3"/>
  </r>
  <r>
    <x v="5"/>
    <n v="5540246194467"/>
    <n v="40536"/>
    <n v="40834.152000000002"/>
    <n v="51226"/>
    <x v="0"/>
  </r>
  <r>
    <x v="5"/>
    <n v="5540246194478"/>
    <n v="1341"/>
    <n v="58353.955200000004"/>
    <n v="722"/>
    <x v="4"/>
  </r>
  <r>
    <x v="5"/>
    <n v="5540246194632"/>
    <n v="2140"/>
    <n v="27642.297600000002"/>
    <n v="10311"/>
    <x v="0"/>
  </r>
  <r>
    <x v="5"/>
    <n v="5540246194790"/>
    <n v="1984"/>
    <n v="22900.32"/>
    <n v="2276"/>
    <x v="1"/>
  </r>
  <r>
    <x v="5"/>
    <n v="5540246194947"/>
    <n v="0"/>
    <n v="0"/>
    <n v="24"/>
    <x v="4"/>
  </r>
  <r>
    <x v="5"/>
    <n v="5540246195096"/>
    <n v="1699"/>
    <n v="10103.3568"/>
    <n v="140"/>
    <x v="1"/>
  </r>
  <r>
    <x v="5"/>
    <n v="5540246195195"/>
    <n v="0"/>
    <n v="0"/>
    <n v="0"/>
    <x v="4"/>
  </r>
  <r>
    <x v="5"/>
    <n v="5540246195241"/>
    <n v="395"/>
    <n v="11787.12"/>
    <n v="720"/>
    <x v="1"/>
  </r>
  <r>
    <x v="5"/>
    <n v="5540246195242"/>
    <n v="996"/>
    <n v="34378.344000000005"/>
    <n v="720"/>
    <x v="1"/>
  </r>
  <r>
    <x v="5"/>
    <n v="5540246195250"/>
    <n v="242"/>
    <n v="9466.3296000000009"/>
    <n v="729"/>
    <x v="0"/>
  </r>
  <r>
    <x v="5"/>
    <n v="5540246195653"/>
    <n v="404"/>
    <n v="13815.8784"/>
    <n v="200"/>
    <x v="4"/>
  </r>
  <r>
    <x v="5"/>
    <n v="5540246195943"/>
    <n v="0"/>
    <n v="0"/>
    <n v="232"/>
    <x v="2"/>
  </r>
  <r>
    <x v="5"/>
    <n v="5540246195944"/>
    <n v="0"/>
    <n v="0"/>
    <n v="116"/>
    <x v="2"/>
  </r>
  <r>
    <x v="5"/>
    <n v="5540246196046"/>
    <n v="0"/>
    <n v="0"/>
    <n v="89"/>
    <x v="0"/>
  </r>
  <r>
    <x v="5"/>
    <n v="5540246196092"/>
    <n v="0"/>
    <n v="0"/>
    <n v="353"/>
    <x v="3"/>
  </r>
  <r>
    <x v="6"/>
    <n v="5540246170256"/>
    <n v="3951"/>
    <n v="26558.625600000003"/>
    <n v="10366"/>
    <x v="0"/>
  </r>
  <r>
    <x v="6"/>
    <n v="5540246171759"/>
    <n v="5188"/>
    <n v="28495.584000000003"/>
    <n v="6415"/>
    <x v="1"/>
  </r>
  <r>
    <x v="6"/>
    <n v="5540246171888"/>
    <n v="1293"/>
    <n v="21776.472000000002"/>
    <n v="2383"/>
    <x v="0"/>
  </r>
  <r>
    <x v="6"/>
    <n v="5540246171933"/>
    <n v="0"/>
    <n v="0"/>
    <n v="13141"/>
    <x v="2"/>
  </r>
  <r>
    <x v="6"/>
    <n v="5540246172539"/>
    <n v="75"/>
    <n v="1621.8144000000002"/>
    <n v="158"/>
    <x v="2"/>
  </r>
  <r>
    <x v="6"/>
    <n v="5540246172669"/>
    <n v="251"/>
    <n v="3511.8144000000002"/>
    <n v="1337"/>
    <x v="2"/>
  </r>
  <r>
    <x v="6"/>
    <n v="5540246172978"/>
    <n v="335"/>
    <n v="269.35200000000003"/>
    <n v="16120"/>
    <x v="2"/>
  </r>
  <r>
    <x v="6"/>
    <n v="5540246173472"/>
    <n v="307"/>
    <n v="7070.9760000000006"/>
    <n v="696"/>
    <x v="2"/>
  </r>
  <r>
    <x v="6"/>
    <n v="5540246173492"/>
    <n v="3675"/>
    <n v="57309.120000000003"/>
    <n v="1448"/>
    <x v="3"/>
  </r>
  <r>
    <x v="6"/>
    <n v="5540246173685"/>
    <n v="49"/>
    <n v="1270.7280000000001"/>
    <n v="49"/>
    <x v="4"/>
  </r>
  <r>
    <x v="6"/>
    <n v="5540246173686"/>
    <n v="151"/>
    <n v="3903.9840000000004"/>
    <n v="154"/>
    <x v="4"/>
  </r>
  <r>
    <x v="6"/>
    <n v="5540246173906"/>
    <n v="3429"/>
    <n v="67527.345600000001"/>
    <n v="2896"/>
    <x v="3"/>
  </r>
  <r>
    <x v="6"/>
    <n v="5540246174095"/>
    <n v="98"/>
    <n v="3040.9344000000001"/>
    <n v="181"/>
    <x v="2"/>
  </r>
  <r>
    <x v="6"/>
    <n v="5540246174174"/>
    <n v="137"/>
    <n v="1893.7584000000002"/>
    <n v="752"/>
    <x v="2"/>
  </r>
  <r>
    <x v="6"/>
    <n v="5540246175047"/>
    <n v="529"/>
    <n v="5604.4224000000004"/>
    <n v="947"/>
    <x v="2"/>
  </r>
  <r>
    <x v="6"/>
    <n v="5540246175049"/>
    <n v="947"/>
    <n v="9852.7103999999999"/>
    <n v="5095"/>
    <x v="2"/>
  </r>
  <r>
    <x v="6"/>
    <n v="5540246175050"/>
    <n v="1379"/>
    <n v="15961.017600000001"/>
    <n v="3494"/>
    <x v="2"/>
  </r>
  <r>
    <x v="6"/>
    <n v="5540246175372"/>
    <n v="1462"/>
    <n v="5715.3600000000006"/>
    <n v="140"/>
    <x v="0"/>
  </r>
  <r>
    <x v="6"/>
    <n v="5540246176294"/>
    <n v="483"/>
    <n v="457.35840000000007"/>
    <n v="10691"/>
    <x v="2"/>
  </r>
  <r>
    <x v="6"/>
    <n v="5540246176295"/>
    <n v="6905"/>
    <n v="6543.8496000000005"/>
    <n v="89200"/>
    <x v="2"/>
  </r>
  <r>
    <x v="6"/>
    <n v="5540246176699"/>
    <n v="7517"/>
    <n v="3835.1232"/>
    <n v="72245"/>
    <x v="2"/>
  </r>
  <r>
    <x v="6"/>
    <n v="5540246177133"/>
    <n v="10707"/>
    <n v="38876.76"/>
    <n v="34313"/>
    <x v="1"/>
  </r>
  <r>
    <x v="6"/>
    <n v="5540246177376"/>
    <n v="1692"/>
    <n v="67936.276800000007"/>
    <n v="1167"/>
    <x v="0"/>
  </r>
  <r>
    <x v="6"/>
    <n v="5540246180522"/>
    <n v="1337"/>
    <n v="25241.500800000002"/>
    <n v="1722"/>
    <x v="0"/>
  </r>
  <r>
    <x v="6"/>
    <n v="5540246181016"/>
    <n v="16788"/>
    <n v="144075.11040000001"/>
    <n v="24110"/>
    <x v="3"/>
  </r>
  <r>
    <x v="6"/>
    <n v="5540246181061"/>
    <n v="76839"/>
    <n v="108596.50560000002"/>
    <n v="87905"/>
    <x v="3"/>
  </r>
  <r>
    <x v="6"/>
    <n v="5540246182684"/>
    <n v="455"/>
    <n v="22819.103999999999"/>
    <n v="557"/>
    <x v="0"/>
  </r>
  <r>
    <x v="6"/>
    <n v="5540246183130"/>
    <n v="5680"/>
    <n v="24048.36"/>
    <n v="8666"/>
    <x v="1"/>
  </r>
  <r>
    <x v="6"/>
    <n v="5540246183455"/>
    <n v="1044"/>
    <n v="8353.3680000000004"/>
    <n v="627"/>
    <x v="1"/>
  </r>
  <r>
    <x v="6"/>
    <n v="5540246183537"/>
    <n v="6478"/>
    <n v="9106.387200000001"/>
    <n v="3731"/>
    <x v="1"/>
  </r>
  <r>
    <x v="6"/>
    <n v="5540246183538"/>
    <n v="5160"/>
    <n v="7686.1440000000011"/>
    <n v="4288"/>
    <x v="1"/>
  </r>
  <r>
    <x v="6"/>
    <n v="5540246183541"/>
    <n v="766"/>
    <n v="6899.9040000000005"/>
    <n v="1439"/>
    <x v="1"/>
  </r>
  <r>
    <x v="6"/>
    <n v="5540246183542"/>
    <n v="1972"/>
    <n v="5544.72"/>
    <n v="859"/>
    <x v="1"/>
  </r>
  <r>
    <x v="6"/>
    <n v="5540246183547"/>
    <n v="0"/>
    <n v="0"/>
    <n v="14814"/>
    <x v="3"/>
  </r>
  <r>
    <x v="6"/>
    <n v="5540246183552"/>
    <n v="1541"/>
    <n v="2839.7952"/>
    <n v="223"/>
    <x v="1"/>
  </r>
  <r>
    <x v="6"/>
    <n v="5540246183554"/>
    <n v="1490"/>
    <n v="11193.595200000002"/>
    <n v="84"/>
    <x v="1"/>
  </r>
  <r>
    <x v="6"/>
    <n v="5540246183555"/>
    <n v="2098"/>
    <n v="2803.9824000000003"/>
    <n v="1522"/>
    <x v="1"/>
  </r>
  <r>
    <x v="6"/>
    <n v="5540246183558"/>
    <n v="4190"/>
    <n v="23093.683200000003"/>
    <n v="6496"/>
    <x v="1"/>
  </r>
  <r>
    <x v="6"/>
    <n v="5540246183560"/>
    <n v="290"/>
    <n v="7074.0000000000009"/>
    <n v="288"/>
    <x v="1"/>
  </r>
  <r>
    <x v="6"/>
    <n v="5540246183587"/>
    <n v="926"/>
    <n v="19494.820800000001"/>
    <n v="759"/>
    <x v="1"/>
  </r>
  <r>
    <x v="6"/>
    <n v="5540246183589"/>
    <n v="882"/>
    <n v="11622.528000000002"/>
    <n v="1764"/>
    <x v="1"/>
  </r>
  <r>
    <x v="6"/>
    <n v="5540246183844"/>
    <n v="471"/>
    <n v="13592.880000000001"/>
    <n v="455"/>
    <x v="0"/>
  </r>
  <r>
    <x v="6"/>
    <n v="5540246184036"/>
    <n v="72"/>
    <n v="1348.3152000000002"/>
    <n v="65"/>
    <x v="0"/>
  </r>
  <r>
    <x v="6"/>
    <n v="5540246185278"/>
    <n v="78498"/>
    <n v="109479.25440000001"/>
    <n v="82073"/>
    <x v="3"/>
  </r>
  <r>
    <x v="6"/>
    <n v="5540246185429"/>
    <n v="56"/>
    <n v="294.45120000000003"/>
    <n v="307"/>
    <x v="2"/>
  </r>
  <r>
    <x v="6"/>
    <n v="5540246185562"/>
    <n v="265"/>
    <n v="768.26880000000006"/>
    <n v="362"/>
    <x v="2"/>
  </r>
  <r>
    <x v="6"/>
    <n v="5540246186010"/>
    <n v="86"/>
    <n v="12644.942400000002"/>
    <n v="17"/>
    <x v="4"/>
  </r>
  <r>
    <x v="6"/>
    <n v="5540246186011"/>
    <n v="79"/>
    <n v="4491.5904"/>
    <n v="17"/>
    <x v="4"/>
  </r>
  <r>
    <x v="6"/>
    <n v="5540246186017"/>
    <n v="52"/>
    <n v="5403.974400000001"/>
    <n v="7"/>
    <x v="4"/>
  </r>
  <r>
    <x v="6"/>
    <n v="5540246186325"/>
    <n v="279"/>
    <n v="684.28800000000012"/>
    <n v="655"/>
    <x v="2"/>
  </r>
  <r>
    <x v="6"/>
    <n v="5540246186351"/>
    <n v="1107"/>
    <n v="65590.171199999997"/>
    <n v="188"/>
    <x v="1"/>
  </r>
  <r>
    <x v="6"/>
    <n v="5540246186352"/>
    <n v="4037"/>
    <n v="42469.920000000006"/>
    <n v="1996"/>
    <x v="1"/>
  </r>
  <r>
    <x v="6"/>
    <n v="5540246187882"/>
    <n v="40"/>
    <n v="1512.9936000000002"/>
    <n v="7"/>
    <x v="4"/>
  </r>
  <r>
    <x v="6"/>
    <n v="5540246187987"/>
    <n v="2395"/>
    <n v="1190.3328000000001"/>
    <n v="60859"/>
    <x v="2"/>
  </r>
  <r>
    <x v="6"/>
    <n v="5540246187995"/>
    <n v="1889"/>
    <n v="165661.37280000001"/>
    <n v="1469"/>
    <x v="4"/>
  </r>
  <r>
    <x v="6"/>
    <n v="5540246187996"/>
    <n v="272"/>
    <n v="12550.075200000001"/>
    <n v="24"/>
    <x v="4"/>
  </r>
  <r>
    <x v="6"/>
    <n v="5540246187997"/>
    <n v="286"/>
    <n v="14256.388800000002"/>
    <n v="128"/>
    <x v="4"/>
  </r>
  <r>
    <x v="6"/>
    <n v="5540246187998"/>
    <n v="1126"/>
    <n v="57848.472000000009"/>
    <n v="462"/>
    <x v="4"/>
  </r>
  <r>
    <x v="6"/>
    <n v="5540246188047"/>
    <n v="195"/>
    <n v="23739.6096"/>
    <n v="38"/>
    <x v="4"/>
  </r>
  <r>
    <x v="6"/>
    <n v="5540246188175"/>
    <n v="93"/>
    <n v="2697.7536000000005"/>
    <n v="632"/>
    <x v="2"/>
  </r>
  <r>
    <x v="6"/>
    <n v="5540246188200"/>
    <n v="2265"/>
    <n v="4250.0591999999997"/>
    <n v="20194"/>
    <x v="2"/>
  </r>
  <r>
    <x v="6"/>
    <n v="5540246188512"/>
    <n v="323"/>
    <n v="44207.337600000006"/>
    <n v="0"/>
    <x v="4"/>
  </r>
  <r>
    <x v="6"/>
    <n v="5540246190092"/>
    <n v="307"/>
    <n v="40035.988800000006"/>
    <n v="35"/>
    <x v="4"/>
  </r>
  <r>
    <x v="6"/>
    <n v="5540246190727"/>
    <n v="1033"/>
    <n v="11667.067200000001"/>
    <n v="952"/>
    <x v="0"/>
  </r>
  <r>
    <x v="6"/>
    <n v="5540246190743"/>
    <n v="335"/>
    <n v="2836.6848"/>
    <n v="543"/>
    <x v="2"/>
  </r>
  <r>
    <x v="6"/>
    <n v="5540246190831"/>
    <n v="580"/>
    <n v="4364.2800000000007"/>
    <n v="0"/>
    <x v="1"/>
  </r>
  <r>
    <x v="6"/>
    <n v="5540246190835"/>
    <n v="79"/>
    <n v="16673.817600000002"/>
    <n v="28"/>
    <x v="0"/>
  </r>
  <r>
    <x v="6"/>
    <n v="5540246191394"/>
    <n v="1740"/>
    <n v="9292.32"/>
    <n v="232"/>
    <x v="2"/>
  </r>
  <r>
    <x v="6"/>
    <n v="5540246191594"/>
    <n v="1504"/>
    <n v="2698.5744"/>
    <n v="3007"/>
    <x v="2"/>
  </r>
  <r>
    <x v="6"/>
    <n v="5540246191596"/>
    <n v="330"/>
    <n v="20022.681600000004"/>
    <n v="184"/>
    <x v="0"/>
  </r>
  <r>
    <x v="6"/>
    <n v="5540246191598"/>
    <n v="1601"/>
    <n v="3061.2816000000003"/>
    <n v="6404"/>
    <x v="2"/>
  </r>
  <r>
    <x v="6"/>
    <n v="5540246191718"/>
    <n v="1754"/>
    <n v="5199.3360000000002"/>
    <n v="0"/>
    <x v="1"/>
  </r>
  <r>
    <x v="6"/>
    <n v="5540246191736"/>
    <n v="249"/>
    <n v="8029.1088"/>
    <n v="0"/>
    <x v="2"/>
  </r>
  <r>
    <x v="6"/>
    <n v="5540246192102"/>
    <n v="7237"/>
    <n v="8879.4144000000015"/>
    <n v="11921"/>
    <x v="2"/>
  </r>
  <r>
    <x v="6"/>
    <n v="5540246192148"/>
    <n v="20045"/>
    <n v="72895.334399999992"/>
    <n v="65703"/>
    <x v="1"/>
  </r>
  <r>
    <x v="6"/>
    <n v="5540246192209"/>
    <n v="2604"/>
    <n v="13087.008000000002"/>
    <n v="3425"/>
    <x v="1"/>
  </r>
  <r>
    <x v="6"/>
    <n v="5540246192264"/>
    <n v="0"/>
    <n v="0"/>
    <n v="0"/>
    <x v="2"/>
  </r>
  <r>
    <x v="6"/>
    <n v="5540246192265"/>
    <n v="0"/>
    <n v="0"/>
    <n v="0"/>
    <x v="2"/>
  </r>
  <r>
    <x v="6"/>
    <n v="5540246192462"/>
    <n v="1068"/>
    <n v="7626.8736000000008"/>
    <n v="632"/>
    <x v="1"/>
  </r>
  <r>
    <x v="6"/>
    <n v="5540246192518"/>
    <n v="1253"/>
    <n v="8799.3216000000011"/>
    <n v="10942"/>
    <x v="1"/>
  </r>
  <r>
    <x v="6"/>
    <n v="5540246192571"/>
    <n v="2534"/>
    <n v="11293.560000000001"/>
    <n v="1657"/>
    <x v="1"/>
  </r>
  <r>
    <x v="6"/>
    <n v="5540246192594"/>
    <n v="195"/>
    <n v="1398.5568000000001"/>
    <n v="242"/>
    <x v="1"/>
  </r>
  <r>
    <x v="6"/>
    <n v="5540246192831"/>
    <n v="1235"/>
    <n v="10939.622400000002"/>
    <n v="659"/>
    <x v="1"/>
  </r>
  <r>
    <x v="6"/>
    <n v="5540246192907"/>
    <n v="1300"/>
    <n v="36469.440000000002"/>
    <n v="3351"/>
    <x v="3"/>
  </r>
  <r>
    <x v="6"/>
    <n v="5540246193316"/>
    <n v="265"/>
    <n v="8992.6848000000009"/>
    <n v="516"/>
    <x v="0"/>
  </r>
  <r>
    <x v="6"/>
    <n v="5540246193409"/>
    <n v="82"/>
    <n v="4173.12"/>
    <n v="5"/>
    <x v="0"/>
  </r>
  <r>
    <x v="6"/>
    <n v="5540246193878"/>
    <n v="3736"/>
    <n v="26429.760000000002"/>
    <n v="6682"/>
    <x v="3"/>
  </r>
  <r>
    <x v="6"/>
    <n v="5540246194467"/>
    <n v="61694"/>
    <n v="62148.686400000006"/>
    <n v="55848"/>
    <x v="0"/>
  </r>
  <r>
    <x v="6"/>
    <n v="5540246194478"/>
    <n v="615"/>
    <n v="26753.976000000002"/>
    <n v="701"/>
    <x v="4"/>
  </r>
  <r>
    <x v="6"/>
    <n v="5540246194632"/>
    <n v="2963"/>
    <n v="38285.481599999999"/>
    <n v="10656"/>
    <x v="0"/>
  </r>
  <r>
    <x v="6"/>
    <n v="5540246194790"/>
    <n v="4970"/>
    <n v="57371.328000000001"/>
    <n v="1775"/>
    <x v="1"/>
  </r>
  <r>
    <x v="6"/>
    <n v="5540246194947"/>
    <n v="209"/>
    <n v="5579.2800000000007"/>
    <n v="142"/>
    <x v="4"/>
  </r>
  <r>
    <x v="6"/>
    <n v="5540246195096"/>
    <n v="1560"/>
    <n v="9275.2128000000012"/>
    <n v="186"/>
    <x v="1"/>
  </r>
  <r>
    <x v="6"/>
    <n v="5540246195195"/>
    <n v="54"/>
    <n v="5010.7248000000009"/>
    <n v="0"/>
    <x v="4"/>
  </r>
  <r>
    <x v="6"/>
    <n v="5540246195241"/>
    <n v="1160"/>
    <n v="34668"/>
    <n v="743"/>
    <x v="1"/>
  </r>
  <r>
    <x v="6"/>
    <n v="5540246195242"/>
    <n v="1506"/>
    <n v="52569"/>
    <n v="696"/>
    <x v="1"/>
  </r>
  <r>
    <x v="6"/>
    <n v="5540246195250"/>
    <n v="516"/>
    <n v="20206.9728"/>
    <n v="613"/>
    <x v="0"/>
  </r>
  <r>
    <x v="6"/>
    <n v="5540246195653"/>
    <n v="205"/>
    <n v="6987.3408000000009"/>
    <n v="151"/>
    <x v="4"/>
  </r>
  <r>
    <x v="6"/>
    <n v="5540246195943"/>
    <n v="0"/>
    <n v="0"/>
    <n v="1369"/>
    <x v="2"/>
  </r>
  <r>
    <x v="6"/>
    <n v="5540246195944"/>
    <n v="812"/>
    <n v="22271.760000000002"/>
    <n v="1137"/>
    <x v="2"/>
  </r>
  <r>
    <x v="6"/>
    <n v="5540246195999"/>
    <n v="0"/>
    <n v="0"/>
    <n v="0"/>
    <x v="1"/>
  </r>
  <r>
    <x v="6"/>
    <n v="5540246196002"/>
    <n v="0"/>
    <n v="0"/>
    <n v="0"/>
    <x v="2"/>
  </r>
  <r>
    <x v="6"/>
    <n v="5540246196046"/>
    <n v="239"/>
    <n v="4341.0384000000004"/>
    <n v="799"/>
    <x v="0"/>
  </r>
  <r>
    <x v="6"/>
    <n v="5540246196065"/>
    <n v="0"/>
    <n v="0"/>
    <n v="0"/>
    <x v="0"/>
  </r>
  <r>
    <x v="6"/>
    <n v="5540246196092"/>
    <n v="1096"/>
    <n v="47254.752000000008"/>
    <n v="1244"/>
    <x v="3"/>
  </r>
  <r>
    <x v="6"/>
    <n v="5540246196148"/>
    <n v="0"/>
    <n v="0"/>
    <n v="418"/>
    <x v="4"/>
  </r>
  <r>
    <x v="7"/>
    <n v="5540246170256"/>
    <n v="5390"/>
    <n v="38746.512000000002"/>
    <n v="9691"/>
    <x v="0"/>
  </r>
  <r>
    <x v="7"/>
    <n v="5540246171759"/>
    <n v="5455"/>
    <n v="32439.268800000002"/>
    <n v="7508"/>
    <x v="1"/>
  </r>
  <r>
    <x v="7"/>
    <n v="5540246171888"/>
    <n v="1641"/>
    <n v="29189.376000000004"/>
    <n v="2441"/>
    <x v="0"/>
  </r>
  <r>
    <x v="7"/>
    <n v="5540246171933"/>
    <n v="0"/>
    <n v="0"/>
    <n v="12139"/>
    <x v="2"/>
  </r>
  <r>
    <x v="7"/>
    <n v="5540246172539"/>
    <n v="33"/>
    <n v="710.0784000000001"/>
    <n v="184"/>
    <x v="2"/>
  </r>
  <r>
    <x v="7"/>
    <n v="5540246172669"/>
    <n v="28"/>
    <n v="390.18239999999997"/>
    <n v="1657"/>
    <x v="2"/>
  </r>
  <r>
    <x v="7"/>
    <n v="5540246172978"/>
    <n v="1587"/>
    <n v="1279.4544000000001"/>
    <n v="15452"/>
    <x v="2"/>
  </r>
  <r>
    <x v="7"/>
    <n v="5540246173472"/>
    <n v="446"/>
    <n v="10511.510399999999"/>
    <n v="933"/>
    <x v="2"/>
  </r>
  <r>
    <x v="7"/>
    <n v="5540246173492"/>
    <n v="2228"/>
    <n v="34732.800000000003"/>
    <n v="1337"/>
    <x v="3"/>
  </r>
  <r>
    <x v="7"/>
    <n v="5540246173906"/>
    <n v="3392"/>
    <n v="66808.972800000003"/>
    <n v="2562"/>
    <x v="3"/>
  </r>
  <r>
    <x v="7"/>
    <n v="5540246174095"/>
    <n v="56"/>
    <n v="1777.5936000000002"/>
    <n v="230"/>
    <x v="2"/>
  </r>
  <r>
    <x v="7"/>
    <n v="5540246174174"/>
    <n v="35"/>
    <n v="481.46400000000006"/>
    <n v="826"/>
    <x v="2"/>
  </r>
  <r>
    <x v="7"/>
    <n v="5540246175047"/>
    <n v="140"/>
    <n v="1503.3600000000001"/>
    <n v="1142"/>
    <x v="2"/>
  </r>
  <r>
    <x v="7"/>
    <n v="5540246175049"/>
    <n v="585"/>
    <n v="6237.9072000000006"/>
    <n v="5861"/>
    <x v="2"/>
  </r>
  <r>
    <x v="7"/>
    <n v="5540246175050"/>
    <n v="1086"/>
    <n v="12890.750400000001"/>
    <n v="4135"/>
    <x v="2"/>
  </r>
  <r>
    <x v="7"/>
    <n v="5540246176294"/>
    <n v="1300"/>
    <n v="1231.3728000000001"/>
    <n v="10617"/>
    <x v="2"/>
  </r>
  <r>
    <x v="7"/>
    <n v="5540246176295"/>
    <n v="6200"/>
    <n v="5875.4160000000002"/>
    <n v="87669"/>
    <x v="2"/>
  </r>
  <r>
    <x v="7"/>
    <n v="5540246176699"/>
    <n v="627"/>
    <n v="320.76000000000005"/>
    <n v="80806"/>
    <x v="2"/>
  </r>
  <r>
    <x v="7"/>
    <n v="5540246177133"/>
    <n v="20846"/>
    <n v="86480.265600000013"/>
    <n v="36817"/>
    <x v="1"/>
  </r>
  <r>
    <x v="7"/>
    <n v="5540246177376"/>
    <n v="1945"/>
    <n v="78166.512000000002"/>
    <n v="1017"/>
    <x v="0"/>
  </r>
  <r>
    <x v="7"/>
    <n v="5540246180522"/>
    <n v="729"/>
    <n v="14005.656000000001"/>
    <n v="1856"/>
    <x v="0"/>
  </r>
  <r>
    <x v="7"/>
    <n v="5540246181016"/>
    <n v="29427"/>
    <n v="256275.6624"/>
    <n v="19656"/>
    <x v="3"/>
  </r>
  <r>
    <x v="7"/>
    <n v="5540246181061"/>
    <n v="80388"/>
    <n v="117954.14400000001"/>
    <n v="84356"/>
    <x v="3"/>
  </r>
  <r>
    <x v="7"/>
    <n v="5540246182684"/>
    <n v="362"/>
    <n v="18162.144"/>
    <n v="601"/>
    <x v="0"/>
  </r>
  <r>
    <x v="7"/>
    <n v="5540246183130"/>
    <n v="4511"/>
    <n v="19097.251200000002"/>
    <n v="9438"/>
    <x v="1"/>
  </r>
  <r>
    <x v="7"/>
    <n v="5540246183455"/>
    <n v="418"/>
    <n v="3341.3472000000002"/>
    <n v="604"/>
    <x v="1"/>
  </r>
  <r>
    <x v="7"/>
    <n v="5540246183537"/>
    <n v="2747"/>
    <n v="3861.7344000000003"/>
    <n v="4251"/>
    <x v="1"/>
  </r>
  <r>
    <x v="7"/>
    <n v="5540246183538"/>
    <n v="4548"/>
    <n v="6858.4319999999998"/>
    <n v="4808"/>
    <x v="1"/>
  </r>
  <r>
    <x v="7"/>
    <n v="5540246183541"/>
    <n v="2112"/>
    <n v="19027.007999999998"/>
    <n v="1392"/>
    <x v="1"/>
  </r>
  <r>
    <x v="7"/>
    <n v="5540246183542"/>
    <n v="1114"/>
    <n v="3131.136"/>
    <n v="1114"/>
    <x v="1"/>
  </r>
  <r>
    <x v="7"/>
    <n v="5540246183547"/>
    <n v="9802"/>
    <n v="141270.48000000001"/>
    <n v="17505"/>
    <x v="3"/>
  </r>
  <r>
    <x v="7"/>
    <n v="5540246183552"/>
    <n v="1318"/>
    <n v="2429.2224000000006"/>
    <n v="446"/>
    <x v="1"/>
  </r>
  <r>
    <x v="7"/>
    <n v="5540246183554"/>
    <n v="1406"/>
    <n v="10565.942400000002"/>
    <n v="516"/>
    <x v="1"/>
  </r>
  <r>
    <x v="7"/>
    <n v="5540246183555"/>
    <n v="576"/>
    <n v="769.21920000000011"/>
    <n v="1188"/>
    <x v="1"/>
  </r>
  <r>
    <x v="7"/>
    <n v="5540246183558"/>
    <n v="8051"/>
    <n v="46380.297600000005"/>
    <n v="7401"/>
    <x v="1"/>
  </r>
  <r>
    <x v="7"/>
    <n v="5540246183560"/>
    <n v="448"/>
    <n v="10922.256000000001"/>
    <n v="481"/>
    <x v="1"/>
  </r>
  <r>
    <x v="7"/>
    <n v="5540246183587"/>
    <n v="1177"/>
    <n v="24771.614400000002"/>
    <n v="773"/>
    <x v="1"/>
  </r>
  <r>
    <x v="7"/>
    <n v="5540246183589"/>
    <n v="2355"/>
    <n v="31044.384000000002"/>
    <n v="1984"/>
    <x v="1"/>
  </r>
  <r>
    <x v="7"/>
    <n v="5540246183844"/>
    <n v="481"/>
    <n v="13860.720000000001"/>
    <n v="411"/>
    <x v="0"/>
  </r>
  <r>
    <x v="7"/>
    <n v="5540246185278"/>
    <n v="56114"/>
    <n v="78261.37920000001"/>
    <n v="86114"/>
    <x v="3"/>
  </r>
  <r>
    <x v="7"/>
    <n v="5540246185429"/>
    <n v="168"/>
    <n v="883.35360000000003"/>
    <n v="321"/>
    <x v="2"/>
  </r>
  <r>
    <x v="7"/>
    <n v="5540246185562"/>
    <n v="168"/>
    <n v="485.22239999999999"/>
    <n v="529"/>
    <x v="2"/>
  </r>
  <r>
    <x v="7"/>
    <n v="5540246186010"/>
    <n v="70"/>
    <n v="10252.656000000001"/>
    <n v="14"/>
    <x v="4"/>
  </r>
  <r>
    <x v="7"/>
    <n v="5540246186011"/>
    <n v="63"/>
    <n v="3566.8512000000001"/>
    <n v="12"/>
    <x v="4"/>
  </r>
  <r>
    <x v="7"/>
    <n v="5540246186017"/>
    <n v="45"/>
    <n v="4667.0688"/>
    <n v="10"/>
    <x v="4"/>
  </r>
  <r>
    <x v="7"/>
    <n v="5540246186325"/>
    <n v="181"/>
    <n v="444.78719999999998"/>
    <n v="794"/>
    <x v="2"/>
  </r>
  <r>
    <x v="7"/>
    <n v="5540246186351"/>
    <n v="919"/>
    <n v="54452.217600000004"/>
    <n v="188"/>
    <x v="1"/>
  </r>
  <r>
    <x v="7"/>
    <n v="5540246186352"/>
    <n v="2123"/>
    <n v="22333.32"/>
    <n v="1914"/>
    <x v="1"/>
  </r>
  <r>
    <x v="7"/>
    <n v="5540246187882"/>
    <n v="195"/>
    <n v="7813.152"/>
    <n v="7"/>
    <x v="4"/>
  </r>
  <r>
    <x v="7"/>
    <n v="5540246187987"/>
    <n v="335"/>
    <n v="166.10400000000001"/>
    <n v="59300"/>
    <x v="2"/>
  </r>
  <r>
    <x v="7"/>
    <n v="5540246187995"/>
    <n v="3084"/>
    <n v="270471.70080000005"/>
    <n v="1228"/>
    <x v="4"/>
  </r>
  <r>
    <x v="7"/>
    <n v="5540246187996"/>
    <n v="249"/>
    <n v="11477.4192"/>
    <n v="10"/>
    <x v="4"/>
  </r>
  <r>
    <x v="7"/>
    <n v="5540246187997"/>
    <n v="362"/>
    <n v="18081.2736"/>
    <n v="93"/>
    <x v="4"/>
  </r>
  <r>
    <x v="7"/>
    <n v="5540246187998"/>
    <n v="1891"/>
    <n v="97209.288000000015"/>
    <n v="432"/>
    <x v="4"/>
  </r>
  <r>
    <x v="7"/>
    <n v="5540246188047"/>
    <n v="158"/>
    <n v="19217.779200000004"/>
    <n v="31"/>
    <x v="4"/>
  </r>
  <r>
    <x v="7"/>
    <n v="5540246188175"/>
    <n v="19"/>
    <n v="539.5680000000001"/>
    <n v="956"/>
    <x v="2"/>
  </r>
  <r>
    <x v="7"/>
    <n v="5540246188200"/>
    <n v="632"/>
    <n v="1184.4576000000002"/>
    <n v="16964"/>
    <x v="2"/>
  </r>
  <r>
    <x v="7"/>
    <n v="5540246188512"/>
    <n v="323"/>
    <n v="44207.337600000006"/>
    <n v="0"/>
    <x v="4"/>
  </r>
  <r>
    <x v="7"/>
    <n v="5540246190092"/>
    <n v="272"/>
    <n v="35486.424000000006"/>
    <n v="42"/>
    <x v="4"/>
  </r>
  <r>
    <x v="7"/>
    <n v="5540246190727"/>
    <n v="93"/>
    <n v="1048.7232000000001"/>
    <n v="720"/>
    <x v="0"/>
  </r>
  <r>
    <x v="7"/>
    <n v="5540246190743"/>
    <n v="209"/>
    <n v="1796.6448"/>
    <n v="766"/>
    <x v="2"/>
  </r>
  <r>
    <x v="7"/>
    <n v="5540246190831"/>
    <n v="580"/>
    <n v="4364.2800000000007"/>
    <n v="93"/>
    <x v="1"/>
  </r>
  <r>
    <x v="7"/>
    <n v="5540246190835"/>
    <n v="52"/>
    <n v="10788.9408"/>
    <n v="26"/>
    <x v="0"/>
  </r>
  <r>
    <x v="7"/>
    <n v="5540246191394"/>
    <n v="1508"/>
    <n v="8053.344000000001"/>
    <n v="1508"/>
    <x v="2"/>
  </r>
  <r>
    <x v="7"/>
    <n v="5540246191594"/>
    <n v="2979"/>
    <n v="5347.2096000000001"/>
    <n v="2979"/>
    <x v="2"/>
  </r>
  <r>
    <x v="7"/>
    <n v="5540246191596"/>
    <n v="147"/>
    <n v="8883.3024000000005"/>
    <n v="212"/>
    <x v="0"/>
  </r>
  <r>
    <x v="7"/>
    <n v="5540246191598"/>
    <n v="1476"/>
    <n v="2821.6943999999999"/>
    <n v="4594"/>
    <x v="2"/>
  </r>
  <r>
    <x v="7"/>
    <n v="5540246191718"/>
    <n v="1754"/>
    <n v="5199.3360000000002"/>
    <n v="293"/>
    <x v="1"/>
  </r>
  <r>
    <x v="7"/>
    <n v="5540246191736"/>
    <n v="898"/>
    <n v="29523.009600000001"/>
    <n v="82"/>
    <x v="2"/>
  </r>
  <r>
    <x v="7"/>
    <n v="5540246192102"/>
    <n v="3216"/>
    <n v="3951.7632000000003"/>
    <n v="12116"/>
    <x v="2"/>
  </r>
  <r>
    <x v="7"/>
    <n v="5540246192148"/>
    <n v="6682"/>
    <n v="27458.611199999999"/>
    <n v="62919"/>
    <x v="1"/>
  </r>
  <r>
    <x v="7"/>
    <n v="5540246192209"/>
    <n v="3606"/>
    <n v="18615.916799999999"/>
    <n v="3564"/>
    <x v="1"/>
  </r>
  <r>
    <x v="7"/>
    <n v="5540246192462"/>
    <n v="873"/>
    <n v="6235.7472000000007"/>
    <n v="632"/>
    <x v="1"/>
  </r>
  <r>
    <x v="7"/>
    <n v="5540246192518"/>
    <n v="5012"/>
    <n v="38808.460800000008"/>
    <n v="10858"/>
    <x v="1"/>
  </r>
  <r>
    <x v="7"/>
    <n v="5540246192571"/>
    <n v="1991"/>
    <n v="8880.9264000000003"/>
    <n v="1573"/>
    <x v="1"/>
  </r>
  <r>
    <x v="7"/>
    <n v="5540246192594"/>
    <n v="251"/>
    <n v="1826.5824"/>
    <n v="901"/>
    <x v="1"/>
  </r>
  <r>
    <x v="7"/>
    <n v="5540246192831"/>
    <n v="576"/>
    <n v="5099.6736000000001"/>
    <n v="780"/>
    <x v="1"/>
  </r>
  <r>
    <x v="7"/>
    <n v="5540246192907"/>
    <n v="2404"/>
    <n v="67468.464000000007"/>
    <n v="4659"/>
    <x v="3"/>
  </r>
  <r>
    <x v="7"/>
    <n v="5540246193316"/>
    <n v="864"/>
    <n v="29344.550400000004"/>
    <n v="594"/>
    <x v="0"/>
  </r>
  <r>
    <x v="7"/>
    <n v="5540246193409"/>
    <n v="77"/>
    <n v="3934.6559999999999"/>
    <n v="14"/>
    <x v="0"/>
  </r>
  <r>
    <x v="7"/>
    <n v="5540246193878"/>
    <n v="13804"/>
    <n v="97675.200000000012"/>
    <n v="6682"/>
    <x v="3"/>
  </r>
  <r>
    <x v="7"/>
    <n v="5540246194467"/>
    <n v="64422"/>
    <n v="64897.156800000004"/>
    <n v="54901"/>
    <x v="0"/>
  </r>
  <r>
    <x v="7"/>
    <n v="5540246194478"/>
    <n v="14"/>
    <n v="605.75040000000001"/>
    <n v="17"/>
    <x v="4"/>
  </r>
  <r>
    <x v="7"/>
    <n v="5540246194632"/>
    <n v="1924"/>
    <n v="24854.083200000001"/>
    <n v="10009"/>
    <x v="0"/>
  </r>
  <r>
    <x v="7"/>
    <n v="5540246194790"/>
    <n v="3174"/>
    <n v="36640.512000000002"/>
    <n v="1671"/>
    <x v="1"/>
  </r>
  <r>
    <x v="7"/>
    <n v="5540246194947"/>
    <n v="68"/>
    <n v="1797.768"/>
    <n v="72"/>
    <x v="4"/>
  </r>
  <r>
    <x v="7"/>
    <n v="5540246195096"/>
    <n v="1374"/>
    <n v="8171.0208000000011"/>
    <n v="103"/>
    <x v="1"/>
  </r>
  <r>
    <x v="7"/>
    <n v="5540246195195"/>
    <n v="54"/>
    <n v="5010.7248000000009"/>
    <n v="0"/>
    <x v="4"/>
  </r>
  <r>
    <x v="7"/>
    <n v="5540246195241"/>
    <n v="1184"/>
    <n v="36216.2016"/>
    <n v="604"/>
    <x v="1"/>
  </r>
  <r>
    <x v="7"/>
    <n v="5540246195242"/>
    <n v="1529"/>
    <n v="53666.539199999999"/>
    <n v="696"/>
    <x v="1"/>
  </r>
  <r>
    <x v="7"/>
    <n v="5540246195250"/>
    <n v="780"/>
    <n v="30583.526400000002"/>
    <n v="796"/>
    <x v="0"/>
  </r>
  <r>
    <x v="7"/>
    <n v="5540246195653"/>
    <n v="492"/>
    <n v="16833.139200000001"/>
    <n v="168"/>
    <x v="4"/>
  </r>
  <r>
    <x v="7"/>
    <n v="5540246195943"/>
    <n v="673"/>
    <n v="20019.743999999999"/>
    <n v="836"/>
    <x v="2"/>
  </r>
  <r>
    <x v="7"/>
    <n v="5540246195944"/>
    <n v="140"/>
    <n v="3818.0160000000001"/>
    <n v="232"/>
    <x v="2"/>
  </r>
  <r>
    <x v="7"/>
    <n v="5540246195999"/>
    <n v="5012"/>
    <n v="23906.5344"/>
    <n v="244"/>
    <x v="1"/>
  </r>
  <r>
    <x v="7"/>
    <n v="5540246196002"/>
    <n v="845"/>
    <n v="40790.131200000003"/>
    <n v="26"/>
    <x v="2"/>
  </r>
  <r>
    <x v="7"/>
    <n v="5540246196046"/>
    <n v="919"/>
    <n v="16689.801600000003"/>
    <n v="785"/>
    <x v="0"/>
  </r>
  <r>
    <x v="7"/>
    <n v="5540246196065"/>
    <n v="891"/>
    <n v="20594.995200000001"/>
    <n v="116"/>
    <x v="0"/>
  </r>
  <r>
    <x v="7"/>
    <n v="5540246196092"/>
    <n v="1782"/>
    <n v="76889.088000000018"/>
    <n v="1225"/>
    <x v="3"/>
  </r>
  <r>
    <x v="7"/>
    <n v="5540246196148"/>
    <n v="362"/>
    <n v="16450.387200000001"/>
    <n v="666"/>
    <x v="4"/>
  </r>
  <r>
    <x v="7"/>
    <n v="5540246196466"/>
    <n v="0"/>
    <n v="0"/>
    <n v="966"/>
    <x v="0"/>
  </r>
  <r>
    <x v="8"/>
    <n v="5540246170256"/>
    <n v="8503"/>
    <n v="61969.5792"/>
    <n v="1332"/>
    <x v="0"/>
  </r>
  <r>
    <x v="8"/>
    <n v="5540246171759"/>
    <n v="2636"/>
    <n v="16366.5792"/>
    <n v="854"/>
    <x v="1"/>
  </r>
  <r>
    <x v="8"/>
    <n v="5540246171888"/>
    <n v="1297"/>
    <n v="23644.094400000002"/>
    <n v="369"/>
    <x v="0"/>
  </r>
  <r>
    <x v="8"/>
    <n v="5540246171933"/>
    <n v="0"/>
    <n v="0"/>
    <n v="2784"/>
    <x v="2"/>
  </r>
  <r>
    <x v="8"/>
    <n v="5540246172539"/>
    <n v="49"/>
    <n v="1065.2256000000002"/>
    <n v="21"/>
    <x v="2"/>
  </r>
  <r>
    <x v="8"/>
    <n v="5540246172669"/>
    <n v="265"/>
    <n v="3706.9056000000005"/>
    <n v="279"/>
    <x v="2"/>
  </r>
  <r>
    <x v="8"/>
    <n v="5540246172978"/>
    <n v="1170"/>
    <n v="942.75360000000001"/>
    <n v="1671"/>
    <x v="2"/>
  </r>
  <r>
    <x v="8"/>
    <n v="5540246173472"/>
    <n v="348"/>
    <n v="8228.9519999999993"/>
    <n v="0"/>
    <x v="2"/>
  </r>
  <r>
    <x v="8"/>
    <n v="5540246173492"/>
    <n v="891"/>
    <n v="13893.12"/>
    <n v="0"/>
    <x v="3"/>
  </r>
  <r>
    <x v="8"/>
    <n v="5540246173906"/>
    <n v="2037"/>
    <n v="41111.8848"/>
    <n v="822"/>
    <x v="3"/>
  </r>
  <r>
    <x v="8"/>
    <n v="5540246174095"/>
    <n v="35"/>
    <n v="1128.9023999999999"/>
    <n v="7"/>
    <x v="2"/>
  </r>
  <r>
    <x v="8"/>
    <n v="5540246174174"/>
    <n v="91"/>
    <n v="1251.8063999999999"/>
    <n v="96"/>
    <x v="2"/>
  </r>
  <r>
    <x v="8"/>
    <n v="5540246175047"/>
    <n v="404"/>
    <n v="4374.7776000000003"/>
    <n v="84"/>
    <x v="2"/>
  </r>
  <r>
    <x v="8"/>
    <n v="5540246175049"/>
    <n v="140"/>
    <n v="1550.0160000000001"/>
    <n v="975"/>
    <x v="2"/>
  </r>
  <r>
    <x v="8"/>
    <n v="5540246175050"/>
    <n v="474"/>
    <n v="5789.1455999999998"/>
    <n v="516"/>
    <x v="2"/>
  </r>
  <r>
    <x v="8"/>
    <n v="5540246176294"/>
    <n v="409"/>
    <n v="386.98560000000003"/>
    <n v="1411"/>
    <x v="2"/>
  </r>
  <r>
    <x v="8"/>
    <n v="5540246176295"/>
    <n v="11886"/>
    <n v="11264.8752"/>
    <n v="11099"/>
    <x v="2"/>
  </r>
  <r>
    <x v="8"/>
    <n v="5540246176699"/>
    <n v="4803"/>
    <n v="2459.1600000000003"/>
    <n v="11484"/>
    <x v="2"/>
  </r>
  <r>
    <x v="8"/>
    <n v="5540246177133"/>
    <n v="12366"/>
    <n v="55791.028800000007"/>
    <n v="5708"/>
    <x v="1"/>
  </r>
  <r>
    <x v="8"/>
    <n v="5540246177376"/>
    <n v="928"/>
    <n v="37310.976000000002"/>
    <n v="184"/>
    <x v="0"/>
  </r>
  <r>
    <x v="8"/>
    <n v="5540246180522"/>
    <n v="543"/>
    <n v="10564.689600000002"/>
    <n v="279"/>
    <x v="0"/>
  </r>
  <r>
    <x v="8"/>
    <n v="5540246181016"/>
    <n v="17456"/>
    <n v="152767.29600000003"/>
    <n v="3536"/>
    <x v="3"/>
  </r>
  <r>
    <x v="8"/>
    <n v="5540246181061"/>
    <n v="13886"/>
    <n v="20477.3184"/>
    <n v="13364"/>
    <x v="3"/>
  </r>
  <r>
    <x v="8"/>
    <n v="5540246182684"/>
    <n v="226"/>
    <n v="11293.128000000001"/>
    <n v="79"/>
    <x v="0"/>
  </r>
  <r>
    <x v="8"/>
    <n v="5540246183130"/>
    <n v="11986"/>
    <n v="50749.113600000004"/>
    <n v="1379"/>
    <x v="1"/>
  </r>
  <r>
    <x v="8"/>
    <n v="5540246183455"/>
    <n v="859"/>
    <n v="6906.6864000000005"/>
    <n v="24"/>
    <x v="1"/>
  </r>
  <r>
    <x v="8"/>
    <n v="5540246183537"/>
    <n v="6200"/>
    <n v="8714.9951999999994"/>
    <n v="650"/>
    <x v="1"/>
  </r>
  <r>
    <x v="8"/>
    <n v="5540246183538"/>
    <n v="3416"/>
    <n v="5188.9680000000008"/>
    <n v="761"/>
    <x v="1"/>
  </r>
  <r>
    <x v="8"/>
    <n v="5540246183541"/>
    <n v="2413"/>
    <n v="25748.236800000002"/>
    <n v="372"/>
    <x v="1"/>
  </r>
  <r>
    <x v="8"/>
    <n v="5540246183547"/>
    <n v="1207"/>
    <n v="17387.136000000002"/>
    <n v="1207"/>
    <x v="3"/>
  </r>
  <r>
    <x v="8"/>
    <n v="5540246183552"/>
    <n v="873"/>
    <n v="1608.0768"/>
    <n v="56"/>
    <x v="1"/>
  </r>
  <r>
    <x v="8"/>
    <n v="5540246183554"/>
    <n v="1782"/>
    <n v="13589.553600000001"/>
    <n v="0"/>
    <x v="1"/>
  </r>
  <r>
    <x v="8"/>
    <n v="5540246183555"/>
    <n v="3750"/>
    <n v="5012.4528"/>
    <n v="260"/>
    <x v="1"/>
  </r>
  <r>
    <x v="8"/>
    <n v="5540246183558"/>
    <n v="7146"/>
    <n v="42218.668800000007"/>
    <n v="1021"/>
    <x v="1"/>
  </r>
  <r>
    <x v="8"/>
    <n v="5540246183560"/>
    <n v="1082"/>
    <n v="24858.014400000004"/>
    <n v="75"/>
    <x v="1"/>
  </r>
  <r>
    <x v="8"/>
    <n v="5540246183587"/>
    <n v="905"/>
    <n v="19055.088"/>
    <n v="140"/>
    <x v="1"/>
  </r>
  <r>
    <x v="8"/>
    <n v="5540246183589"/>
    <n v="1021"/>
    <n v="13457.664000000001"/>
    <n v="430"/>
    <x v="1"/>
  </r>
  <r>
    <x v="8"/>
    <n v="5540246183844"/>
    <n v="256"/>
    <n v="7365.6"/>
    <n v="79"/>
    <x v="0"/>
  </r>
  <r>
    <x v="8"/>
    <n v="5540246185278"/>
    <n v="0"/>
    <n v="0"/>
    <n v="14923"/>
    <x v="3"/>
  </r>
  <r>
    <x v="8"/>
    <n v="5540246185429"/>
    <n v="126"/>
    <n v="662.51520000000005"/>
    <n v="42"/>
    <x v="2"/>
  </r>
  <r>
    <x v="8"/>
    <n v="5540246185562"/>
    <n v="362"/>
    <n v="1051.3152000000002"/>
    <n v="209"/>
    <x v="2"/>
  </r>
  <r>
    <x v="8"/>
    <n v="5540246186010"/>
    <n v="56"/>
    <n v="8202.1248000000014"/>
    <n v="5"/>
    <x v="4"/>
  </r>
  <r>
    <x v="8"/>
    <n v="5540246186011"/>
    <n v="52"/>
    <n v="2906.3232000000003"/>
    <n v="0"/>
    <x v="4"/>
  </r>
  <r>
    <x v="8"/>
    <n v="5540246186017"/>
    <n v="35"/>
    <n v="3684.5280000000002"/>
    <n v="3"/>
    <x v="4"/>
  </r>
  <r>
    <x v="8"/>
    <n v="5540246186325"/>
    <n v="362"/>
    <n v="889.57439999999997"/>
    <n v="70"/>
    <x v="2"/>
  </r>
  <r>
    <x v="8"/>
    <n v="5540246186351"/>
    <n v="731"/>
    <n v="43314.264000000003"/>
    <n v="0"/>
    <x v="1"/>
  </r>
  <r>
    <x v="8"/>
    <n v="5540246186352"/>
    <n v="2088"/>
    <n v="21967.200000000001"/>
    <n v="256"/>
    <x v="1"/>
  </r>
  <r>
    <x v="8"/>
    <n v="5540246187882"/>
    <n v="188"/>
    <n v="7534.1232000000009"/>
    <n v="3"/>
    <x v="4"/>
  </r>
  <r>
    <x v="8"/>
    <n v="5540246187987"/>
    <n v="2339"/>
    <n v="1162.6848"/>
    <n v="6905"/>
    <x v="2"/>
  </r>
  <r>
    <x v="8"/>
    <n v="5540246187995"/>
    <n v="3172"/>
    <n v="278205.27840000001"/>
    <n v="179"/>
    <x v="4"/>
  </r>
  <r>
    <x v="8"/>
    <n v="5540246187996"/>
    <n v="258"/>
    <n v="11906.481600000001"/>
    <n v="0"/>
    <x v="4"/>
  </r>
  <r>
    <x v="8"/>
    <n v="5540246187997"/>
    <n v="272"/>
    <n v="13560.955200000002"/>
    <n v="10"/>
    <x v="4"/>
  </r>
  <r>
    <x v="8"/>
    <n v="5540246187998"/>
    <n v="1467"/>
    <n v="75381.926400000011"/>
    <n v="61"/>
    <x v="4"/>
  </r>
  <r>
    <x v="8"/>
    <n v="5540246188047"/>
    <n v="128"/>
    <n v="15543.792000000001"/>
    <n v="7"/>
    <x v="4"/>
  </r>
  <r>
    <x v="8"/>
    <n v="5540246188175"/>
    <n v="168"/>
    <n v="4856.2848000000004"/>
    <n v="186"/>
    <x v="2"/>
  </r>
  <r>
    <x v="8"/>
    <n v="5540246188200"/>
    <n v="632"/>
    <n v="1184.4576000000002"/>
    <n v="3490"/>
    <x v="2"/>
  </r>
  <r>
    <x v="8"/>
    <n v="5540246188512"/>
    <n v="323"/>
    <n v="44207.337600000006"/>
    <n v="0"/>
    <x v="2"/>
  </r>
  <r>
    <x v="8"/>
    <n v="5540246190092"/>
    <n v="230"/>
    <n v="30026.980800000001"/>
    <n v="0"/>
    <x v="2"/>
  </r>
  <r>
    <x v="8"/>
    <n v="5540246190727"/>
    <n v="1880"/>
    <n v="21236.644800000002"/>
    <n v="186"/>
    <x v="2"/>
  </r>
  <r>
    <x v="8"/>
    <n v="5540246190743"/>
    <n v="279"/>
    <n v="2417.8175999999999"/>
    <n v="0"/>
    <x v="2"/>
  </r>
  <r>
    <x v="8"/>
    <n v="5540246190831"/>
    <n v="476"/>
    <n v="3578.7312000000002"/>
    <n v="0"/>
    <x v="2"/>
  </r>
  <r>
    <x v="8"/>
    <n v="5540246190835"/>
    <n v="26"/>
    <n v="5394.4704000000002"/>
    <n v="12"/>
    <x v="2"/>
  </r>
  <r>
    <x v="8"/>
    <n v="5540246191594"/>
    <n v="0"/>
    <n v="0"/>
    <n v="0"/>
    <x v="2"/>
  </r>
  <r>
    <x v="8"/>
    <n v="5540246191596"/>
    <n v="158"/>
    <n v="9728.1648000000005"/>
    <n v="72"/>
    <x v="2"/>
  </r>
  <r>
    <x v="8"/>
    <n v="5540246191598"/>
    <n v="84"/>
    <n v="159.71039999999999"/>
    <n v="0"/>
    <x v="2"/>
  </r>
  <r>
    <x v="8"/>
    <n v="5540246191718"/>
    <n v="1462"/>
    <n v="4332.7872000000007"/>
    <n v="0"/>
    <x v="2"/>
  </r>
  <r>
    <x v="8"/>
    <n v="5540246191736"/>
    <n v="817"/>
    <n v="26852.990400000002"/>
    <n v="0"/>
    <x v="2"/>
  </r>
  <r>
    <x v="8"/>
    <n v="5540246192102"/>
    <n v="9188"/>
    <n v="11290.752"/>
    <n v="1128"/>
    <x v="2"/>
  </r>
  <r>
    <x v="8"/>
    <n v="5540246192148"/>
    <n v="20045"/>
    <n v="90288.691200000001"/>
    <n v="7796"/>
    <x v="2"/>
  </r>
  <r>
    <x v="8"/>
    <n v="5540246192209"/>
    <n v="4497"/>
    <n v="23701.5936"/>
    <n v="613"/>
    <x v="2"/>
  </r>
  <r>
    <x v="8"/>
    <n v="5540246192462"/>
    <n v="1133"/>
    <n v="8289.3024000000005"/>
    <n v="93"/>
    <x v="2"/>
  </r>
  <r>
    <x v="8"/>
    <n v="5540246192518"/>
    <n v="6933"/>
    <n v="54588.600000000006"/>
    <n v="1671"/>
    <x v="2"/>
  </r>
  <r>
    <x v="8"/>
    <n v="5540246192571"/>
    <n v="2423"/>
    <n v="10819.699200000001"/>
    <n v="460"/>
    <x v="2"/>
  </r>
  <r>
    <x v="8"/>
    <n v="5540246192594"/>
    <n v="1430"/>
    <n v="10870.675200000001"/>
    <n v="93"/>
    <x v="2"/>
  </r>
  <r>
    <x v="8"/>
    <n v="5540246192831"/>
    <n v="826"/>
    <n v="7501.9823999999999"/>
    <n v="65"/>
    <x v="2"/>
  </r>
  <r>
    <x v="8"/>
    <n v="5540246192907"/>
    <n v="6654"/>
    <n v="186775.63200000001"/>
    <n v="1968"/>
    <x v="2"/>
  </r>
  <r>
    <x v="8"/>
    <n v="5540246193316"/>
    <n v="270"/>
    <n v="9150.4511999999995"/>
    <n v="126"/>
    <x v="2"/>
  </r>
  <r>
    <x v="8"/>
    <n v="5540246193409"/>
    <n v="63"/>
    <n v="3219.2640000000006"/>
    <n v="3"/>
    <x v="2"/>
  </r>
  <r>
    <x v="8"/>
    <n v="5540246193878"/>
    <n v="29395"/>
    <n v="207990.72"/>
    <n v="986"/>
    <x v="2"/>
  </r>
  <r>
    <x v="8"/>
    <n v="5540246194467"/>
    <n v="93209"/>
    <n v="93896.150400000013"/>
    <n v="8909"/>
    <x v="2"/>
  </r>
  <r>
    <x v="8"/>
    <n v="5540246194632"/>
    <n v="2239"/>
    <n v="28931.472000000005"/>
    <n v="1569"/>
    <x v="2"/>
  </r>
  <r>
    <x v="8"/>
    <n v="5540246194790"/>
    <n v="1504"/>
    <n v="17356.031999999999"/>
    <n v="335"/>
    <x v="2"/>
  </r>
  <r>
    <x v="8"/>
    <n v="5540246194947"/>
    <n v="230"/>
    <n v="6137.2080000000005"/>
    <n v="19"/>
    <x v="2"/>
  </r>
  <r>
    <x v="8"/>
    <n v="5540246195096"/>
    <n v="1272"/>
    <n v="7563.7151999999996"/>
    <n v="28"/>
    <x v="2"/>
  </r>
  <r>
    <x v="8"/>
    <n v="5540246195195"/>
    <n v="54"/>
    <n v="5010.7248000000009"/>
    <n v="0"/>
    <x v="2"/>
  </r>
  <r>
    <x v="8"/>
    <n v="5540246195241"/>
    <n v="580"/>
    <n v="17753.04"/>
    <n v="70"/>
    <x v="2"/>
  </r>
  <r>
    <x v="8"/>
    <n v="5540246195242"/>
    <n v="836"/>
    <n v="29317.075199999999"/>
    <n v="47"/>
    <x v="2"/>
  </r>
  <r>
    <x v="8"/>
    <n v="5540246195250"/>
    <n v="574"/>
    <n v="22482.532800000001"/>
    <n v="149"/>
    <x v="2"/>
  </r>
  <r>
    <x v="8"/>
    <n v="5540246195653"/>
    <n v="773"/>
    <n v="27466.430400000001"/>
    <n v="10"/>
    <x v="2"/>
  </r>
  <r>
    <x v="8"/>
    <n v="5540246195943"/>
    <n v="2622"/>
    <n v="78007.968000000008"/>
    <n v="163"/>
    <x v="2"/>
  </r>
  <r>
    <x v="8"/>
    <n v="5540246195944"/>
    <n v="2692"/>
    <n v="73814.975999999995"/>
    <n v="209"/>
    <x v="2"/>
  </r>
  <r>
    <x v="8"/>
    <n v="5540246195999"/>
    <n v="9779"/>
    <n v="50128.847999999998"/>
    <n v="163"/>
    <x v="2"/>
  </r>
  <r>
    <x v="8"/>
    <n v="5540246196002"/>
    <n v="819"/>
    <n v="39557.462400000004"/>
    <n v="38"/>
    <x v="2"/>
  </r>
  <r>
    <x v="8"/>
    <n v="5540246196046"/>
    <n v="720"/>
    <n v="13065.235200000001"/>
    <n v="100"/>
    <x v="2"/>
  </r>
  <r>
    <x v="8"/>
    <n v="5540246196065"/>
    <n v="775"/>
    <n v="17913.355199999998"/>
    <n v="98"/>
    <x v="2"/>
  </r>
  <r>
    <x v="8"/>
    <n v="5540246196092"/>
    <n v="557"/>
    <n v="24027.84"/>
    <n v="56"/>
    <x v="2"/>
  </r>
  <r>
    <x v="8"/>
    <n v="5540246196148"/>
    <n v="659"/>
    <n v="27972.864000000001"/>
    <n v="82"/>
    <x v="2"/>
  </r>
  <r>
    <x v="8"/>
    <n v="5540246196466"/>
    <n v="817"/>
    <n v="4242.5856000000003"/>
    <n v="223"/>
    <x v="2"/>
  </r>
  <r>
    <x v="8"/>
    <n v="5540246196800"/>
    <n v="0"/>
    <n v="0"/>
    <n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n v="5540246170256"/>
    <x v="0"/>
    <n v="10713.902400000001"/>
    <n v="8357"/>
    <x v="0"/>
    <x v="0"/>
  </r>
  <r>
    <x v="0"/>
    <n v="5540246171759"/>
    <x v="1"/>
    <n v="13304.736000000001"/>
    <n v="5049"/>
    <x v="1"/>
    <x v="1"/>
  </r>
  <r>
    <x v="0"/>
    <n v="5540246171796"/>
    <x v="2"/>
    <n v="0"/>
    <n v="1323"/>
    <x v="2"/>
    <x v="2"/>
  </r>
  <r>
    <x v="0"/>
    <n v="5540246171888"/>
    <x v="3"/>
    <n v="-351.86400000000003"/>
    <n v="1673"/>
    <x v="0"/>
    <x v="3"/>
  </r>
  <r>
    <x v="0"/>
    <n v="5540246171933"/>
    <x v="4"/>
    <n v="538.0992"/>
    <n v="6738"/>
    <x v="2"/>
    <x v="4"/>
  </r>
  <r>
    <x v="0"/>
    <n v="5540246172539"/>
    <x v="5"/>
    <n v="579.35520000000008"/>
    <n v="89"/>
    <x v="2"/>
    <x v="5"/>
  </r>
  <r>
    <x v="0"/>
    <n v="5540246172669"/>
    <x v="6"/>
    <n v="2273.0976000000001"/>
    <n v="1170"/>
    <x v="2"/>
    <x v="6"/>
  </r>
  <r>
    <x v="0"/>
    <n v="5540246172978"/>
    <x v="7"/>
    <n v="606.05280000000005"/>
    <n v="8854"/>
    <x v="2"/>
    <x v="7"/>
  </r>
  <r>
    <x v="0"/>
    <n v="5540246173472"/>
    <x v="2"/>
    <n v="0"/>
    <n v="543"/>
    <x v="2"/>
    <x v="2"/>
  </r>
  <r>
    <x v="0"/>
    <n v="5540246173492"/>
    <x v="8"/>
    <n v="15396.134400000001"/>
    <n v="993"/>
    <x v="3"/>
    <x v="8"/>
  </r>
  <r>
    <x v="0"/>
    <n v="5540246173685"/>
    <x v="9"/>
    <n v="2694.6432"/>
    <n v="260"/>
    <x v="4"/>
    <x v="9"/>
  </r>
  <r>
    <x v="0"/>
    <n v="5540246173686"/>
    <x v="10"/>
    <n v="22084.358400000001"/>
    <n v="314"/>
    <x v="4"/>
    <x v="10"/>
  </r>
  <r>
    <x v="0"/>
    <n v="5540246173906"/>
    <x v="11"/>
    <n v="24143.616000000002"/>
    <n v="1448"/>
    <x v="3"/>
    <x v="11"/>
  </r>
  <r>
    <x v="0"/>
    <n v="5540246174095"/>
    <x v="12"/>
    <n v="434.41920000000005"/>
    <n v="105"/>
    <x v="2"/>
    <x v="12"/>
  </r>
  <r>
    <x v="0"/>
    <n v="5540246174174"/>
    <x v="13"/>
    <n v="339.55200000000002"/>
    <n v="708"/>
    <x v="2"/>
    <x v="13"/>
  </r>
  <r>
    <x v="0"/>
    <n v="5540246175047"/>
    <x v="2"/>
    <n v="0"/>
    <n v="710"/>
    <x v="2"/>
    <x v="2"/>
  </r>
  <r>
    <x v="0"/>
    <n v="5540246175049"/>
    <x v="14"/>
    <n v="5216.1408000000001"/>
    <n v="1643"/>
    <x v="2"/>
    <x v="14"/>
  </r>
  <r>
    <x v="0"/>
    <n v="5540246175050"/>
    <x v="15"/>
    <n v="2257.1136000000001"/>
    <n v="2409"/>
    <x v="2"/>
    <x v="15"/>
  </r>
  <r>
    <x v="0"/>
    <n v="5540246175372"/>
    <x v="16"/>
    <n v="2449.44"/>
    <n v="696"/>
    <x v="0"/>
    <x v="16"/>
  </r>
  <r>
    <x v="0"/>
    <n v="5540246175461"/>
    <x v="2"/>
    <n v="0"/>
    <n v="0"/>
    <x v="1"/>
    <x v="2"/>
  </r>
  <r>
    <x v="0"/>
    <n v="5540246176294"/>
    <x v="17"/>
    <n v="4584.7296000000006"/>
    <n v="22755"/>
    <x v="2"/>
    <x v="17"/>
  </r>
  <r>
    <x v="0"/>
    <n v="5540246176295"/>
    <x v="2"/>
    <n v="0"/>
    <n v="75104"/>
    <x v="2"/>
    <x v="2"/>
  </r>
  <r>
    <x v="0"/>
    <n v="5540246176699"/>
    <x v="2"/>
    <n v="0"/>
    <n v="7308"/>
    <x v="2"/>
    <x v="2"/>
  </r>
  <r>
    <x v="0"/>
    <n v="5540246177132"/>
    <x v="18"/>
    <n v="29105.567999999999"/>
    <n v="48999"/>
    <x v="1"/>
    <x v="18"/>
  </r>
  <r>
    <x v="0"/>
    <n v="5540246177133"/>
    <x v="19"/>
    <n v="35759.880000000005"/>
    <n v="23386"/>
    <x v="1"/>
    <x v="19"/>
  </r>
  <r>
    <x v="0"/>
    <n v="5540246177376"/>
    <x v="20"/>
    <n v="23353.920000000002"/>
    <n v="601"/>
    <x v="0"/>
    <x v="20"/>
  </r>
  <r>
    <x v="0"/>
    <n v="5540246180522"/>
    <x v="21"/>
    <n v="20588.256000000001"/>
    <n v="1365"/>
    <x v="0"/>
    <x v="21"/>
  </r>
  <r>
    <x v="0"/>
    <n v="5540246181016"/>
    <x v="22"/>
    <n v="17501.184000000001"/>
    <n v="15591"/>
    <x v="3"/>
    <x v="22"/>
  </r>
  <r>
    <x v="0"/>
    <n v="5540246181061"/>
    <x v="23"/>
    <n v="33259.118399999999"/>
    <n v="68696"/>
    <x v="3"/>
    <x v="23"/>
  </r>
  <r>
    <x v="0"/>
    <n v="5540246182684"/>
    <x v="24"/>
    <n v="10245.312"/>
    <n v="339"/>
    <x v="0"/>
    <x v="24"/>
  </r>
  <r>
    <x v="0"/>
    <n v="5540246183130"/>
    <x v="25"/>
    <n v="22456.915199999999"/>
    <n v="7392"/>
    <x v="1"/>
    <x v="25"/>
  </r>
  <r>
    <x v="0"/>
    <n v="5540246183455"/>
    <x v="26"/>
    <n v="10573.632"/>
    <n v="998"/>
    <x v="1"/>
    <x v="26"/>
  </r>
  <r>
    <x v="0"/>
    <n v="5540246183537"/>
    <x v="27"/>
    <n v="2713.6512000000002"/>
    <n v="3286"/>
    <x v="1"/>
    <x v="27"/>
  </r>
  <r>
    <x v="0"/>
    <n v="5540246183538"/>
    <x v="28"/>
    <n v="2119.7376000000004"/>
    <n v="2525"/>
    <x v="1"/>
    <x v="28"/>
  </r>
  <r>
    <x v="0"/>
    <n v="5540246183541"/>
    <x v="29"/>
    <n v="4390.848"/>
    <n v="348"/>
    <x v="1"/>
    <x v="29"/>
  </r>
  <r>
    <x v="0"/>
    <n v="5540246183542"/>
    <x v="30"/>
    <n v="2152.6560000000004"/>
    <n v="766"/>
    <x v="1"/>
    <x v="30"/>
  </r>
  <r>
    <x v="0"/>
    <n v="5540246183547"/>
    <x v="31"/>
    <n v="101704.89600000001"/>
    <n v="11902"/>
    <x v="3"/>
    <x v="31"/>
  </r>
  <r>
    <x v="0"/>
    <n v="5540246183552"/>
    <x v="32"/>
    <n v="1783.4256"/>
    <n v="260"/>
    <x v="1"/>
    <x v="32"/>
  </r>
  <r>
    <x v="0"/>
    <n v="5540246183554"/>
    <x v="33"/>
    <n v="6498.8783999999996"/>
    <n v="154"/>
    <x v="1"/>
    <x v="33"/>
  </r>
  <r>
    <x v="0"/>
    <n v="5540246183555"/>
    <x v="34"/>
    <n v="1786.6224000000002"/>
    <n v="669"/>
    <x v="1"/>
    <x v="34"/>
  </r>
  <r>
    <x v="0"/>
    <n v="5540246183556"/>
    <x v="35"/>
    <n v="14832.979200000002"/>
    <n v="1323"/>
    <x v="1"/>
    <x v="35"/>
  </r>
  <r>
    <x v="0"/>
    <n v="5540246183558"/>
    <x v="36"/>
    <n v="16239.744000000001"/>
    <n v="4594"/>
    <x v="1"/>
    <x v="36"/>
  </r>
  <r>
    <x v="0"/>
    <n v="5540246183560"/>
    <x v="37"/>
    <n v="8375.616"/>
    <n v="149"/>
    <x v="1"/>
    <x v="37"/>
  </r>
  <r>
    <x v="0"/>
    <n v="5540246183562"/>
    <x v="2"/>
    <n v="0"/>
    <n v="4594"/>
    <x v="1"/>
    <x v="2"/>
  </r>
  <r>
    <x v="0"/>
    <n v="5540246183587"/>
    <x v="38"/>
    <n v="29752.617600000001"/>
    <n v="696"/>
    <x v="1"/>
    <x v="38"/>
  </r>
  <r>
    <x v="0"/>
    <n v="5540246183589"/>
    <x v="39"/>
    <n v="12081.312"/>
    <n v="1914"/>
    <x v="1"/>
    <x v="39"/>
  </r>
  <r>
    <x v="0"/>
    <n v="5540246183590"/>
    <x v="40"/>
    <n v="34662.167999999998"/>
    <n v="0"/>
    <x v="1"/>
    <x v="40"/>
  </r>
  <r>
    <x v="0"/>
    <n v="5540246183844"/>
    <x v="41"/>
    <n v="4084.5600000000004"/>
    <n v="232"/>
    <x v="0"/>
    <x v="41"/>
  </r>
  <r>
    <x v="0"/>
    <n v="5540246184036"/>
    <x v="42"/>
    <n v="2702.5920000000001"/>
    <n v="205"/>
    <x v="0"/>
    <x v="42"/>
  </r>
  <r>
    <x v="0"/>
    <n v="5540246184617"/>
    <x v="43"/>
    <n v="46174.924800000001"/>
    <n v="56664"/>
    <x v="1"/>
    <x v="43"/>
  </r>
  <r>
    <x v="0"/>
    <n v="5540246184808"/>
    <x v="2"/>
    <n v="0"/>
    <n v="16287"/>
    <x v="2"/>
    <x v="2"/>
  </r>
  <r>
    <x v="0"/>
    <n v="5540246185278"/>
    <x v="44"/>
    <n v="5215.7088000000003"/>
    <n v="34664"/>
    <x v="3"/>
    <x v="44"/>
  </r>
  <r>
    <x v="0"/>
    <n v="5540246185429"/>
    <x v="6"/>
    <n v="883.35360000000003"/>
    <n v="529"/>
    <x v="2"/>
    <x v="45"/>
  </r>
  <r>
    <x v="0"/>
    <n v="5540246185562"/>
    <x v="29"/>
    <n v="1415.2320000000002"/>
    <n v="195"/>
    <x v="2"/>
    <x v="46"/>
  </r>
  <r>
    <x v="0"/>
    <n v="5540246185627"/>
    <x v="45"/>
    <n v="4027.9680000000003"/>
    <n v="0"/>
    <x v="4"/>
    <x v="47"/>
  </r>
  <r>
    <x v="0"/>
    <n v="5540246186010"/>
    <x v="46"/>
    <n v="9227.3904000000002"/>
    <n v="14"/>
    <x v="4"/>
    <x v="48"/>
  </r>
  <r>
    <x v="0"/>
    <n v="5540246186011"/>
    <x v="47"/>
    <n v="5416.3296"/>
    <n v="28"/>
    <x v="4"/>
    <x v="49"/>
  </r>
  <r>
    <x v="0"/>
    <n v="5540246186017"/>
    <x v="5"/>
    <n v="2947.6224000000002"/>
    <n v="7"/>
    <x v="4"/>
    <x v="50"/>
  </r>
  <r>
    <x v="0"/>
    <n v="5540246186325"/>
    <x v="48"/>
    <n v="1026.432"/>
    <n v="613"/>
    <x v="2"/>
    <x v="51"/>
  </r>
  <r>
    <x v="0"/>
    <n v="5540246186351"/>
    <x v="49"/>
    <n v="26813.592000000004"/>
    <n v="759"/>
    <x v="1"/>
    <x v="52"/>
  </r>
  <r>
    <x v="0"/>
    <n v="5540246186352"/>
    <x v="50"/>
    <n v="9153"/>
    <n v="3434"/>
    <x v="1"/>
    <x v="53"/>
  </r>
  <r>
    <x v="0"/>
    <n v="5540246187882"/>
    <x v="47"/>
    <n v="3649.0176000000001"/>
    <n v="7"/>
    <x v="4"/>
    <x v="54"/>
  </r>
  <r>
    <x v="0"/>
    <n v="5540246187940"/>
    <x v="48"/>
    <n v="3576.96"/>
    <n v="10"/>
    <x v="1"/>
    <x v="55"/>
  </r>
  <r>
    <x v="0"/>
    <n v="5540246187987"/>
    <x v="51"/>
    <n v="821.14560000000006"/>
    <n v="38475"/>
    <x v="2"/>
    <x v="56"/>
  </r>
  <r>
    <x v="0"/>
    <n v="5540246187995"/>
    <x v="2"/>
    <n v="0"/>
    <n v="386"/>
    <x v="4"/>
    <x v="2"/>
  </r>
  <r>
    <x v="0"/>
    <n v="5540246187996"/>
    <x v="2"/>
    <n v="0"/>
    <n v="0"/>
    <x v="4"/>
    <x v="2"/>
  </r>
  <r>
    <x v="0"/>
    <n v="5540246187997"/>
    <x v="2"/>
    <n v="0"/>
    <n v="12"/>
    <x v="4"/>
    <x v="2"/>
  </r>
  <r>
    <x v="0"/>
    <n v="5540246187998"/>
    <x v="2"/>
    <n v="0"/>
    <n v="374"/>
    <x v="4"/>
    <x v="2"/>
  </r>
  <r>
    <x v="0"/>
    <n v="5540246188047"/>
    <x v="52"/>
    <n v="18652.550400000004"/>
    <n v="35"/>
    <x v="4"/>
    <x v="57"/>
  </r>
  <r>
    <x v="0"/>
    <n v="5540246188175"/>
    <x v="2"/>
    <n v="0"/>
    <n v="288"/>
    <x v="2"/>
    <x v="2"/>
  </r>
  <r>
    <x v="0"/>
    <n v="5540246188200"/>
    <x v="2"/>
    <n v="0"/>
    <n v="12733"/>
    <x v="2"/>
    <x v="2"/>
  </r>
  <r>
    <x v="0"/>
    <n v="5540246188224"/>
    <x v="53"/>
    <n v="6531.84"/>
    <n v="12876"/>
    <x v="3"/>
    <x v="58"/>
  </r>
  <r>
    <x v="0"/>
    <n v="5540246188512"/>
    <x v="54"/>
    <n v="24488.9568"/>
    <n v="28"/>
    <x v="4"/>
    <x v="59"/>
  </r>
  <r>
    <x v="0"/>
    <n v="5540246188583"/>
    <x v="55"/>
    <n v="16448.572800000002"/>
    <n v="8464"/>
    <x v="0"/>
    <x v="60"/>
  </r>
  <r>
    <x v="0"/>
    <n v="5540246188647"/>
    <x v="56"/>
    <n v="26616.600000000002"/>
    <n v="0"/>
    <x v="1"/>
    <x v="61"/>
  </r>
  <r>
    <x v="0"/>
    <n v="5540246190092"/>
    <x v="47"/>
    <n v="13163.5584"/>
    <n v="47"/>
    <x v="4"/>
    <x v="62"/>
  </r>
  <r>
    <x v="0"/>
    <n v="5540246190097"/>
    <x v="57"/>
    <n v="120385.00800000002"/>
    <n v="8234"/>
    <x v="3"/>
    <x v="63"/>
  </r>
  <r>
    <x v="0"/>
    <n v="5540246190727"/>
    <x v="58"/>
    <n v="4326.0048000000006"/>
    <n v="557"/>
    <x v="0"/>
    <x v="64"/>
  </r>
  <r>
    <x v="0"/>
    <n v="5540246190743"/>
    <x v="59"/>
    <n v="1181.9520000000002"/>
    <n v="808"/>
    <x v="2"/>
    <x v="65"/>
  </r>
  <r>
    <x v="0"/>
    <n v="5540246190831"/>
    <x v="60"/>
    <n v="15187.694400000002"/>
    <n v="720"/>
    <x v="1"/>
    <x v="66"/>
  </r>
  <r>
    <x v="0"/>
    <n v="5540246190835"/>
    <x v="61"/>
    <n v="24029.9136"/>
    <n v="52"/>
    <x v="0"/>
    <x v="67"/>
  </r>
  <r>
    <x v="0"/>
    <n v="5540246191380"/>
    <x v="62"/>
    <n v="2633.4720000000002"/>
    <n v="140"/>
    <x v="2"/>
    <x v="68"/>
  </r>
  <r>
    <x v="0"/>
    <n v="5540246191394"/>
    <x v="63"/>
    <n v="13009.248000000001"/>
    <n v="0"/>
    <x v="2"/>
    <x v="69"/>
  </r>
  <r>
    <x v="0"/>
    <n v="5540246191594"/>
    <x v="64"/>
    <n v="199.88640000000004"/>
    <n v="112"/>
    <x v="2"/>
    <x v="70"/>
  </r>
  <r>
    <x v="0"/>
    <n v="5540246191596"/>
    <x v="65"/>
    <n v="8936.4384000000009"/>
    <n v="156"/>
    <x v="0"/>
    <x v="71"/>
  </r>
  <r>
    <x v="0"/>
    <n v="5540246191598"/>
    <x v="2"/>
    <n v="0"/>
    <n v="1935"/>
    <x v="2"/>
    <x v="2"/>
  </r>
  <r>
    <x v="0"/>
    <n v="5540246191718"/>
    <x v="66"/>
    <n v="3658.7808000000005"/>
    <n v="488"/>
    <x v="1"/>
    <x v="72"/>
  </r>
  <r>
    <x v="0"/>
    <n v="5540246191736"/>
    <x v="67"/>
    <n v="9304.7616000000016"/>
    <n v="0"/>
    <x v="2"/>
    <x v="73"/>
  </r>
  <r>
    <x v="0"/>
    <n v="5540246192102"/>
    <x v="68"/>
    <n v="8626.3919999999998"/>
    <n v="6652"/>
    <x v="2"/>
    <x v="74"/>
  </r>
  <r>
    <x v="0"/>
    <n v="5540246192209"/>
    <x v="69"/>
    <n v="12457.152"/>
    <n v="1420"/>
    <x v="1"/>
    <x v="75"/>
  </r>
  <r>
    <x v="0"/>
    <n v="5540246192264"/>
    <x v="70"/>
    <n v="2156.5439999999999"/>
    <n v="1578"/>
    <x v="2"/>
    <x v="76"/>
  </r>
  <r>
    <x v="0"/>
    <n v="5540246192265"/>
    <x v="71"/>
    <n v="9442.4832000000024"/>
    <n v="1782"/>
    <x v="2"/>
    <x v="77"/>
  </r>
  <r>
    <x v="0"/>
    <n v="5540246192462"/>
    <x v="72"/>
    <n v="7153.92"/>
    <n v="669"/>
    <x v="1"/>
    <x v="78"/>
  </r>
  <r>
    <x v="0"/>
    <n v="5540246192505"/>
    <x v="2"/>
    <n v="0"/>
    <n v="0"/>
    <x v="1"/>
    <x v="2"/>
  </r>
  <r>
    <x v="0"/>
    <n v="5540246192518"/>
    <x v="73"/>
    <n v="40958.567999999999"/>
    <n v="7545"/>
    <x v="1"/>
    <x v="79"/>
  </r>
  <r>
    <x v="0"/>
    <n v="5540246192571"/>
    <x v="74"/>
    <n v="2620.2096000000001"/>
    <n v="209"/>
    <x v="1"/>
    <x v="80"/>
  </r>
  <r>
    <x v="0"/>
    <n v="5540246192594"/>
    <x v="71"/>
    <n v="4662.1440000000002"/>
    <n v="195"/>
    <x v="1"/>
    <x v="81"/>
  </r>
  <r>
    <x v="0"/>
    <n v="5540246192824"/>
    <x v="75"/>
    <n v="4947.3936000000003"/>
    <n v="669"/>
    <x v="1"/>
    <x v="82"/>
  </r>
  <r>
    <x v="0"/>
    <n v="5540246192831"/>
    <x v="76"/>
    <n v="6909.2352000000001"/>
    <n v="455"/>
    <x v="1"/>
    <x v="83"/>
  </r>
  <r>
    <x v="0"/>
    <n v="5540246192836"/>
    <x v="77"/>
    <n v="11558.2464"/>
    <n v="0"/>
    <x v="4"/>
    <x v="84"/>
  </r>
  <r>
    <x v="0"/>
    <n v="5540246192907"/>
    <x v="78"/>
    <n v="61737.552000000003"/>
    <n v="2005"/>
    <x v="3"/>
    <x v="85"/>
  </r>
  <r>
    <x v="0"/>
    <n v="5540246193249"/>
    <x v="79"/>
    <n v="54530.495999999999"/>
    <n v="956"/>
    <x v="4"/>
    <x v="86"/>
  </r>
  <r>
    <x v="0"/>
    <n v="5540246193316"/>
    <x v="80"/>
    <n v="10817.452800000001"/>
    <n v="98"/>
    <x v="0"/>
    <x v="87"/>
  </r>
  <r>
    <x v="0"/>
    <n v="5540246193409"/>
    <x v="81"/>
    <n v="5961.6"/>
    <n v="21"/>
    <x v="0"/>
    <x v="88"/>
  </r>
  <r>
    <x v="0"/>
    <n v="5540246193505"/>
    <x v="2"/>
    <n v="0"/>
    <n v="52432"/>
    <x v="0"/>
    <x v="2"/>
  </r>
  <r>
    <x v="0"/>
    <n v="5540246193566"/>
    <x v="82"/>
    <n v="127733.76000000001"/>
    <n v="4443"/>
    <x v="3"/>
    <x v="89"/>
  </r>
  <r>
    <x v="0"/>
    <n v="5540246193999"/>
    <x v="2"/>
    <n v="0"/>
    <n v="0"/>
    <x v="1"/>
    <x v="2"/>
  </r>
  <r>
    <x v="1"/>
    <n v="5540246170256"/>
    <x v="83"/>
    <n v="18542.692800000001"/>
    <n v="10721"/>
    <x v="0"/>
    <x v="90"/>
  </r>
  <r>
    <x v="1"/>
    <n v="5540246171759"/>
    <x v="84"/>
    <n v="15853.536000000002"/>
    <n v="5151"/>
    <x v="1"/>
    <x v="91"/>
  </r>
  <r>
    <x v="1"/>
    <n v="5540246171796"/>
    <x v="85"/>
    <n v="10243.022400000002"/>
    <n v="1351"/>
    <x v="2"/>
    <x v="92"/>
  </r>
  <r>
    <x v="1"/>
    <n v="5540246171888"/>
    <x v="86"/>
    <n v="24552.288"/>
    <n v="2733"/>
    <x v="0"/>
    <x v="93"/>
  </r>
  <r>
    <x v="1"/>
    <n v="5540246171933"/>
    <x v="72"/>
    <n v="717.46560000000011"/>
    <n v="9403"/>
    <x v="2"/>
    <x v="94"/>
  </r>
  <r>
    <x v="1"/>
    <n v="5540246172539"/>
    <x v="87"/>
    <n v="1158.7104000000002"/>
    <n v="116"/>
    <x v="2"/>
    <x v="5"/>
  </r>
  <r>
    <x v="1"/>
    <n v="5540246172669"/>
    <x v="88"/>
    <n v="10039.420800000002"/>
    <n v="989"/>
    <x v="2"/>
    <x v="95"/>
  </r>
  <r>
    <x v="1"/>
    <n v="5540246172978"/>
    <x v="2"/>
    <n v="0"/>
    <n v="13531"/>
    <x v="2"/>
    <x v="2"/>
  </r>
  <r>
    <x v="1"/>
    <n v="5540246173472"/>
    <x v="89"/>
    <n v="7392.3840000000009"/>
    <n v="808"/>
    <x v="2"/>
    <x v="96"/>
  </r>
  <r>
    <x v="1"/>
    <n v="5540246173685"/>
    <x v="88"/>
    <n v="18628.185600000001"/>
    <n v="372"/>
    <x v="4"/>
    <x v="97"/>
  </r>
  <r>
    <x v="1"/>
    <n v="5540246173686"/>
    <x v="90"/>
    <n v="14117.587200000002"/>
    <n v="430"/>
    <x v="4"/>
    <x v="98"/>
  </r>
  <r>
    <x v="1"/>
    <n v="5540246173906"/>
    <x v="91"/>
    <n v="12416.7168"/>
    <n v="2413"/>
    <x v="3"/>
    <x v="99"/>
  </r>
  <r>
    <x v="1"/>
    <n v="5540246174095"/>
    <x v="87"/>
    <n v="1737.6768000000002"/>
    <n v="174"/>
    <x v="2"/>
    <x v="12"/>
  </r>
  <r>
    <x v="1"/>
    <n v="5540246174174"/>
    <x v="52"/>
    <n v="2037.1824000000001"/>
    <n v="766"/>
    <x v="2"/>
    <x v="100"/>
  </r>
  <r>
    <x v="1"/>
    <n v="5540246175047"/>
    <x v="92"/>
    <n v="4277.0591999999997"/>
    <n v="543"/>
    <x v="2"/>
    <x v="101"/>
  </r>
  <r>
    <x v="1"/>
    <n v="5540246175049"/>
    <x v="93"/>
    <n v="6375.2832000000008"/>
    <n v="2757"/>
    <x v="2"/>
    <x v="102"/>
  </r>
  <r>
    <x v="1"/>
    <n v="5540246175050"/>
    <x v="94"/>
    <n v="6610.1184000000003"/>
    <n v="2993"/>
    <x v="2"/>
    <x v="103"/>
  </r>
  <r>
    <x v="1"/>
    <n v="5540246175372"/>
    <x v="95"/>
    <n v="12791.52"/>
    <n v="383"/>
    <x v="0"/>
    <x v="104"/>
  </r>
  <r>
    <x v="1"/>
    <n v="5540246175461"/>
    <x v="96"/>
    <n v="55427.328000000001"/>
    <n v="0"/>
    <x v="1"/>
    <x v="105"/>
  </r>
  <r>
    <x v="1"/>
    <n v="5540246176294"/>
    <x v="97"/>
    <n v="2429.2224000000006"/>
    <n v="27618"/>
    <x v="2"/>
    <x v="106"/>
  </r>
  <r>
    <x v="1"/>
    <n v="5540246176295"/>
    <x v="98"/>
    <n v="3284.5824000000002"/>
    <n v="127805"/>
    <x v="2"/>
    <x v="107"/>
  </r>
  <r>
    <x v="1"/>
    <n v="5540246176699"/>
    <x v="99"/>
    <n v="-373.24800000000005"/>
    <n v="47816"/>
    <x v="2"/>
    <x v="108"/>
  </r>
  <r>
    <x v="1"/>
    <n v="5540246177132"/>
    <x v="100"/>
    <n v="34892.639999999999"/>
    <n v="66816"/>
    <x v="1"/>
    <x v="109"/>
  </r>
  <r>
    <x v="1"/>
    <n v="5540246177133"/>
    <x v="101"/>
    <n v="53829.36"/>
    <n v="29279"/>
    <x v="1"/>
    <x v="110"/>
  </r>
  <r>
    <x v="1"/>
    <n v="5540246177376"/>
    <x v="66"/>
    <n v="48722.688000000002"/>
    <n v="1005"/>
    <x v="0"/>
    <x v="111"/>
  </r>
  <r>
    <x v="1"/>
    <n v="5540246180522"/>
    <x v="102"/>
    <n v="19694.88"/>
    <n v="1747"/>
    <x v="0"/>
    <x v="112"/>
  </r>
  <r>
    <x v="1"/>
    <n v="5540246181016"/>
    <x v="103"/>
    <n v="65407.996800000001"/>
    <n v="20129"/>
    <x v="3"/>
    <x v="113"/>
  </r>
  <r>
    <x v="1"/>
    <n v="5540246181061"/>
    <x v="104"/>
    <n v="45826.516800000005"/>
    <n v="84147"/>
    <x v="3"/>
    <x v="114"/>
  </r>
  <r>
    <x v="1"/>
    <n v="5540246182684"/>
    <x v="105"/>
    <n v="13039.488000000001"/>
    <n v="434"/>
    <x v="0"/>
    <x v="115"/>
  </r>
  <r>
    <x v="1"/>
    <n v="5540246183130"/>
    <x v="106"/>
    <n v="26966.001600000003"/>
    <n v="8018"/>
    <x v="1"/>
    <x v="116"/>
  </r>
  <r>
    <x v="1"/>
    <n v="5540246183455"/>
    <x v="107"/>
    <n v="2734.5600000000004"/>
    <n v="673"/>
    <x v="1"/>
    <x v="117"/>
  </r>
  <r>
    <x v="1"/>
    <n v="5540246183537"/>
    <x v="108"/>
    <n v="8897.6448"/>
    <n v="4566"/>
    <x v="1"/>
    <x v="118"/>
  </r>
  <r>
    <x v="1"/>
    <n v="5540246183538"/>
    <x v="109"/>
    <n v="3630.3552000000004"/>
    <n v="3137"/>
    <x v="1"/>
    <x v="119"/>
  </r>
  <r>
    <x v="1"/>
    <n v="5540246183541"/>
    <x v="110"/>
    <n v="11290.752"/>
    <n v="1346"/>
    <x v="1"/>
    <x v="120"/>
  </r>
  <r>
    <x v="1"/>
    <n v="5540246183542"/>
    <x v="2"/>
    <n v="0"/>
    <n v="0"/>
    <x v="1"/>
    <x v="2"/>
  </r>
  <r>
    <x v="1"/>
    <n v="5540246183547"/>
    <x v="111"/>
    <n v="43519.68"/>
    <n v="19546"/>
    <x v="3"/>
    <x v="121"/>
  </r>
  <r>
    <x v="1"/>
    <n v="5540246183552"/>
    <x v="112"/>
    <n v="1304.424"/>
    <n v="168"/>
    <x v="1"/>
    <x v="122"/>
  </r>
  <r>
    <x v="1"/>
    <n v="5540246183554"/>
    <x v="113"/>
    <n v="12030.508800000001"/>
    <n v="56"/>
    <x v="1"/>
    <x v="123"/>
  </r>
  <r>
    <x v="1"/>
    <n v="5540246183555"/>
    <x v="114"/>
    <n v="3796.5456000000004"/>
    <n v="947"/>
    <x v="1"/>
    <x v="124"/>
  </r>
  <r>
    <x v="1"/>
    <n v="5540246183556"/>
    <x v="63"/>
    <n v="18280.080000000002"/>
    <n v="1518"/>
    <x v="1"/>
    <x v="125"/>
  </r>
  <r>
    <x v="1"/>
    <n v="5540246183558"/>
    <x v="115"/>
    <n v="12403.584000000001"/>
    <n v="4780"/>
    <x v="1"/>
    <x v="126"/>
  </r>
  <r>
    <x v="1"/>
    <n v="5540246183560"/>
    <x v="48"/>
    <n v="10186.560000000001"/>
    <n v="335"/>
    <x v="1"/>
    <x v="127"/>
  </r>
  <r>
    <x v="1"/>
    <n v="5540246183562"/>
    <x v="116"/>
    <n v="1943.1360000000002"/>
    <n v="5893"/>
    <x v="1"/>
    <x v="128"/>
  </r>
  <r>
    <x v="1"/>
    <n v="5540246183587"/>
    <x v="117"/>
    <n v="15096.153600000001"/>
    <n v="703"/>
    <x v="1"/>
    <x v="129"/>
  </r>
  <r>
    <x v="1"/>
    <n v="5540246183589"/>
    <x v="113"/>
    <n v="21104.064000000002"/>
    <n v="2228"/>
    <x v="1"/>
    <x v="130"/>
  </r>
  <r>
    <x v="1"/>
    <n v="5540246183590"/>
    <x v="40"/>
    <n v="34662.167999999998"/>
    <n v="181"/>
    <x v="1"/>
    <x v="40"/>
  </r>
  <r>
    <x v="1"/>
    <n v="5540246183844"/>
    <x v="118"/>
    <n v="6227.2800000000007"/>
    <n v="316"/>
    <x v="0"/>
    <x v="131"/>
  </r>
  <r>
    <x v="1"/>
    <n v="5540246184036"/>
    <x v="119"/>
    <n v="3656.4480000000003"/>
    <n v="230"/>
    <x v="0"/>
    <x v="132"/>
  </r>
  <r>
    <x v="1"/>
    <n v="5540246184617"/>
    <x v="120"/>
    <n v="86623.948800000013"/>
    <n v="49036"/>
    <x v="1"/>
    <x v="133"/>
  </r>
  <r>
    <x v="1"/>
    <n v="5540246185278"/>
    <x v="121"/>
    <n v="29913.624"/>
    <n v="53316"/>
    <x v="3"/>
    <x v="134"/>
  </r>
  <r>
    <x v="1"/>
    <n v="5540246185429"/>
    <x v="122"/>
    <n v="662.51520000000005"/>
    <n v="613"/>
    <x v="2"/>
    <x v="45"/>
  </r>
  <r>
    <x v="1"/>
    <n v="5540246185562"/>
    <x v="123"/>
    <n v="849.13920000000007"/>
    <n v="321"/>
    <x v="2"/>
    <x v="135"/>
  </r>
  <r>
    <x v="1"/>
    <n v="5540246185627"/>
    <x v="124"/>
    <n v="2685.3120000000004"/>
    <n v="0"/>
    <x v="4"/>
    <x v="136"/>
  </r>
  <r>
    <x v="1"/>
    <n v="5540246186010"/>
    <x v="125"/>
    <n v="7176.8591999999999"/>
    <n v="12"/>
    <x v="4"/>
    <x v="48"/>
  </r>
  <r>
    <x v="1"/>
    <n v="5540246186011"/>
    <x v="61"/>
    <n v="6473.1744000000008"/>
    <n v="10"/>
    <x v="4"/>
    <x v="137"/>
  </r>
  <r>
    <x v="1"/>
    <n v="5540246186017"/>
    <x v="126"/>
    <n v="2210.7168000000001"/>
    <n v="7"/>
    <x v="4"/>
    <x v="50"/>
  </r>
  <r>
    <x v="1"/>
    <n v="5540246186325"/>
    <x v="127"/>
    <n v="889.57439999999997"/>
    <n v="794"/>
    <x v="2"/>
    <x v="138"/>
  </r>
  <r>
    <x v="1"/>
    <n v="5540246186351"/>
    <x v="128"/>
    <n v="82090.843200000003"/>
    <n v="773"/>
    <x v="1"/>
    <x v="139"/>
  </r>
  <r>
    <x v="1"/>
    <n v="5540246186352"/>
    <x v="129"/>
    <n v="12570.12"/>
    <n v="4675"/>
    <x v="1"/>
    <x v="140"/>
  </r>
  <r>
    <x v="1"/>
    <n v="5540246187882"/>
    <x v="130"/>
    <n v="3382.0416"/>
    <n v="19"/>
    <x v="4"/>
    <x v="141"/>
  </r>
  <r>
    <x v="1"/>
    <n v="5540246187940"/>
    <x v="131"/>
    <n v="3497.4720000000002"/>
    <n v="0"/>
    <x v="1"/>
    <x v="142"/>
  </r>
  <r>
    <x v="1"/>
    <n v="5540246187987"/>
    <x v="132"/>
    <n v="1341.1872000000001"/>
    <n v="59355"/>
    <x v="2"/>
    <x v="143"/>
  </r>
  <r>
    <x v="1"/>
    <n v="5540246187995"/>
    <x v="133"/>
    <n v="169528.16159999999"/>
    <n v="996"/>
    <x v="4"/>
    <x v="144"/>
  </r>
  <r>
    <x v="1"/>
    <n v="5540246187996"/>
    <x v="107"/>
    <n v="16089.840000000002"/>
    <n v="14"/>
    <x v="4"/>
    <x v="145"/>
  </r>
  <r>
    <x v="1"/>
    <n v="5540246187997"/>
    <x v="134"/>
    <n v="16806.312000000002"/>
    <n v="84"/>
    <x v="4"/>
    <x v="146"/>
  </r>
  <r>
    <x v="1"/>
    <n v="5540246187998"/>
    <x v="135"/>
    <n v="52958.188800000004"/>
    <n v="555"/>
    <x v="4"/>
    <x v="147"/>
  </r>
  <r>
    <x v="1"/>
    <n v="5540246188047"/>
    <x v="80"/>
    <n v="43522.617600000005"/>
    <n v="45"/>
    <x v="4"/>
    <x v="148"/>
  </r>
  <r>
    <x v="1"/>
    <n v="5540246188175"/>
    <x v="136"/>
    <n v="2913.9264000000003"/>
    <n v="455"/>
    <x v="2"/>
    <x v="149"/>
  </r>
  <r>
    <x v="1"/>
    <n v="5540246188200"/>
    <x v="76"/>
    <n v="1437.0047999999999"/>
    <n v="15289"/>
    <x v="2"/>
    <x v="150"/>
  </r>
  <r>
    <x v="1"/>
    <n v="5540246188224"/>
    <x v="137"/>
    <n v="17146.080000000002"/>
    <n v="19720"/>
    <x v="3"/>
    <x v="151"/>
  </r>
  <r>
    <x v="1"/>
    <n v="5540246188512"/>
    <x v="138"/>
    <n v="20672.496000000003"/>
    <n v="33"/>
    <x v="4"/>
    <x v="152"/>
  </r>
  <r>
    <x v="1"/>
    <n v="5540246188583"/>
    <x v="139"/>
    <n v="16049.836800000001"/>
    <n v="11220"/>
    <x v="0"/>
    <x v="153"/>
  </r>
  <r>
    <x v="1"/>
    <n v="5540246188647"/>
    <x v="56"/>
    <n v="26616.600000000002"/>
    <n v="0"/>
    <x v="1"/>
    <x v="61"/>
  </r>
  <r>
    <x v="1"/>
    <n v="5540246190092"/>
    <x v="125"/>
    <n v="6742.3104000000003"/>
    <n v="49"/>
    <x v="4"/>
    <x v="154"/>
  </r>
  <r>
    <x v="1"/>
    <n v="5540246190097"/>
    <x v="140"/>
    <n v="77433.753599999996"/>
    <n v="12982"/>
    <x v="3"/>
    <x v="155"/>
  </r>
  <r>
    <x v="1"/>
    <n v="5540246190727"/>
    <x v="141"/>
    <n v="26349.192000000003"/>
    <n v="696"/>
    <x v="0"/>
    <x v="156"/>
  </r>
  <r>
    <x v="1"/>
    <n v="5540246190743"/>
    <x v="142"/>
    <n v="2363.9040000000005"/>
    <n v="669"/>
    <x v="2"/>
    <x v="157"/>
  </r>
  <r>
    <x v="1"/>
    <n v="5540246190831"/>
    <x v="11"/>
    <n v="9775.9872000000014"/>
    <n v="0"/>
    <x v="1"/>
    <x v="158"/>
  </r>
  <r>
    <x v="1"/>
    <n v="5540246190835"/>
    <x v="143"/>
    <n v="32857.228800000004"/>
    <n v="21"/>
    <x v="0"/>
    <x v="159"/>
  </r>
  <r>
    <x v="1"/>
    <n v="5540246191380"/>
    <x v="48"/>
    <n v="1975.104"/>
    <n v="0"/>
    <x v="2"/>
    <x v="160"/>
  </r>
  <r>
    <x v="1"/>
    <n v="5540246191394"/>
    <x v="63"/>
    <n v="13009.248000000001"/>
    <n v="0"/>
    <x v="2"/>
    <x v="69"/>
  </r>
  <r>
    <x v="1"/>
    <n v="5540246191596"/>
    <x v="144"/>
    <n v="4403.4624000000003"/>
    <n v="179"/>
    <x v="0"/>
    <x v="161"/>
  </r>
  <r>
    <x v="1"/>
    <n v="5540246191718"/>
    <x v="145"/>
    <n v="2214.5184000000004"/>
    <n v="325"/>
    <x v="1"/>
    <x v="162"/>
  </r>
  <r>
    <x v="1"/>
    <n v="5540246191736"/>
    <x v="67"/>
    <n v="9304.7616000000016"/>
    <n v="70"/>
    <x v="2"/>
    <x v="73"/>
  </r>
  <r>
    <x v="1"/>
    <n v="5540246192102"/>
    <x v="146"/>
    <n v="5568.0480000000007"/>
    <n v="9125"/>
    <x v="2"/>
    <x v="163"/>
  </r>
  <r>
    <x v="1"/>
    <n v="5540246192209"/>
    <x v="147"/>
    <n v="16516.224000000002"/>
    <n v="3202"/>
    <x v="1"/>
    <x v="164"/>
  </r>
  <r>
    <x v="1"/>
    <n v="5540246192264"/>
    <x v="148"/>
    <n v="15365.376000000002"/>
    <n v="1838"/>
    <x v="2"/>
    <x v="165"/>
  </r>
  <r>
    <x v="1"/>
    <n v="5540246192265"/>
    <x v="2"/>
    <n v="0"/>
    <n v="1207"/>
    <x v="2"/>
    <x v="2"/>
  </r>
  <r>
    <x v="1"/>
    <n v="5540246192462"/>
    <x v="34"/>
    <n v="9176.9328000000005"/>
    <n v="650"/>
    <x v="1"/>
    <x v="166"/>
  </r>
  <r>
    <x v="1"/>
    <n v="5540246192505"/>
    <x v="149"/>
    <n v="26002.944"/>
    <n v="2079"/>
    <x v="1"/>
    <x v="167"/>
  </r>
  <r>
    <x v="1"/>
    <n v="5540246192518"/>
    <x v="150"/>
    <n v="45798.134400000003"/>
    <n v="11025"/>
    <x v="1"/>
    <x v="168"/>
  </r>
  <r>
    <x v="1"/>
    <n v="5540246192571"/>
    <x v="151"/>
    <n v="2074.3344000000002"/>
    <n v="376"/>
    <x v="1"/>
    <x v="169"/>
  </r>
  <r>
    <x v="1"/>
    <n v="5540246192594"/>
    <x v="152"/>
    <n v="5336.9280000000008"/>
    <n v="195"/>
    <x v="1"/>
    <x v="170"/>
  </r>
  <r>
    <x v="1"/>
    <n v="5540246192824"/>
    <x v="153"/>
    <n v="1349.3088"/>
    <n v="251"/>
    <x v="1"/>
    <x v="171"/>
  </r>
  <r>
    <x v="1"/>
    <n v="5540246192831"/>
    <x v="154"/>
    <n v="7485.0048000000006"/>
    <n v="520"/>
    <x v="1"/>
    <x v="83"/>
  </r>
  <r>
    <x v="1"/>
    <n v="5540246192836"/>
    <x v="77"/>
    <n v="11558.2464"/>
    <n v="0"/>
    <x v="4"/>
    <x v="84"/>
  </r>
  <r>
    <x v="1"/>
    <n v="5540246192907"/>
    <x v="1"/>
    <n v="67989.456000000006"/>
    <n v="1912"/>
    <x v="3"/>
    <x v="172"/>
  </r>
  <r>
    <x v="1"/>
    <n v="5540246193249"/>
    <x v="155"/>
    <n v="10275.336000000001"/>
    <n v="235"/>
    <x v="4"/>
    <x v="173"/>
  </r>
  <r>
    <x v="1"/>
    <n v="5540246193316"/>
    <x v="105"/>
    <n v="7867.2384000000002"/>
    <n v="256"/>
    <x v="0"/>
    <x v="174"/>
  </r>
  <r>
    <x v="1"/>
    <n v="5540246193409"/>
    <x v="47"/>
    <n v="4888.5119999999997"/>
    <n v="38"/>
    <x v="0"/>
    <x v="175"/>
  </r>
  <r>
    <x v="1"/>
    <n v="5540246193505"/>
    <x v="156"/>
    <n v="12765.081600000001"/>
    <n v="67188"/>
    <x v="0"/>
    <x v="176"/>
  </r>
  <r>
    <x v="1"/>
    <n v="5540246193566"/>
    <x v="19"/>
    <n v="88024.320000000007"/>
    <n v="9756"/>
    <x v="3"/>
    <x v="177"/>
  </r>
  <r>
    <x v="1"/>
    <n v="5540246193878"/>
    <x v="2"/>
    <n v="0"/>
    <n v="0"/>
    <x v="3"/>
    <x v="2"/>
  </r>
  <r>
    <x v="1"/>
    <n v="5540246193999"/>
    <x v="157"/>
    <n v="46652.025600000001"/>
    <n v="8236"/>
    <x v="1"/>
    <x v="178"/>
  </r>
  <r>
    <x v="2"/>
    <n v="5540246170256"/>
    <x v="152"/>
    <n v="5427.1296000000002"/>
    <n v="5214"/>
    <x v="0"/>
    <x v="179"/>
  </r>
  <r>
    <x v="2"/>
    <n v="5540246171759"/>
    <x v="158"/>
    <n v="23347.008000000002"/>
    <n v="2812"/>
    <x v="1"/>
    <x v="180"/>
  </r>
  <r>
    <x v="2"/>
    <n v="5540246171888"/>
    <x v="159"/>
    <n v="20486.304"/>
    <n v="1200"/>
    <x v="0"/>
    <x v="181"/>
  </r>
  <r>
    <x v="2"/>
    <n v="5540246171933"/>
    <x v="160"/>
    <n v="286.97760000000005"/>
    <n v="5513"/>
    <x v="2"/>
    <x v="182"/>
  </r>
  <r>
    <x v="2"/>
    <n v="5540246172539"/>
    <x v="161"/>
    <n v="820.75680000000011"/>
    <n v="33"/>
    <x v="2"/>
    <x v="183"/>
  </r>
  <r>
    <x v="2"/>
    <n v="5540246172669"/>
    <x v="6"/>
    <n v="2273.0976000000001"/>
    <n v="808"/>
    <x v="2"/>
    <x v="6"/>
  </r>
  <r>
    <x v="2"/>
    <n v="5540246172978"/>
    <x v="77"/>
    <n v="67.348799999999997"/>
    <n v="11693"/>
    <x v="2"/>
    <x v="184"/>
  </r>
  <r>
    <x v="2"/>
    <n v="5540246173472"/>
    <x v="162"/>
    <n v="9963.648000000001"/>
    <n v="432"/>
    <x v="2"/>
    <x v="185"/>
  </r>
  <r>
    <x v="2"/>
    <n v="5540246173685"/>
    <x v="163"/>
    <n v="9196.9344000000001"/>
    <n v="177"/>
    <x v="4"/>
    <x v="186"/>
  </r>
  <r>
    <x v="2"/>
    <n v="5540246173686"/>
    <x v="92"/>
    <n v="10192.7808"/>
    <n v="207"/>
    <x v="4"/>
    <x v="187"/>
  </r>
  <r>
    <x v="2"/>
    <n v="5540246173906"/>
    <x v="164"/>
    <n v="26989.113600000001"/>
    <n v="706"/>
    <x v="3"/>
    <x v="188"/>
  </r>
  <r>
    <x v="2"/>
    <n v="5540246174095"/>
    <x v="126"/>
    <n v="651.62880000000007"/>
    <n v="84"/>
    <x v="2"/>
    <x v="12"/>
  </r>
  <r>
    <x v="2"/>
    <n v="5540246174174"/>
    <x v="165"/>
    <n v="493.86239999999998"/>
    <n v="708"/>
    <x v="2"/>
    <x v="189"/>
  </r>
  <r>
    <x v="2"/>
    <n v="5540246175047"/>
    <x v="2"/>
    <n v="0"/>
    <n v="724"/>
    <x v="2"/>
    <x v="2"/>
  </r>
  <r>
    <x v="2"/>
    <n v="5540246175049"/>
    <x v="166"/>
    <n v="1014.2496000000001"/>
    <n v="1963"/>
    <x v="2"/>
    <x v="190"/>
  </r>
  <r>
    <x v="2"/>
    <n v="5540246175050"/>
    <x v="107"/>
    <n v="4030.5600000000004"/>
    <n v="1880"/>
    <x v="2"/>
    <x v="191"/>
  </r>
  <r>
    <x v="2"/>
    <n v="5540246175372"/>
    <x v="167"/>
    <n v="11294.640000000001"/>
    <n v="174"/>
    <x v="0"/>
    <x v="192"/>
  </r>
  <r>
    <x v="2"/>
    <n v="5540246175461"/>
    <x v="96"/>
    <n v="55427.328000000001"/>
    <n v="502"/>
    <x v="1"/>
    <x v="105"/>
  </r>
  <r>
    <x v="2"/>
    <n v="5540246176294"/>
    <x v="168"/>
    <n v="68.42880000000001"/>
    <n v="9615"/>
    <x v="2"/>
    <x v="193"/>
  </r>
  <r>
    <x v="2"/>
    <n v="5540246176295"/>
    <x v="169"/>
    <n v="3387.2256000000002"/>
    <n v="44359"/>
    <x v="2"/>
    <x v="194"/>
  </r>
  <r>
    <x v="2"/>
    <n v="5540246176699"/>
    <x v="2"/>
    <n v="0"/>
    <n v="35288"/>
    <x v="2"/>
    <x v="2"/>
  </r>
  <r>
    <x v="2"/>
    <n v="5540246177132"/>
    <x v="170"/>
    <n v="36594.720000000001"/>
    <n v="17168"/>
    <x v="1"/>
    <x v="109"/>
  </r>
  <r>
    <x v="2"/>
    <n v="5540246177133"/>
    <x v="171"/>
    <n v="44562.960000000006"/>
    <n v="13433"/>
    <x v="1"/>
    <x v="195"/>
  </r>
  <r>
    <x v="2"/>
    <n v="5540246177376"/>
    <x v="172"/>
    <n v="9066.8160000000007"/>
    <n v="683"/>
    <x v="0"/>
    <x v="196"/>
  </r>
  <r>
    <x v="2"/>
    <n v="5540246180522"/>
    <x v="173"/>
    <n v="9583.4880000000012"/>
    <n v="1193"/>
    <x v="0"/>
    <x v="197"/>
  </r>
  <r>
    <x v="2"/>
    <n v="5540246181016"/>
    <x v="174"/>
    <n v="126731.86560000002"/>
    <n v="9772"/>
    <x v="3"/>
    <x v="198"/>
  </r>
  <r>
    <x v="2"/>
    <n v="5540246181061"/>
    <x v="175"/>
    <n v="39479.356800000001"/>
    <n v="46354"/>
    <x v="3"/>
    <x v="199"/>
  </r>
  <r>
    <x v="2"/>
    <n v="5540246182684"/>
    <x v="59"/>
    <n v="6985.4400000000005"/>
    <n v="161"/>
    <x v="0"/>
    <x v="200"/>
  </r>
  <r>
    <x v="2"/>
    <n v="5540246183130"/>
    <x v="176"/>
    <n v="22191.710400000004"/>
    <n v="5367"/>
    <x v="1"/>
    <x v="201"/>
  </r>
  <r>
    <x v="2"/>
    <n v="5540246183455"/>
    <x v="177"/>
    <n v="13855.103999999999"/>
    <n v="279"/>
    <x v="1"/>
    <x v="202"/>
  </r>
  <r>
    <x v="2"/>
    <n v="5540246183537"/>
    <x v="178"/>
    <n v="2504.9088000000002"/>
    <n v="2822"/>
    <x v="1"/>
    <x v="203"/>
  </r>
  <r>
    <x v="2"/>
    <n v="5540246183538"/>
    <x v="147"/>
    <n v="4312.5695999999998"/>
    <n v="2413"/>
    <x v="1"/>
    <x v="204"/>
  </r>
  <r>
    <x v="2"/>
    <n v="5540246183541"/>
    <x v="179"/>
    <n v="17981.567999999999"/>
    <n v="511"/>
    <x v="1"/>
    <x v="205"/>
  </r>
  <r>
    <x v="2"/>
    <n v="5540246183542"/>
    <x v="110"/>
    <n v="3522.5280000000002"/>
    <n v="0"/>
    <x v="1"/>
    <x v="206"/>
  </r>
  <r>
    <x v="2"/>
    <n v="5540246183547"/>
    <x v="180"/>
    <n v="128532.09600000001"/>
    <n v="7390"/>
    <x v="3"/>
    <x v="207"/>
  </r>
  <r>
    <x v="2"/>
    <n v="5540246183552"/>
    <x v="181"/>
    <n v="996.49440000000004"/>
    <n v="297"/>
    <x v="1"/>
    <x v="208"/>
  </r>
  <r>
    <x v="2"/>
    <n v="5540246183554"/>
    <x v="182"/>
    <n v="11612.073600000002"/>
    <n v="0"/>
    <x v="1"/>
    <x v="209"/>
  </r>
  <r>
    <x v="2"/>
    <n v="5540246183555"/>
    <x v="183"/>
    <n v="2531.0448000000001"/>
    <n v="743"/>
    <x v="1"/>
    <x v="210"/>
  </r>
  <r>
    <x v="2"/>
    <n v="5540246183556"/>
    <x v="75"/>
    <n v="6894.2016000000012"/>
    <n v="919"/>
    <x v="1"/>
    <x v="211"/>
  </r>
  <r>
    <x v="2"/>
    <n v="5540246183558"/>
    <x v="184"/>
    <n v="29026.944"/>
    <n v="3364"/>
    <x v="1"/>
    <x v="212"/>
  </r>
  <r>
    <x v="2"/>
    <n v="5540246183560"/>
    <x v="185"/>
    <n v="7470.1440000000011"/>
    <n v="93"/>
    <x v="1"/>
    <x v="213"/>
  </r>
  <r>
    <x v="2"/>
    <n v="5540246183562"/>
    <x v="186"/>
    <n v="32285.952000000005"/>
    <n v="4084"/>
    <x v="1"/>
    <x v="214"/>
  </r>
  <r>
    <x v="2"/>
    <n v="5540246183587"/>
    <x v="187"/>
    <n v="10846.742400000001"/>
    <n v="578"/>
    <x v="1"/>
    <x v="215"/>
  </r>
  <r>
    <x v="2"/>
    <n v="5540246183589"/>
    <x v="188"/>
    <n v="34561.728000000003"/>
    <n v="1056"/>
    <x v="1"/>
    <x v="216"/>
  </r>
  <r>
    <x v="2"/>
    <n v="5540246183590"/>
    <x v="189"/>
    <n v="32151.816000000003"/>
    <n v="0"/>
    <x v="1"/>
    <x v="217"/>
  </r>
  <r>
    <x v="2"/>
    <n v="5540246183844"/>
    <x v="190"/>
    <n v="6495.1200000000008"/>
    <n v="181"/>
    <x v="0"/>
    <x v="218"/>
  </r>
  <r>
    <x v="2"/>
    <n v="5540246184036"/>
    <x v="191"/>
    <n v="4173.12"/>
    <n v="119"/>
    <x v="0"/>
    <x v="219"/>
  </r>
  <r>
    <x v="2"/>
    <n v="5540246184617"/>
    <x v="192"/>
    <n v="17729.280000000002"/>
    <n v="12621"/>
    <x v="1"/>
    <x v="220"/>
  </r>
  <r>
    <x v="2"/>
    <n v="5540246185278"/>
    <x v="193"/>
    <n v="6749.7408000000005"/>
    <n v="24094"/>
    <x v="3"/>
    <x v="221"/>
  </r>
  <r>
    <x v="2"/>
    <n v="5540246185429"/>
    <x v="194"/>
    <n v="368.06400000000002"/>
    <n v="397"/>
    <x v="2"/>
    <x v="45"/>
  </r>
  <r>
    <x v="2"/>
    <n v="5540246185562"/>
    <x v="153"/>
    <n v="727.83360000000005"/>
    <n v="126"/>
    <x v="2"/>
    <x v="222"/>
  </r>
  <r>
    <x v="2"/>
    <n v="5540246185627"/>
    <x v="124"/>
    <n v="2685.3120000000004"/>
    <n v="0"/>
    <x v="4"/>
    <x v="136"/>
  </r>
  <r>
    <x v="2"/>
    <n v="5540246186010"/>
    <x v="195"/>
    <n v="17771.270400000001"/>
    <n v="3"/>
    <x v="4"/>
    <x v="223"/>
  </r>
  <r>
    <x v="2"/>
    <n v="5540246186011"/>
    <x v="196"/>
    <n v="6208.9632000000001"/>
    <n v="3"/>
    <x v="4"/>
    <x v="224"/>
  </r>
  <r>
    <x v="2"/>
    <n v="5540246186017"/>
    <x v="197"/>
    <n v="8105.9616000000015"/>
    <n v="3"/>
    <x v="4"/>
    <x v="50"/>
  </r>
  <r>
    <x v="2"/>
    <n v="5540246186325"/>
    <x v="142"/>
    <n v="684.28800000000012"/>
    <n v="307"/>
    <x v="2"/>
    <x v="225"/>
  </r>
  <r>
    <x v="2"/>
    <n v="5540246186351"/>
    <x v="198"/>
    <n v="103129.20000000001"/>
    <n v="223"/>
    <x v="1"/>
    <x v="226"/>
  </r>
  <r>
    <x v="2"/>
    <n v="5540246186352"/>
    <x v="199"/>
    <n v="101781.36"/>
    <n v="1474"/>
    <x v="1"/>
    <x v="227"/>
  </r>
  <r>
    <x v="2"/>
    <n v="5540246187882"/>
    <x v="194"/>
    <n v="2670.0191999999997"/>
    <n v="3"/>
    <x v="4"/>
    <x v="228"/>
  </r>
  <r>
    <x v="2"/>
    <n v="5540246187987"/>
    <x v="2"/>
    <n v="0"/>
    <n v="21215"/>
    <x v="2"/>
    <x v="2"/>
  </r>
  <r>
    <x v="2"/>
    <n v="5540246187995"/>
    <x v="200"/>
    <n v="163626.22080000001"/>
    <n v="418"/>
    <x v="4"/>
    <x v="229"/>
  </r>
  <r>
    <x v="2"/>
    <n v="5540246187996"/>
    <x v="201"/>
    <n v="15446.246400000002"/>
    <n v="7"/>
    <x v="4"/>
    <x v="230"/>
  </r>
  <r>
    <x v="2"/>
    <n v="5540246187997"/>
    <x v="202"/>
    <n v="12633.7104"/>
    <n v="38"/>
    <x v="4"/>
    <x v="231"/>
  </r>
  <r>
    <x v="2"/>
    <n v="5540246187998"/>
    <x v="203"/>
    <n v="24332.140800000001"/>
    <n v="223"/>
    <x v="4"/>
    <x v="232"/>
  </r>
  <r>
    <x v="2"/>
    <n v="5540246188047"/>
    <x v="204"/>
    <n v="38152.944000000003"/>
    <n v="21"/>
    <x v="4"/>
    <x v="233"/>
  </r>
  <r>
    <x v="2"/>
    <n v="5540246188175"/>
    <x v="77"/>
    <n v="2384.1215999999999"/>
    <n v="353"/>
    <x v="2"/>
    <x v="234"/>
  </r>
  <r>
    <x v="2"/>
    <n v="5540246188200"/>
    <x v="2"/>
    <n v="0"/>
    <n v="10505"/>
    <x v="2"/>
    <x v="2"/>
  </r>
  <r>
    <x v="2"/>
    <n v="5540246188224"/>
    <x v="205"/>
    <n v="22317.120000000003"/>
    <n v="3944"/>
    <x v="3"/>
    <x v="151"/>
  </r>
  <r>
    <x v="2"/>
    <n v="5540246188512"/>
    <x v="206"/>
    <n v="48023.798400000007"/>
    <n v="5"/>
    <x v="4"/>
    <x v="235"/>
  </r>
  <r>
    <x v="2"/>
    <n v="5540246188583"/>
    <x v="207"/>
    <n v="19738.296000000002"/>
    <n v="7517"/>
    <x v="0"/>
    <x v="236"/>
  </r>
  <r>
    <x v="2"/>
    <n v="5540246188647"/>
    <x v="56"/>
    <n v="26616.600000000002"/>
    <n v="93"/>
    <x v="1"/>
    <x v="61"/>
  </r>
  <r>
    <x v="2"/>
    <n v="5540246190092"/>
    <x v="208"/>
    <n v="31464.1152"/>
    <n v="31"/>
    <x v="4"/>
    <x v="237"/>
  </r>
  <r>
    <x v="2"/>
    <n v="5540246190097"/>
    <x v="209"/>
    <n v="31824.489600000001"/>
    <n v="1256"/>
    <x v="3"/>
    <x v="238"/>
  </r>
  <r>
    <x v="2"/>
    <n v="5540246190727"/>
    <x v="210"/>
    <n v="18483.768"/>
    <n v="534"/>
    <x v="0"/>
    <x v="239"/>
  </r>
  <r>
    <x v="2"/>
    <n v="5540246190743"/>
    <x v="15"/>
    <n v="1654.7328000000002"/>
    <n v="696"/>
    <x v="2"/>
    <x v="240"/>
  </r>
  <r>
    <x v="2"/>
    <n v="5540246190831"/>
    <x v="11"/>
    <n v="9775.9872000000014"/>
    <n v="0"/>
    <x v="1"/>
    <x v="158"/>
  </r>
  <r>
    <x v="2"/>
    <n v="5540246190835"/>
    <x v="211"/>
    <n v="28443.571200000002"/>
    <n v="19"/>
    <x v="0"/>
    <x v="241"/>
  </r>
  <r>
    <x v="2"/>
    <n v="5540246191380"/>
    <x v="48"/>
    <n v="1975.104"/>
    <n v="0"/>
    <x v="2"/>
    <x v="160"/>
  </r>
  <r>
    <x v="2"/>
    <n v="5540246191394"/>
    <x v="63"/>
    <n v="13009.248000000001"/>
    <n v="464"/>
    <x v="2"/>
    <x v="69"/>
  </r>
  <r>
    <x v="2"/>
    <n v="5540246191596"/>
    <x v="212"/>
    <n v="19297.526400000002"/>
    <n v="156"/>
    <x v="0"/>
    <x v="242"/>
  </r>
  <r>
    <x v="2"/>
    <n v="5540246191718"/>
    <x v="213"/>
    <n v="8184.1536000000006"/>
    <n v="390"/>
    <x v="1"/>
    <x v="243"/>
  </r>
  <r>
    <x v="2"/>
    <n v="5540246191736"/>
    <x v="214"/>
    <n v="7053.6096000000007"/>
    <n v="174"/>
    <x v="2"/>
    <x v="244"/>
  </r>
  <r>
    <x v="2"/>
    <n v="5540246192102"/>
    <x v="215"/>
    <n v="6492.6576000000005"/>
    <n v="6501"/>
    <x v="2"/>
    <x v="245"/>
  </r>
  <r>
    <x v="2"/>
    <n v="5540246192148"/>
    <x v="2"/>
    <n v="0"/>
    <n v="13920"/>
    <x v="1"/>
    <x v="2"/>
  </r>
  <r>
    <x v="2"/>
    <n v="5540246192209"/>
    <x v="216"/>
    <n v="6018.6240000000007"/>
    <n v="1448"/>
    <x v="1"/>
    <x v="246"/>
  </r>
  <r>
    <x v="2"/>
    <n v="5540246192264"/>
    <x v="217"/>
    <n v="12400.128000000001"/>
    <n v="1300"/>
    <x v="2"/>
    <x v="247"/>
  </r>
  <r>
    <x v="2"/>
    <n v="5540246192265"/>
    <x v="218"/>
    <n v="31806.259200000004"/>
    <n v="873"/>
    <x v="2"/>
    <x v="248"/>
  </r>
  <r>
    <x v="2"/>
    <n v="5540246192462"/>
    <x v="219"/>
    <n v="7944.9120000000003"/>
    <n v="455"/>
    <x v="1"/>
    <x v="249"/>
  </r>
  <r>
    <x v="2"/>
    <n v="5540246192505"/>
    <x v="220"/>
    <n v="23008.6656"/>
    <n v="9336"/>
    <x v="1"/>
    <x v="250"/>
  </r>
  <r>
    <x v="2"/>
    <n v="5540246192518"/>
    <x v="147"/>
    <n v="22804.632000000001"/>
    <n v="4130"/>
    <x v="1"/>
    <x v="251"/>
  </r>
  <r>
    <x v="2"/>
    <n v="5540246192571"/>
    <x v="221"/>
    <n v="4180.3775999999998"/>
    <n v="195"/>
    <x v="1"/>
    <x v="252"/>
  </r>
  <r>
    <x v="2"/>
    <n v="5540246192594"/>
    <x v="93"/>
    <n v="4048.7040000000006"/>
    <n v="140"/>
    <x v="1"/>
    <x v="253"/>
  </r>
  <r>
    <x v="2"/>
    <n v="5540246192831"/>
    <x v="222"/>
    <n v="2878.848"/>
    <n v="121"/>
    <x v="1"/>
    <x v="83"/>
  </r>
  <r>
    <x v="2"/>
    <n v="5540246192836"/>
    <x v="77"/>
    <n v="11558.2464"/>
    <n v="0"/>
    <x v="4"/>
    <x v="84"/>
  </r>
  <r>
    <x v="2"/>
    <n v="5540246192907"/>
    <x v="223"/>
    <n v="39334.896000000001"/>
    <n v="1457"/>
    <x v="3"/>
    <x v="254"/>
  </r>
  <r>
    <x v="2"/>
    <n v="5540246193316"/>
    <x v="208"/>
    <n v="6883.8336000000008"/>
    <n v="279"/>
    <x v="0"/>
    <x v="255"/>
  </r>
  <r>
    <x v="2"/>
    <n v="5540246193409"/>
    <x v="224"/>
    <n v="6319.2960000000003"/>
    <n v="10"/>
    <x v="0"/>
    <x v="256"/>
  </r>
  <r>
    <x v="2"/>
    <n v="5540246193505"/>
    <x v="225"/>
    <n v="4105.7280000000001"/>
    <n v="743"/>
    <x v="0"/>
    <x v="257"/>
  </r>
  <r>
    <x v="2"/>
    <n v="5540246193566"/>
    <x v="226"/>
    <n v="829.44"/>
    <n v="93"/>
    <x v="3"/>
    <x v="258"/>
  </r>
  <r>
    <x v="2"/>
    <n v="5540246193878"/>
    <x v="227"/>
    <n v="157593.60000000001"/>
    <n v="4803"/>
    <x v="3"/>
    <x v="259"/>
  </r>
  <r>
    <x v="2"/>
    <n v="5540246193999"/>
    <x v="228"/>
    <n v="5099.8464000000004"/>
    <n v="1021"/>
    <x v="1"/>
    <x v="260"/>
  </r>
  <r>
    <x v="2"/>
    <n v="5540246194467"/>
    <x v="2"/>
    <n v="0"/>
    <n v="223"/>
    <x v="0"/>
    <x v="2"/>
  </r>
  <r>
    <x v="2"/>
    <n v="5540246194632"/>
    <x v="2"/>
    <n v="0"/>
    <n v="3"/>
    <x v="0"/>
    <x v="2"/>
  </r>
  <r>
    <x v="3"/>
    <n v="5540246170256"/>
    <x v="229"/>
    <n v="11883.542400000002"/>
    <n v="5847"/>
    <x v="0"/>
    <x v="261"/>
  </r>
  <r>
    <x v="3"/>
    <n v="5540246171759"/>
    <x v="230"/>
    <n v="10653.984"/>
    <n v="4770"/>
    <x v="1"/>
    <x v="262"/>
  </r>
  <r>
    <x v="3"/>
    <n v="5540246171888"/>
    <x v="231"/>
    <n v="20095.344000000001"/>
    <n v="1506"/>
    <x v="0"/>
    <x v="263"/>
  </r>
  <r>
    <x v="3"/>
    <n v="5540246171933"/>
    <x v="232"/>
    <n v="573.9552000000001"/>
    <n v="8018"/>
    <x v="2"/>
    <x v="264"/>
  </r>
  <r>
    <x v="3"/>
    <n v="5540246172539"/>
    <x v="233"/>
    <n v="1110.4560000000001"/>
    <n v="116"/>
    <x v="2"/>
    <x v="265"/>
  </r>
  <r>
    <x v="3"/>
    <n v="5540246172669"/>
    <x v="15"/>
    <n v="2651.9184"/>
    <n v="1086"/>
    <x v="2"/>
    <x v="266"/>
  </r>
  <r>
    <x v="3"/>
    <n v="5540246172978"/>
    <x v="2"/>
    <n v="0"/>
    <n v="14616"/>
    <x v="2"/>
    <x v="2"/>
  </r>
  <r>
    <x v="3"/>
    <n v="5540246173472"/>
    <x v="2"/>
    <n v="0"/>
    <n v="864"/>
    <x v="2"/>
    <x v="2"/>
  </r>
  <r>
    <x v="3"/>
    <n v="5540246173685"/>
    <x v="234"/>
    <n v="4744.9151999999995"/>
    <n v="226"/>
    <x v="4"/>
    <x v="267"/>
  </r>
  <r>
    <x v="3"/>
    <n v="5540246173686"/>
    <x v="235"/>
    <n v="10770.148800000001"/>
    <n v="193"/>
    <x v="4"/>
    <x v="268"/>
  </r>
  <r>
    <x v="3"/>
    <n v="5540246173906"/>
    <x v="236"/>
    <n v="36646.560000000005"/>
    <n v="1671"/>
    <x v="3"/>
    <x v="269"/>
  </r>
  <r>
    <x v="3"/>
    <n v="5540246174095"/>
    <x v="237"/>
    <n v="1303.2576000000001"/>
    <n v="112"/>
    <x v="2"/>
    <x v="12"/>
  </r>
  <r>
    <x v="3"/>
    <n v="5540246174174"/>
    <x v="136"/>
    <n v="1358.1216000000002"/>
    <n v="759"/>
    <x v="2"/>
    <x v="270"/>
  </r>
  <r>
    <x v="3"/>
    <n v="5540246175047"/>
    <x v="12"/>
    <n v="147.48480000000001"/>
    <n v="738"/>
    <x v="2"/>
    <x v="271"/>
  </r>
  <r>
    <x v="3"/>
    <n v="5540246175049"/>
    <x v="16"/>
    <n v="6520.1760000000004"/>
    <n v="2144"/>
    <x v="2"/>
    <x v="272"/>
  </r>
  <r>
    <x v="3"/>
    <n v="5540246175050"/>
    <x v="238"/>
    <n v="8383.5648000000001"/>
    <n v="1977"/>
    <x v="2"/>
    <x v="273"/>
  </r>
  <r>
    <x v="3"/>
    <n v="5540246175372"/>
    <x v="239"/>
    <n v="10614.240000000002"/>
    <n v="348"/>
    <x v="0"/>
    <x v="274"/>
  </r>
  <r>
    <x v="3"/>
    <n v="5540246175461"/>
    <x v="207"/>
    <n v="50808.384000000005"/>
    <n v="4511"/>
    <x v="1"/>
    <x v="275"/>
  </r>
  <r>
    <x v="3"/>
    <n v="5540246176294"/>
    <x v="240"/>
    <n v="1129.0752000000002"/>
    <n v="11136"/>
    <x v="2"/>
    <x v="276"/>
  </r>
  <r>
    <x v="3"/>
    <n v="5540246176295"/>
    <x v="241"/>
    <n v="6466.5216000000009"/>
    <n v="62933"/>
    <x v="2"/>
    <x v="277"/>
  </r>
  <r>
    <x v="3"/>
    <n v="5540246176699"/>
    <x v="2"/>
    <n v="0"/>
    <n v="41969"/>
    <x v="2"/>
    <x v="2"/>
  </r>
  <r>
    <x v="3"/>
    <n v="5540246177133"/>
    <x v="242"/>
    <n v="32179.680000000004"/>
    <n v="17366"/>
    <x v="1"/>
    <x v="278"/>
  </r>
  <r>
    <x v="3"/>
    <n v="5540246177376"/>
    <x v="32"/>
    <n v="38190.527999999998"/>
    <n v="819"/>
    <x v="0"/>
    <x v="279"/>
  </r>
  <r>
    <x v="3"/>
    <n v="5540246180522"/>
    <x v="243"/>
    <n v="14050.368000000002"/>
    <n v="1444"/>
    <x v="0"/>
    <x v="280"/>
  </r>
  <r>
    <x v="3"/>
    <n v="5540246181016"/>
    <x v="244"/>
    <n v="131426.32320000001"/>
    <n v="10357"/>
    <x v="3"/>
    <x v="281"/>
  </r>
  <r>
    <x v="3"/>
    <n v="5540246181061"/>
    <x v="245"/>
    <n v="52808.371200000001"/>
    <n v="63998"/>
    <x v="3"/>
    <x v="282"/>
  </r>
  <r>
    <x v="3"/>
    <n v="5540246182684"/>
    <x v="246"/>
    <n v="23168.376000000004"/>
    <n v="214"/>
    <x v="0"/>
    <x v="283"/>
  </r>
  <r>
    <x v="3"/>
    <n v="5540246183130"/>
    <x v="247"/>
    <n v="19008.820800000001"/>
    <n v="5534"/>
    <x v="1"/>
    <x v="284"/>
  </r>
  <r>
    <x v="3"/>
    <n v="5540246183455"/>
    <x v="248"/>
    <n v="11667.456000000002"/>
    <n v="418"/>
    <x v="1"/>
    <x v="285"/>
  </r>
  <r>
    <x v="3"/>
    <n v="5540246183537"/>
    <x v="249"/>
    <n v="3940.0128"/>
    <n v="3156"/>
    <x v="1"/>
    <x v="286"/>
  </r>
  <r>
    <x v="3"/>
    <n v="5540246183538"/>
    <x v="250"/>
    <n v="1145.1456000000001"/>
    <n v="2877"/>
    <x v="1"/>
    <x v="287"/>
  </r>
  <r>
    <x v="3"/>
    <n v="5540246183541"/>
    <x v="251"/>
    <n v="16936.128000000001"/>
    <n v="975"/>
    <x v="1"/>
    <x v="288"/>
  </r>
  <r>
    <x v="3"/>
    <n v="5540246183542"/>
    <x v="252"/>
    <n v="7045.0560000000005"/>
    <n v="0"/>
    <x v="1"/>
    <x v="206"/>
  </r>
  <r>
    <x v="3"/>
    <n v="5540246183547"/>
    <x v="253"/>
    <n v="98366.400000000009"/>
    <n v="12540"/>
    <x v="3"/>
    <x v="289"/>
  </r>
  <r>
    <x v="3"/>
    <n v="5540246183552"/>
    <x v="191"/>
    <n v="449.06400000000002"/>
    <n v="260"/>
    <x v="1"/>
    <x v="290"/>
  </r>
  <r>
    <x v="3"/>
    <n v="5540246183554"/>
    <x v="182"/>
    <n v="11612.073600000002"/>
    <n v="28"/>
    <x v="1"/>
    <x v="209"/>
  </r>
  <r>
    <x v="3"/>
    <n v="5540246183555"/>
    <x v="254"/>
    <n v="1538.4816000000001"/>
    <n v="891"/>
    <x v="1"/>
    <x v="291"/>
  </r>
  <r>
    <x v="3"/>
    <n v="5540246183558"/>
    <x v="255"/>
    <n v="17646.336000000003"/>
    <n v="4478"/>
    <x v="1"/>
    <x v="292"/>
  </r>
  <r>
    <x v="3"/>
    <n v="5540246183560"/>
    <x v="119"/>
    <n v="5206.4640000000009"/>
    <n v="168"/>
    <x v="1"/>
    <x v="293"/>
  </r>
  <r>
    <x v="3"/>
    <n v="5540246183562"/>
    <x v="256"/>
    <n v="19057.68"/>
    <n v="4826"/>
    <x v="1"/>
    <x v="294"/>
  </r>
  <r>
    <x v="3"/>
    <n v="5540246183587"/>
    <x v="257"/>
    <n v="9234.3888000000006"/>
    <n v="627"/>
    <x v="1"/>
    <x v="295"/>
  </r>
  <r>
    <x v="3"/>
    <n v="5540246183589"/>
    <x v="258"/>
    <n v="20033.567999999999"/>
    <n v="441"/>
    <x v="1"/>
    <x v="296"/>
  </r>
  <r>
    <x v="3"/>
    <n v="5540246183590"/>
    <x v="189"/>
    <n v="32151.816000000003"/>
    <n v="105"/>
    <x v="1"/>
    <x v="217"/>
  </r>
  <r>
    <x v="3"/>
    <n v="5540246183844"/>
    <x v="259"/>
    <n v="7968.2400000000007"/>
    <n v="202"/>
    <x v="0"/>
    <x v="297"/>
  </r>
  <r>
    <x v="3"/>
    <n v="5540246184036"/>
    <x v="122"/>
    <n v="2146.1760000000004"/>
    <n v="128"/>
    <x v="0"/>
    <x v="298"/>
  </r>
  <r>
    <x v="3"/>
    <n v="5540246185278"/>
    <x v="260"/>
    <n v="27152.366400000003"/>
    <n v="41658"/>
    <x v="3"/>
    <x v="299"/>
  </r>
  <r>
    <x v="3"/>
    <n v="5540246185429"/>
    <x v="194"/>
    <n v="368.06400000000002"/>
    <n v="474"/>
    <x v="2"/>
    <x v="45"/>
  </r>
  <r>
    <x v="3"/>
    <n v="5540246185562"/>
    <x v="122"/>
    <n v="363.91680000000002"/>
    <n v="140"/>
    <x v="2"/>
    <x v="300"/>
  </r>
  <r>
    <x v="3"/>
    <n v="5540246186010"/>
    <x v="261"/>
    <n v="17429.515200000002"/>
    <n v="10"/>
    <x v="4"/>
    <x v="301"/>
  </r>
  <r>
    <x v="3"/>
    <n v="5540246186011"/>
    <x v="9"/>
    <n v="6076.8576000000003"/>
    <n v="3"/>
    <x v="4"/>
    <x v="302"/>
  </r>
  <r>
    <x v="3"/>
    <n v="5540246186017"/>
    <x v="168"/>
    <n v="7860.3264000000008"/>
    <n v="7"/>
    <x v="4"/>
    <x v="303"/>
  </r>
  <r>
    <x v="3"/>
    <n v="5540246186325"/>
    <x v="187"/>
    <n v="1265.9328000000003"/>
    <n v="543"/>
    <x v="2"/>
    <x v="304"/>
  </r>
  <r>
    <x v="3"/>
    <n v="5540246186351"/>
    <x v="262"/>
    <n v="89928.662400000001"/>
    <n v="133"/>
    <x v="1"/>
    <x v="305"/>
  </r>
  <r>
    <x v="3"/>
    <n v="5540246186352"/>
    <x v="263"/>
    <n v="86282.28"/>
    <n v="1346"/>
    <x v="1"/>
    <x v="306"/>
  </r>
  <r>
    <x v="3"/>
    <n v="5540246187882"/>
    <x v="264"/>
    <n v="2581.0272000000004"/>
    <n v="21"/>
    <x v="4"/>
    <x v="307"/>
  </r>
  <r>
    <x v="3"/>
    <n v="5540246187987"/>
    <x v="265"/>
    <n v="711.67680000000007"/>
    <n v="29901"/>
    <x v="2"/>
    <x v="308"/>
  </r>
  <r>
    <x v="3"/>
    <n v="5540246187995"/>
    <x v="265"/>
    <n v="126993.48480000001"/>
    <n v="645"/>
    <x v="4"/>
    <x v="309"/>
  </r>
  <r>
    <x v="3"/>
    <n v="5540246187996"/>
    <x v="266"/>
    <n v="15124.449600000002"/>
    <n v="12"/>
    <x v="4"/>
    <x v="310"/>
  </r>
  <r>
    <x v="3"/>
    <n v="5540246187997"/>
    <x v="118"/>
    <n v="10779.220800000001"/>
    <n v="56"/>
    <x v="4"/>
    <x v="311"/>
  </r>
  <r>
    <x v="3"/>
    <n v="5540246187998"/>
    <x v="202"/>
    <n v="13000.996800000001"/>
    <n v="221"/>
    <x v="4"/>
    <x v="312"/>
  </r>
  <r>
    <x v="3"/>
    <n v="5540246188047"/>
    <x v="123"/>
    <n v="35609.414400000001"/>
    <n v="24"/>
    <x v="4"/>
    <x v="313"/>
  </r>
  <r>
    <x v="3"/>
    <n v="5540246188175"/>
    <x v="226"/>
    <n v="2649.0240000000003"/>
    <n v="483"/>
    <x v="2"/>
    <x v="314"/>
  </r>
  <r>
    <x v="3"/>
    <n v="5540246188200"/>
    <x v="267"/>
    <n v="1916.0064"/>
    <n v="12844"/>
    <x v="2"/>
    <x v="315"/>
  </r>
  <r>
    <x v="3"/>
    <n v="5540246188224"/>
    <x v="268"/>
    <n v="17690.400000000001"/>
    <n v="11252"/>
    <x v="3"/>
    <x v="151"/>
  </r>
  <r>
    <x v="3"/>
    <n v="5540246188512"/>
    <x v="269"/>
    <n v="45479.491200000004"/>
    <n v="0"/>
    <x v="4"/>
    <x v="316"/>
  </r>
  <r>
    <x v="3"/>
    <n v="5540246188583"/>
    <x v="270"/>
    <n v="8772.5808000000015"/>
    <n v="4789"/>
    <x v="0"/>
    <x v="317"/>
  </r>
  <r>
    <x v="3"/>
    <n v="5540246188647"/>
    <x v="271"/>
    <n v="25242.84"/>
    <n v="720"/>
    <x v="1"/>
    <x v="318"/>
  </r>
  <r>
    <x v="3"/>
    <n v="5540246190092"/>
    <x v="272"/>
    <n v="27290.304"/>
    <n v="40"/>
    <x v="4"/>
    <x v="319"/>
  </r>
  <r>
    <x v="3"/>
    <n v="5540246190727"/>
    <x v="273"/>
    <n v="12453.609600000002"/>
    <n v="604"/>
    <x v="0"/>
    <x v="320"/>
  </r>
  <r>
    <x v="3"/>
    <n v="5540246190743"/>
    <x v="15"/>
    <n v="1654.7328000000002"/>
    <n v="724"/>
    <x v="2"/>
    <x v="240"/>
  </r>
  <r>
    <x v="3"/>
    <n v="5540246190831"/>
    <x v="11"/>
    <n v="9775.9872000000014"/>
    <n v="0"/>
    <x v="1"/>
    <x v="158"/>
  </r>
  <r>
    <x v="3"/>
    <n v="5540246190835"/>
    <x v="81"/>
    <n v="24520.320000000003"/>
    <n v="3"/>
    <x v="0"/>
    <x v="321"/>
  </r>
  <r>
    <x v="3"/>
    <n v="5540246191380"/>
    <x v="48"/>
    <n v="1975.104"/>
    <n v="418"/>
    <x v="2"/>
    <x v="160"/>
  </r>
  <r>
    <x v="3"/>
    <n v="5540246191394"/>
    <x v="236"/>
    <n v="10531.296000000002"/>
    <n v="0"/>
    <x v="2"/>
    <x v="322"/>
  </r>
  <r>
    <x v="3"/>
    <n v="5540246191596"/>
    <x v="274"/>
    <n v="10620.115200000002"/>
    <n v="154"/>
    <x v="0"/>
    <x v="323"/>
  </r>
  <r>
    <x v="3"/>
    <n v="5540246191718"/>
    <x v="275"/>
    <n v="7028.7264000000005"/>
    <n v="163"/>
    <x v="1"/>
    <x v="324"/>
  </r>
  <r>
    <x v="3"/>
    <n v="5540246191736"/>
    <x v="276"/>
    <n v="1425.7295999999999"/>
    <n v="0"/>
    <x v="2"/>
    <x v="325"/>
  </r>
  <r>
    <x v="3"/>
    <n v="5540246192102"/>
    <x v="277"/>
    <n v="5974.4736000000003"/>
    <n v="9216"/>
    <x v="2"/>
    <x v="326"/>
  </r>
  <r>
    <x v="3"/>
    <n v="5540246192148"/>
    <x v="278"/>
    <n v="20231.8128"/>
    <n v="36188"/>
    <x v="1"/>
    <x v="327"/>
  </r>
  <r>
    <x v="3"/>
    <n v="5540246192209"/>
    <x v="33"/>
    <n v="4339.0079999999998"/>
    <n v="1866"/>
    <x v="1"/>
    <x v="328"/>
  </r>
  <r>
    <x v="3"/>
    <n v="5540246192264"/>
    <x v="267"/>
    <n v="15095.808000000001"/>
    <n v="1151"/>
    <x v="2"/>
    <x v="329"/>
  </r>
  <r>
    <x v="3"/>
    <n v="5540246192265"/>
    <x v="279"/>
    <n v="24103.180799999998"/>
    <n v="780"/>
    <x v="2"/>
    <x v="330"/>
  </r>
  <r>
    <x v="3"/>
    <n v="5540246192462"/>
    <x v="280"/>
    <n v="4779.8640000000005"/>
    <n v="539"/>
    <x v="1"/>
    <x v="331"/>
  </r>
  <r>
    <x v="3"/>
    <n v="5540246192505"/>
    <x v="281"/>
    <n v="9797.0688000000009"/>
    <n v="7035"/>
    <x v="1"/>
    <x v="332"/>
  </r>
  <r>
    <x v="3"/>
    <n v="5540246192518"/>
    <x v="282"/>
    <n v="43218.403200000001"/>
    <n v="836"/>
    <x v="1"/>
    <x v="333"/>
  </r>
  <r>
    <x v="3"/>
    <n v="5540246192571"/>
    <x v="283"/>
    <n v="3483.6480000000001"/>
    <n v="516"/>
    <x v="1"/>
    <x v="252"/>
  </r>
  <r>
    <x v="3"/>
    <n v="5540246192594"/>
    <x v="203"/>
    <n v="3128.5440000000003"/>
    <n v="158"/>
    <x v="1"/>
    <x v="334"/>
  </r>
  <r>
    <x v="3"/>
    <n v="5540246192831"/>
    <x v="238"/>
    <n v="6415.7183999999997"/>
    <n v="335"/>
    <x v="1"/>
    <x v="335"/>
  </r>
  <r>
    <x v="3"/>
    <n v="5540246192836"/>
    <x v="284"/>
    <n v="8347.6224000000002"/>
    <n v="0"/>
    <x v="4"/>
    <x v="336"/>
  </r>
  <r>
    <x v="3"/>
    <n v="5540246192907"/>
    <x v="285"/>
    <n v="98467.488000000012"/>
    <n v="1736"/>
    <x v="3"/>
    <x v="337"/>
  </r>
  <r>
    <x v="3"/>
    <n v="5540246193316"/>
    <x v="286"/>
    <n v="8569.6704000000009"/>
    <n v="351"/>
    <x v="0"/>
    <x v="338"/>
  </r>
  <r>
    <x v="3"/>
    <n v="5540246193409"/>
    <x v="61"/>
    <n v="5842.3680000000004"/>
    <n v="7"/>
    <x v="0"/>
    <x v="339"/>
  </r>
  <r>
    <x v="3"/>
    <n v="5540246193878"/>
    <x v="287"/>
    <n v="123612.48000000001"/>
    <n v="9118"/>
    <x v="3"/>
    <x v="340"/>
  </r>
  <r>
    <x v="3"/>
    <n v="5540246194330"/>
    <x v="2"/>
    <n v="0"/>
    <n v="23405"/>
    <x v="1"/>
    <x v="2"/>
  </r>
  <r>
    <x v="3"/>
    <n v="5540246194467"/>
    <x v="288"/>
    <n v="17724.700799999999"/>
    <n v="1782"/>
    <x v="0"/>
    <x v="341"/>
  </r>
  <r>
    <x v="3"/>
    <n v="5540246194478"/>
    <x v="2"/>
    <n v="0"/>
    <n v="0"/>
    <x v="4"/>
    <x v="2"/>
  </r>
  <r>
    <x v="3"/>
    <n v="5540246194632"/>
    <x v="289"/>
    <n v="23701.161600000003"/>
    <n v="3650"/>
    <x v="0"/>
    <x v="342"/>
  </r>
  <r>
    <x v="3"/>
    <n v="5540246195096"/>
    <x v="2"/>
    <n v="0"/>
    <n v="0"/>
    <x v="1"/>
    <x v="2"/>
  </r>
  <r>
    <x v="4"/>
    <n v="5540246170256"/>
    <x v="198"/>
    <n v="11696.400000000001"/>
    <n v="8267"/>
    <x v="0"/>
    <x v="343"/>
  </r>
  <r>
    <x v="4"/>
    <n v="5540246171759"/>
    <x v="290"/>
    <n v="11979.36"/>
    <n v="5652"/>
    <x v="1"/>
    <x v="344"/>
  </r>
  <r>
    <x v="4"/>
    <n v="5540246171888"/>
    <x v="291"/>
    <n v="12002.472"/>
    <n v="1919"/>
    <x v="0"/>
    <x v="345"/>
  </r>
  <r>
    <x v="4"/>
    <n v="5540246171933"/>
    <x v="160"/>
    <n v="286.97760000000005"/>
    <n v="9744"/>
    <x v="2"/>
    <x v="182"/>
  </r>
  <r>
    <x v="4"/>
    <n v="5540246172539"/>
    <x v="292"/>
    <n v="386.25119999999998"/>
    <n v="116"/>
    <x v="2"/>
    <x v="346"/>
  </r>
  <r>
    <x v="4"/>
    <n v="5540246172669"/>
    <x v="293"/>
    <n v="3030.7824000000005"/>
    <n v="1337"/>
    <x v="2"/>
    <x v="347"/>
  </r>
  <r>
    <x v="4"/>
    <n v="5540246172978"/>
    <x v="110"/>
    <n v="1010.1024"/>
    <n v="14282"/>
    <x v="2"/>
    <x v="348"/>
  </r>
  <r>
    <x v="4"/>
    <n v="5540246173472"/>
    <x v="294"/>
    <n v="6106.7520000000004"/>
    <n v="641"/>
    <x v="2"/>
    <x v="349"/>
  </r>
  <r>
    <x v="4"/>
    <n v="5540246173685"/>
    <x v="181"/>
    <n v="14098.881600000001"/>
    <n v="372"/>
    <x v="4"/>
    <x v="350"/>
  </r>
  <r>
    <x v="4"/>
    <n v="5540246173686"/>
    <x v="14"/>
    <n v="12973.176000000001"/>
    <n v="358"/>
    <x v="4"/>
    <x v="351"/>
  </r>
  <r>
    <x v="4"/>
    <n v="5540246173906"/>
    <x v="295"/>
    <n v="5604.7680000000009"/>
    <n v="1411"/>
    <x v="3"/>
    <x v="352"/>
  </r>
  <r>
    <x v="4"/>
    <n v="5540246174095"/>
    <x v="194"/>
    <n v="2172.096"/>
    <n v="168"/>
    <x v="2"/>
    <x v="353"/>
  </r>
  <r>
    <x v="4"/>
    <n v="5540246174174"/>
    <x v="296"/>
    <n v="1080.3456000000001"/>
    <n v="727"/>
    <x v="2"/>
    <x v="354"/>
  </r>
  <r>
    <x v="4"/>
    <n v="5540246175047"/>
    <x v="237"/>
    <n v="442.45440000000002"/>
    <n v="864"/>
    <x v="2"/>
    <x v="271"/>
  </r>
  <r>
    <x v="4"/>
    <n v="5540246175049"/>
    <x v="2"/>
    <n v="0"/>
    <n v="3494"/>
    <x v="2"/>
    <x v="2"/>
  </r>
  <r>
    <x v="4"/>
    <n v="5540246175050"/>
    <x v="2"/>
    <n v="0"/>
    <n v="3063"/>
    <x v="2"/>
    <x v="2"/>
  </r>
  <r>
    <x v="4"/>
    <n v="5540246175372"/>
    <x v="297"/>
    <n v="9253.44"/>
    <n v="418"/>
    <x v="0"/>
    <x v="355"/>
  </r>
  <r>
    <x v="4"/>
    <n v="5540246175461"/>
    <x v="74"/>
    <n v="9237.8880000000008"/>
    <n v="1003"/>
    <x v="1"/>
    <x v="356"/>
  </r>
  <r>
    <x v="4"/>
    <n v="5540246176294"/>
    <x v="298"/>
    <n v="2771.3663999999999"/>
    <n v="9726"/>
    <x v="2"/>
    <x v="357"/>
  </r>
  <r>
    <x v="4"/>
    <n v="5540246176295"/>
    <x v="299"/>
    <n v="10230.105600000001"/>
    <n v="86054"/>
    <x v="2"/>
    <x v="358"/>
  </r>
  <r>
    <x v="4"/>
    <n v="5540246176699"/>
    <x v="300"/>
    <n v="-559.87199999999996"/>
    <n v="63893"/>
    <x v="2"/>
    <x v="359"/>
  </r>
  <r>
    <x v="4"/>
    <n v="5540246177133"/>
    <x v="263"/>
    <n v="29778.84"/>
    <n v="24291"/>
    <x v="1"/>
    <x v="360"/>
  </r>
  <r>
    <x v="4"/>
    <n v="5540246177376"/>
    <x v="70"/>
    <n v="5861.3760000000002"/>
    <n v="1126"/>
    <x v="0"/>
    <x v="361"/>
  </r>
  <r>
    <x v="4"/>
    <n v="5540246180522"/>
    <x v="301"/>
    <n v="4791.7440000000006"/>
    <n v="1764"/>
    <x v="0"/>
    <x v="197"/>
  </r>
  <r>
    <x v="4"/>
    <n v="5540246181016"/>
    <x v="302"/>
    <n v="48560.90400000001"/>
    <n v="16092"/>
    <x v="3"/>
    <x v="362"/>
  </r>
  <r>
    <x v="4"/>
    <n v="5540246181061"/>
    <x v="137"/>
    <n v="17472.672000000002"/>
    <n v="69740"/>
    <x v="3"/>
    <x v="363"/>
  </r>
  <r>
    <x v="4"/>
    <n v="5540246182684"/>
    <x v="303"/>
    <n v="12457.368"/>
    <n v="402"/>
    <x v="0"/>
    <x v="364"/>
  </r>
  <r>
    <x v="4"/>
    <n v="5540246183130"/>
    <x v="239"/>
    <n v="11493.705600000001"/>
    <n v="8728"/>
    <x v="1"/>
    <x v="365"/>
  </r>
  <r>
    <x v="4"/>
    <n v="5540246183455"/>
    <x v="304"/>
    <n v="8568.2880000000005"/>
    <n v="534"/>
    <x v="1"/>
    <x v="366"/>
  </r>
  <r>
    <x v="4"/>
    <n v="5540246183537"/>
    <x v="305"/>
    <n v="4905.4463999999998"/>
    <n v="3842"/>
    <x v="1"/>
    <x v="367"/>
  </r>
  <r>
    <x v="4"/>
    <n v="5540246183538"/>
    <x v="51"/>
    <n v="2192.8320000000003"/>
    <n v="3508"/>
    <x v="1"/>
    <x v="368"/>
  </r>
  <r>
    <x v="4"/>
    <n v="5540246183541"/>
    <x v="306"/>
    <n v="8154.4319999999998"/>
    <n v="1578"/>
    <x v="1"/>
    <x v="369"/>
  </r>
  <r>
    <x v="4"/>
    <n v="5540246183542"/>
    <x v="252"/>
    <n v="7045.0560000000005"/>
    <n v="24"/>
    <x v="1"/>
    <x v="206"/>
  </r>
  <r>
    <x v="4"/>
    <n v="5540246183547"/>
    <x v="307"/>
    <n v="49600.512000000002"/>
    <n v="14825"/>
    <x v="3"/>
    <x v="370"/>
  </r>
  <r>
    <x v="4"/>
    <n v="5540246183552"/>
    <x v="308"/>
    <n v="3968.8704000000002"/>
    <n v="335"/>
    <x v="1"/>
    <x v="371"/>
  </r>
  <r>
    <x v="4"/>
    <n v="5540246183554"/>
    <x v="262"/>
    <n v="11402.8128"/>
    <n v="28"/>
    <x v="1"/>
    <x v="372"/>
  </r>
  <r>
    <x v="4"/>
    <n v="5540246183555"/>
    <x v="105"/>
    <n v="347.41440000000006"/>
    <n v="1300"/>
    <x v="1"/>
    <x v="373"/>
  </r>
  <r>
    <x v="4"/>
    <n v="5540246183558"/>
    <x v="309"/>
    <n v="7288.7040000000006"/>
    <n v="5972"/>
    <x v="1"/>
    <x v="374"/>
  </r>
  <r>
    <x v="4"/>
    <n v="5540246183560"/>
    <x v="310"/>
    <n v="6564.6720000000005"/>
    <n v="179"/>
    <x v="1"/>
    <x v="375"/>
  </r>
  <r>
    <x v="4"/>
    <n v="5540246183562"/>
    <x v="304"/>
    <n v="3512.5920000000006"/>
    <n v="580"/>
    <x v="1"/>
    <x v="376"/>
  </r>
  <r>
    <x v="4"/>
    <n v="5540246183587"/>
    <x v="311"/>
    <n v="6302.8368"/>
    <n v="724"/>
    <x v="1"/>
    <x v="377"/>
  </r>
  <r>
    <x v="4"/>
    <n v="5540246183589"/>
    <x v="312"/>
    <n v="22786.272000000004"/>
    <n v="778"/>
    <x v="1"/>
    <x v="378"/>
  </r>
  <r>
    <x v="4"/>
    <n v="5540246183590"/>
    <x v="313"/>
    <n v="30703.536000000004"/>
    <n v="2200"/>
    <x v="1"/>
    <x v="379"/>
  </r>
  <r>
    <x v="4"/>
    <n v="5540246183844"/>
    <x v="119"/>
    <n v="6160.3200000000006"/>
    <n v="325"/>
    <x v="0"/>
    <x v="380"/>
  </r>
  <r>
    <x v="4"/>
    <n v="5540246184036"/>
    <x v="314"/>
    <n v="2185.92"/>
    <n v="195"/>
    <x v="0"/>
    <x v="381"/>
  </r>
  <r>
    <x v="4"/>
    <n v="5540246185278"/>
    <x v="315"/>
    <n v="30220.430400000005"/>
    <n v="64508"/>
    <x v="3"/>
    <x v="382"/>
  </r>
  <r>
    <x v="4"/>
    <n v="5540246185429"/>
    <x v="194"/>
    <n v="368.06400000000002"/>
    <n v="529"/>
    <x v="2"/>
    <x v="45"/>
  </r>
  <r>
    <x v="4"/>
    <n v="5540246185562"/>
    <x v="15"/>
    <n v="566.09280000000001"/>
    <n v="376"/>
    <x v="2"/>
    <x v="383"/>
  </r>
  <r>
    <x v="4"/>
    <n v="5540246186010"/>
    <x v="196"/>
    <n v="16062.494400000001"/>
    <n v="12"/>
    <x v="4"/>
    <x v="384"/>
  </r>
  <r>
    <x v="4"/>
    <n v="5540246186011"/>
    <x v="316"/>
    <n v="5944.7520000000004"/>
    <n v="5"/>
    <x v="4"/>
    <x v="385"/>
  </r>
  <r>
    <x v="4"/>
    <n v="5540246186017"/>
    <x v="264"/>
    <n v="7123.4208000000008"/>
    <n v="7"/>
    <x v="4"/>
    <x v="386"/>
  </r>
  <r>
    <x v="4"/>
    <n v="5540246186325"/>
    <x v="64"/>
    <n v="273.71520000000004"/>
    <n v="655"/>
    <x v="2"/>
    <x v="387"/>
  </r>
  <r>
    <x v="4"/>
    <n v="5540246186351"/>
    <x v="128"/>
    <n v="82090.843200000003"/>
    <n v="140"/>
    <x v="1"/>
    <x v="139"/>
  </r>
  <r>
    <x v="4"/>
    <n v="5540246186352"/>
    <x v="317"/>
    <n v="72125.64"/>
    <n v="1961"/>
    <x v="1"/>
    <x v="388"/>
  </r>
  <r>
    <x v="4"/>
    <n v="5540246187882"/>
    <x v="318"/>
    <n v="1780.0128000000002"/>
    <n v="5"/>
    <x v="4"/>
    <x v="389"/>
  </r>
  <r>
    <x v="4"/>
    <n v="5540246187987"/>
    <x v="147"/>
    <n v="1614.9024000000002"/>
    <n v="48943"/>
    <x v="2"/>
    <x v="390"/>
  </r>
  <r>
    <x v="4"/>
    <n v="5540246187995"/>
    <x v="319"/>
    <n v="273931.45919999998"/>
    <n v="1000"/>
    <x v="4"/>
    <x v="391"/>
  </r>
  <r>
    <x v="4"/>
    <n v="5540246187996"/>
    <x v="320"/>
    <n v="14588.121600000002"/>
    <n v="21"/>
    <x v="4"/>
    <x v="392"/>
  </r>
  <r>
    <x v="4"/>
    <n v="5540246187997"/>
    <x v="65"/>
    <n v="7997.4864000000007"/>
    <n v="130"/>
    <x v="4"/>
    <x v="393"/>
  </r>
  <r>
    <x v="4"/>
    <n v="5540246187998"/>
    <x v="321"/>
    <n v="73234.972800000003"/>
    <n v="469"/>
    <x v="4"/>
    <x v="394"/>
  </r>
  <r>
    <x v="4"/>
    <n v="5540246188047"/>
    <x v="310"/>
    <n v="32783.270400000001"/>
    <n v="35"/>
    <x v="4"/>
    <x v="395"/>
  </r>
  <r>
    <x v="4"/>
    <n v="5540246188175"/>
    <x v="322"/>
    <n v="1854.3168000000001"/>
    <n v="529"/>
    <x v="2"/>
    <x v="396"/>
  </r>
  <r>
    <x v="4"/>
    <n v="5540246188200"/>
    <x v="323"/>
    <n v="1710.72"/>
    <n v="20194"/>
    <x v="2"/>
    <x v="397"/>
  </r>
  <r>
    <x v="4"/>
    <n v="5540246188224"/>
    <x v="324"/>
    <n v="18642.960000000003"/>
    <n v="19140"/>
    <x v="3"/>
    <x v="151"/>
  </r>
  <r>
    <x v="4"/>
    <n v="5540246188512"/>
    <x v="269"/>
    <n v="45479.491200000004"/>
    <n v="0"/>
    <x v="4"/>
    <x v="316"/>
  </r>
  <r>
    <x v="4"/>
    <n v="5540246188647"/>
    <x v="325"/>
    <n v="14596.2"/>
    <n v="604"/>
    <x v="1"/>
    <x v="61"/>
  </r>
  <r>
    <x v="4"/>
    <n v="5540246190092"/>
    <x v="42"/>
    <n v="21832.243200000001"/>
    <n v="40"/>
    <x v="4"/>
    <x v="398"/>
  </r>
  <r>
    <x v="4"/>
    <n v="5540246190727"/>
    <x v="326"/>
    <n v="5767.9776000000011"/>
    <n v="685"/>
    <x v="0"/>
    <x v="399"/>
  </r>
  <r>
    <x v="4"/>
    <n v="5540246190743"/>
    <x v="185"/>
    <n v="2600.2943999999998"/>
    <n v="669"/>
    <x v="2"/>
    <x v="400"/>
  </r>
  <r>
    <x v="4"/>
    <n v="5540246190831"/>
    <x v="4"/>
    <n v="6284.5632000000005"/>
    <n v="93"/>
    <x v="1"/>
    <x v="401"/>
  </r>
  <r>
    <x v="4"/>
    <n v="5540246190835"/>
    <x v="61"/>
    <n v="24029.9136"/>
    <n v="3"/>
    <x v="0"/>
    <x v="67"/>
  </r>
  <r>
    <x v="4"/>
    <n v="5540246191394"/>
    <x v="236"/>
    <n v="10531.296000000002"/>
    <n v="0"/>
    <x v="2"/>
    <x v="322"/>
  </r>
  <r>
    <x v="4"/>
    <n v="5540246191594"/>
    <x v="2"/>
    <n v="0"/>
    <n v="696"/>
    <x v="2"/>
    <x v="2"/>
  </r>
  <r>
    <x v="4"/>
    <n v="5540246191596"/>
    <x v="165"/>
    <n v="2072.2175999999999"/>
    <n v="184"/>
    <x v="0"/>
    <x v="402"/>
  </r>
  <r>
    <x v="4"/>
    <n v="5540246191598"/>
    <x v="2"/>
    <n v="0"/>
    <n v="1601"/>
    <x v="2"/>
    <x v="2"/>
  </r>
  <r>
    <x v="4"/>
    <n v="5540246191718"/>
    <x v="327"/>
    <n v="6547.3055999999997"/>
    <n v="260"/>
    <x v="1"/>
    <x v="403"/>
  </r>
  <r>
    <x v="4"/>
    <n v="5540246191736"/>
    <x v="131"/>
    <n v="13206.758400000001"/>
    <n v="140"/>
    <x v="2"/>
    <x v="404"/>
  </r>
  <r>
    <x v="4"/>
    <n v="5540246192102"/>
    <x v="328"/>
    <n v="2619.4752000000003"/>
    <n v="11206"/>
    <x v="2"/>
    <x v="405"/>
  </r>
  <r>
    <x v="4"/>
    <n v="5540246192148"/>
    <x v="329"/>
    <n v="64795.852800000008"/>
    <n v="56237"/>
    <x v="1"/>
    <x v="406"/>
  </r>
  <r>
    <x v="4"/>
    <n v="5540246192209"/>
    <x v="240"/>
    <n v="6158.5919999999996"/>
    <n v="2311"/>
    <x v="1"/>
    <x v="407"/>
  </r>
  <r>
    <x v="4"/>
    <n v="5540246192264"/>
    <x v="330"/>
    <n v="19948.032000000003"/>
    <n v="1634"/>
    <x v="2"/>
    <x v="408"/>
  </r>
  <r>
    <x v="4"/>
    <n v="5540246192265"/>
    <x v="331"/>
    <n v="17642.5344"/>
    <n v="928"/>
    <x v="2"/>
    <x v="409"/>
  </r>
  <r>
    <x v="4"/>
    <n v="5540246192462"/>
    <x v="332"/>
    <n v="4187.0304000000006"/>
    <n v="789"/>
    <x v="1"/>
    <x v="410"/>
  </r>
  <r>
    <x v="4"/>
    <n v="5540246192518"/>
    <x v="333"/>
    <n v="49692.009600000005"/>
    <n v="5513"/>
    <x v="1"/>
    <x v="411"/>
  </r>
  <r>
    <x v="4"/>
    <n v="5540246192571"/>
    <x v="334"/>
    <n v="1642.2912000000001"/>
    <n v="502"/>
    <x v="1"/>
    <x v="412"/>
  </r>
  <r>
    <x v="4"/>
    <n v="5540246192594"/>
    <x v="185"/>
    <n v="2024.3520000000003"/>
    <n v="195"/>
    <x v="1"/>
    <x v="413"/>
  </r>
  <r>
    <x v="4"/>
    <n v="5540246192831"/>
    <x v="48"/>
    <n v="3701.3760000000002"/>
    <n v="567"/>
    <x v="1"/>
    <x v="414"/>
  </r>
  <r>
    <x v="4"/>
    <n v="5540246192836"/>
    <x v="284"/>
    <n v="8347.6224000000002"/>
    <n v="0"/>
    <x v="4"/>
    <x v="336"/>
  </r>
  <r>
    <x v="4"/>
    <n v="5540246192907"/>
    <x v="335"/>
    <n v="124777.58400000002"/>
    <n v="2952"/>
    <x v="3"/>
    <x v="415"/>
  </r>
  <r>
    <x v="4"/>
    <n v="5540246193316"/>
    <x v="336"/>
    <n v="8728.3008000000009"/>
    <n v="467"/>
    <x v="0"/>
    <x v="416"/>
  </r>
  <r>
    <x v="4"/>
    <n v="5540246193409"/>
    <x v="9"/>
    <n v="5484.6719999999996"/>
    <n v="7"/>
    <x v="0"/>
    <x v="417"/>
  </r>
  <r>
    <x v="4"/>
    <n v="5540246193878"/>
    <x v="337"/>
    <n v="59097.600000000006"/>
    <n v="9652"/>
    <x v="3"/>
    <x v="259"/>
  </r>
  <r>
    <x v="4"/>
    <n v="5540246194330"/>
    <x v="338"/>
    <n v="12777.523200000001"/>
    <n v="11248"/>
    <x v="1"/>
    <x v="418"/>
  </r>
  <r>
    <x v="4"/>
    <n v="5540246194467"/>
    <x v="339"/>
    <n v="34103.246400000004"/>
    <n v="57462"/>
    <x v="0"/>
    <x v="419"/>
  </r>
  <r>
    <x v="4"/>
    <n v="5540246194478"/>
    <x v="238"/>
    <n v="31499.020800000002"/>
    <n v="608"/>
    <x v="4"/>
    <x v="420"/>
  </r>
  <r>
    <x v="4"/>
    <n v="5540246194632"/>
    <x v="2"/>
    <n v="0"/>
    <n v="8571"/>
    <x v="0"/>
    <x v="2"/>
  </r>
  <r>
    <x v="4"/>
    <n v="5540246194790"/>
    <x v="2"/>
    <n v="0"/>
    <n v="710"/>
    <x v="1"/>
    <x v="2"/>
  </r>
  <r>
    <x v="4"/>
    <n v="5540246194947"/>
    <x v="2"/>
    <n v="0"/>
    <n v="17"/>
    <x v="4"/>
    <x v="2"/>
  </r>
  <r>
    <x v="4"/>
    <n v="5540246195096"/>
    <x v="340"/>
    <n v="11925.2736"/>
    <n v="307"/>
    <x v="1"/>
    <x v="421"/>
  </r>
  <r>
    <x v="4"/>
    <n v="5540246195241"/>
    <x v="2"/>
    <n v="0"/>
    <n v="1165"/>
    <x v="1"/>
    <x v="2"/>
  </r>
  <r>
    <x v="4"/>
    <n v="5540246195242"/>
    <x v="2"/>
    <n v="0"/>
    <n v="1209"/>
    <x v="1"/>
    <x v="2"/>
  </r>
  <r>
    <x v="4"/>
    <n v="5540246195250"/>
    <x v="2"/>
    <n v="0"/>
    <n v="553"/>
    <x v="0"/>
    <x v="2"/>
  </r>
  <r>
    <x v="4"/>
    <n v="5540246195539"/>
    <x v="2"/>
    <n v="0"/>
    <n v="460"/>
    <x v="2"/>
    <x v="2"/>
  </r>
  <r>
    <x v="4"/>
    <n v="5540246195596"/>
    <x v="2"/>
    <n v="0"/>
    <n v="52"/>
    <x v="0"/>
    <x v="2"/>
  </r>
  <r>
    <x v="4"/>
    <n v="5540246195653"/>
    <x v="2"/>
    <n v="0"/>
    <n v="0"/>
    <x v="4"/>
    <x v="2"/>
  </r>
  <r>
    <x v="5"/>
    <n v="5540246170256"/>
    <x v="341"/>
    <n v="35307.532800000001"/>
    <n v="10146"/>
    <x v="0"/>
    <x v="422"/>
  </r>
  <r>
    <x v="5"/>
    <n v="5540246171759"/>
    <x v="342"/>
    <n v="32318.784"/>
    <n v="6042"/>
    <x v="1"/>
    <x v="423"/>
  </r>
  <r>
    <x v="5"/>
    <n v="5540246171888"/>
    <x v="178"/>
    <n v="30025.727999999999"/>
    <n v="2532"/>
    <x v="0"/>
    <x v="424"/>
  </r>
  <r>
    <x v="5"/>
    <n v="5540246171933"/>
    <x v="183"/>
    <n v="1251.4176000000002"/>
    <n v="8520"/>
    <x v="2"/>
    <x v="425"/>
  </r>
  <r>
    <x v="5"/>
    <n v="5540246172539"/>
    <x v="64"/>
    <n v="2425.2912000000001"/>
    <n v="154"/>
    <x v="2"/>
    <x v="426"/>
  </r>
  <r>
    <x v="5"/>
    <n v="5540246172669"/>
    <x v="62"/>
    <n v="7801.92"/>
    <n v="1420"/>
    <x v="2"/>
    <x v="427"/>
  </r>
  <r>
    <x v="5"/>
    <n v="5540246172978"/>
    <x v="2"/>
    <n v="0"/>
    <n v="15285"/>
    <x v="2"/>
    <x v="2"/>
  </r>
  <r>
    <x v="5"/>
    <n v="5540246173472"/>
    <x v="343"/>
    <n v="4178.3040000000001"/>
    <n v="850"/>
    <x v="2"/>
    <x v="428"/>
  </r>
  <r>
    <x v="5"/>
    <n v="5540246173492"/>
    <x v="2"/>
    <n v="0"/>
    <n v="0"/>
    <x v="3"/>
    <x v="2"/>
  </r>
  <r>
    <x v="5"/>
    <n v="5540246173685"/>
    <x v="344"/>
    <n v="4417.2431999999999"/>
    <n v="121"/>
    <x v="4"/>
    <x v="429"/>
  </r>
  <r>
    <x v="5"/>
    <n v="5540246173686"/>
    <x v="138"/>
    <n v="3903.9840000000004"/>
    <n v="0"/>
    <x v="4"/>
    <x v="430"/>
  </r>
  <r>
    <x v="5"/>
    <n v="5540246173906"/>
    <x v="345"/>
    <n v="32507.654400000003"/>
    <n v="3016"/>
    <x v="3"/>
    <x v="431"/>
  </r>
  <r>
    <x v="5"/>
    <n v="5540246174095"/>
    <x v="197"/>
    <n v="2389.3056000000001"/>
    <n v="154"/>
    <x v="2"/>
    <x v="12"/>
  </r>
  <r>
    <x v="5"/>
    <n v="5540246174174"/>
    <x v="346"/>
    <n v="1251.8063999999999"/>
    <n v="666"/>
    <x v="2"/>
    <x v="432"/>
  </r>
  <r>
    <x v="5"/>
    <n v="5540246175047"/>
    <x v="162"/>
    <n v="4572.0288"/>
    <n v="877"/>
    <x v="2"/>
    <x v="433"/>
  </r>
  <r>
    <x v="5"/>
    <n v="5540246175049"/>
    <x v="347"/>
    <n v="7099.7472000000007"/>
    <n v="4274"/>
    <x v="2"/>
    <x v="434"/>
  </r>
  <r>
    <x v="5"/>
    <n v="5540246175050"/>
    <x v="62"/>
    <n v="6448.8960000000006"/>
    <n v="3383"/>
    <x v="2"/>
    <x v="435"/>
  </r>
  <r>
    <x v="5"/>
    <n v="5540246175372"/>
    <x v="348"/>
    <n v="7620.4800000000005"/>
    <n v="522"/>
    <x v="0"/>
    <x v="436"/>
  </r>
  <r>
    <x v="5"/>
    <n v="5540246176294"/>
    <x v="349"/>
    <n v="2146.0896000000002"/>
    <n v="12027"/>
    <x v="2"/>
    <x v="437"/>
  </r>
  <r>
    <x v="5"/>
    <n v="5540246176295"/>
    <x v="350"/>
    <n v="9534.3263999999999"/>
    <n v="90907"/>
    <x v="2"/>
    <x v="438"/>
  </r>
  <r>
    <x v="5"/>
    <n v="5540246176699"/>
    <x v="55"/>
    <n v="2164.0608000000002"/>
    <n v="65355"/>
    <x v="2"/>
    <x v="439"/>
  </r>
  <r>
    <x v="5"/>
    <n v="5540246177133"/>
    <x v="351"/>
    <n v="48732.840000000004"/>
    <n v="39510"/>
    <x v="1"/>
    <x v="440"/>
  </r>
  <r>
    <x v="5"/>
    <n v="5540246177376"/>
    <x v="352"/>
    <n v="71096.184000000008"/>
    <n v="1328"/>
    <x v="0"/>
    <x v="441"/>
  </r>
  <r>
    <x v="5"/>
    <n v="5540246180522"/>
    <x v="353"/>
    <n v="20710.080000000002"/>
    <n v="1963"/>
    <x v="0"/>
    <x v="442"/>
  </r>
  <r>
    <x v="5"/>
    <n v="5540246181016"/>
    <x v="354"/>
    <n v="78233.212800000008"/>
    <n v="22189"/>
    <x v="3"/>
    <x v="443"/>
  </r>
  <r>
    <x v="5"/>
    <n v="5540246181061"/>
    <x v="355"/>
    <n v="26458.617600000001"/>
    <n v="85817"/>
    <x v="3"/>
    <x v="444"/>
  </r>
  <r>
    <x v="5"/>
    <n v="5540246182684"/>
    <x v="356"/>
    <n v="1629.9360000000001"/>
    <n v="553"/>
    <x v="0"/>
    <x v="445"/>
  </r>
  <r>
    <x v="5"/>
    <n v="5540246183130"/>
    <x v="357"/>
    <n v="26258.688000000002"/>
    <n v="8227"/>
    <x v="1"/>
    <x v="446"/>
  </r>
  <r>
    <x v="5"/>
    <n v="5540246183455"/>
    <x v="62"/>
    <n v="4375.2960000000003"/>
    <n v="557"/>
    <x v="1"/>
    <x v="22"/>
  </r>
  <r>
    <x v="5"/>
    <n v="5540246183537"/>
    <x v="305"/>
    <n v="4905.4463999999998"/>
    <n v="3527"/>
    <x v="1"/>
    <x v="367"/>
  </r>
  <r>
    <x v="5"/>
    <n v="5540246183538"/>
    <x v="358"/>
    <n v="8029.0655999999999"/>
    <n v="4065"/>
    <x v="1"/>
    <x v="447"/>
  </r>
  <r>
    <x v="5"/>
    <n v="5540246183541"/>
    <x v="359"/>
    <n v="11499.84"/>
    <n v="1439"/>
    <x v="1"/>
    <x v="448"/>
  </r>
  <r>
    <x v="5"/>
    <n v="5540246183542"/>
    <x v="360"/>
    <n v="6979.8240000000005"/>
    <n v="511"/>
    <x v="1"/>
    <x v="449"/>
  </r>
  <r>
    <x v="5"/>
    <n v="5540246183547"/>
    <x v="361"/>
    <n v="80600.831999999995"/>
    <n v="20242"/>
    <x v="3"/>
    <x v="450"/>
  </r>
  <r>
    <x v="5"/>
    <n v="5540246183552"/>
    <x v="362"/>
    <n v="3353.0111999999999"/>
    <n v="279"/>
    <x v="1"/>
    <x v="451"/>
  </r>
  <r>
    <x v="5"/>
    <n v="5540246183554"/>
    <x v="363"/>
    <n v="11193.595200000002"/>
    <n v="0"/>
    <x v="1"/>
    <x v="452"/>
  </r>
  <r>
    <x v="5"/>
    <n v="5540246183555"/>
    <x v="364"/>
    <n v="1513.6416000000002"/>
    <n v="1207"/>
    <x v="1"/>
    <x v="453"/>
  </r>
  <r>
    <x v="5"/>
    <n v="5540246183558"/>
    <x v="365"/>
    <n v="17339.443200000002"/>
    <n v="6752"/>
    <x v="1"/>
    <x v="454"/>
  </r>
  <r>
    <x v="5"/>
    <n v="5540246183560"/>
    <x v="204"/>
    <n v="7639.92"/>
    <n v="469"/>
    <x v="1"/>
    <x v="455"/>
  </r>
  <r>
    <x v="5"/>
    <n v="5540246183562"/>
    <x v="326"/>
    <n v="1644.1920000000002"/>
    <n v="511"/>
    <x v="1"/>
    <x v="456"/>
  </r>
  <r>
    <x v="5"/>
    <n v="5540246183587"/>
    <x v="366"/>
    <n v="12165.9408"/>
    <n v="655"/>
    <x v="1"/>
    <x v="457"/>
  </r>
  <r>
    <x v="5"/>
    <n v="5540246183589"/>
    <x v="367"/>
    <n v="12540.096000000001"/>
    <n v="1369"/>
    <x v="1"/>
    <x v="458"/>
  </r>
  <r>
    <x v="5"/>
    <n v="5540246183844"/>
    <x v="185"/>
    <n v="8838.7200000000012"/>
    <n v="437"/>
    <x v="0"/>
    <x v="459"/>
  </r>
  <r>
    <x v="5"/>
    <n v="5540246184036"/>
    <x v="368"/>
    <n v="3298.7520000000004"/>
    <n v="202"/>
    <x v="0"/>
    <x v="460"/>
  </r>
  <r>
    <x v="5"/>
    <n v="5540246185278"/>
    <x v="2"/>
    <n v="0"/>
    <n v="48498"/>
    <x v="3"/>
    <x v="2"/>
  </r>
  <r>
    <x v="5"/>
    <n v="5540246185429"/>
    <x v="6"/>
    <n v="883.35360000000003"/>
    <n v="265"/>
    <x v="2"/>
    <x v="45"/>
  </r>
  <r>
    <x v="5"/>
    <n v="5540246185562"/>
    <x v="59"/>
    <n v="404.35199999999998"/>
    <n v="362"/>
    <x v="2"/>
    <x v="461"/>
  </r>
  <r>
    <x v="5"/>
    <n v="5540246186010"/>
    <x v="166"/>
    <n v="14353.7184"/>
    <n v="12"/>
    <x v="4"/>
    <x v="48"/>
  </r>
  <r>
    <x v="5"/>
    <n v="5540246186011"/>
    <x v="369"/>
    <n v="5680.5408000000007"/>
    <n v="21"/>
    <x v="4"/>
    <x v="462"/>
  </r>
  <r>
    <x v="5"/>
    <n v="5540246186017"/>
    <x v="370"/>
    <n v="6140.88"/>
    <n v="7"/>
    <x v="4"/>
    <x v="463"/>
  </r>
  <r>
    <x v="5"/>
    <n v="5540246186325"/>
    <x v="123"/>
    <n v="718.50239999999997"/>
    <n v="669"/>
    <x v="2"/>
    <x v="464"/>
  </r>
  <r>
    <x v="5"/>
    <n v="5540246186351"/>
    <x v="371"/>
    <n v="73840.507200000007"/>
    <n v="140"/>
    <x v="1"/>
    <x v="465"/>
  </r>
  <r>
    <x v="5"/>
    <n v="5540246186352"/>
    <x v="372"/>
    <n v="51500.880000000005"/>
    <n v="1798"/>
    <x v="1"/>
    <x v="466"/>
  </r>
  <r>
    <x v="5"/>
    <n v="5540246187882"/>
    <x v="237"/>
    <n v="1602.0288"/>
    <n v="3"/>
    <x v="4"/>
    <x v="467"/>
  </r>
  <r>
    <x v="5"/>
    <n v="5540246187987"/>
    <x v="373"/>
    <n v="2519.1215999999999"/>
    <n v="56683"/>
    <x v="2"/>
    <x v="468"/>
  </r>
  <r>
    <x v="5"/>
    <n v="5540246187995"/>
    <x v="374"/>
    <n v="186216.40800000002"/>
    <n v="1406"/>
    <x v="4"/>
    <x v="469"/>
  </r>
  <r>
    <x v="5"/>
    <n v="5540246187996"/>
    <x v="375"/>
    <n v="13622.7312"/>
    <n v="24"/>
    <x v="4"/>
    <x v="470"/>
  </r>
  <r>
    <x v="5"/>
    <n v="5540246187997"/>
    <x v="376"/>
    <n v="1506.7728000000002"/>
    <n v="121"/>
    <x v="4"/>
    <x v="471"/>
  </r>
  <r>
    <x v="5"/>
    <n v="5540246187998"/>
    <x v="377"/>
    <n v="49618.483200000002"/>
    <n v="467"/>
    <x v="4"/>
    <x v="472"/>
  </r>
  <r>
    <x v="5"/>
    <n v="5540246188047"/>
    <x v="155"/>
    <n v="28544.054400000001"/>
    <n v="35"/>
    <x v="4"/>
    <x v="473"/>
  </r>
  <r>
    <x v="5"/>
    <n v="5540246188175"/>
    <x v="378"/>
    <n v="3773.2175999999999"/>
    <n v="632"/>
    <x v="2"/>
    <x v="474"/>
  </r>
  <r>
    <x v="5"/>
    <n v="5540246188200"/>
    <x v="168"/>
    <n v="139.36320000000001"/>
    <n v="18820"/>
    <x v="2"/>
    <x v="475"/>
  </r>
  <r>
    <x v="5"/>
    <n v="5540246188224"/>
    <x v="379"/>
    <n v="10342.08"/>
    <n v="57072"/>
    <x v="3"/>
    <x v="58"/>
  </r>
  <r>
    <x v="5"/>
    <n v="5540246188512"/>
    <x v="201"/>
    <n v="45797.529600000009"/>
    <n v="12"/>
    <x v="4"/>
    <x v="476"/>
  </r>
  <r>
    <x v="5"/>
    <n v="5540246188647"/>
    <x v="58"/>
    <n v="5666.76"/>
    <n v="383"/>
    <x v="1"/>
    <x v="477"/>
  </r>
  <r>
    <x v="5"/>
    <n v="5540246190092"/>
    <x v="261"/>
    <n v="16374.182400000002"/>
    <n v="42"/>
    <x v="4"/>
    <x v="154"/>
  </r>
  <r>
    <x v="5"/>
    <n v="5540246190727"/>
    <x v="271"/>
    <n v="19270.310400000002"/>
    <n v="673"/>
    <x v="0"/>
    <x v="478"/>
  </r>
  <r>
    <x v="5"/>
    <n v="5540246190743"/>
    <x v="201"/>
    <n v="2836.6848"/>
    <n v="836"/>
    <x v="2"/>
    <x v="479"/>
  </r>
  <r>
    <x v="5"/>
    <n v="5540246190831"/>
    <x v="380"/>
    <n v="5586.2784000000001"/>
    <n v="163"/>
    <x v="1"/>
    <x v="480"/>
  </r>
  <r>
    <x v="5"/>
    <n v="5540246190835"/>
    <x v="64"/>
    <n v="23539.5072"/>
    <n v="33"/>
    <x v="0"/>
    <x v="481"/>
  </r>
  <r>
    <x v="5"/>
    <n v="5540246191394"/>
    <x v="236"/>
    <n v="10531.296000000002"/>
    <n v="232"/>
    <x v="2"/>
    <x v="322"/>
  </r>
  <r>
    <x v="5"/>
    <n v="5540246191594"/>
    <x v="152"/>
    <n v="1449.2304000000001"/>
    <n v="3815"/>
    <x v="2"/>
    <x v="482"/>
  </r>
  <r>
    <x v="5"/>
    <n v="5540246191596"/>
    <x v="381"/>
    <n v="11944.3248"/>
    <n v="177"/>
    <x v="0"/>
    <x v="483"/>
  </r>
  <r>
    <x v="5"/>
    <n v="5540246191598"/>
    <x v="2"/>
    <n v="0"/>
    <n v="6404"/>
    <x v="2"/>
    <x v="2"/>
  </r>
  <r>
    <x v="5"/>
    <n v="5540246191718"/>
    <x v="348"/>
    <n v="5777.0496000000003"/>
    <n v="195"/>
    <x v="1"/>
    <x v="484"/>
  </r>
  <r>
    <x v="5"/>
    <n v="5540246191736"/>
    <x v="310"/>
    <n v="8704.4544000000005"/>
    <n v="21"/>
    <x v="2"/>
    <x v="485"/>
  </r>
  <r>
    <x v="5"/>
    <n v="5540246192102"/>
    <x v="382"/>
    <n v="8496.7487999999994"/>
    <n v="11735"/>
    <x v="2"/>
    <x v="486"/>
  </r>
  <r>
    <x v="5"/>
    <n v="5540246192148"/>
    <x v="383"/>
    <n v="26323.315200000001"/>
    <n v="68475"/>
    <x v="1"/>
    <x v="487"/>
  </r>
  <r>
    <x v="5"/>
    <n v="5540246192209"/>
    <x v="219"/>
    <n v="5738.688000000001"/>
    <n v="2993"/>
    <x v="1"/>
    <x v="488"/>
  </r>
  <r>
    <x v="5"/>
    <n v="5540246192264"/>
    <x v="240"/>
    <n v="17791.488000000001"/>
    <n v="1225"/>
    <x v="2"/>
    <x v="489"/>
  </r>
  <r>
    <x v="5"/>
    <n v="5540246192265"/>
    <x v="280"/>
    <n v="9193.996799999999"/>
    <n v="819"/>
    <x v="2"/>
    <x v="490"/>
  </r>
  <r>
    <x v="5"/>
    <n v="5540246192462"/>
    <x v="153"/>
    <n v="1779.9264000000001"/>
    <n v="743"/>
    <x v="1"/>
    <x v="491"/>
  </r>
  <r>
    <x v="5"/>
    <n v="5540246192518"/>
    <x v="384"/>
    <n v="23374.872000000003"/>
    <n v="13447"/>
    <x v="1"/>
    <x v="492"/>
  </r>
  <r>
    <x v="5"/>
    <n v="5540246192571"/>
    <x v="385"/>
    <n v="4070.5632000000001"/>
    <n v="1685"/>
    <x v="1"/>
    <x v="493"/>
  </r>
  <r>
    <x v="5"/>
    <n v="5540246192594"/>
    <x v="64"/>
    <n v="736.12800000000004"/>
    <n v="214"/>
    <x v="1"/>
    <x v="494"/>
  </r>
  <r>
    <x v="5"/>
    <n v="5540246192831"/>
    <x v="386"/>
    <n v="3290.1120000000005"/>
    <n v="696"/>
    <x v="1"/>
    <x v="495"/>
  </r>
  <r>
    <x v="5"/>
    <n v="5540246192907"/>
    <x v="387"/>
    <n v="38292.912000000004"/>
    <n v="4529"/>
    <x v="3"/>
    <x v="496"/>
  </r>
  <r>
    <x v="5"/>
    <n v="5540246193316"/>
    <x v="388"/>
    <n v="15875.049600000002"/>
    <n v="539"/>
    <x v="0"/>
    <x v="497"/>
  </r>
  <r>
    <x v="5"/>
    <n v="5540246193409"/>
    <x v="369"/>
    <n v="5126.9760000000006"/>
    <n v="19"/>
    <x v="0"/>
    <x v="498"/>
  </r>
  <r>
    <x v="5"/>
    <n v="5540246193878"/>
    <x v="389"/>
    <n v="90862.560000000012"/>
    <n v="9106"/>
    <x v="3"/>
    <x v="499"/>
  </r>
  <r>
    <x v="5"/>
    <n v="5540246194467"/>
    <x v="390"/>
    <n v="40834.152000000002"/>
    <n v="51226"/>
    <x v="0"/>
    <x v="500"/>
  </r>
  <r>
    <x v="5"/>
    <n v="5540246194478"/>
    <x v="391"/>
    <n v="58353.955200000004"/>
    <n v="722"/>
    <x v="4"/>
    <x v="501"/>
  </r>
  <r>
    <x v="5"/>
    <n v="5540246194632"/>
    <x v="392"/>
    <n v="27642.297600000002"/>
    <n v="10311"/>
    <x v="0"/>
    <x v="502"/>
  </r>
  <r>
    <x v="5"/>
    <n v="5540246194790"/>
    <x v="393"/>
    <n v="22900.32"/>
    <n v="2276"/>
    <x v="1"/>
    <x v="503"/>
  </r>
  <r>
    <x v="5"/>
    <n v="5540246194947"/>
    <x v="2"/>
    <n v="0"/>
    <n v="24"/>
    <x v="4"/>
    <x v="2"/>
  </r>
  <r>
    <x v="5"/>
    <n v="5540246195096"/>
    <x v="394"/>
    <n v="10103.3568"/>
    <n v="140"/>
    <x v="1"/>
    <x v="504"/>
  </r>
  <r>
    <x v="5"/>
    <n v="5540246195195"/>
    <x v="2"/>
    <n v="0"/>
    <n v="0"/>
    <x v="4"/>
    <x v="2"/>
  </r>
  <r>
    <x v="5"/>
    <n v="5540246195241"/>
    <x v="395"/>
    <n v="11787.12"/>
    <n v="720"/>
    <x v="1"/>
    <x v="505"/>
  </r>
  <r>
    <x v="5"/>
    <n v="5540246195242"/>
    <x v="396"/>
    <n v="34378.344000000005"/>
    <n v="720"/>
    <x v="1"/>
    <x v="506"/>
  </r>
  <r>
    <x v="5"/>
    <n v="5540246195250"/>
    <x v="397"/>
    <n v="9466.3296000000009"/>
    <n v="729"/>
    <x v="0"/>
    <x v="507"/>
  </r>
  <r>
    <x v="5"/>
    <n v="5540246195653"/>
    <x v="92"/>
    <n v="13815.8784"/>
    <n v="200"/>
    <x v="4"/>
    <x v="508"/>
  </r>
  <r>
    <x v="5"/>
    <n v="5540246195943"/>
    <x v="2"/>
    <n v="0"/>
    <n v="232"/>
    <x v="2"/>
    <x v="2"/>
  </r>
  <r>
    <x v="5"/>
    <n v="5540246195944"/>
    <x v="2"/>
    <n v="0"/>
    <n v="116"/>
    <x v="2"/>
    <x v="2"/>
  </r>
  <r>
    <x v="5"/>
    <n v="5540246196046"/>
    <x v="2"/>
    <n v="0"/>
    <n v="89"/>
    <x v="0"/>
    <x v="2"/>
  </r>
  <r>
    <x v="5"/>
    <n v="5540246196092"/>
    <x v="2"/>
    <n v="0"/>
    <n v="353"/>
    <x v="3"/>
    <x v="2"/>
  </r>
  <r>
    <x v="6"/>
    <n v="5540246170256"/>
    <x v="398"/>
    <n v="26558.625600000003"/>
    <n v="10366"/>
    <x v="0"/>
    <x v="509"/>
  </r>
  <r>
    <x v="6"/>
    <n v="5540246171759"/>
    <x v="399"/>
    <n v="28495.584000000003"/>
    <n v="6415"/>
    <x v="1"/>
    <x v="510"/>
  </r>
  <r>
    <x v="6"/>
    <n v="5540246171888"/>
    <x v="400"/>
    <n v="21776.472000000002"/>
    <n v="2383"/>
    <x v="0"/>
    <x v="511"/>
  </r>
  <r>
    <x v="6"/>
    <n v="5540246171933"/>
    <x v="2"/>
    <n v="0"/>
    <n v="13141"/>
    <x v="2"/>
    <x v="2"/>
  </r>
  <r>
    <x v="6"/>
    <n v="5540246172539"/>
    <x v="168"/>
    <n v="1621.8144000000002"/>
    <n v="158"/>
    <x v="2"/>
    <x v="512"/>
  </r>
  <r>
    <x v="6"/>
    <n v="5540246172669"/>
    <x v="153"/>
    <n v="3511.8144000000002"/>
    <n v="1337"/>
    <x v="2"/>
    <x v="513"/>
  </r>
  <r>
    <x v="6"/>
    <n v="5540246172978"/>
    <x v="201"/>
    <n v="269.35200000000003"/>
    <n v="16120"/>
    <x v="2"/>
    <x v="514"/>
  </r>
  <r>
    <x v="6"/>
    <n v="5540246173472"/>
    <x v="185"/>
    <n v="7070.9760000000006"/>
    <n v="696"/>
    <x v="2"/>
    <x v="515"/>
  </r>
  <r>
    <x v="6"/>
    <n v="5540246173492"/>
    <x v="169"/>
    <n v="57309.120000000003"/>
    <n v="1448"/>
    <x v="3"/>
    <x v="516"/>
  </r>
  <r>
    <x v="6"/>
    <n v="5540246173685"/>
    <x v="125"/>
    <n v="1270.7280000000001"/>
    <n v="49"/>
    <x v="4"/>
    <x v="517"/>
  </r>
  <r>
    <x v="6"/>
    <n v="5540246173686"/>
    <x v="138"/>
    <n v="3903.9840000000004"/>
    <n v="154"/>
    <x v="4"/>
    <x v="430"/>
  </r>
  <r>
    <x v="6"/>
    <n v="5540246173906"/>
    <x v="401"/>
    <n v="67527.345600000001"/>
    <n v="2896"/>
    <x v="3"/>
    <x v="518"/>
  </r>
  <r>
    <x v="6"/>
    <n v="5540246174095"/>
    <x v="166"/>
    <n v="3040.9344000000001"/>
    <n v="181"/>
    <x v="2"/>
    <x v="353"/>
  </r>
  <r>
    <x v="6"/>
    <n v="5540246174174"/>
    <x v="402"/>
    <n v="1893.7584000000002"/>
    <n v="752"/>
    <x v="2"/>
    <x v="519"/>
  </r>
  <r>
    <x v="6"/>
    <n v="5540246175047"/>
    <x v="403"/>
    <n v="5604.4224000000004"/>
    <n v="947"/>
    <x v="2"/>
    <x v="520"/>
  </r>
  <r>
    <x v="6"/>
    <n v="5540246175049"/>
    <x v="404"/>
    <n v="9852.7103999999999"/>
    <n v="5095"/>
    <x v="2"/>
    <x v="521"/>
  </r>
  <r>
    <x v="6"/>
    <n v="5540246175050"/>
    <x v="405"/>
    <n v="15961.017600000001"/>
    <n v="3494"/>
    <x v="2"/>
    <x v="522"/>
  </r>
  <r>
    <x v="6"/>
    <n v="5540246175372"/>
    <x v="406"/>
    <n v="5715.3600000000006"/>
    <n v="140"/>
    <x v="0"/>
    <x v="523"/>
  </r>
  <r>
    <x v="6"/>
    <n v="5540246176294"/>
    <x v="407"/>
    <n v="457.35840000000007"/>
    <n v="10691"/>
    <x v="2"/>
    <x v="524"/>
  </r>
  <r>
    <x v="6"/>
    <n v="5540246176295"/>
    <x v="408"/>
    <n v="6543.8496000000005"/>
    <n v="89200"/>
    <x v="2"/>
    <x v="525"/>
  </r>
  <r>
    <x v="6"/>
    <n v="5540246176699"/>
    <x v="409"/>
    <n v="3835.1232"/>
    <n v="72245"/>
    <x v="2"/>
    <x v="526"/>
  </r>
  <r>
    <x v="6"/>
    <n v="5540246177133"/>
    <x v="410"/>
    <n v="38876.76"/>
    <n v="34313"/>
    <x v="1"/>
    <x v="527"/>
  </r>
  <r>
    <x v="6"/>
    <n v="5540246177376"/>
    <x v="411"/>
    <n v="67936.276800000007"/>
    <n v="1167"/>
    <x v="0"/>
    <x v="528"/>
  </r>
  <r>
    <x v="6"/>
    <n v="5540246180522"/>
    <x v="34"/>
    <n v="25241.500800000002"/>
    <n v="1722"/>
    <x v="0"/>
    <x v="529"/>
  </r>
  <r>
    <x v="6"/>
    <n v="5540246181016"/>
    <x v="412"/>
    <n v="144075.11040000001"/>
    <n v="24110"/>
    <x v="3"/>
    <x v="530"/>
  </r>
  <r>
    <x v="6"/>
    <n v="5540246181061"/>
    <x v="413"/>
    <n v="108596.50560000002"/>
    <n v="87905"/>
    <x v="3"/>
    <x v="531"/>
  </r>
  <r>
    <x v="6"/>
    <n v="5540246182684"/>
    <x v="414"/>
    <n v="22819.103999999999"/>
    <n v="557"/>
    <x v="0"/>
    <x v="532"/>
  </r>
  <r>
    <x v="6"/>
    <n v="5540246183130"/>
    <x v="415"/>
    <n v="24048.36"/>
    <n v="8666"/>
    <x v="1"/>
    <x v="533"/>
  </r>
  <r>
    <x v="6"/>
    <n v="5540246183455"/>
    <x v="416"/>
    <n v="8353.3680000000004"/>
    <n v="627"/>
    <x v="1"/>
    <x v="534"/>
  </r>
  <r>
    <x v="6"/>
    <n v="5540246183537"/>
    <x v="417"/>
    <n v="9106.387200000001"/>
    <n v="3731"/>
    <x v="1"/>
    <x v="535"/>
  </r>
  <r>
    <x v="6"/>
    <n v="5540246183538"/>
    <x v="418"/>
    <n v="7686.1440000000011"/>
    <n v="4288"/>
    <x v="1"/>
    <x v="536"/>
  </r>
  <r>
    <x v="6"/>
    <n v="5540246183541"/>
    <x v="30"/>
    <n v="6899.9040000000005"/>
    <n v="1439"/>
    <x v="1"/>
    <x v="537"/>
  </r>
  <r>
    <x v="6"/>
    <n v="5540246183542"/>
    <x v="236"/>
    <n v="5544.72"/>
    <n v="859"/>
    <x v="1"/>
    <x v="538"/>
  </r>
  <r>
    <x v="6"/>
    <n v="5540246183547"/>
    <x v="2"/>
    <n v="0"/>
    <n v="14814"/>
    <x v="3"/>
    <x v="2"/>
  </r>
  <r>
    <x v="6"/>
    <n v="5540246183552"/>
    <x v="419"/>
    <n v="2839.7952"/>
    <n v="223"/>
    <x v="1"/>
    <x v="539"/>
  </r>
  <r>
    <x v="6"/>
    <n v="5540246183554"/>
    <x v="363"/>
    <n v="11193.595200000002"/>
    <n v="84"/>
    <x v="1"/>
    <x v="452"/>
  </r>
  <r>
    <x v="6"/>
    <n v="5540246183555"/>
    <x v="420"/>
    <n v="2803.9824000000003"/>
    <n v="1522"/>
    <x v="1"/>
    <x v="540"/>
  </r>
  <r>
    <x v="6"/>
    <n v="5540246183558"/>
    <x v="421"/>
    <n v="23093.683200000003"/>
    <n v="6496"/>
    <x v="1"/>
    <x v="541"/>
  </r>
  <r>
    <x v="6"/>
    <n v="5540246183560"/>
    <x v="422"/>
    <n v="7074.0000000000009"/>
    <n v="288"/>
    <x v="1"/>
    <x v="542"/>
  </r>
  <r>
    <x v="6"/>
    <n v="5540246183587"/>
    <x v="423"/>
    <n v="19494.820800000001"/>
    <n v="759"/>
    <x v="1"/>
    <x v="543"/>
  </r>
  <r>
    <x v="6"/>
    <n v="5540246183589"/>
    <x v="424"/>
    <n v="11622.528000000002"/>
    <n v="1764"/>
    <x v="1"/>
    <x v="544"/>
  </r>
  <r>
    <x v="6"/>
    <n v="5540246183844"/>
    <x v="425"/>
    <n v="13592.880000000001"/>
    <n v="455"/>
    <x v="0"/>
    <x v="545"/>
  </r>
  <r>
    <x v="6"/>
    <n v="5540246184036"/>
    <x v="426"/>
    <n v="1348.3152000000002"/>
    <n v="65"/>
    <x v="0"/>
    <x v="546"/>
  </r>
  <r>
    <x v="6"/>
    <n v="5540246185278"/>
    <x v="427"/>
    <n v="109479.25440000001"/>
    <n v="82073"/>
    <x v="3"/>
    <x v="547"/>
  </r>
  <r>
    <x v="6"/>
    <n v="5540246185429"/>
    <x v="87"/>
    <n v="294.45120000000003"/>
    <n v="307"/>
    <x v="2"/>
    <x v="45"/>
  </r>
  <r>
    <x v="6"/>
    <n v="5540246185562"/>
    <x v="294"/>
    <n v="768.26880000000006"/>
    <n v="362"/>
    <x v="2"/>
    <x v="548"/>
  </r>
  <r>
    <x v="6"/>
    <n v="5540246186010"/>
    <x v="428"/>
    <n v="12644.942400000002"/>
    <n v="17"/>
    <x v="4"/>
    <x v="549"/>
  </r>
  <r>
    <x v="6"/>
    <n v="5540246186011"/>
    <x v="144"/>
    <n v="4491.5904"/>
    <n v="17"/>
    <x v="4"/>
    <x v="550"/>
  </r>
  <r>
    <x v="6"/>
    <n v="5540246186017"/>
    <x v="429"/>
    <n v="5403.974400000001"/>
    <n v="7"/>
    <x v="4"/>
    <x v="551"/>
  </r>
  <r>
    <x v="6"/>
    <n v="5540246186325"/>
    <x v="142"/>
    <n v="684.28800000000012"/>
    <n v="655"/>
    <x v="2"/>
    <x v="225"/>
  </r>
  <r>
    <x v="6"/>
    <n v="5540246186351"/>
    <x v="430"/>
    <n v="65590.171199999997"/>
    <n v="188"/>
    <x v="1"/>
    <x v="552"/>
  </r>
  <r>
    <x v="6"/>
    <n v="5540246186352"/>
    <x v="431"/>
    <n v="42469.920000000006"/>
    <n v="1996"/>
    <x v="1"/>
    <x v="553"/>
  </r>
  <r>
    <x v="6"/>
    <n v="5540246187882"/>
    <x v="161"/>
    <n v="1512.9936000000002"/>
    <n v="7"/>
    <x v="4"/>
    <x v="554"/>
  </r>
  <r>
    <x v="6"/>
    <n v="5540246187987"/>
    <x v="432"/>
    <n v="1190.3328000000001"/>
    <n v="60859"/>
    <x v="2"/>
    <x v="555"/>
  </r>
  <r>
    <x v="6"/>
    <n v="5540246187995"/>
    <x v="433"/>
    <n v="165661.37280000001"/>
    <n v="1469"/>
    <x v="4"/>
    <x v="556"/>
  </r>
  <r>
    <x v="6"/>
    <n v="5540246187996"/>
    <x v="434"/>
    <n v="12550.075200000001"/>
    <n v="24"/>
    <x v="4"/>
    <x v="557"/>
  </r>
  <r>
    <x v="6"/>
    <n v="5540246187997"/>
    <x v="435"/>
    <n v="14256.388800000002"/>
    <n v="128"/>
    <x v="4"/>
    <x v="558"/>
  </r>
  <r>
    <x v="6"/>
    <n v="5540246187998"/>
    <x v="102"/>
    <n v="57848.472000000009"/>
    <n v="462"/>
    <x v="4"/>
    <x v="559"/>
  </r>
  <r>
    <x v="6"/>
    <n v="5540246188047"/>
    <x v="15"/>
    <n v="23739.6096"/>
    <n v="38"/>
    <x v="4"/>
    <x v="560"/>
  </r>
  <r>
    <x v="6"/>
    <n v="5540246188175"/>
    <x v="226"/>
    <n v="2697.7536000000005"/>
    <n v="632"/>
    <x v="2"/>
    <x v="561"/>
  </r>
  <r>
    <x v="6"/>
    <n v="5540246188200"/>
    <x v="349"/>
    <n v="4250.0591999999997"/>
    <n v="20194"/>
    <x v="2"/>
    <x v="562"/>
  </r>
  <r>
    <x v="6"/>
    <n v="5540246188512"/>
    <x v="436"/>
    <n v="44207.337600000006"/>
    <n v="0"/>
    <x v="4"/>
    <x v="563"/>
  </r>
  <r>
    <x v="6"/>
    <n v="5540246190092"/>
    <x v="185"/>
    <n v="40035.988800000006"/>
    <n v="35"/>
    <x v="4"/>
    <x v="564"/>
  </r>
  <r>
    <x v="6"/>
    <n v="5540246190727"/>
    <x v="437"/>
    <n v="11667.067200000001"/>
    <n v="952"/>
    <x v="0"/>
    <x v="565"/>
  </r>
  <r>
    <x v="6"/>
    <n v="5540246190743"/>
    <x v="201"/>
    <n v="2836.6848"/>
    <n v="543"/>
    <x v="2"/>
    <x v="479"/>
  </r>
  <r>
    <x v="6"/>
    <n v="5540246190831"/>
    <x v="438"/>
    <n v="4364.2800000000007"/>
    <n v="0"/>
    <x v="1"/>
    <x v="566"/>
  </r>
  <r>
    <x v="6"/>
    <n v="5540246190835"/>
    <x v="144"/>
    <n v="16673.817600000002"/>
    <n v="28"/>
    <x v="0"/>
    <x v="567"/>
  </r>
  <r>
    <x v="6"/>
    <n v="5540246191394"/>
    <x v="198"/>
    <n v="9292.32"/>
    <n v="232"/>
    <x v="2"/>
    <x v="69"/>
  </r>
  <r>
    <x v="6"/>
    <n v="5540246191594"/>
    <x v="439"/>
    <n v="2698.5744"/>
    <n v="3007"/>
    <x v="2"/>
    <x v="568"/>
  </r>
  <r>
    <x v="6"/>
    <n v="5540246191596"/>
    <x v="440"/>
    <n v="20022.681600000004"/>
    <n v="184"/>
    <x v="0"/>
    <x v="569"/>
  </r>
  <r>
    <x v="6"/>
    <n v="5540246191598"/>
    <x v="113"/>
    <n v="3061.2816000000003"/>
    <n v="6404"/>
    <x v="2"/>
    <x v="570"/>
  </r>
  <r>
    <x v="6"/>
    <n v="5540246191718"/>
    <x v="441"/>
    <n v="5199.3360000000002"/>
    <n v="0"/>
    <x v="1"/>
    <x v="571"/>
  </r>
  <r>
    <x v="6"/>
    <n v="5540246191736"/>
    <x v="303"/>
    <n v="8029.1088"/>
    <n v="0"/>
    <x v="2"/>
    <x v="572"/>
  </r>
  <r>
    <x v="6"/>
    <n v="5540246192102"/>
    <x v="442"/>
    <n v="8879.4144000000015"/>
    <n v="11921"/>
    <x v="2"/>
    <x v="573"/>
  </r>
  <r>
    <x v="6"/>
    <n v="5540246192148"/>
    <x v="443"/>
    <n v="72895.334399999992"/>
    <n v="65703"/>
    <x v="1"/>
    <x v="574"/>
  </r>
  <r>
    <x v="6"/>
    <n v="5540246192209"/>
    <x v="444"/>
    <n v="13087.008000000002"/>
    <n v="3425"/>
    <x v="1"/>
    <x v="575"/>
  </r>
  <r>
    <x v="6"/>
    <n v="5540246192264"/>
    <x v="2"/>
    <n v="0"/>
    <n v="0"/>
    <x v="2"/>
    <x v="2"/>
  </r>
  <r>
    <x v="6"/>
    <n v="5540246192265"/>
    <x v="2"/>
    <n v="0"/>
    <n v="0"/>
    <x v="2"/>
    <x v="2"/>
  </r>
  <r>
    <x v="6"/>
    <n v="5540246192462"/>
    <x v="445"/>
    <n v="7626.8736000000008"/>
    <n v="632"/>
    <x v="1"/>
    <x v="576"/>
  </r>
  <r>
    <x v="6"/>
    <n v="5540246192518"/>
    <x v="110"/>
    <n v="8799.3216000000011"/>
    <n v="10942"/>
    <x v="1"/>
    <x v="577"/>
  </r>
  <r>
    <x v="6"/>
    <n v="5540246192571"/>
    <x v="446"/>
    <n v="11293.560000000001"/>
    <n v="1657"/>
    <x v="1"/>
    <x v="578"/>
  </r>
  <r>
    <x v="6"/>
    <n v="5540246192594"/>
    <x v="15"/>
    <n v="1398.5568000000001"/>
    <n v="242"/>
    <x v="1"/>
    <x v="579"/>
  </r>
  <r>
    <x v="6"/>
    <n v="5540246192831"/>
    <x v="66"/>
    <n v="10939.622400000002"/>
    <n v="659"/>
    <x v="1"/>
    <x v="580"/>
  </r>
  <r>
    <x v="6"/>
    <n v="5540246192907"/>
    <x v="11"/>
    <n v="36469.440000000002"/>
    <n v="3351"/>
    <x v="3"/>
    <x v="496"/>
  </r>
  <r>
    <x v="6"/>
    <n v="5540246193316"/>
    <x v="294"/>
    <n v="8992.6848000000009"/>
    <n v="516"/>
    <x v="0"/>
    <x v="581"/>
  </r>
  <r>
    <x v="6"/>
    <n v="5540246193409"/>
    <x v="296"/>
    <n v="4173.12"/>
    <n v="5"/>
    <x v="0"/>
    <x v="582"/>
  </r>
  <r>
    <x v="6"/>
    <n v="5540246193878"/>
    <x v="447"/>
    <n v="26429.760000000002"/>
    <n v="6682"/>
    <x v="3"/>
    <x v="583"/>
  </r>
  <r>
    <x v="6"/>
    <n v="5540246194467"/>
    <x v="448"/>
    <n v="62148.686400000006"/>
    <n v="55848"/>
    <x v="0"/>
    <x v="584"/>
  </r>
  <r>
    <x v="6"/>
    <n v="5540246194478"/>
    <x v="449"/>
    <n v="26753.976000000002"/>
    <n v="701"/>
    <x v="4"/>
    <x v="585"/>
  </r>
  <r>
    <x v="6"/>
    <n v="5540246194632"/>
    <x v="450"/>
    <n v="38285.481599999999"/>
    <n v="10656"/>
    <x v="0"/>
    <x v="586"/>
  </r>
  <r>
    <x v="6"/>
    <n v="5540246194790"/>
    <x v="451"/>
    <n v="57371.328000000001"/>
    <n v="1775"/>
    <x v="1"/>
    <x v="587"/>
  </r>
  <r>
    <x v="6"/>
    <n v="5540246194947"/>
    <x v="381"/>
    <n v="5579.2800000000007"/>
    <n v="142"/>
    <x v="4"/>
    <x v="588"/>
  </r>
  <r>
    <x v="6"/>
    <n v="5540246195096"/>
    <x v="452"/>
    <n v="9275.2128000000012"/>
    <n v="186"/>
    <x v="1"/>
    <x v="589"/>
  </r>
  <r>
    <x v="6"/>
    <n v="5540246195195"/>
    <x v="233"/>
    <n v="5010.7248000000009"/>
    <n v="0"/>
    <x v="4"/>
    <x v="590"/>
  </r>
  <r>
    <x v="6"/>
    <n v="5540246195241"/>
    <x v="453"/>
    <n v="34668"/>
    <n v="743"/>
    <x v="1"/>
    <x v="591"/>
  </r>
  <r>
    <x v="6"/>
    <n v="5540246195242"/>
    <x v="454"/>
    <n v="52569"/>
    <n v="696"/>
    <x v="1"/>
    <x v="592"/>
  </r>
  <r>
    <x v="6"/>
    <n v="5540246195250"/>
    <x v="187"/>
    <n v="20206.9728"/>
    <n v="613"/>
    <x v="0"/>
    <x v="593"/>
  </r>
  <r>
    <x v="6"/>
    <n v="5540246195653"/>
    <x v="24"/>
    <n v="6987.3408000000009"/>
    <n v="151"/>
    <x v="4"/>
    <x v="594"/>
  </r>
  <r>
    <x v="6"/>
    <n v="5540246195943"/>
    <x v="2"/>
    <n v="0"/>
    <n v="1369"/>
    <x v="2"/>
    <x v="2"/>
  </r>
  <r>
    <x v="6"/>
    <n v="5540246195944"/>
    <x v="455"/>
    <n v="22271.760000000002"/>
    <n v="1137"/>
    <x v="2"/>
    <x v="595"/>
  </r>
  <r>
    <x v="6"/>
    <n v="5540246195999"/>
    <x v="2"/>
    <n v="0"/>
    <n v="0"/>
    <x v="1"/>
    <x v="2"/>
  </r>
  <r>
    <x v="6"/>
    <n v="5540246196002"/>
    <x v="2"/>
    <n v="0"/>
    <n v="0"/>
    <x v="2"/>
    <x v="2"/>
  </r>
  <r>
    <x v="6"/>
    <n v="5540246196046"/>
    <x v="456"/>
    <n v="4341.0384000000004"/>
    <n v="799"/>
    <x v="0"/>
    <x v="596"/>
  </r>
  <r>
    <x v="6"/>
    <n v="5540246196065"/>
    <x v="2"/>
    <n v="0"/>
    <n v="0"/>
    <x v="0"/>
    <x v="2"/>
  </r>
  <r>
    <x v="6"/>
    <n v="5540246196092"/>
    <x v="457"/>
    <n v="47254.752000000008"/>
    <n v="1244"/>
    <x v="3"/>
    <x v="597"/>
  </r>
  <r>
    <x v="6"/>
    <n v="5540246196148"/>
    <x v="2"/>
    <n v="0"/>
    <n v="418"/>
    <x v="4"/>
    <x v="2"/>
  </r>
  <r>
    <x v="7"/>
    <n v="5540246170256"/>
    <x v="458"/>
    <n v="38746.512000000002"/>
    <n v="9691"/>
    <x v="0"/>
    <x v="598"/>
  </r>
  <r>
    <x v="7"/>
    <n v="5540246171759"/>
    <x v="459"/>
    <n v="32439.268800000002"/>
    <n v="7508"/>
    <x v="1"/>
    <x v="599"/>
  </r>
  <r>
    <x v="7"/>
    <n v="5540246171888"/>
    <x v="460"/>
    <n v="29189.376000000004"/>
    <n v="2441"/>
    <x v="0"/>
    <x v="600"/>
  </r>
  <r>
    <x v="7"/>
    <n v="5540246171933"/>
    <x v="2"/>
    <n v="0"/>
    <n v="12139"/>
    <x v="2"/>
    <x v="2"/>
  </r>
  <r>
    <x v="7"/>
    <n v="5540246172539"/>
    <x v="356"/>
    <n v="710.0784000000001"/>
    <n v="184"/>
    <x v="2"/>
    <x v="601"/>
  </r>
  <r>
    <x v="7"/>
    <n v="5540246172669"/>
    <x v="5"/>
    <n v="390.18239999999997"/>
    <n v="1657"/>
    <x v="2"/>
    <x v="602"/>
  </r>
  <r>
    <x v="7"/>
    <n v="5540246172978"/>
    <x v="461"/>
    <n v="1279.4544000000001"/>
    <n v="15452"/>
    <x v="2"/>
    <x v="603"/>
  </r>
  <r>
    <x v="7"/>
    <n v="5540246173472"/>
    <x v="160"/>
    <n v="10511.510399999999"/>
    <n v="933"/>
    <x v="2"/>
    <x v="604"/>
  </r>
  <r>
    <x v="7"/>
    <n v="5540246173492"/>
    <x v="22"/>
    <n v="34732.800000000003"/>
    <n v="1337"/>
    <x v="3"/>
    <x v="605"/>
  </r>
  <r>
    <x v="7"/>
    <n v="5540246173906"/>
    <x v="462"/>
    <n v="66808.972800000003"/>
    <n v="2562"/>
    <x v="3"/>
    <x v="606"/>
  </r>
  <r>
    <x v="7"/>
    <n v="5540246174095"/>
    <x v="87"/>
    <n v="1777.5936000000002"/>
    <n v="230"/>
    <x v="2"/>
    <x v="607"/>
  </r>
  <r>
    <x v="7"/>
    <n v="5540246174174"/>
    <x v="463"/>
    <n v="481.46400000000006"/>
    <n v="826"/>
    <x v="2"/>
    <x v="608"/>
  </r>
  <r>
    <x v="7"/>
    <n v="5540246175047"/>
    <x v="59"/>
    <n v="1503.3600000000001"/>
    <n v="1142"/>
    <x v="2"/>
    <x v="609"/>
  </r>
  <r>
    <x v="7"/>
    <n v="5540246175049"/>
    <x v="464"/>
    <n v="6237.9072000000006"/>
    <n v="5861"/>
    <x v="2"/>
    <x v="610"/>
  </r>
  <r>
    <x v="7"/>
    <n v="5540246175050"/>
    <x v="465"/>
    <n v="12890.750400000001"/>
    <n v="4135"/>
    <x v="2"/>
    <x v="611"/>
  </r>
  <r>
    <x v="7"/>
    <n v="5540246176294"/>
    <x v="11"/>
    <n v="1231.3728000000001"/>
    <n v="10617"/>
    <x v="2"/>
    <x v="612"/>
  </r>
  <r>
    <x v="7"/>
    <n v="5540246176295"/>
    <x v="466"/>
    <n v="5875.4160000000002"/>
    <n v="87669"/>
    <x v="2"/>
    <x v="613"/>
  </r>
  <r>
    <x v="7"/>
    <n v="5540246176699"/>
    <x v="16"/>
    <n v="320.76000000000005"/>
    <n v="80806"/>
    <x v="2"/>
    <x v="614"/>
  </r>
  <r>
    <x v="7"/>
    <n v="5540246177133"/>
    <x v="467"/>
    <n v="86480.265600000013"/>
    <n v="36817"/>
    <x v="1"/>
    <x v="615"/>
  </r>
  <r>
    <x v="7"/>
    <n v="5540246177376"/>
    <x v="468"/>
    <n v="78166.512000000002"/>
    <n v="1017"/>
    <x v="0"/>
    <x v="616"/>
  </r>
  <r>
    <x v="7"/>
    <n v="5540246180522"/>
    <x v="469"/>
    <n v="14005.656000000001"/>
    <n v="1856"/>
    <x v="0"/>
    <x v="617"/>
  </r>
  <r>
    <x v="7"/>
    <n v="5540246181016"/>
    <x v="470"/>
    <n v="256275.6624"/>
    <n v="19656"/>
    <x v="3"/>
    <x v="618"/>
  </r>
  <r>
    <x v="7"/>
    <n v="5540246181061"/>
    <x v="471"/>
    <n v="117954.14400000001"/>
    <n v="84356"/>
    <x v="3"/>
    <x v="619"/>
  </r>
  <r>
    <x v="7"/>
    <n v="5540246182684"/>
    <x v="127"/>
    <n v="18162.144"/>
    <n v="601"/>
    <x v="0"/>
    <x v="620"/>
  </r>
  <r>
    <x v="7"/>
    <n v="5540246183130"/>
    <x v="472"/>
    <n v="19097.251200000002"/>
    <n v="9438"/>
    <x v="1"/>
    <x v="621"/>
  </r>
  <r>
    <x v="7"/>
    <n v="5540246183455"/>
    <x v="48"/>
    <n v="3341.3472000000002"/>
    <n v="604"/>
    <x v="1"/>
    <x v="622"/>
  </r>
  <r>
    <x v="7"/>
    <n v="5540246183537"/>
    <x v="473"/>
    <n v="3861.7344000000003"/>
    <n v="4251"/>
    <x v="1"/>
    <x v="623"/>
  </r>
  <r>
    <x v="7"/>
    <n v="5540246183538"/>
    <x v="474"/>
    <n v="6858.4319999999998"/>
    <n v="4808"/>
    <x v="1"/>
    <x v="624"/>
  </r>
  <r>
    <x v="7"/>
    <n v="5540246183541"/>
    <x v="475"/>
    <n v="19027.007999999998"/>
    <n v="1392"/>
    <x v="1"/>
    <x v="625"/>
  </r>
  <r>
    <x v="7"/>
    <n v="5540246183542"/>
    <x v="72"/>
    <n v="3131.136"/>
    <n v="1114"/>
    <x v="1"/>
    <x v="626"/>
  </r>
  <r>
    <x v="7"/>
    <n v="5540246183547"/>
    <x v="476"/>
    <n v="141270.48000000001"/>
    <n v="17505"/>
    <x v="3"/>
    <x v="627"/>
  </r>
  <r>
    <x v="7"/>
    <n v="5540246183552"/>
    <x v="331"/>
    <n v="2429.2224000000006"/>
    <n v="446"/>
    <x v="1"/>
    <x v="628"/>
  </r>
  <r>
    <x v="7"/>
    <n v="5540246183554"/>
    <x v="477"/>
    <n v="10565.942400000002"/>
    <n v="516"/>
    <x v="1"/>
    <x v="629"/>
  </r>
  <r>
    <x v="7"/>
    <n v="5540246183555"/>
    <x v="478"/>
    <n v="769.21920000000011"/>
    <n v="1188"/>
    <x v="1"/>
    <x v="630"/>
  </r>
  <r>
    <x v="7"/>
    <n v="5540246183558"/>
    <x v="479"/>
    <n v="46380.297600000005"/>
    <n v="7401"/>
    <x v="1"/>
    <x v="631"/>
  </r>
  <r>
    <x v="7"/>
    <n v="5540246183560"/>
    <x v="480"/>
    <n v="10922.256000000001"/>
    <n v="481"/>
    <x v="1"/>
    <x v="632"/>
  </r>
  <r>
    <x v="7"/>
    <n v="5540246183587"/>
    <x v="21"/>
    <n v="24771.614400000002"/>
    <n v="773"/>
    <x v="1"/>
    <x v="633"/>
  </r>
  <r>
    <x v="7"/>
    <n v="5540246183589"/>
    <x v="481"/>
    <n v="31044.384000000002"/>
    <n v="1984"/>
    <x v="1"/>
    <x v="634"/>
  </r>
  <r>
    <x v="7"/>
    <n v="5540246183844"/>
    <x v="482"/>
    <n v="13860.720000000001"/>
    <n v="411"/>
    <x v="0"/>
    <x v="635"/>
  </r>
  <r>
    <x v="7"/>
    <n v="5540246185278"/>
    <x v="483"/>
    <n v="78261.37920000001"/>
    <n v="86114"/>
    <x v="3"/>
    <x v="636"/>
  </r>
  <r>
    <x v="7"/>
    <n v="5540246185429"/>
    <x v="6"/>
    <n v="883.35360000000003"/>
    <n v="321"/>
    <x v="2"/>
    <x v="45"/>
  </r>
  <r>
    <x v="7"/>
    <n v="5540246185562"/>
    <x v="6"/>
    <n v="485.22239999999999"/>
    <n v="529"/>
    <x v="2"/>
    <x v="461"/>
  </r>
  <r>
    <x v="7"/>
    <n v="5540246186010"/>
    <x v="194"/>
    <n v="10252.656000000001"/>
    <n v="14"/>
    <x v="4"/>
    <x v="301"/>
  </r>
  <r>
    <x v="7"/>
    <n v="5540246186011"/>
    <x v="46"/>
    <n v="3566.8512000000001"/>
    <n v="12"/>
    <x v="4"/>
    <x v="385"/>
  </r>
  <r>
    <x v="7"/>
    <n v="5540246186017"/>
    <x v="276"/>
    <n v="4667.0688"/>
    <n v="10"/>
    <x v="4"/>
    <x v="637"/>
  </r>
  <r>
    <x v="7"/>
    <n v="5540246186325"/>
    <x v="343"/>
    <n v="444.78719999999998"/>
    <n v="794"/>
    <x v="2"/>
    <x v="138"/>
  </r>
  <r>
    <x v="7"/>
    <n v="5540246186351"/>
    <x v="75"/>
    <n v="54452.217600000004"/>
    <n v="188"/>
    <x v="1"/>
    <x v="638"/>
  </r>
  <r>
    <x v="7"/>
    <n v="5540246186352"/>
    <x v="374"/>
    <n v="22333.32"/>
    <n v="1914"/>
    <x v="1"/>
    <x v="639"/>
  </r>
  <r>
    <x v="7"/>
    <n v="5540246187882"/>
    <x v="15"/>
    <n v="7813.152"/>
    <n v="7"/>
    <x v="4"/>
    <x v="640"/>
  </r>
  <r>
    <x v="7"/>
    <n v="5540246187987"/>
    <x v="201"/>
    <n v="166.10400000000001"/>
    <n v="59300"/>
    <x v="2"/>
    <x v="641"/>
  </r>
  <r>
    <x v="7"/>
    <n v="5540246187995"/>
    <x v="484"/>
    <n v="270471.70080000005"/>
    <n v="1228"/>
    <x v="4"/>
    <x v="642"/>
  </r>
  <r>
    <x v="7"/>
    <n v="5540246187996"/>
    <x v="303"/>
    <n v="11477.4192"/>
    <n v="10"/>
    <x v="4"/>
    <x v="643"/>
  </r>
  <r>
    <x v="7"/>
    <n v="5540246187997"/>
    <x v="127"/>
    <n v="18081.2736"/>
    <n v="93"/>
    <x v="4"/>
    <x v="644"/>
  </r>
  <r>
    <x v="7"/>
    <n v="5540246187998"/>
    <x v="485"/>
    <n v="97209.288000000015"/>
    <n v="432"/>
    <x v="4"/>
    <x v="645"/>
  </r>
  <r>
    <x v="7"/>
    <n v="5540246188047"/>
    <x v="42"/>
    <n v="19217.779200000004"/>
    <n v="31"/>
    <x v="4"/>
    <x v="646"/>
  </r>
  <r>
    <x v="7"/>
    <n v="5540246188175"/>
    <x v="292"/>
    <n v="539.5680000000001"/>
    <n v="956"/>
    <x v="2"/>
    <x v="647"/>
  </r>
  <r>
    <x v="7"/>
    <n v="5540246188200"/>
    <x v="486"/>
    <n v="1184.4576000000002"/>
    <n v="16964"/>
    <x v="2"/>
    <x v="648"/>
  </r>
  <r>
    <x v="7"/>
    <n v="5540246188512"/>
    <x v="436"/>
    <n v="44207.337600000006"/>
    <n v="0"/>
    <x v="4"/>
    <x v="563"/>
  </r>
  <r>
    <x v="7"/>
    <n v="5540246190092"/>
    <x v="434"/>
    <n v="35486.424000000006"/>
    <n v="42"/>
    <x v="4"/>
    <x v="649"/>
  </r>
  <r>
    <x v="7"/>
    <n v="5540246190727"/>
    <x v="226"/>
    <n v="1048.7232000000001"/>
    <n v="720"/>
    <x v="0"/>
    <x v="650"/>
  </r>
  <r>
    <x v="7"/>
    <n v="5540246190743"/>
    <x v="381"/>
    <n v="1796.6448"/>
    <n v="766"/>
    <x v="2"/>
    <x v="651"/>
  </r>
  <r>
    <x v="7"/>
    <n v="5540246190831"/>
    <x v="438"/>
    <n v="4364.2800000000007"/>
    <n v="93"/>
    <x v="1"/>
    <x v="566"/>
  </r>
  <r>
    <x v="7"/>
    <n v="5540246190835"/>
    <x v="429"/>
    <n v="10788.9408"/>
    <n v="26"/>
    <x v="0"/>
    <x v="652"/>
  </r>
  <r>
    <x v="7"/>
    <n v="5540246191394"/>
    <x v="487"/>
    <n v="8053.344000000001"/>
    <n v="1508"/>
    <x v="2"/>
    <x v="69"/>
  </r>
  <r>
    <x v="7"/>
    <n v="5540246191594"/>
    <x v="488"/>
    <n v="5347.2096000000001"/>
    <n v="2979"/>
    <x v="2"/>
    <x v="653"/>
  </r>
  <r>
    <x v="7"/>
    <n v="5540246191596"/>
    <x v="489"/>
    <n v="8883.3024000000005"/>
    <n v="212"/>
    <x v="0"/>
    <x v="654"/>
  </r>
  <r>
    <x v="7"/>
    <n v="5540246191598"/>
    <x v="490"/>
    <n v="2821.6943999999999"/>
    <n v="4594"/>
    <x v="2"/>
    <x v="655"/>
  </r>
  <r>
    <x v="7"/>
    <n v="5540246191718"/>
    <x v="441"/>
    <n v="5199.3360000000002"/>
    <n v="293"/>
    <x v="1"/>
    <x v="571"/>
  </r>
  <r>
    <x v="7"/>
    <n v="5540246191736"/>
    <x v="491"/>
    <n v="29523.009600000001"/>
    <n v="82"/>
    <x v="2"/>
    <x v="656"/>
  </r>
  <r>
    <x v="7"/>
    <n v="5540246192102"/>
    <x v="492"/>
    <n v="3951.7632000000003"/>
    <n v="12116"/>
    <x v="2"/>
    <x v="657"/>
  </r>
  <r>
    <x v="7"/>
    <n v="5540246192148"/>
    <x v="493"/>
    <n v="27458.611199999999"/>
    <n v="62919"/>
    <x v="1"/>
    <x v="658"/>
  </r>
  <r>
    <x v="7"/>
    <n v="5540246192209"/>
    <x v="494"/>
    <n v="18615.916799999999"/>
    <n v="3564"/>
    <x v="1"/>
    <x v="659"/>
  </r>
  <r>
    <x v="7"/>
    <n v="5540246192462"/>
    <x v="250"/>
    <n v="6235.7472000000007"/>
    <n v="632"/>
    <x v="1"/>
    <x v="660"/>
  </r>
  <r>
    <x v="7"/>
    <n v="5540246192518"/>
    <x v="495"/>
    <n v="38808.460800000008"/>
    <n v="10858"/>
    <x v="1"/>
    <x v="661"/>
  </r>
  <r>
    <x v="7"/>
    <n v="5540246192571"/>
    <x v="496"/>
    <n v="8880.9264000000003"/>
    <n v="1573"/>
    <x v="1"/>
    <x v="662"/>
  </r>
  <r>
    <x v="7"/>
    <n v="5540246192594"/>
    <x v="153"/>
    <n v="1826.5824"/>
    <n v="901"/>
    <x v="1"/>
    <x v="663"/>
  </r>
  <r>
    <x v="7"/>
    <n v="5540246192831"/>
    <x v="478"/>
    <n v="5099.6736000000001"/>
    <n v="780"/>
    <x v="1"/>
    <x v="664"/>
  </r>
  <r>
    <x v="7"/>
    <n v="5540246192907"/>
    <x v="497"/>
    <n v="67468.464000000007"/>
    <n v="4659"/>
    <x v="3"/>
    <x v="665"/>
  </r>
  <r>
    <x v="7"/>
    <n v="5540246193316"/>
    <x v="33"/>
    <n v="29344.550400000004"/>
    <n v="594"/>
    <x v="0"/>
    <x v="666"/>
  </r>
  <r>
    <x v="7"/>
    <n v="5540246193409"/>
    <x v="197"/>
    <n v="3934.6559999999999"/>
    <n v="14"/>
    <x v="0"/>
    <x v="667"/>
  </r>
  <r>
    <x v="7"/>
    <n v="5540246193878"/>
    <x v="498"/>
    <n v="97675.200000000012"/>
    <n v="6682"/>
    <x v="3"/>
    <x v="668"/>
  </r>
  <r>
    <x v="7"/>
    <n v="5540246194467"/>
    <x v="499"/>
    <n v="64897.156800000004"/>
    <n v="54901"/>
    <x v="0"/>
    <x v="669"/>
  </r>
  <r>
    <x v="7"/>
    <n v="5540246194478"/>
    <x v="12"/>
    <n v="605.75040000000001"/>
    <n v="17"/>
    <x v="4"/>
    <x v="670"/>
  </r>
  <r>
    <x v="7"/>
    <n v="5540246194632"/>
    <x v="500"/>
    <n v="24854.083200000001"/>
    <n v="10009"/>
    <x v="0"/>
    <x v="671"/>
  </r>
  <r>
    <x v="7"/>
    <n v="5540246194790"/>
    <x v="501"/>
    <n v="36640.512000000002"/>
    <n v="1671"/>
    <x v="1"/>
    <x v="672"/>
  </r>
  <r>
    <x v="7"/>
    <n v="5540246194947"/>
    <x v="264"/>
    <n v="1797.768"/>
    <n v="72"/>
    <x v="4"/>
    <x v="673"/>
  </r>
  <r>
    <x v="7"/>
    <n v="5540246195096"/>
    <x v="330"/>
    <n v="8171.0208000000011"/>
    <n v="103"/>
    <x v="1"/>
    <x v="674"/>
  </r>
  <r>
    <x v="7"/>
    <n v="5540246195195"/>
    <x v="233"/>
    <n v="5010.7248000000009"/>
    <n v="0"/>
    <x v="4"/>
    <x v="590"/>
  </r>
  <r>
    <x v="7"/>
    <n v="5540246195241"/>
    <x v="353"/>
    <n v="36216.2016"/>
    <n v="604"/>
    <x v="1"/>
    <x v="675"/>
  </r>
  <r>
    <x v="7"/>
    <n v="5540246195242"/>
    <x v="502"/>
    <n v="53666.539199999999"/>
    <n v="696"/>
    <x v="1"/>
    <x v="676"/>
  </r>
  <r>
    <x v="7"/>
    <n v="5540246195250"/>
    <x v="76"/>
    <n v="30583.526400000002"/>
    <n v="796"/>
    <x v="0"/>
    <x v="677"/>
  </r>
  <r>
    <x v="7"/>
    <n v="5540246195653"/>
    <x v="503"/>
    <n v="16833.139200000001"/>
    <n v="168"/>
    <x v="4"/>
    <x v="678"/>
  </r>
  <r>
    <x v="7"/>
    <n v="5540246195943"/>
    <x v="504"/>
    <n v="20019.743999999999"/>
    <n v="836"/>
    <x v="2"/>
    <x v="679"/>
  </r>
  <r>
    <x v="7"/>
    <n v="5540246195944"/>
    <x v="59"/>
    <n v="3818.0160000000001"/>
    <n v="232"/>
    <x v="2"/>
    <x v="680"/>
  </r>
  <r>
    <x v="7"/>
    <n v="5540246195999"/>
    <x v="495"/>
    <n v="23906.5344"/>
    <n v="244"/>
    <x v="1"/>
    <x v="681"/>
  </r>
  <r>
    <x v="7"/>
    <n v="5540246196002"/>
    <x v="154"/>
    <n v="40790.131200000003"/>
    <n v="26"/>
    <x v="2"/>
    <x v="682"/>
  </r>
  <r>
    <x v="7"/>
    <n v="5540246196046"/>
    <x v="75"/>
    <n v="16689.801600000003"/>
    <n v="785"/>
    <x v="0"/>
    <x v="683"/>
  </r>
  <r>
    <x v="7"/>
    <n v="5540246196065"/>
    <x v="232"/>
    <n v="20594.995200000001"/>
    <n v="116"/>
    <x v="0"/>
    <x v="684"/>
  </r>
  <r>
    <x v="7"/>
    <n v="5540246196092"/>
    <x v="178"/>
    <n v="76889.088000000018"/>
    <n v="1225"/>
    <x v="3"/>
    <x v="685"/>
  </r>
  <r>
    <x v="7"/>
    <n v="5540246196148"/>
    <x v="127"/>
    <n v="16450.387200000001"/>
    <n v="666"/>
    <x v="4"/>
    <x v="686"/>
  </r>
  <r>
    <x v="7"/>
    <n v="5540246196466"/>
    <x v="2"/>
    <n v="0"/>
    <n v="966"/>
    <x v="0"/>
    <x v="2"/>
  </r>
  <r>
    <x v="8"/>
    <n v="5540246170256"/>
    <x v="505"/>
    <n v="61969.5792"/>
    <n v="1332"/>
    <x v="0"/>
    <x v="687"/>
  </r>
  <r>
    <x v="8"/>
    <n v="5540246171759"/>
    <x v="97"/>
    <n v="16366.5792"/>
    <n v="854"/>
    <x v="1"/>
    <x v="688"/>
  </r>
  <r>
    <x v="8"/>
    <n v="5540246171888"/>
    <x v="506"/>
    <n v="23644.094400000002"/>
    <n v="369"/>
    <x v="0"/>
    <x v="689"/>
  </r>
  <r>
    <x v="8"/>
    <n v="5540246171933"/>
    <x v="2"/>
    <n v="0"/>
    <n v="2784"/>
    <x v="2"/>
    <x v="2"/>
  </r>
  <r>
    <x v="8"/>
    <n v="5540246172539"/>
    <x v="125"/>
    <n v="1065.2256000000002"/>
    <n v="21"/>
    <x v="2"/>
    <x v="690"/>
  </r>
  <r>
    <x v="8"/>
    <n v="5540246172669"/>
    <x v="294"/>
    <n v="3706.9056000000005"/>
    <n v="279"/>
    <x v="2"/>
    <x v="691"/>
  </r>
  <r>
    <x v="8"/>
    <n v="5540246172978"/>
    <x v="221"/>
    <n v="942.75360000000001"/>
    <n v="1671"/>
    <x v="2"/>
    <x v="692"/>
  </r>
  <r>
    <x v="8"/>
    <n v="5540246173472"/>
    <x v="107"/>
    <n v="8228.9519999999993"/>
    <n v="0"/>
    <x v="2"/>
    <x v="693"/>
  </r>
  <r>
    <x v="8"/>
    <n v="5540246173492"/>
    <x v="232"/>
    <n v="13893.12"/>
    <n v="0"/>
    <x v="3"/>
    <x v="694"/>
  </r>
  <r>
    <x v="8"/>
    <n v="5540246173906"/>
    <x v="507"/>
    <n v="41111.8848"/>
    <n v="822"/>
    <x v="3"/>
    <x v="695"/>
  </r>
  <r>
    <x v="8"/>
    <n v="5540246174095"/>
    <x v="463"/>
    <n v="1128.9023999999999"/>
    <n v="7"/>
    <x v="2"/>
    <x v="696"/>
  </r>
  <r>
    <x v="8"/>
    <n v="5540246174174"/>
    <x v="346"/>
    <n v="1251.8063999999999"/>
    <n v="96"/>
    <x v="2"/>
    <x v="432"/>
  </r>
  <r>
    <x v="8"/>
    <n v="5540246175047"/>
    <x v="92"/>
    <n v="4374.7776000000003"/>
    <n v="84"/>
    <x v="2"/>
    <x v="697"/>
  </r>
  <r>
    <x v="8"/>
    <n v="5540246175049"/>
    <x v="59"/>
    <n v="1550.0160000000001"/>
    <n v="975"/>
    <x v="2"/>
    <x v="698"/>
  </r>
  <r>
    <x v="8"/>
    <n v="5540246175050"/>
    <x v="203"/>
    <n v="5789.1455999999998"/>
    <n v="516"/>
    <x v="2"/>
    <x v="699"/>
  </r>
  <r>
    <x v="8"/>
    <n v="5540246176294"/>
    <x v="131"/>
    <n v="386.98560000000003"/>
    <n v="1411"/>
    <x v="2"/>
    <x v="700"/>
  </r>
  <r>
    <x v="8"/>
    <n v="5540246176295"/>
    <x v="508"/>
    <n v="11264.8752"/>
    <n v="11099"/>
    <x v="2"/>
    <x v="701"/>
  </r>
  <r>
    <x v="8"/>
    <n v="5540246176699"/>
    <x v="509"/>
    <n v="2459.1600000000003"/>
    <n v="11484"/>
    <x v="2"/>
    <x v="702"/>
  </r>
  <r>
    <x v="8"/>
    <n v="5540246177133"/>
    <x v="510"/>
    <n v="55791.028800000007"/>
    <n v="5708"/>
    <x v="1"/>
    <x v="703"/>
  </r>
  <r>
    <x v="8"/>
    <n v="5540246177376"/>
    <x v="323"/>
    <n v="37310.976000000002"/>
    <n v="184"/>
    <x v="0"/>
    <x v="704"/>
  </r>
  <r>
    <x v="8"/>
    <n v="5540246180522"/>
    <x v="511"/>
    <n v="10564.689600000002"/>
    <n v="279"/>
    <x v="0"/>
    <x v="705"/>
  </r>
  <r>
    <x v="8"/>
    <n v="5540246181016"/>
    <x v="512"/>
    <n v="152767.29600000003"/>
    <n v="3536"/>
    <x v="3"/>
    <x v="706"/>
  </r>
  <r>
    <x v="8"/>
    <n v="5540246181061"/>
    <x v="513"/>
    <n v="20477.3184"/>
    <n v="13364"/>
    <x v="3"/>
    <x v="707"/>
  </r>
  <r>
    <x v="8"/>
    <n v="5540246182684"/>
    <x v="190"/>
    <n v="11293.128000000001"/>
    <n v="79"/>
    <x v="0"/>
    <x v="708"/>
  </r>
  <r>
    <x v="8"/>
    <n v="5540246183130"/>
    <x v="514"/>
    <n v="50749.113600000004"/>
    <n v="1379"/>
    <x v="1"/>
    <x v="709"/>
  </r>
  <r>
    <x v="8"/>
    <n v="5540246183455"/>
    <x v="515"/>
    <n v="6906.6864000000005"/>
    <n v="24"/>
    <x v="1"/>
    <x v="710"/>
  </r>
  <r>
    <x v="8"/>
    <n v="5540246183537"/>
    <x v="466"/>
    <n v="8714.9951999999994"/>
    <n v="650"/>
    <x v="1"/>
    <x v="711"/>
  </r>
  <r>
    <x v="8"/>
    <n v="5540246183538"/>
    <x v="516"/>
    <n v="5188.9680000000008"/>
    <n v="761"/>
    <x v="1"/>
    <x v="712"/>
  </r>
  <r>
    <x v="8"/>
    <n v="5540246183541"/>
    <x v="517"/>
    <n v="25748.236800000002"/>
    <n v="372"/>
    <x v="1"/>
    <x v="713"/>
  </r>
  <r>
    <x v="8"/>
    <n v="5540246183547"/>
    <x v="518"/>
    <n v="17387.136000000002"/>
    <n v="1207"/>
    <x v="3"/>
    <x v="714"/>
  </r>
  <r>
    <x v="8"/>
    <n v="5540246183552"/>
    <x v="250"/>
    <n v="1608.0768"/>
    <n v="56"/>
    <x v="1"/>
    <x v="715"/>
  </r>
  <r>
    <x v="8"/>
    <n v="5540246183554"/>
    <x v="178"/>
    <n v="13589.553600000001"/>
    <n v="0"/>
    <x v="1"/>
    <x v="716"/>
  </r>
  <r>
    <x v="8"/>
    <n v="5540246183555"/>
    <x v="519"/>
    <n v="5012.4528"/>
    <n v="260"/>
    <x v="1"/>
    <x v="717"/>
  </r>
  <r>
    <x v="8"/>
    <n v="5540246183558"/>
    <x v="520"/>
    <n v="42218.668800000007"/>
    <n v="1021"/>
    <x v="1"/>
    <x v="718"/>
  </r>
  <r>
    <x v="8"/>
    <n v="5540246183560"/>
    <x v="521"/>
    <n v="24858.014400000004"/>
    <n v="75"/>
    <x v="1"/>
    <x v="719"/>
  </r>
  <r>
    <x v="8"/>
    <n v="5540246183587"/>
    <x v="306"/>
    <n v="19055.088"/>
    <n v="140"/>
    <x v="1"/>
    <x v="720"/>
  </r>
  <r>
    <x v="8"/>
    <n v="5540246183589"/>
    <x v="228"/>
    <n v="13457.664000000001"/>
    <n v="430"/>
    <x v="1"/>
    <x v="721"/>
  </r>
  <r>
    <x v="8"/>
    <n v="5540246183844"/>
    <x v="522"/>
    <n v="7365.6"/>
    <n v="79"/>
    <x v="0"/>
    <x v="722"/>
  </r>
  <r>
    <x v="8"/>
    <n v="5540246185278"/>
    <x v="2"/>
    <n v="0"/>
    <n v="14923"/>
    <x v="3"/>
    <x v="2"/>
  </r>
  <r>
    <x v="8"/>
    <n v="5540246185429"/>
    <x v="122"/>
    <n v="662.51520000000005"/>
    <n v="42"/>
    <x v="2"/>
    <x v="45"/>
  </r>
  <r>
    <x v="8"/>
    <n v="5540246185562"/>
    <x v="127"/>
    <n v="1051.3152000000002"/>
    <n v="209"/>
    <x v="2"/>
    <x v="723"/>
  </r>
  <r>
    <x v="8"/>
    <n v="5540246186010"/>
    <x v="87"/>
    <n v="8202.1248000000014"/>
    <n v="5"/>
    <x v="4"/>
    <x v="301"/>
  </r>
  <r>
    <x v="8"/>
    <n v="5540246186011"/>
    <x v="429"/>
    <n v="2906.3232000000003"/>
    <n v="0"/>
    <x v="4"/>
    <x v="724"/>
  </r>
  <r>
    <x v="8"/>
    <n v="5540246186017"/>
    <x v="463"/>
    <n v="3684.5280000000002"/>
    <n v="3"/>
    <x v="4"/>
    <x v="50"/>
  </r>
  <r>
    <x v="8"/>
    <n v="5540246186325"/>
    <x v="127"/>
    <n v="889.57439999999997"/>
    <n v="70"/>
    <x v="2"/>
    <x v="138"/>
  </r>
  <r>
    <x v="8"/>
    <n v="5540246186351"/>
    <x v="523"/>
    <n v="43314.264000000003"/>
    <n v="0"/>
    <x v="1"/>
    <x v="725"/>
  </r>
  <r>
    <x v="8"/>
    <n v="5540246186352"/>
    <x v="524"/>
    <n v="21967.200000000001"/>
    <n v="256"/>
    <x v="1"/>
    <x v="726"/>
  </r>
  <r>
    <x v="8"/>
    <n v="5540246187882"/>
    <x v="234"/>
    <n v="7534.1232000000009"/>
    <n v="3"/>
    <x v="4"/>
    <x v="727"/>
  </r>
  <r>
    <x v="8"/>
    <n v="5540246187987"/>
    <x v="525"/>
    <n v="1162.6848"/>
    <n v="6905"/>
    <x v="2"/>
    <x v="728"/>
  </r>
  <r>
    <x v="8"/>
    <n v="5540246187995"/>
    <x v="526"/>
    <n v="278205.27840000001"/>
    <n v="179"/>
    <x v="4"/>
    <x v="729"/>
  </r>
  <r>
    <x v="8"/>
    <n v="5540246187996"/>
    <x v="527"/>
    <n v="11906.481600000001"/>
    <n v="0"/>
    <x v="4"/>
    <x v="730"/>
  </r>
  <r>
    <x v="8"/>
    <n v="5540246187997"/>
    <x v="434"/>
    <n v="13560.955200000002"/>
    <n v="10"/>
    <x v="4"/>
    <x v="731"/>
  </r>
  <r>
    <x v="8"/>
    <n v="5540246187998"/>
    <x v="528"/>
    <n v="75381.926400000011"/>
    <n v="61"/>
    <x v="4"/>
    <x v="732"/>
  </r>
  <r>
    <x v="8"/>
    <n v="5540246188047"/>
    <x v="314"/>
    <n v="15543.792000000001"/>
    <n v="7"/>
    <x v="4"/>
    <x v="733"/>
  </r>
  <r>
    <x v="8"/>
    <n v="5540246188175"/>
    <x v="6"/>
    <n v="4856.2848000000004"/>
    <n v="186"/>
    <x v="2"/>
    <x v="734"/>
  </r>
  <r>
    <x v="8"/>
    <n v="5540246188200"/>
    <x v="486"/>
    <n v="1184.4576000000002"/>
    <n v="3490"/>
    <x v="2"/>
    <x v="648"/>
  </r>
  <r>
    <x v="8"/>
    <n v="5540246188512"/>
    <x v="436"/>
    <n v="44207.337600000006"/>
    <n v="0"/>
    <x v="2"/>
    <x v="563"/>
  </r>
  <r>
    <x v="8"/>
    <n v="5540246190092"/>
    <x v="172"/>
    <n v="30026.980800000001"/>
    <n v="0"/>
    <x v="2"/>
    <x v="735"/>
  </r>
  <r>
    <x v="8"/>
    <n v="5540246190727"/>
    <x v="251"/>
    <n v="21236.644800000002"/>
    <n v="186"/>
    <x v="2"/>
    <x v="736"/>
  </r>
  <r>
    <x v="8"/>
    <n v="5540246190743"/>
    <x v="142"/>
    <n v="2417.8175999999999"/>
    <n v="0"/>
    <x v="2"/>
    <x v="737"/>
  </r>
  <r>
    <x v="8"/>
    <n v="5540246190831"/>
    <x v="529"/>
    <n v="3578.7312000000002"/>
    <n v="0"/>
    <x v="2"/>
    <x v="738"/>
  </r>
  <r>
    <x v="8"/>
    <n v="5540246190835"/>
    <x v="13"/>
    <n v="5394.4704000000002"/>
    <n v="12"/>
    <x v="2"/>
    <x v="652"/>
  </r>
  <r>
    <x v="8"/>
    <n v="5540246191594"/>
    <x v="2"/>
    <n v="0"/>
    <n v="0"/>
    <x v="2"/>
    <x v="2"/>
  </r>
  <r>
    <x v="8"/>
    <n v="5540246191596"/>
    <x v="42"/>
    <n v="9728.1648000000005"/>
    <n v="72"/>
    <x v="2"/>
    <x v="739"/>
  </r>
  <r>
    <x v="8"/>
    <n v="5540246191598"/>
    <x v="77"/>
    <n v="159.71039999999999"/>
    <n v="0"/>
    <x v="2"/>
    <x v="740"/>
  </r>
  <r>
    <x v="8"/>
    <n v="5540246191718"/>
    <x v="406"/>
    <n v="4332.7872000000007"/>
    <n v="0"/>
    <x v="2"/>
    <x v="741"/>
  </r>
  <r>
    <x v="8"/>
    <n v="5540246191736"/>
    <x v="530"/>
    <n v="26852.990400000002"/>
    <n v="0"/>
    <x v="2"/>
    <x v="742"/>
  </r>
  <r>
    <x v="8"/>
    <n v="5540246192102"/>
    <x v="531"/>
    <n v="11290.752"/>
    <n v="1128"/>
    <x v="2"/>
    <x v="743"/>
  </r>
  <r>
    <x v="8"/>
    <n v="5540246192148"/>
    <x v="443"/>
    <n v="90288.691200000001"/>
    <n v="7796"/>
    <x v="2"/>
    <x v="744"/>
  </r>
  <r>
    <x v="8"/>
    <n v="5540246192209"/>
    <x v="532"/>
    <n v="23701.5936"/>
    <n v="613"/>
    <x v="2"/>
    <x v="745"/>
  </r>
  <r>
    <x v="8"/>
    <n v="5540246192462"/>
    <x v="364"/>
    <n v="8289.3024000000005"/>
    <n v="93"/>
    <x v="2"/>
    <x v="746"/>
  </r>
  <r>
    <x v="8"/>
    <n v="5540246192518"/>
    <x v="150"/>
    <n v="54588.600000000006"/>
    <n v="1671"/>
    <x v="2"/>
    <x v="747"/>
  </r>
  <r>
    <x v="8"/>
    <n v="5540246192571"/>
    <x v="1"/>
    <n v="10819.699200000001"/>
    <n v="460"/>
    <x v="2"/>
    <x v="748"/>
  </r>
  <r>
    <x v="8"/>
    <n v="5540246192594"/>
    <x v="533"/>
    <n v="10870.675200000001"/>
    <n v="93"/>
    <x v="2"/>
    <x v="749"/>
  </r>
  <r>
    <x v="8"/>
    <n v="5540246192831"/>
    <x v="534"/>
    <n v="7501.9823999999999"/>
    <n v="65"/>
    <x v="2"/>
    <x v="750"/>
  </r>
  <r>
    <x v="8"/>
    <n v="5540246192907"/>
    <x v="535"/>
    <n v="186775.63200000001"/>
    <n v="1968"/>
    <x v="2"/>
    <x v="751"/>
  </r>
  <r>
    <x v="8"/>
    <n v="5540246193316"/>
    <x v="310"/>
    <n v="9150.4511999999995"/>
    <n v="126"/>
    <x v="2"/>
    <x v="752"/>
  </r>
  <r>
    <x v="8"/>
    <n v="5540246193409"/>
    <x v="46"/>
    <n v="3219.2640000000006"/>
    <n v="3"/>
    <x v="2"/>
    <x v="753"/>
  </r>
  <r>
    <x v="8"/>
    <n v="5540246193878"/>
    <x v="536"/>
    <n v="207990.72"/>
    <n v="986"/>
    <x v="2"/>
    <x v="754"/>
  </r>
  <r>
    <x v="8"/>
    <n v="5540246194467"/>
    <x v="537"/>
    <n v="93896.150400000013"/>
    <n v="8909"/>
    <x v="2"/>
    <x v="755"/>
  </r>
  <r>
    <x v="8"/>
    <n v="5540246194632"/>
    <x v="538"/>
    <n v="28931.472000000005"/>
    <n v="1569"/>
    <x v="2"/>
    <x v="756"/>
  </r>
  <r>
    <x v="8"/>
    <n v="5540246194790"/>
    <x v="439"/>
    <n v="17356.031999999999"/>
    <n v="335"/>
    <x v="2"/>
    <x v="757"/>
  </r>
  <r>
    <x v="8"/>
    <n v="5540246194947"/>
    <x v="172"/>
    <n v="6137.2080000000005"/>
    <n v="19"/>
    <x v="2"/>
    <x v="758"/>
  </r>
  <r>
    <x v="8"/>
    <n v="5540246195096"/>
    <x v="539"/>
    <n v="7563.7151999999996"/>
    <n v="28"/>
    <x v="2"/>
    <x v="759"/>
  </r>
  <r>
    <x v="8"/>
    <n v="5540246195195"/>
    <x v="233"/>
    <n v="5010.7248000000009"/>
    <n v="0"/>
    <x v="2"/>
    <x v="590"/>
  </r>
  <r>
    <x v="8"/>
    <n v="5540246195241"/>
    <x v="438"/>
    <n v="17753.04"/>
    <n v="70"/>
    <x v="2"/>
    <x v="760"/>
  </r>
  <r>
    <x v="8"/>
    <n v="5540246195242"/>
    <x v="4"/>
    <n v="29317.075199999999"/>
    <n v="47"/>
    <x v="2"/>
    <x v="761"/>
  </r>
  <r>
    <x v="8"/>
    <n v="5540246195250"/>
    <x v="540"/>
    <n v="22482.532800000001"/>
    <n v="149"/>
    <x v="2"/>
    <x v="762"/>
  </r>
  <r>
    <x v="8"/>
    <n v="5540246195653"/>
    <x v="541"/>
    <n v="27466.430400000001"/>
    <n v="10"/>
    <x v="2"/>
    <x v="763"/>
  </r>
  <r>
    <x v="8"/>
    <n v="5540246195943"/>
    <x v="188"/>
    <n v="78007.968000000008"/>
    <n v="163"/>
    <x v="2"/>
    <x v="764"/>
  </r>
  <r>
    <x v="8"/>
    <n v="5540246195944"/>
    <x v="542"/>
    <n v="73814.975999999995"/>
    <n v="209"/>
    <x v="2"/>
    <x v="765"/>
  </r>
  <r>
    <x v="8"/>
    <n v="5540246195999"/>
    <x v="543"/>
    <n v="50128.847999999998"/>
    <n v="163"/>
    <x v="2"/>
    <x v="766"/>
  </r>
  <r>
    <x v="8"/>
    <n v="5540246196002"/>
    <x v="544"/>
    <n v="39557.462400000004"/>
    <n v="38"/>
    <x v="2"/>
    <x v="767"/>
  </r>
  <r>
    <x v="8"/>
    <n v="5540246196046"/>
    <x v="545"/>
    <n v="13065.235200000001"/>
    <n v="100"/>
    <x v="2"/>
    <x v="768"/>
  </r>
  <r>
    <x v="8"/>
    <n v="5540246196065"/>
    <x v="546"/>
    <n v="17913.355199999998"/>
    <n v="98"/>
    <x v="2"/>
    <x v="769"/>
  </r>
  <r>
    <x v="8"/>
    <n v="5540246196092"/>
    <x v="62"/>
    <n v="24027.84"/>
    <n v="56"/>
    <x v="2"/>
    <x v="770"/>
  </r>
  <r>
    <x v="8"/>
    <n v="5540246196148"/>
    <x v="547"/>
    <n v="27972.864000000001"/>
    <n v="82"/>
    <x v="2"/>
    <x v="771"/>
  </r>
  <r>
    <x v="8"/>
    <n v="5540246196466"/>
    <x v="530"/>
    <n v="4242.5856000000003"/>
    <n v="223"/>
    <x v="2"/>
    <x v="772"/>
  </r>
  <r>
    <x v="8"/>
    <n v="5540246196800"/>
    <x v="2"/>
    <n v="0"/>
    <n v="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n v="5540246170256"/>
    <n v="1594"/>
    <n v="10713.902400000001"/>
    <n v="8357"/>
    <x v="0"/>
    <n v="6.7213942283563366"/>
    <x v="0"/>
  </r>
  <r>
    <x v="0"/>
    <n v="5540246171759"/>
    <n v="2423"/>
    <n v="13304.736000000001"/>
    <n v="5049"/>
    <x v="1"/>
    <n v="5.49101774659513"/>
    <x v="0"/>
  </r>
  <r>
    <x v="0"/>
    <n v="5540246171796"/>
    <n v="0"/>
    <n v="0"/>
    <n v="1323"/>
    <x v="2"/>
    <n v="0"/>
    <x v="1"/>
  </r>
  <r>
    <x v="0"/>
    <n v="5540246171888"/>
    <n v="-21"/>
    <n v="-351.86400000000003"/>
    <n v="1673"/>
    <x v="0"/>
    <n v="16.755428571428574"/>
    <x v="1"/>
  </r>
  <r>
    <x v="0"/>
    <n v="5540246171933"/>
    <n v="836"/>
    <n v="538.0992"/>
    <n v="6738"/>
    <x v="2"/>
    <n v="0.64365933014354071"/>
    <x v="0"/>
  </r>
  <r>
    <x v="0"/>
    <n v="5540246172539"/>
    <n v="28"/>
    <n v="579.35520000000008"/>
    <n v="89"/>
    <x v="2"/>
    <n v="20.691257142857147"/>
    <x v="0"/>
  </r>
  <r>
    <x v="0"/>
    <n v="5540246172669"/>
    <n v="168"/>
    <n v="2273.0976000000001"/>
    <n v="1170"/>
    <x v="2"/>
    <n v="13.530342857142857"/>
    <x v="0"/>
  </r>
  <r>
    <x v="0"/>
    <n v="5540246172978"/>
    <n v="752"/>
    <n v="606.05280000000005"/>
    <n v="8854"/>
    <x v="2"/>
    <n v="0.80592127659574475"/>
    <x v="0"/>
  </r>
  <r>
    <x v="0"/>
    <n v="5540246173472"/>
    <n v="0"/>
    <n v="0"/>
    <n v="543"/>
    <x v="2"/>
    <n v="0"/>
    <x v="1"/>
  </r>
  <r>
    <x v="0"/>
    <n v="5540246173492"/>
    <n v="989"/>
    <n v="15396.134400000001"/>
    <n v="993"/>
    <x v="3"/>
    <n v="15.567375530839232"/>
    <x v="0"/>
  </r>
  <r>
    <x v="0"/>
    <n v="5540246173685"/>
    <n v="107"/>
    <n v="2694.6432"/>
    <n v="260"/>
    <x v="4"/>
    <n v="25.183581308411213"/>
    <x v="0"/>
  </r>
  <r>
    <x v="0"/>
    <n v="5540246173686"/>
    <n v="875"/>
    <n v="22084.358400000001"/>
    <n v="314"/>
    <x v="4"/>
    <n v="25.239266742857144"/>
    <x v="0"/>
  </r>
  <r>
    <x v="0"/>
    <n v="5540246173906"/>
    <n v="1300"/>
    <n v="24143.616000000002"/>
    <n v="1448"/>
    <x v="3"/>
    <n v="18.572012307692308"/>
    <x v="0"/>
  </r>
  <r>
    <x v="0"/>
    <n v="5540246174095"/>
    <n v="14"/>
    <n v="434.41920000000005"/>
    <n v="105"/>
    <x v="2"/>
    <n v="31.02994285714286"/>
    <x v="0"/>
  </r>
  <r>
    <x v="0"/>
    <n v="5540246174174"/>
    <n v="26"/>
    <n v="339.55200000000002"/>
    <n v="708"/>
    <x v="2"/>
    <n v="13.059692307692309"/>
    <x v="0"/>
  </r>
  <r>
    <x v="0"/>
    <n v="5540246175047"/>
    <n v="0"/>
    <n v="0"/>
    <n v="710"/>
    <x v="2"/>
    <n v="0"/>
    <x v="1"/>
  </r>
  <r>
    <x v="0"/>
    <n v="5540246175049"/>
    <n v="502"/>
    <n v="5216.1408000000001"/>
    <n v="1643"/>
    <x v="2"/>
    <n v="10.390718725099601"/>
    <x v="0"/>
  </r>
  <r>
    <x v="0"/>
    <n v="5540246175050"/>
    <n v="195"/>
    <n v="2257.1136000000001"/>
    <n v="2409"/>
    <x v="2"/>
    <n v="11.574941538461539"/>
    <x v="0"/>
  </r>
  <r>
    <x v="0"/>
    <n v="5540246175372"/>
    <n v="627"/>
    <n v="2449.44"/>
    <n v="696"/>
    <x v="0"/>
    <n v="3.9066028708133973"/>
    <x v="0"/>
  </r>
  <r>
    <x v="0"/>
    <n v="5540246175461"/>
    <n v="0"/>
    <n v="0"/>
    <n v="0"/>
    <x v="1"/>
    <n v="0"/>
    <x v="1"/>
  </r>
  <r>
    <x v="0"/>
    <n v="5540246176294"/>
    <n v="4975"/>
    <n v="4584.7296000000006"/>
    <n v="22755"/>
    <x v="2"/>
    <n v="0.92155368844221119"/>
    <x v="0"/>
  </r>
  <r>
    <x v="0"/>
    <n v="5540246176295"/>
    <n v="0"/>
    <n v="0"/>
    <n v="75104"/>
    <x v="2"/>
    <n v="0"/>
    <x v="1"/>
  </r>
  <r>
    <x v="0"/>
    <n v="5540246176699"/>
    <n v="0"/>
    <n v="0"/>
    <n v="7308"/>
    <x v="2"/>
    <n v="0"/>
    <x v="1"/>
  </r>
  <r>
    <x v="0"/>
    <n v="5540246177132"/>
    <n v="7935"/>
    <n v="29105.567999999999"/>
    <n v="48999"/>
    <x v="1"/>
    <n v="3.6679984877126652"/>
    <x v="0"/>
  </r>
  <r>
    <x v="0"/>
    <n v="5540246177133"/>
    <n v="9849"/>
    <n v="35759.880000000005"/>
    <n v="23386"/>
    <x v="1"/>
    <n v="3.6308132805360955"/>
    <x v="0"/>
  </r>
  <r>
    <x v="0"/>
    <n v="5540246177376"/>
    <n v="592"/>
    <n v="23353.920000000002"/>
    <n v="601"/>
    <x v="0"/>
    <n v="39.449189189189191"/>
    <x v="0"/>
  </r>
  <r>
    <x v="0"/>
    <n v="5540246180522"/>
    <n v="1177"/>
    <n v="20588.256000000001"/>
    <n v="1365"/>
    <x v="0"/>
    <n v="17.492146134239594"/>
    <x v="0"/>
  </r>
  <r>
    <x v="0"/>
    <n v="5540246181016"/>
    <n v="2228"/>
    <n v="17501.184000000001"/>
    <n v="15591"/>
    <x v="3"/>
    <n v="7.8551095152603239"/>
    <x v="0"/>
  </r>
  <r>
    <x v="0"/>
    <n v="5540246181061"/>
    <n v="27353"/>
    <n v="33259.118399999999"/>
    <n v="68696"/>
    <x v="3"/>
    <n v="1.2159221438233465"/>
    <x v="0"/>
  </r>
  <r>
    <x v="0"/>
    <n v="5540246182684"/>
    <n v="205"/>
    <n v="10245.312"/>
    <n v="339"/>
    <x v="0"/>
    <n v="49.977131707317071"/>
    <x v="0"/>
  </r>
  <r>
    <x v="0"/>
    <n v="5540246183130"/>
    <n v="5304"/>
    <n v="22456.915199999999"/>
    <n v="7392"/>
    <x v="1"/>
    <n v="4.2339583710407238"/>
    <x v="0"/>
  </r>
  <r>
    <x v="0"/>
    <n v="5540246183455"/>
    <n v="1346"/>
    <n v="10573.632"/>
    <n v="998"/>
    <x v="1"/>
    <n v="7.8555958395245167"/>
    <x v="0"/>
  </r>
  <r>
    <x v="0"/>
    <n v="5540246183537"/>
    <n v="1931"/>
    <n v="2713.6512000000002"/>
    <n v="3286"/>
    <x v="1"/>
    <n v="1.4053087519419991"/>
    <x v="0"/>
  </r>
  <r>
    <x v="0"/>
    <n v="5540246183538"/>
    <n v="1615"/>
    <n v="2119.7376000000004"/>
    <n v="2525"/>
    <x v="1"/>
    <n v="1.3125310216718269"/>
    <x v="0"/>
  </r>
  <r>
    <x v="0"/>
    <n v="5540246183541"/>
    <n v="488"/>
    <n v="4390.848"/>
    <n v="348"/>
    <x v="1"/>
    <n v="8.9976393442622946"/>
    <x v="0"/>
  </r>
  <r>
    <x v="0"/>
    <n v="5540246183542"/>
    <n v="766"/>
    <n v="2152.6560000000004"/>
    <n v="766"/>
    <x v="1"/>
    <n v="2.8102558746736297"/>
    <x v="0"/>
  </r>
  <r>
    <x v="0"/>
    <n v="5540246183547"/>
    <n v="9895"/>
    <n v="101704.89600000001"/>
    <n v="11902"/>
    <x v="3"/>
    <n v="10.278412935826175"/>
    <x v="0"/>
  </r>
  <r>
    <x v="0"/>
    <n v="5540246183552"/>
    <n v="968"/>
    <n v="1783.4256"/>
    <n v="260"/>
    <x v="1"/>
    <n v="1.8423818181818181"/>
    <x v="0"/>
  </r>
  <r>
    <x v="0"/>
    <n v="5540246183554"/>
    <n v="864"/>
    <n v="6498.8783999999996"/>
    <n v="154"/>
    <x v="1"/>
    <n v="7.5218499999999997"/>
    <x v="0"/>
  </r>
  <r>
    <x v="0"/>
    <n v="5540246183555"/>
    <n v="1337"/>
    <n v="1786.6224000000002"/>
    <n v="669"/>
    <x v="1"/>
    <n v="1.3362919970082274"/>
    <x v="0"/>
  </r>
  <r>
    <x v="0"/>
    <n v="5540246183556"/>
    <n v="1977"/>
    <n v="14832.979200000002"/>
    <n v="1323"/>
    <x v="1"/>
    <n v="7.5027714719271632"/>
    <x v="0"/>
  </r>
  <r>
    <x v="0"/>
    <n v="5540246183558"/>
    <n v="2947"/>
    <n v="16239.744000000001"/>
    <n v="4594"/>
    <x v="1"/>
    <n v="5.5106019681031562"/>
    <x v="0"/>
  </r>
  <r>
    <x v="0"/>
    <n v="5540246183560"/>
    <n v="344"/>
    <n v="8375.616"/>
    <n v="149"/>
    <x v="1"/>
    <n v="24.347720930232558"/>
    <x v="0"/>
  </r>
  <r>
    <x v="0"/>
    <n v="5540246183562"/>
    <n v="0"/>
    <n v="0"/>
    <n v="4594"/>
    <x v="1"/>
    <n v="0"/>
    <x v="1"/>
  </r>
  <r>
    <x v="0"/>
    <n v="5540246183587"/>
    <n v="1413"/>
    <n v="29752.617600000001"/>
    <n v="696"/>
    <x v="1"/>
    <n v="21.056346496815287"/>
    <x v="0"/>
  </r>
  <r>
    <x v="0"/>
    <n v="5540246183589"/>
    <n v="917"/>
    <n v="12081.312"/>
    <n v="1914"/>
    <x v="1"/>
    <n v="13.174822246455834"/>
    <x v="0"/>
  </r>
  <r>
    <x v="0"/>
    <n v="5540246183590"/>
    <n v="2499"/>
    <n v="34662.167999999998"/>
    <n v="0"/>
    <x v="1"/>
    <n v="13.870415366146458"/>
    <x v="0"/>
  </r>
  <r>
    <x v="0"/>
    <n v="5540246183844"/>
    <n v="142"/>
    <n v="4084.5600000000004"/>
    <n v="232"/>
    <x v="0"/>
    <n v="28.764507042253523"/>
    <x v="0"/>
  </r>
  <r>
    <x v="0"/>
    <n v="5540246184036"/>
    <n v="158"/>
    <n v="2702.5920000000001"/>
    <n v="205"/>
    <x v="0"/>
    <n v="17.105012658227849"/>
    <x v="0"/>
  </r>
  <r>
    <x v="0"/>
    <n v="5540246184617"/>
    <n v="32629"/>
    <n v="46174.924800000001"/>
    <n v="56664"/>
    <x v="1"/>
    <n v="1.4151498605534953"/>
    <x v="0"/>
  </r>
  <r>
    <x v="0"/>
    <n v="5540246184808"/>
    <n v="0"/>
    <n v="0"/>
    <n v="16287"/>
    <x v="2"/>
    <n v="0"/>
    <x v="1"/>
  </r>
  <r>
    <x v="0"/>
    <n v="5540246185278"/>
    <n v="5285"/>
    <n v="5215.7088000000003"/>
    <n v="34664"/>
    <x v="3"/>
    <n v="0.9868890823084201"/>
    <x v="0"/>
  </r>
  <r>
    <x v="0"/>
    <n v="5540246185429"/>
    <n v="168"/>
    <n v="883.35360000000003"/>
    <n v="529"/>
    <x v="2"/>
    <n v="5.258057142857143"/>
    <x v="0"/>
  </r>
  <r>
    <x v="0"/>
    <n v="5540246185562"/>
    <n v="488"/>
    <n v="1415.2320000000002"/>
    <n v="195"/>
    <x v="2"/>
    <n v="2.9000655737704921"/>
    <x v="0"/>
  </r>
  <r>
    <x v="0"/>
    <n v="5540246185627"/>
    <n v="7"/>
    <n v="4027.9680000000003"/>
    <n v="0"/>
    <x v="4"/>
    <n v="575.42400000000009"/>
    <x v="0"/>
  </r>
  <r>
    <x v="0"/>
    <n v="5540246186010"/>
    <n v="63"/>
    <n v="9227.3904000000002"/>
    <n v="14"/>
    <x v="4"/>
    <n v="146.46651428571428"/>
    <x v="0"/>
  </r>
  <r>
    <x v="0"/>
    <n v="5540246186011"/>
    <n v="96"/>
    <n v="5416.3296"/>
    <n v="28"/>
    <x v="4"/>
    <n v="56.420099999999998"/>
    <x v="0"/>
  </r>
  <r>
    <x v="0"/>
    <n v="5540246186017"/>
    <n v="28"/>
    <n v="2947.6224000000002"/>
    <n v="7"/>
    <x v="4"/>
    <n v="105.27222857142858"/>
    <x v="0"/>
  </r>
  <r>
    <x v="0"/>
    <n v="5540246186325"/>
    <n v="418"/>
    <n v="1026.432"/>
    <n v="613"/>
    <x v="2"/>
    <n v="2.4555789473684211"/>
    <x v="0"/>
  </r>
  <r>
    <x v="0"/>
    <n v="5540246186351"/>
    <n v="453"/>
    <n v="26813.592000000004"/>
    <n v="759"/>
    <x v="1"/>
    <n v="59.191152317880807"/>
    <x v="0"/>
  </r>
  <r>
    <x v="0"/>
    <n v="5540246186352"/>
    <n v="870"/>
    <n v="9153"/>
    <n v="3434"/>
    <x v="1"/>
    <n v="10.520689655172413"/>
    <x v="0"/>
  </r>
  <r>
    <x v="0"/>
    <n v="5540246187882"/>
    <n v="96"/>
    <n v="3649.0176000000001"/>
    <n v="7"/>
    <x v="4"/>
    <n v="38.010600000000004"/>
    <x v="0"/>
  </r>
  <r>
    <x v="0"/>
    <n v="5540246187940"/>
    <n v="418"/>
    <n v="3576.96"/>
    <n v="10"/>
    <x v="1"/>
    <n v="8.557320574162679"/>
    <x v="0"/>
  </r>
  <r>
    <x v="0"/>
    <n v="5540246187987"/>
    <n v="1671"/>
    <n v="821.14560000000006"/>
    <n v="38475"/>
    <x v="2"/>
    <n v="0.49140969479353686"/>
    <x v="0"/>
  </r>
  <r>
    <x v="0"/>
    <n v="5540246187995"/>
    <n v="0"/>
    <n v="0"/>
    <n v="386"/>
    <x v="4"/>
    <n v="0"/>
    <x v="1"/>
  </r>
  <r>
    <x v="0"/>
    <n v="5540246187996"/>
    <n v="0"/>
    <n v="0"/>
    <n v="0"/>
    <x v="4"/>
    <n v="0"/>
    <x v="1"/>
  </r>
  <r>
    <x v="0"/>
    <n v="5540246187997"/>
    <n v="0"/>
    <n v="0"/>
    <n v="12"/>
    <x v="4"/>
    <n v="0"/>
    <x v="1"/>
  </r>
  <r>
    <x v="0"/>
    <n v="5540246187998"/>
    <n v="0"/>
    <n v="0"/>
    <n v="374"/>
    <x v="4"/>
    <n v="0"/>
    <x v="1"/>
  </r>
  <r>
    <x v="0"/>
    <n v="5540246188047"/>
    <n v="154"/>
    <n v="18652.550400000004"/>
    <n v="35"/>
    <x v="4"/>
    <n v="121.12045714285716"/>
    <x v="0"/>
  </r>
  <r>
    <x v="0"/>
    <n v="5540246188175"/>
    <n v="0"/>
    <n v="0"/>
    <n v="288"/>
    <x v="2"/>
    <n v="0"/>
    <x v="1"/>
  </r>
  <r>
    <x v="0"/>
    <n v="5540246188200"/>
    <n v="0"/>
    <n v="0"/>
    <n v="12733"/>
    <x v="2"/>
    <n v="0"/>
    <x v="1"/>
  </r>
  <r>
    <x v="0"/>
    <n v="5540246188224"/>
    <n v="5568"/>
    <n v="6531.84"/>
    <n v="12876"/>
    <x v="3"/>
    <n v="1.173103448275862"/>
    <x v="0"/>
  </r>
  <r>
    <x v="0"/>
    <n v="5540246188512"/>
    <n v="179"/>
    <n v="24488.9568"/>
    <n v="28"/>
    <x v="4"/>
    <n v="136.80981452513967"/>
    <x v="0"/>
  </r>
  <r>
    <x v="0"/>
    <n v="5540246188583"/>
    <n v="4594"/>
    <n v="16448.572800000002"/>
    <n v="8464"/>
    <x v="0"/>
    <n v="3.5804468437091863"/>
    <x v="0"/>
  </r>
  <r>
    <x v="0"/>
    <n v="5540246188647"/>
    <n v="1798"/>
    <n v="26616.600000000002"/>
    <n v="0"/>
    <x v="1"/>
    <n v="14.80344827586207"/>
    <x v="0"/>
  </r>
  <r>
    <x v="0"/>
    <n v="5540246190092"/>
    <n v="96"/>
    <n v="13163.5584"/>
    <n v="47"/>
    <x v="4"/>
    <n v="137.12039999999999"/>
    <x v="0"/>
  </r>
  <r>
    <x v="0"/>
    <n v="5540246190097"/>
    <n v="4880"/>
    <n v="120385.00800000002"/>
    <n v="8234"/>
    <x v="3"/>
    <n v="24.669059016393447"/>
    <x v="0"/>
  </r>
  <r>
    <x v="0"/>
    <n v="5540246190727"/>
    <n v="383"/>
    <n v="4326.0048000000006"/>
    <n v="557"/>
    <x v="0"/>
    <n v="11.295051697127938"/>
    <x v="0"/>
  </r>
  <r>
    <x v="0"/>
    <n v="5540246190743"/>
    <n v="140"/>
    <n v="1181.9520000000002"/>
    <n v="808"/>
    <x v="2"/>
    <n v="8.442514285714287"/>
    <x v="0"/>
  </r>
  <r>
    <x v="0"/>
    <n v="5540246190831"/>
    <n v="2019"/>
    <n v="15187.694400000002"/>
    <n v="720"/>
    <x v="1"/>
    <n v="7.5223845468053501"/>
    <x v="0"/>
  </r>
  <r>
    <x v="0"/>
    <n v="5540246190835"/>
    <n v="114"/>
    <n v="24029.9136"/>
    <n v="52"/>
    <x v="0"/>
    <n v="210.78871578947368"/>
    <x v="0"/>
  </r>
  <r>
    <x v="0"/>
    <n v="5540246191380"/>
    <n v="557"/>
    <n v="2633.4720000000002"/>
    <n v="140"/>
    <x v="2"/>
    <n v="4.7279569120287253"/>
    <x v="0"/>
  </r>
  <r>
    <x v="0"/>
    <n v="5540246191394"/>
    <n v="2436"/>
    <n v="13009.248000000001"/>
    <n v="0"/>
    <x v="2"/>
    <n v="5.3404137931034485"/>
    <x v="0"/>
  </r>
  <r>
    <x v="0"/>
    <n v="5540246191594"/>
    <n v="112"/>
    <n v="199.88640000000004"/>
    <n v="112"/>
    <x v="2"/>
    <n v="1.7847000000000004"/>
    <x v="0"/>
  </r>
  <r>
    <x v="0"/>
    <n v="5540246191596"/>
    <n v="161"/>
    <n v="8936.4384000000009"/>
    <n v="156"/>
    <x v="0"/>
    <n v="55.50582857142858"/>
    <x v="0"/>
  </r>
  <r>
    <x v="0"/>
    <n v="5540246191598"/>
    <n v="0"/>
    <n v="0"/>
    <n v="1935"/>
    <x v="2"/>
    <n v="0"/>
    <x v="1"/>
  </r>
  <r>
    <x v="0"/>
    <n v="5540246191718"/>
    <n v="1235"/>
    <n v="3658.7808000000005"/>
    <n v="488"/>
    <x v="1"/>
    <n v="2.9625755465587047"/>
    <x v="0"/>
  </r>
  <r>
    <x v="0"/>
    <n v="5540246191736"/>
    <n v="288"/>
    <n v="9304.7616000000016"/>
    <n v="0"/>
    <x v="2"/>
    <n v="32.308200000000006"/>
    <x v="0"/>
  </r>
  <r>
    <x v="0"/>
    <n v="5540246192102"/>
    <n v="7879"/>
    <n v="8626.3919999999998"/>
    <n v="6652"/>
    <x v="2"/>
    <n v="1.0948587384185811"/>
    <x v="0"/>
  </r>
  <r>
    <x v="0"/>
    <n v="5540246192209"/>
    <n v="2478"/>
    <n v="12457.152"/>
    <n v="1420"/>
    <x v="1"/>
    <n v="5.0270992736077478"/>
    <x v="0"/>
  </r>
  <r>
    <x v="0"/>
    <n v="5540246192264"/>
    <n v="149"/>
    <n v="2156.5439999999999"/>
    <n v="1578"/>
    <x v="2"/>
    <n v="14.473449664429529"/>
    <x v="0"/>
  </r>
  <r>
    <x v="0"/>
    <n v="5540246192265"/>
    <n v="706"/>
    <n v="9442.4832000000024"/>
    <n v="1782"/>
    <x v="2"/>
    <n v="13.374622096317283"/>
    <x v="0"/>
  </r>
  <r>
    <x v="0"/>
    <n v="5540246192462"/>
    <n v="1114"/>
    <n v="7153.92"/>
    <n v="669"/>
    <x v="1"/>
    <n v="6.4218312387791743"/>
    <x v="0"/>
  </r>
  <r>
    <x v="0"/>
    <n v="5540246192505"/>
    <n v="0"/>
    <n v="0"/>
    <n v="0"/>
    <x v="1"/>
    <n v="0"/>
    <x v="1"/>
  </r>
  <r>
    <x v="0"/>
    <n v="5540246192518"/>
    <n v="6292"/>
    <n v="40958.567999999999"/>
    <n v="7545"/>
    <x v="1"/>
    <n v="6.5096261919898284"/>
    <x v="0"/>
  </r>
  <r>
    <x v="0"/>
    <n v="5540246192571"/>
    <n v="1003"/>
    <n v="2620.2096000000001"/>
    <n v="209"/>
    <x v="1"/>
    <n v="2.6123724825523431"/>
    <x v="0"/>
  </r>
  <r>
    <x v="0"/>
    <n v="5540246192594"/>
    <n v="706"/>
    <n v="4662.1440000000002"/>
    <n v="195"/>
    <x v="1"/>
    <n v="6.6036033994334282"/>
    <x v="0"/>
  </r>
  <r>
    <x v="0"/>
    <n v="5540246192824"/>
    <n v="919"/>
    <n v="4947.3936000000003"/>
    <n v="669"/>
    <x v="1"/>
    <n v="5.3834533188248104"/>
    <x v="0"/>
  </r>
  <r>
    <x v="0"/>
    <n v="5540246192831"/>
    <n v="780"/>
    <n v="6909.2352000000001"/>
    <n v="455"/>
    <x v="1"/>
    <n v="8.8579938461538461"/>
    <x v="0"/>
  </r>
  <r>
    <x v="0"/>
    <n v="5540246192836"/>
    <n v="84"/>
    <n v="11558.2464"/>
    <n v="0"/>
    <x v="4"/>
    <n v="137.59817142857142"/>
    <x v="0"/>
  </r>
  <r>
    <x v="0"/>
    <n v="5540246192907"/>
    <n v="2200"/>
    <n v="61737.552000000003"/>
    <n v="2005"/>
    <x v="3"/>
    <n v="28.062523636363636"/>
    <x v="0"/>
  </r>
  <r>
    <x v="0"/>
    <n v="5540246193249"/>
    <n v="1244"/>
    <n v="54530.495999999999"/>
    <n v="956"/>
    <x v="4"/>
    <n v="43.8348038585209"/>
    <x v="0"/>
  </r>
  <r>
    <x v="0"/>
    <n v="5540246193316"/>
    <n v="358"/>
    <n v="10817.452800000001"/>
    <n v="98"/>
    <x v="0"/>
    <n v="30.216348603351957"/>
    <x v="0"/>
  </r>
  <r>
    <x v="0"/>
    <n v="5540246193409"/>
    <n v="116"/>
    <n v="5961.6"/>
    <n v="21"/>
    <x v="0"/>
    <n v="51.393103448275866"/>
    <x v="0"/>
  </r>
  <r>
    <x v="0"/>
    <n v="5540246193505"/>
    <n v="0"/>
    <n v="0"/>
    <n v="52432"/>
    <x v="0"/>
    <n v="0"/>
    <x v="1"/>
  </r>
  <r>
    <x v="0"/>
    <n v="5540246193566"/>
    <n v="14292"/>
    <n v="127733.76000000001"/>
    <n v="4443"/>
    <x v="3"/>
    <n v="8.9374307304785905"/>
    <x v="0"/>
  </r>
  <r>
    <x v="0"/>
    <n v="5540246193999"/>
    <n v="0"/>
    <n v="0"/>
    <n v="0"/>
    <x v="1"/>
    <n v="0"/>
    <x v="1"/>
  </r>
  <r>
    <x v="1"/>
    <n v="5540246170256"/>
    <n v="2759"/>
    <n v="18542.692800000001"/>
    <n v="10721"/>
    <x v="0"/>
    <n v="6.7208020297209137"/>
    <x v="0"/>
  </r>
  <r>
    <x v="1"/>
    <n v="5540246171759"/>
    <n v="2887"/>
    <n v="15853.536000000002"/>
    <n v="5151"/>
    <x v="1"/>
    <n v="5.4913529615517849"/>
    <x v="0"/>
  </r>
  <r>
    <x v="1"/>
    <n v="5540246171796"/>
    <n v="1351"/>
    <n v="10243.022400000002"/>
    <n v="1351"/>
    <x v="2"/>
    <n v="7.5818078460399718"/>
    <x v="0"/>
  </r>
  <r>
    <x v="1"/>
    <n v="5540246171888"/>
    <n v="1457"/>
    <n v="24552.288"/>
    <n v="2733"/>
    <x v="0"/>
    <n v="16.851261496225121"/>
    <x v="0"/>
  </r>
  <r>
    <x v="1"/>
    <n v="5540246171933"/>
    <n v="1114"/>
    <n v="717.46560000000011"/>
    <n v="9403"/>
    <x v="2"/>
    <n v="0.64404452423698388"/>
    <x v="0"/>
  </r>
  <r>
    <x v="1"/>
    <n v="5540246172539"/>
    <n v="56"/>
    <n v="1158.7104000000002"/>
    <n v="116"/>
    <x v="2"/>
    <n v="20.691257142857147"/>
    <x v="0"/>
  </r>
  <r>
    <x v="1"/>
    <n v="5540246172669"/>
    <n v="738"/>
    <n v="10039.420800000002"/>
    <n v="989"/>
    <x v="2"/>
    <n v="13.603551219512198"/>
    <x v="0"/>
  </r>
  <r>
    <x v="1"/>
    <n v="5540246172978"/>
    <n v="0"/>
    <n v="0"/>
    <n v="13531"/>
    <x v="2"/>
    <n v="0"/>
    <x v="1"/>
  </r>
  <r>
    <x v="1"/>
    <n v="5540246173472"/>
    <n v="321"/>
    <n v="7392.3840000000009"/>
    <n v="808"/>
    <x v="2"/>
    <n v="23.029233644859815"/>
    <x v="0"/>
  </r>
  <r>
    <x v="1"/>
    <n v="5540246173685"/>
    <n v="738"/>
    <n v="18628.185600000001"/>
    <n v="372"/>
    <x v="4"/>
    <n v="25.241443902439027"/>
    <x v="0"/>
  </r>
  <r>
    <x v="1"/>
    <n v="5540246173686"/>
    <n v="560"/>
    <n v="14117.587200000002"/>
    <n v="430"/>
    <x v="4"/>
    <n v="25.209977142857145"/>
    <x v="0"/>
  </r>
  <r>
    <x v="1"/>
    <n v="5540246173906"/>
    <n v="669"/>
    <n v="12416.7168"/>
    <n v="2413"/>
    <x v="3"/>
    <n v="18.560114798206278"/>
    <x v="0"/>
  </r>
  <r>
    <x v="1"/>
    <n v="5540246174095"/>
    <n v="56"/>
    <n v="1737.6768000000002"/>
    <n v="174"/>
    <x v="2"/>
    <n v="31.02994285714286"/>
    <x v="0"/>
  </r>
  <r>
    <x v="1"/>
    <n v="5540246174174"/>
    <n v="154"/>
    <n v="2037.1824000000001"/>
    <n v="766"/>
    <x v="2"/>
    <n v="13.228457142857144"/>
    <x v="0"/>
  </r>
  <r>
    <x v="1"/>
    <n v="5540246175047"/>
    <n v="404"/>
    <n v="4277.0591999999997"/>
    <n v="543"/>
    <x v="2"/>
    <n v="10.586780198019801"/>
    <x v="0"/>
  </r>
  <r>
    <x v="1"/>
    <n v="5540246175049"/>
    <n v="613"/>
    <n v="6375.2832000000008"/>
    <n v="2757"/>
    <x v="2"/>
    <n v="10.400135725938011"/>
    <x v="0"/>
  </r>
  <r>
    <x v="1"/>
    <n v="5540246175050"/>
    <n v="571"/>
    <n v="6610.1184000000003"/>
    <n v="2993"/>
    <x v="2"/>
    <n v="11.576389492119089"/>
    <x v="0"/>
  </r>
  <r>
    <x v="1"/>
    <n v="5540246175372"/>
    <n v="3272"/>
    <n v="12791.52"/>
    <n v="383"/>
    <x v="0"/>
    <n v="3.909388753056235"/>
    <x v="0"/>
  </r>
  <r>
    <x v="1"/>
    <n v="5540246175461"/>
    <n v="6014"/>
    <n v="55427.328000000001"/>
    <n v="0"/>
    <x v="1"/>
    <n v="9.2163831060858001"/>
    <x v="0"/>
  </r>
  <r>
    <x v="1"/>
    <n v="5540246176294"/>
    <n v="2636"/>
    <n v="2429.2224000000006"/>
    <n v="27618"/>
    <x v="2"/>
    <n v="0.92155629742033407"/>
    <x v="0"/>
  </r>
  <r>
    <x v="1"/>
    <n v="5540246176295"/>
    <n v="3564"/>
    <n v="3284.5824000000002"/>
    <n v="127805"/>
    <x v="2"/>
    <n v="0.92160000000000009"/>
    <x v="0"/>
  </r>
  <r>
    <x v="1"/>
    <n v="5540246176699"/>
    <n v="-836"/>
    <n v="-373.24800000000005"/>
    <n v="47816"/>
    <x v="2"/>
    <n v="0.44646889952153118"/>
    <x v="1"/>
  </r>
  <r>
    <x v="1"/>
    <n v="5540246177132"/>
    <n v="9512"/>
    <n v="34892.639999999999"/>
    <n v="66816"/>
    <x v="1"/>
    <n v="3.6682758620689655"/>
    <x v="0"/>
  </r>
  <r>
    <x v="1"/>
    <n v="5540246177133"/>
    <n v="14825"/>
    <n v="53829.36"/>
    <n v="29279"/>
    <x v="1"/>
    <n v="3.6309854974704892"/>
    <x v="0"/>
  </r>
  <r>
    <x v="1"/>
    <n v="5540246177376"/>
    <n v="1235"/>
    <n v="48722.688000000002"/>
    <n v="1005"/>
    <x v="0"/>
    <n v="39.451569230769231"/>
    <x v="0"/>
  </r>
  <r>
    <x v="1"/>
    <n v="5540246180522"/>
    <n v="1126"/>
    <n v="19694.88"/>
    <n v="1747"/>
    <x v="0"/>
    <n v="17.491012433392541"/>
    <x v="0"/>
  </r>
  <r>
    <x v="1"/>
    <n v="5540246181016"/>
    <n v="8018"/>
    <n v="65407.996800000001"/>
    <n v="20129"/>
    <x v="3"/>
    <n v="8.1576448989773009"/>
    <x v="0"/>
  </r>
  <r>
    <x v="1"/>
    <n v="5540246181061"/>
    <n v="37689"/>
    <n v="45826.516800000005"/>
    <n v="84147"/>
    <x v="3"/>
    <n v="1.2159122502586963"/>
    <x v="0"/>
  </r>
  <r>
    <x v="1"/>
    <n v="5540246182684"/>
    <n v="260"/>
    <n v="13039.488000000001"/>
    <n v="434"/>
    <x v="0"/>
    <n v="50.151876923076927"/>
    <x v="0"/>
  </r>
  <r>
    <x v="1"/>
    <n v="5540246183130"/>
    <n v="6369"/>
    <n v="26966.001600000003"/>
    <n v="8018"/>
    <x v="1"/>
    <n v="4.2339459255770144"/>
    <x v="0"/>
  </r>
  <r>
    <x v="1"/>
    <n v="5540246183455"/>
    <n v="348"/>
    <n v="2734.5600000000004"/>
    <n v="673"/>
    <x v="1"/>
    <n v="7.8579310344827595"/>
    <x v="0"/>
  </r>
  <r>
    <x v="1"/>
    <n v="5540246183537"/>
    <n v="6329"/>
    <n v="8897.6448"/>
    <n v="4566"/>
    <x v="1"/>
    <n v="1.4058531837573076"/>
    <x v="0"/>
  </r>
  <r>
    <x v="1"/>
    <n v="5540246183538"/>
    <n v="2766"/>
    <n v="3630.3552000000004"/>
    <n v="3137"/>
    <x v="1"/>
    <n v="1.3124928416485901"/>
    <x v="0"/>
  </r>
  <r>
    <x v="1"/>
    <n v="5540246183541"/>
    <n v="1253"/>
    <n v="11290.752"/>
    <n v="1346"/>
    <x v="1"/>
    <n v="9.0109752593774939"/>
    <x v="0"/>
  </r>
  <r>
    <x v="1"/>
    <n v="5540246183542"/>
    <n v="0"/>
    <n v="0"/>
    <n v="0"/>
    <x v="1"/>
    <n v="0"/>
    <x v="1"/>
  </r>
  <r>
    <x v="1"/>
    <n v="5540246183547"/>
    <n v="4234"/>
    <n v="43519.68"/>
    <n v="19546"/>
    <x v="3"/>
    <n v="10.278620689655172"/>
    <x v="0"/>
  </r>
  <r>
    <x v="1"/>
    <n v="5540246183552"/>
    <n v="708"/>
    <n v="1304.424"/>
    <n v="168"/>
    <x v="1"/>
    <n v="1.8424067796610168"/>
    <x v="0"/>
  </r>
  <r>
    <x v="1"/>
    <n v="5540246183554"/>
    <n v="1601"/>
    <n v="12030.508800000001"/>
    <n v="56"/>
    <x v="1"/>
    <n v="7.5143715178013748"/>
    <x v="0"/>
  </r>
  <r>
    <x v="1"/>
    <n v="5540246183555"/>
    <n v="2840"/>
    <n v="3796.5456000000004"/>
    <n v="947"/>
    <x v="1"/>
    <n v="1.3368118309859156"/>
    <x v="0"/>
  </r>
  <r>
    <x v="1"/>
    <n v="5540246183556"/>
    <n v="2436"/>
    <n v="18280.080000000002"/>
    <n v="1518"/>
    <x v="1"/>
    <n v="7.5041379310344833"/>
    <x v="0"/>
  </r>
  <r>
    <x v="1"/>
    <n v="5540246183558"/>
    <n v="2251"/>
    <n v="12403.584000000001"/>
    <n v="4780"/>
    <x v="1"/>
    <n v="5.5102549977787652"/>
    <x v="0"/>
  </r>
  <r>
    <x v="1"/>
    <n v="5540246183560"/>
    <n v="418"/>
    <n v="10186.560000000001"/>
    <n v="335"/>
    <x v="1"/>
    <n v="24.369760765550243"/>
    <x v="0"/>
  </r>
  <r>
    <x v="1"/>
    <n v="5540246183562"/>
    <n v="604"/>
    <n v="1943.1360000000002"/>
    <n v="5893"/>
    <x v="1"/>
    <n v="3.2171125827814571"/>
    <x v="0"/>
  </r>
  <r>
    <x v="1"/>
    <n v="5540246183587"/>
    <n v="717"/>
    <n v="15096.153600000001"/>
    <n v="703"/>
    <x v="1"/>
    <n v="21.054607531380753"/>
    <x v="0"/>
  </r>
  <r>
    <x v="1"/>
    <n v="5540246183589"/>
    <n v="1601"/>
    <n v="21104.064000000002"/>
    <n v="2228"/>
    <x v="1"/>
    <n v="13.181801374141163"/>
    <x v="0"/>
  </r>
  <r>
    <x v="1"/>
    <n v="5540246183590"/>
    <n v="2499"/>
    <n v="34662.167999999998"/>
    <n v="181"/>
    <x v="1"/>
    <n v="13.870415366146458"/>
    <x v="0"/>
  </r>
  <r>
    <x v="1"/>
    <n v="5540246183844"/>
    <n v="216"/>
    <n v="6227.2800000000007"/>
    <n v="316"/>
    <x v="0"/>
    <n v="28.830000000000002"/>
    <x v="0"/>
  </r>
  <r>
    <x v="1"/>
    <n v="5540246184036"/>
    <n v="214"/>
    <n v="3656.4480000000003"/>
    <n v="230"/>
    <x v="0"/>
    <n v="17.086205607476636"/>
    <x v="0"/>
  </r>
  <r>
    <x v="1"/>
    <n v="5540246184617"/>
    <n v="61211"/>
    <n v="86623.948800000013"/>
    <n v="49036"/>
    <x v="1"/>
    <n v="1.4151696394438911"/>
    <x v="0"/>
  </r>
  <r>
    <x v="1"/>
    <n v="5540246185278"/>
    <n v="30311"/>
    <n v="29913.624"/>
    <n v="53316"/>
    <x v="3"/>
    <n v="0.98689003991950119"/>
    <x v="0"/>
  </r>
  <r>
    <x v="1"/>
    <n v="5540246185429"/>
    <n v="126"/>
    <n v="662.51520000000005"/>
    <n v="613"/>
    <x v="2"/>
    <n v="5.258057142857143"/>
    <x v="0"/>
  </r>
  <r>
    <x v="1"/>
    <n v="5540246185562"/>
    <n v="293"/>
    <n v="849.13920000000007"/>
    <n v="321"/>
    <x v="2"/>
    <n v="2.8980860068259386"/>
    <x v="0"/>
  </r>
  <r>
    <x v="1"/>
    <n v="5540246185627"/>
    <n v="5"/>
    <n v="2685.3120000000004"/>
    <n v="0"/>
    <x v="4"/>
    <n v="537.06240000000003"/>
    <x v="0"/>
  </r>
  <r>
    <x v="1"/>
    <n v="5540246186010"/>
    <n v="49"/>
    <n v="7176.8591999999999"/>
    <n v="12"/>
    <x v="4"/>
    <n v="146.46651428571428"/>
    <x v="0"/>
  </r>
  <r>
    <x v="1"/>
    <n v="5540246186011"/>
    <n v="114"/>
    <n v="6473.1744000000008"/>
    <n v="10"/>
    <x v="4"/>
    <n v="56.782231578947375"/>
    <x v="0"/>
  </r>
  <r>
    <x v="1"/>
    <n v="5540246186017"/>
    <n v="21"/>
    <n v="2210.7168000000001"/>
    <n v="7"/>
    <x v="4"/>
    <n v="105.27222857142858"/>
    <x v="0"/>
  </r>
  <r>
    <x v="1"/>
    <n v="5540246186325"/>
    <n v="362"/>
    <n v="889.57439999999997"/>
    <n v="794"/>
    <x v="2"/>
    <n v="2.4573878453038671"/>
    <x v="0"/>
  </r>
  <r>
    <x v="1"/>
    <n v="5540246186351"/>
    <n v="1386"/>
    <n v="82090.843200000003"/>
    <n v="773"/>
    <x v="1"/>
    <n v="59.228602597402599"/>
    <x v="0"/>
  </r>
  <r>
    <x v="1"/>
    <n v="5540246186352"/>
    <n v="1195"/>
    <n v="12570.12"/>
    <n v="4675"/>
    <x v="1"/>
    <n v="10.518928870292887"/>
    <x v="0"/>
  </r>
  <r>
    <x v="1"/>
    <n v="5540246187882"/>
    <n v="89"/>
    <n v="3382.0416"/>
    <n v="19"/>
    <x v="4"/>
    <n v="38.000467415730334"/>
    <x v="0"/>
  </r>
  <r>
    <x v="1"/>
    <n v="5540246187940"/>
    <n v="409"/>
    <n v="3497.4720000000002"/>
    <n v="0"/>
    <x v="1"/>
    <n v="8.5512762836185825"/>
    <x v="0"/>
  </r>
  <r>
    <x v="1"/>
    <n v="5540246187987"/>
    <n v="2729"/>
    <n v="1341.1872000000001"/>
    <n v="59355"/>
    <x v="2"/>
    <n v="0.49145738365701724"/>
    <x v="0"/>
  </r>
  <r>
    <x v="1"/>
    <n v="5540246187995"/>
    <n v="1933"/>
    <n v="169528.16159999999"/>
    <n v="996"/>
    <x v="4"/>
    <n v="87.702101189860315"/>
    <x v="0"/>
  </r>
  <r>
    <x v="1"/>
    <n v="5540246187996"/>
    <n v="348"/>
    <n v="16089.840000000002"/>
    <n v="14"/>
    <x v="4"/>
    <n v="46.235172413793109"/>
    <x v="0"/>
  </r>
  <r>
    <x v="1"/>
    <n v="5540246187997"/>
    <n v="337"/>
    <n v="16806.312000000002"/>
    <n v="84"/>
    <x v="4"/>
    <n v="49.870362017804162"/>
    <x v="0"/>
  </r>
  <r>
    <x v="1"/>
    <n v="5540246187998"/>
    <n v="1031"/>
    <n v="52958.188800000004"/>
    <n v="555"/>
    <x v="4"/>
    <n v="51.365847526673136"/>
    <x v="0"/>
  </r>
  <r>
    <x v="1"/>
    <n v="5540246188047"/>
    <n v="358"/>
    <n v="43522.617600000005"/>
    <n v="45"/>
    <x v="4"/>
    <n v="121.57155754189945"/>
    <x v="0"/>
  </r>
  <r>
    <x v="1"/>
    <n v="5540246188175"/>
    <n v="103"/>
    <n v="2913.9264000000003"/>
    <n v="455"/>
    <x v="2"/>
    <n v="28.290547572815537"/>
    <x v="0"/>
  </r>
  <r>
    <x v="1"/>
    <n v="5540246188200"/>
    <n v="780"/>
    <n v="1437.0047999999999"/>
    <n v="15289"/>
    <x v="2"/>
    <n v="1.842313846153846"/>
    <x v="0"/>
  </r>
  <r>
    <x v="1"/>
    <n v="5540246188224"/>
    <n v="14616"/>
    <n v="17146.080000000002"/>
    <n v="19720"/>
    <x v="3"/>
    <n v="1.1731034482758622"/>
    <x v="0"/>
  </r>
  <r>
    <x v="1"/>
    <n v="5540246188512"/>
    <n v="151"/>
    <n v="20672.496000000003"/>
    <n v="33"/>
    <x v="4"/>
    <n v="136.90394701986756"/>
    <x v="0"/>
  </r>
  <r>
    <x v="1"/>
    <n v="5540246188583"/>
    <n v="4483"/>
    <n v="16049.836800000001"/>
    <n v="11220"/>
    <x v="0"/>
    <n v="3.5801554316306046"/>
    <x v="0"/>
  </r>
  <r>
    <x v="1"/>
    <n v="5540246188647"/>
    <n v="1798"/>
    <n v="26616.600000000002"/>
    <n v="0"/>
    <x v="1"/>
    <n v="14.80344827586207"/>
    <x v="0"/>
  </r>
  <r>
    <x v="1"/>
    <n v="5540246190092"/>
    <n v="49"/>
    <n v="6742.3104000000003"/>
    <n v="49"/>
    <x v="4"/>
    <n v="137.59817142857145"/>
    <x v="0"/>
  </r>
  <r>
    <x v="1"/>
    <n v="5540246190097"/>
    <n v="3104"/>
    <n v="77433.753599999996"/>
    <n v="12982"/>
    <x v="3"/>
    <n v="24.946441237113401"/>
    <x v="0"/>
  </r>
  <r>
    <x v="1"/>
    <n v="5540246190727"/>
    <n v="2332"/>
    <n v="26349.192000000003"/>
    <n v="696"/>
    <x v="0"/>
    <n v="11.298967409948544"/>
    <x v="0"/>
  </r>
  <r>
    <x v="1"/>
    <n v="5540246190743"/>
    <n v="279"/>
    <n v="2363.9040000000005"/>
    <n v="669"/>
    <x v="2"/>
    <n v="8.4727741935483891"/>
    <x v="0"/>
  </r>
  <r>
    <x v="1"/>
    <n v="5540246190831"/>
    <n v="1300"/>
    <n v="9775.9872000000014"/>
    <n v="0"/>
    <x v="1"/>
    <n v="7.5199901538461553"/>
    <x v="0"/>
  </r>
  <r>
    <x v="1"/>
    <n v="5540246190835"/>
    <n v="156"/>
    <n v="32857.228800000004"/>
    <n v="21"/>
    <x v="0"/>
    <n v="210.62326153846158"/>
    <x v="0"/>
  </r>
  <r>
    <x v="1"/>
    <n v="5540246191380"/>
    <n v="418"/>
    <n v="1975.104"/>
    <n v="0"/>
    <x v="2"/>
    <n v="4.7251291866028708"/>
    <x v="0"/>
  </r>
  <r>
    <x v="1"/>
    <n v="5540246191394"/>
    <n v="2436"/>
    <n v="13009.248000000001"/>
    <n v="0"/>
    <x v="2"/>
    <n v="5.3404137931034485"/>
    <x v="0"/>
  </r>
  <r>
    <x v="1"/>
    <n v="5540246191596"/>
    <n v="79"/>
    <n v="4403.4624000000003"/>
    <n v="179"/>
    <x v="0"/>
    <n v="55.740030379746841"/>
    <x v="0"/>
  </r>
  <r>
    <x v="1"/>
    <n v="5540246191718"/>
    <n v="748"/>
    <n v="2214.5184000000004"/>
    <n v="325"/>
    <x v="1"/>
    <n v="2.960586096256685"/>
    <x v="0"/>
  </r>
  <r>
    <x v="1"/>
    <n v="5540246191736"/>
    <n v="288"/>
    <n v="9304.7616000000016"/>
    <n v="70"/>
    <x v="2"/>
    <n v="32.308200000000006"/>
    <x v="0"/>
  </r>
  <r>
    <x v="1"/>
    <n v="5540246192102"/>
    <n v="5086"/>
    <n v="5568.0480000000007"/>
    <n v="9125"/>
    <x v="2"/>
    <n v="1.0947793944160442"/>
    <x v="0"/>
  </r>
  <r>
    <x v="1"/>
    <n v="5540246192209"/>
    <n v="3286"/>
    <n v="16516.224000000002"/>
    <n v="3202"/>
    <x v="1"/>
    <n v="5.0262398052343285"/>
    <x v="0"/>
  </r>
  <r>
    <x v="1"/>
    <n v="5540246192264"/>
    <n v="1058"/>
    <n v="15365.376000000002"/>
    <n v="1838"/>
    <x v="2"/>
    <n v="14.523039697542535"/>
    <x v="0"/>
  </r>
  <r>
    <x v="1"/>
    <n v="5540246192265"/>
    <n v="0"/>
    <n v="0"/>
    <n v="1207"/>
    <x v="2"/>
    <n v="0"/>
    <x v="1"/>
  </r>
  <r>
    <x v="1"/>
    <n v="5540246192462"/>
    <n v="1337"/>
    <n v="9176.9328000000005"/>
    <n v="650"/>
    <x v="1"/>
    <n v="6.863824083769634"/>
    <x v="0"/>
  </r>
  <r>
    <x v="1"/>
    <n v="5540246192505"/>
    <n v="18375"/>
    <n v="26002.944"/>
    <n v="2079"/>
    <x v="1"/>
    <n v="1.4151262040816326"/>
    <x v="0"/>
  </r>
  <r>
    <x v="1"/>
    <n v="5540246192518"/>
    <n v="6933"/>
    <n v="45798.134400000003"/>
    <n v="11025"/>
    <x v="1"/>
    <n v="6.6058177412375603"/>
    <x v="0"/>
  </r>
  <r>
    <x v="1"/>
    <n v="5540246192571"/>
    <n v="794"/>
    <n v="2074.3344000000002"/>
    <n v="376"/>
    <x v="1"/>
    <n v="2.6125118387909323"/>
    <x v="0"/>
  </r>
  <r>
    <x v="1"/>
    <n v="5540246192594"/>
    <n v="808"/>
    <n v="5336.9280000000008"/>
    <n v="195"/>
    <x v="1"/>
    <n v="6.6051089108910901"/>
    <x v="0"/>
  </r>
  <r>
    <x v="1"/>
    <n v="5540246192824"/>
    <n v="251"/>
    <n v="1349.3088"/>
    <n v="251"/>
    <x v="1"/>
    <n v="5.3757322709163349"/>
    <x v="0"/>
  </r>
  <r>
    <x v="1"/>
    <n v="5540246192831"/>
    <n v="845"/>
    <n v="7485.0048000000006"/>
    <n v="520"/>
    <x v="1"/>
    <n v="8.8579938461538461"/>
    <x v="0"/>
  </r>
  <r>
    <x v="1"/>
    <n v="5540246192836"/>
    <n v="84"/>
    <n v="11558.2464"/>
    <n v="0"/>
    <x v="4"/>
    <n v="137.59817142857142"/>
    <x v="0"/>
  </r>
  <r>
    <x v="1"/>
    <n v="5540246192907"/>
    <n v="2423"/>
    <n v="67989.456000000006"/>
    <n v="1912"/>
    <x v="3"/>
    <n v="28.060031366075115"/>
    <x v="0"/>
  </r>
  <r>
    <x v="1"/>
    <n v="5540246193249"/>
    <n v="235"/>
    <n v="10275.336000000001"/>
    <n v="235"/>
    <x v="4"/>
    <n v="43.724834042553198"/>
    <x v="0"/>
  </r>
  <r>
    <x v="1"/>
    <n v="5540246193316"/>
    <n v="260"/>
    <n v="7867.2384000000002"/>
    <n v="256"/>
    <x v="0"/>
    <n v="30.258609230769231"/>
    <x v="0"/>
  </r>
  <r>
    <x v="1"/>
    <n v="5540246193409"/>
    <n v="96"/>
    <n v="4888.5119999999997"/>
    <n v="38"/>
    <x v="0"/>
    <n v="50.921999999999997"/>
    <x v="0"/>
  </r>
  <r>
    <x v="1"/>
    <n v="5540246193505"/>
    <n v="15869"/>
    <n v="12765.081600000001"/>
    <n v="67188"/>
    <x v="0"/>
    <n v="0.80440365492469601"/>
    <x v="0"/>
  </r>
  <r>
    <x v="1"/>
    <n v="5540246193566"/>
    <n v="9849"/>
    <n v="88024.320000000007"/>
    <n v="9756"/>
    <x v="3"/>
    <n v="8.9373865367042349"/>
    <x v="0"/>
  </r>
  <r>
    <x v="1"/>
    <n v="5540246193878"/>
    <n v="0"/>
    <n v="0"/>
    <n v="0"/>
    <x v="3"/>
    <n v="0"/>
    <x v="1"/>
  </r>
  <r>
    <x v="1"/>
    <n v="5540246193999"/>
    <n v="9338"/>
    <n v="46652.025600000001"/>
    <n v="8236"/>
    <x v="1"/>
    <n v="4.9959333476119081"/>
    <x v="0"/>
  </r>
  <r>
    <x v="2"/>
    <n v="5540246170256"/>
    <n v="808"/>
    <n v="5427.1296000000002"/>
    <n v="5214"/>
    <x v="0"/>
    <n v="6.7167445544554454"/>
    <x v="0"/>
  </r>
  <r>
    <x v="2"/>
    <n v="5540246171759"/>
    <n v="4251"/>
    <n v="23347.008000000002"/>
    <n v="2812"/>
    <x v="1"/>
    <n v="5.4921213832039522"/>
    <x v="0"/>
  </r>
  <r>
    <x v="2"/>
    <n v="5540246171888"/>
    <n v="1216"/>
    <n v="20486.304"/>
    <n v="1200"/>
    <x v="0"/>
    <n v="16.84728947368421"/>
    <x v="0"/>
  </r>
  <r>
    <x v="2"/>
    <n v="5540246171933"/>
    <n v="446"/>
    <n v="286.97760000000005"/>
    <n v="5513"/>
    <x v="2"/>
    <n v="0.64344753363228713"/>
    <x v="0"/>
  </r>
  <r>
    <x v="2"/>
    <n v="5540246172539"/>
    <n v="40"/>
    <n v="820.75680000000011"/>
    <n v="33"/>
    <x v="2"/>
    <n v="20.518920000000001"/>
    <x v="0"/>
  </r>
  <r>
    <x v="2"/>
    <n v="5540246172669"/>
    <n v="168"/>
    <n v="2273.0976000000001"/>
    <n v="808"/>
    <x v="2"/>
    <n v="13.530342857142857"/>
    <x v="0"/>
  </r>
  <r>
    <x v="2"/>
    <n v="5540246172978"/>
    <n v="84"/>
    <n v="67.348799999999997"/>
    <n v="11693"/>
    <x v="2"/>
    <n v="0.80177142857142858"/>
    <x v="0"/>
  </r>
  <r>
    <x v="2"/>
    <n v="5540246173472"/>
    <n v="432"/>
    <n v="9963.648000000001"/>
    <n v="432"/>
    <x v="2"/>
    <n v="23.064000000000004"/>
    <x v="0"/>
  </r>
  <r>
    <x v="2"/>
    <n v="5540246173685"/>
    <n v="365"/>
    <n v="9196.9344000000001"/>
    <n v="177"/>
    <x v="4"/>
    <n v="25.197080547945205"/>
    <x v="0"/>
  </r>
  <r>
    <x v="2"/>
    <n v="5540246173686"/>
    <n v="404"/>
    <n v="10192.7808"/>
    <n v="207"/>
    <x v="4"/>
    <n v="25.229655445544555"/>
    <x v="0"/>
  </r>
  <r>
    <x v="2"/>
    <n v="5540246173906"/>
    <n v="1453"/>
    <n v="26989.113600000001"/>
    <n v="706"/>
    <x v="3"/>
    <n v="18.574751273227804"/>
    <x v="0"/>
  </r>
  <r>
    <x v="2"/>
    <n v="5540246174095"/>
    <n v="21"/>
    <n v="651.62880000000007"/>
    <n v="84"/>
    <x v="2"/>
    <n v="31.02994285714286"/>
    <x v="0"/>
  </r>
  <r>
    <x v="2"/>
    <n v="5540246174174"/>
    <n v="38"/>
    <n v="493.86239999999998"/>
    <n v="708"/>
    <x v="2"/>
    <n v="12.99637894736842"/>
    <x v="0"/>
  </r>
  <r>
    <x v="2"/>
    <n v="5540246175047"/>
    <n v="0"/>
    <n v="0"/>
    <n v="724"/>
    <x v="2"/>
    <n v="0"/>
    <x v="1"/>
  </r>
  <r>
    <x v="2"/>
    <n v="5540246175049"/>
    <n v="98"/>
    <n v="1014.2496000000001"/>
    <n v="1963"/>
    <x v="2"/>
    <n v="10.349485714285715"/>
    <x v="0"/>
  </r>
  <r>
    <x v="2"/>
    <n v="5540246175050"/>
    <n v="348"/>
    <n v="4030.5600000000004"/>
    <n v="1880"/>
    <x v="2"/>
    <n v="11.582068965517243"/>
    <x v="0"/>
  </r>
  <r>
    <x v="2"/>
    <n v="5540246175372"/>
    <n v="2889"/>
    <n v="11294.640000000001"/>
    <n v="174"/>
    <x v="0"/>
    <n v="3.9095327102803741"/>
    <x v="0"/>
  </r>
  <r>
    <x v="2"/>
    <n v="5540246175461"/>
    <n v="6014"/>
    <n v="55427.328000000001"/>
    <n v="502"/>
    <x v="1"/>
    <n v="9.2163831060858001"/>
    <x v="0"/>
  </r>
  <r>
    <x v="2"/>
    <n v="5540246176294"/>
    <n v="75"/>
    <n v="68.42880000000001"/>
    <n v="9615"/>
    <x v="2"/>
    <n v="0.91238400000000008"/>
    <x v="0"/>
  </r>
  <r>
    <x v="2"/>
    <n v="5540246176295"/>
    <n v="3675"/>
    <n v="3387.2256000000002"/>
    <n v="44359"/>
    <x v="2"/>
    <n v="0.92169404081632655"/>
    <x v="0"/>
  </r>
  <r>
    <x v="2"/>
    <n v="5540246176699"/>
    <n v="0"/>
    <n v="0"/>
    <n v="35288"/>
    <x v="2"/>
    <n v="0"/>
    <x v="1"/>
  </r>
  <r>
    <x v="2"/>
    <n v="5540246177132"/>
    <n v="9976"/>
    <n v="36594.720000000001"/>
    <n v="17168"/>
    <x v="1"/>
    <n v="3.6682758620689655"/>
    <x v="0"/>
  </r>
  <r>
    <x v="2"/>
    <n v="5540246177133"/>
    <n v="12273"/>
    <n v="44562.960000000006"/>
    <n v="13433"/>
    <x v="1"/>
    <n v="3.6309753116597414"/>
    <x v="0"/>
  </r>
  <r>
    <x v="2"/>
    <n v="5540246177376"/>
    <n v="230"/>
    <n v="9066.8160000000007"/>
    <n v="683"/>
    <x v="0"/>
    <n v="39.420939130434789"/>
    <x v="0"/>
  </r>
  <r>
    <x v="2"/>
    <n v="5540246180522"/>
    <n v="548"/>
    <n v="9583.4880000000012"/>
    <n v="1193"/>
    <x v="0"/>
    <n v="17.488116788321172"/>
    <x v="0"/>
  </r>
  <r>
    <x v="2"/>
    <n v="5540246181016"/>
    <n v="15507"/>
    <n v="126731.86560000002"/>
    <n v="9772"/>
    <x v="3"/>
    <n v="8.1725585606500299"/>
    <x v="0"/>
  </r>
  <r>
    <x v="2"/>
    <n v="5540246181061"/>
    <n v="32469"/>
    <n v="39479.356800000001"/>
    <n v="46354"/>
    <x v="3"/>
    <n v="1.2159092303427885"/>
    <x v="0"/>
  </r>
  <r>
    <x v="2"/>
    <n v="5540246182684"/>
    <n v="140"/>
    <n v="6985.4400000000005"/>
    <n v="161"/>
    <x v="0"/>
    <n v="49.896000000000001"/>
    <x v="0"/>
  </r>
  <r>
    <x v="2"/>
    <n v="5540246183130"/>
    <n v="5241"/>
    <n v="22191.710400000004"/>
    <n v="5367"/>
    <x v="1"/>
    <n v="4.2342511734401835"/>
    <x v="0"/>
  </r>
  <r>
    <x v="2"/>
    <n v="5540246183455"/>
    <n v="1764"/>
    <n v="13855.103999999999"/>
    <n v="279"/>
    <x v="1"/>
    <n v="7.8543673469387754"/>
    <x v="0"/>
  </r>
  <r>
    <x v="2"/>
    <n v="5540246183537"/>
    <n v="1782"/>
    <n v="2504.9088000000002"/>
    <n v="2822"/>
    <x v="1"/>
    <n v="1.4056727272727274"/>
    <x v="0"/>
  </r>
  <r>
    <x v="2"/>
    <n v="5540246183538"/>
    <n v="3286"/>
    <n v="4312.5695999999998"/>
    <n v="2413"/>
    <x v="1"/>
    <n v="1.3124070602556299"/>
    <x v="0"/>
  </r>
  <r>
    <x v="2"/>
    <n v="5540246183541"/>
    <n v="1996"/>
    <n v="17981.567999999999"/>
    <n v="511"/>
    <x v="1"/>
    <n v="9.0088016032064129"/>
    <x v="0"/>
  </r>
  <r>
    <x v="2"/>
    <n v="5540246183542"/>
    <n v="1253"/>
    <n v="3522.5280000000002"/>
    <n v="0"/>
    <x v="1"/>
    <n v="2.8112753391859537"/>
    <x v="0"/>
  </r>
  <r>
    <x v="2"/>
    <n v="5540246183547"/>
    <n v="12505"/>
    <n v="128532.09600000001"/>
    <n v="7390"/>
    <x v="3"/>
    <n v="10.278456297481007"/>
    <x v="0"/>
  </r>
  <r>
    <x v="2"/>
    <n v="5540246183552"/>
    <n v="541"/>
    <n v="996.49440000000004"/>
    <n v="297"/>
    <x v="1"/>
    <n v="1.8419489833641405"/>
    <x v="0"/>
  </r>
  <r>
    <x v="2"/>
    <n v="5540246183554"/>
    <n v="1546"/>
    <n v="11612.073600000002"/>
    <n v="0"/>
    <x v="1"/>
    <n v="7.511043725743856"/>
    <x v="0"/>
  </r>
  <r>
    <x v="2"/>
    <n v="5540246183555"/>
    <n v="1894"/>
    <n v="2531.0448000000001"/>
    <n v="743"/>
    <x v="1"/>
    <n v="1.3363488912354806"/>
    <x v="0"/>
  </r>
  <r>
    <x v="2"/>
    <n v="5540246183556"/>
    <n v="919"/>
    <n v="6894.2016000000012"/>
    <n v="919"/>
    <x v="1"/>
    <n v="7.5018515778019603"/>
    <x v="0"/>
  </r>
  <r>
    <x v="2"/>
    <n v="5540246183558"/>
    <n v="5267"/>
    <n v="29026.944"/>
    <n v="3364"/>
    <x v="1"/>
    <n v="5.5110962597303965"/>
    <x v="0"/>
  </r>
  <r>
    <x v="2"/>
    <n v="5540246183560"/>
    <n v="307"/>
    <n v="7470.1440000000011"/>
    <n v="93"/>
    <x v="1"/>
    <n v="24.332716612377855"/>
    <x v="0"/>
  </r>
  <r>
    <x v="2"/>
    <n v="5540246183562"/>
    <n v="10023"/>
    <n v="32285.952000000005"/>
    <n v="4084"/>
    <x v="1"/>
    <n v="3.2211864711164329"/>
    <x v="0"/>
  </r>
  <r>
    <x v="2"/>
    <n v="5540246183587"/>
    <n v="516"/>
    <n v="10846.742400000001"/>
    <n v="578"/>
    <x v="1"/>
    <n v="21.020818604651165"/>
    <x v="0"/>
  </r>
  <r>
    <x v="2"/>
    <n v="5540246183589"/>
    <n v="2622"/>
    <n v="34561.728000000003"/>
    <n v="1056"/>
    <x v="1"/>
    <n v="13.181437070938216"/>
    <x v="0"/>
  </r>
  <r>
    <x v="2"/>
    <n v="5540246183590"/>
    <n v="2318"/>
    <n v="32151.816000000003"/>
    <n v="0"/>
    <x v="1"/>
    <n v="13.870498705780847"/>
    <x v="0"/>
  </r>
  <r>
    <x v="2"/>
    <n v="5540246183844"/>
    <n v="226"/>
    <n v="6495.1200000000008"/>
    <n v="181"/>
    <x v="0"/>
    <n v="28.739469026548676"/>
    <x v="0"/>
  </r>
  <r>
    <x v="2"/>
    <n v="5540246184036"/>
    <n v="244"/>
    <n v="4173.12"/>
    <n v="119"/>
    <x v="0"/>
    <n v="17.102950819672131"/>
    <x v="0"/>
  </r>
  <r>
    <x v="2"/>
    <n v="5540246184617"/>
    <n v="12528"/>
    <n v="17729.280000000002"/>
    <n v="12621"/>
    <x v="1"/>
    <n v="1.4151724137931037"/>
    <x v="0"/>
  </r>
  <r>
    <x v="2"/>
    <n v="5540246185278"/>
    <n v="6840"/>
    <n v="6749.7408000000005"/>
    <n v="24094"/>
    <x v="3"/>
    <n v="0.98680421052631584"/>
    <x v="0"/>
  </r>
  <r>
    <x v="2"/>
    <n v="5540246185429"/>
    <n v="70"/>
    <n v="368.06400000000002"/>
    <n v="397"/>
    <x v="2"/>
    <n v="5.258057142857143"/>
    <x v="0"/>
  </r>
  <r>
    <x v="2"/>
    <n v="5540246185562"/>
    <n v="251"/>
    <n v="727.83360000000005"/>
    <n v="126"/>
    <x v="2"/>
    <n v="2.8997354581673309"/>
    <x v="0"/>
  </r>
  <r>
    <x v="2"/>
    <n v="5540246185627"/>
    <n v="5"/>
    <n v="2685.3120000000004"/>
    <n v="0"/>
    <x v="4"/>
    <n v="537.06240000000003"/>
    <x v="0"/>
  </r>
  <r>
    <x v="2"/>
    <n v="5540246186010"/>
    <n v="121"/>
    <n v="17771.270400000001"/>
    <n v="3"/>
    <x v="4"/>
    <n v="146.87000330578513"/>
    <x v="0"/>
  </r>
  <r>
    <x v="2"/>
    <n v="5540246186011"/>
    <n v="110"/>
    <n v="6208.9632000000001"/>
    <n v="3"/>
    <x v="4"/>
    <n v="56.445120000000003"/>
    <x v="0"/>
  </r>
  <r>
    <x v="2"/>
    <n v="5540246186017"/>
    <n v="77"/>
    <n v="8105.9616000000015"/>
    <n v="3"/>
    <x v="4"/>
    <n v="105.27222857142858"/>
    <x v="0"/>
  </r>
  <r>
    <x v="2"/>
    <n v="5540246186325"/>
    <n v="279"/>
    <n v="684.28800000000012"/>
    <n v="307"/>
    <x v="2"/>
    <n v="2.4526451612903228"/>
    <x v="0"/>
  </r>
  <r>
    <x v="2"/>
    <n v="5540246186351"/>
    <n v="1740"/>
    <n v="103129.20000000001"/>
    <n v="223"/>
    <x v="1"/>
    <n v="59.269655172413799"/>
    <x v="0"/>
  </r>
  <r>
    <x v="2"/>
    <n v="5540246186352"/>
    <n v="9675"/>
    <n v="101781.36"/>
    <n v="1474"/>
    <x v="1"/>
    <n v="10.520037209302325"/>
    <x v="0"/>
  </r>
  <r>
    <x v="2"/>
    <n v="5540246187882"/>
    <n v="70"/>
    <n v="2670.0191999999997"/>
    <n v="3"/>
    <x v="4"/>
    <n v="38.143131428571422"/>
    <x v="0"/>
  </r>
  <r>
    <x v="2"/>
    <n v="5540246187987"/>
    <n v="0"/>
    <n v="0"/>
    <n v="21215"/>
    <x v="2"/>
    <n v="0"/>
    <x v="1"/>
  </r>
  <r>
    <x v="2"/>
    <n v="5540246187995"/>
    <n v="1866"/>
    <n v="163626.22080000001"/>
    <n v="418"/>
    <x v="4"/>
    <n v="87.688221221864964"/>
    <x v="0"/>
  </r>
  <r>
    <x v="2"/>
    <n v="5540246187996"/>
    <n v="335"/>
    <n v="15446.246400000002"/>
    <n v="7"/>
    <x v="4"/>
    <n v="46.10819820895523"/>
    <x v="0"/>
  </r>
  <r>
    <x v="2"/>
    <n v="5540246187997"/>
    <n v="253"/>
    <n v="12633.7104"/>
    <n v="38"/>
    <x v="4"/>
    <n v="49.935614229249012"/>
    <x v="0"/>
  </r>
  <r>
    <x v="2"/>
    <n v="5540246187998"/>
    <n v="474"/>
    <n v="24332.140800000001"/>
    <n v="223"/>
    <x v="4"/>
    <n v="51.333630379746836"/>
    <x v="0"/>
  </r>
  <r>
    <x v="2"/>
    <n v="5540246188047"/>
    <n v="314"/>
    <n v="38152.944000000003"/>
    <n v="21"/>
    <x v="4"/>
    <n v="121.50619108280256"/>
    <x v="0"/>
  </r>
  <r>
    <x v="2"/>
    <n v="5540246188175"/>
    <n v="84"/>
    <n v="2384.1215999999999"/>
    <n v="353"/>
    <x v="2"/>
    <n v="28.382400000000001"/>
    <x v="0"/>
  </r>
  <r>
    <x v="2"/>
    <n v="5540246188200"/>
    <n v="0"/>
    <n v="0"/>
    <n v="10505"/>
    <x v="2"/>
    <n v="0"/>
    <x v="1"/>
  </r>
  <r>
    <x v="2"/>
    <n v="5540246188224"/>
    <n v="19024"/>
    <n v="22317.120000000003"/>
    <n v="3944"/>
    <x v="3"/>
    <n v="1.1731034482758622"/>
    <x v="0"/>
  </r>
  <r>
    <x v="2"/>
    <n v="5540246188512"/>
    <n v="351"/>
    <n v="48023.798400000007"/>
    <n v="5"/>
    <x v="4"/>
    <n v="136.81993846153847"/>
    <x v="0"/>
  </r>
  <r>
    <x v="2"/>
    <n v="5540246188583"/>
    <n v="5513"/>
    <n v="19738.296000000002"/>
    <n v="7517"/>
    <x v="0"/>
    <n v="3.5803185198621446"/>
    <x v="0"/>
  </r>
  <r>
    <x v="2"/>
    <n v="5540246188647"/>
    <n v="1798"/>
    <n v="26616.600000000002"/>
    <n v="93"/>
    <x v="1"/>
    <n v="14.80344827586207"/>
    <x v="0"/>
  </r>
  <r>
    <x v="2"/>
    <n v="5540246190092"/>
    <n v="228"/>
    <n v="31464.1152"/>
    <n v="31"/>
    <x v="4"/>
    <n v="138.00050526315789"/>
    <x v="0"/>
  </r>
  <r>
    <x v="2"/>
    <n v="5540246190097"/>
    <n v="1271"/>
    <n v="31824.489600000001"/>
    <n v="1256"/>
    <x v="3"/>
    <n v="25.038937529504327"/>
    <x v="0"/>
  </r>
  <r>
    <x v="2"/>
    <n v="5540246190727"/>
    <n v="1636"/>
    <n v="18483.768"/>
    <n v="534"/>
    <x v="0"/>
    <n v="11.298146699266503"/>
    <x v="0"/>
  </r>
  <r>
    <x v="2"/>
    <n v="5540246190743"/>
    <n v="195"/>
    <n v="1654.7328000000002"/>
    <n v="696"/>
    <x v="2"/>
    <n v="8.4858092307692328"/>
    <x v="0"/>
  </r>
  <r>
    <x v="2"/>
    <n v="5540246190831"/>
    <n v="1300"/>
    <n v="9775.9872000000014"/>
    <n v="0"/>
    <x v="1"/>
    <n v="7.5199901538461553"/>
    <x v="0"/>
  </r>
  <r>
    <x v="2"/>
    <n v="5540246190835"/>
    <n v="135"/>
    <n v="28443.571200000002"/>
    <n v="19"/>
    <x v="0"/>
    <n v="210.69312000000002"/>
    <x v="0"/>
  </r>
  <r>
    <x v="2"/>
    <n v="5540246191380"/>
    <n v="418"/>
    <n v="1975.104"/>
    <n v="0"/>
    <x v="2"/>
    <n v="4.7251291866028708"/>
    <x v="0"/>
  </r>
  <r>
    <x v="2"/>
    <n v="5540246191394"/>
    <n v="2436"/>
    <n v="13009.248000000001"/>
    <n v="464"/>
    <x v="2"/>
    <n v="5.3404137931034485"/>
    <x v="0"/>
  </r>
  <r>
    <x v="2"/>
    <n v="5540246191596"/>
    <n v="346"/>
    <n v="19297.526400000002"/>
    <n v="156"/>
    <x v="0"/>
    <n v="55.773197687861277"/>
    <x v="0"/>
  </r>
  <r>
    <x v="2"/>
    <n v="5540246191718"/>
    <n v="2761"/>
    <n v="8184.1536000000006"/>
    <n v="390"/>
    <x v="1"/>
    <n v="2.964199058312206"/>
    <x v="0"/>
  </r>
  <r>
    <x v="2"/>
    <n v="5540246191736"/>
    <n v="219"/>
    <n v="7053.6096000000007"/>
    <n v="174"/>
    <x v="2"/>
    <n v="32.208263013698634"/>
    <x v="0"/>
  </r>
  <r>
    <x v="2"/>
    <n v="5540246192102"/>
    <n v="5930"/>
    <n v="6492.6576000000005"/>
    <n v="6501"/>
    <x v="2"/>
    <n v="1.0948832377740305"/>
    <x v="0"/>
  </r>
  <r>
    <x v="2"/>
    <n v="5540246192148"/>
    <n v="0"/>
    <n v="0"/>
    <n v="13920"/>
    <x v="1"/>
    <n v="0"/>
    <x v="1"/>
  </r>
  <r>
    <x v="2"/>
    <n v="5540246192209"/>
    <n v="1198"/>
    <n v="6018.6240000000007"/>
    <n v="1448"/>
    <x v="1"/>
    <n v="5.0238931552587651"/>
    <x v="0"/>
  </r>
  <r>
    <x v="2"/>
    <n v="5540246192264"/>
    <n v="854"/>
    <n v="12400.128000000001"/>
    <n v="1300"/>
    <x v="2"/>
    <n v="14.520056206088993"/>
    <x v="0"/>
  </r>
  <r>
    <x v="2"/>
    <n v="5540246192265"/>
    <n v="2376"/>
    <n v="31806.259200000004"/>
    <n v="873"/>
    <x v="2"/>
    <n v="13.386472727272729"/>
    <x v="0"/>
  </r>
  <r>
    <x v="2"/>
    <n v="5540246192462"/>
    <n v="1142"/>
    <n v="7944.9120000000003"/>
    <n v="455"/>
    <x v="1"/>
    <n v="6.9570157618213662"/>
    <x v="0"/>
  </r>
  <r>
    <x v="2"/>
    <n v="5540246192505"/>
    <n v="16259"/>
    <n v="23008.6656"/>
    <n v="9336"/>
    <x v="1"/>
    <n v="1.415134116489329"/>
    <x v="0"/>
  </r>
  <r>
    <x v="2"/>
    <n v="5540246192518"/>
    <n v="3286"/>
    <n v="22804.632000000001"/>
    <n v="4130"/>
    <x v="1"/>
    <n v="6.9399367011564213"/>
    <x v="0"/>
  </r>
  <r>
    <x v="2"/>
    <n v="5540246192571"/>
    <n v="1170"/>
    <n v="4180.3775999999998"/>
    <n v="195"/>
    <x v="1"/>
    <n v="3.5729723076923077"/>
    <x v="0"/>
  </r>
  <r>
    <x v="2"/>
    <n v="5540246192594"/>
    <n v="613"/>
    <n v="4048.7040000000006"/>
    <n v="140"/>
    <x v="1"/>
    <n v="6.6047373572593813"/>
    <x v="0"/>
  </r>
  <r>
    <x v="2"/>
    <n v="5540246192831"/>
    <n v="325"/>
    <n v="2878.848"/>
    <n v="121"/>
    <x v="1"/>
    <n v="8.8579938461538461"/>
    <x v="0"/>
  </r>
  <r>
    <x v="2"/>
    <n v="5540246192836"/>
    <n v="84"/>
    <n v="11558.2464"/>
    <n v="0"/>
    <x v="4"/>
    <n v="137.59817142857142"/>
    <x v="0"/>
  </r>
  <r>
    <x v="2"/>
    <n v="5540246192907"/>
    <n v="1402"/>
    <n v="39334.896000000001"/>
    <n v="1457"/>
    <x v="3"/>
    <n v="28.056273894436519"/>
    <x v="0"/>
  </r>
  <r>
    <x v="2"/>
    <n v="5540246193316"/>
    <n v="228"/>
    <n v="6883.8336000000008"/>
    <n v="279"/>
    <x v="0"/>
    <n v="30.192252631578953"/>
    <x v="0"/>
  </r>
  <r>
    <x v="2"/>
    <n v="5540246193409"/>
    <n v="123"/>
    <n v="6319.2960000000003"/>
    <n v="10"/>
    <x v="0"/>
    <n v="51.376390243902442"/>
    <x v="0"/>
  </r>
  <r>
    <x v="2"/>
    <n v="5540246193505"/>
    <n v="5104"/>
    <n v="4105.7280000000001"/>
    <n v="743"/>
    <x v="0"/>
    <n v="0.80441379310344829"/>
    <x v="0"/>
  </r>
  <r>
    <x v="2"/>
    <n v="5540246193566"/>
    <n v="93"/>
    <n v="829.44"/>
    <n v="93"/>
    <x v="3"/>
    <n v="8.9187096774193559"/>
    <x v="0"/>
  </r>
  <r>
    <x v="2"/>
    <n v="5540246193878"/>
    <n v="22272"/>
    <n v="157593.60000000001"/>
    <n v="4803"/>
    <x v="3"/>
    <n v="7.0758620689655176"/>
    <x v="0"/>
  </r>
  <r>
    <x v="2"/>
    <n v="5540246193999"/>
    <n v="1021"/>
    <n v="5099.8464000000004"/>
    <n v="1021"/>
    <x v="1"/>
    <n v="4.9949523996082279"/>
    <x v="0"/>
  </r>
  <r>
    <x v="2"/>
    <n v="5540246194467"/>
    <n v="0"/>
    <n v="0"/>
    <n v="223"/>
    <x v="0"/>
    <n v="0"/>
    <x v="1"/>
  </r>
  <r>
    <x v="2"/>
    <n v="5540246194632"/>
    <n v="0"/>
    <n v="0"/>
    <n v="3"/>
    <x v="0"/>
    <n v="0"/>
    <x v="1"/>
  </r>
  <r>
    <x v="3"/>
    <n v="5540246170256"/>
    <n v="1768"/>
    <n v="11883.542400000002"/>
    <n v="5847"/>
    <x v="0"/>
    <n v="6.7214606334841642"/>
    <x v="0"/>
  </r>
  <r>
    <x v="3"/>
    <n v="5540246171759"/>
    <n v="1940"/>
    <n v="10653.984"/>
    <n v="4770"/>
    <x v="1"/>
    <n v="5.4917443298969078"/>
    <x v="0"/>
  </r>
  <r>
    <x v="3"/>
    <n v="5540246171888"/>
    <n v="1193"/>
    <n v="20095.344000000001"/>
    <n v="1506"/>
    <x v="0"/>
    <n v="16.844378876781224"/>
    <x v="0"/>
  </r>
  <r>
    <x v="3"/>
    <n v="5540246171933"/>
    <n v="891"/>
    <n v="573.9552000000001"/>
    <n v="8018"/>
    <x v="2"/>
    <n v="0.64416969696969706"/>
    <x v="0"/>
  </r>
  <r>
    <x v="3"/>
    <n v="5540246172539"/>
    <n v="54"/>
    <n v="1110.4560000000001"/>
    <n v="116"/>
    <x v="2"/>
    <n v="20.564000000000004"/>
    <x v="0"/>
  </r>
  <r>
    <x v="3"/>
    <n v="5540246172669"/>
    <n v="195"/>
    <n v="2651.9184"/>
    <n v="1086"/>
    <x v="2"/>
    <n v="13.599581538461539"/>
    <x v="0"/>
  </r>
  <r>
    <x v="3"/>
    <n v="5540246172978"/>
    <n v="0"/>
    <n v="0"/>
    <n v="14616"/>
    <x v="2"/>
    <n v="0"/>
    <x v="1"/>
  </r>
  <r>
    <x v="3"/>
    <n v="5540246173472"/>
    <n v="0"/>
    <n v="0"/>
    <n v="864"/>
    <x v="2"/>
    <n v="0"/>
    <x v="1"/>
  </r>
  <r>
    <x v="3"/>
    <n v="5540246173685"/>
    <n v="188"/>
    <n v="4744.9151999999995"/>
    <n v="226"/>
    <x v="4"/>
    <n v="25.23891063829787"/>
    <x v="0"/>
  </r>
  <r>
    <x v="3"/>
    <n v="5540246173686"/>
    <n v="420"/>
    <n v="10770.148800000001"/>
    <n v="193"/>
    <x v="4"/>
    <n v="25.64321142857143"/>
    <x v="0"/>
  </r>
  <r>
    <x v="3"/>
    <n v="5540246173906"/>
    <n v="1972"/>
    <n v="36646.560000000005"/>
    <n v="1671"/>
    <x v="3"/>
    <n v="18.583448275862072"/>
    <x v="0"/>
  </r>
  <r>
    <x v="3"/>
    <n v="5540246174095"/>
    <n v="42"/>
    <n v="1303.2576000000001"/>
    <n v="112"/>
    <x v="2"/>
    <n v="31.02994285714286"/>
    <x v="0"/>
  </r>
  <r>
    <x v="3"/>
    <n v="5540246174174"/>
    <n v="103"/>
    <n v="1358.1216000000002"/>
    <n v="759"/>
    <x v="2"/>
    <n v="13.18564660194175"/>
    <x v="0"/>
  </r>
  <r>
    <x v="3"/>
    <n v="5540246175047"/>
    <n v="14"/>
    <n v="147.48480000000001"/>
    <n v="738"/>
    <x v="2"/>
    <n v="10.534628571428572"/>
    <x v="0"/>
  </r>
  <r>
    <x v="3"/>
    <n v="5540246175049"/>
    <n v="627"/>
    <n v="6520.1760000000004"/>
    <n v="2144"/>
    <x v="2"/>
    <n v="10.399004784688996"/>
    <x v="0"/>
  </r>
  <r>
    <x v="3"/>
    <n v="5540246175050"/>
    <n v="724"/>
    <n v="8383.5648000000001"/>
    <n v="1977"/>
    <x v="2"/>
    <n v="11.579509392265194"/>
    <x v="0"/>
  </r>
  <r>
    <x v="3"/>
    <n v="5540246175372"/>
    <n v="2715"/>
    <n v="10614.240000000002"/>
    <n v="348"/>
    <x v="0"/>
    <n v="3.9094806629834262"/>
    <x v="0"/>
  </r>
  <r>
    <x v="3"/>
    <n v="5540246175461"/>
    <n v="5513"/>
    <n v="50808.384000000005"/>
    <n v="4511"/>
    <x v="1"/>
    <n v="9.2161044803192471"/>
    <x v="0"/>
  </r>
  <r>
    <x v="3"/>
    <n v="5540246176294"/>
    <n v="1225"/>
    <n v="1129.0752000000002"/>
    <n v="11136"/>
    <x v="2"/>
    <n v="0.92169404081632667"/>
    <x v="0"/>
  </r>
  <r>
    <x v="3"/>
    <n v="5540246176295"/>
    <n v="7016"/>
    <n v="6466.5216000000009"/>
    <n v="62933"/>
    <x v="2"/>
    <n v="0.92168209806157364"/>
    <x v="0"/>
  </r>
  <r>
    <x v="3"/>
    <n v="5540246176699"/>
    <n v="0"/>
    <n v="0"/>
    <n v="41969"/>
    <x v="2"/>
    <n v="0"/>
    <x v="1"/>
  </r>
  <r>
    <x v="3"/>
    <n v="5540246177133"/>
    <n v="8863"/>
    <n v="32179.680000000004"/>
    <n v="17366"/>
    <x v="1"/>
    <n v="3.6307886720072213"/>
    <x v="0"/>
  </r>
  <r>
    <x v="3"/>
    <n v="5540246177376"/>
    <n v="968"/>
    <n v="38190.527999999998"/>
    <n v="819"/>
    <x v="0"/>
    <n v="39.45302479338843"/>
    <x v="0"/>
  </r>
  <r>
    <x v="3"/>
    <n v="5540246180522"/>
    <n v="803"/>
    <n v="14050.368000000002"/>
    <n v="1444"/>
    <x v="0"/>
    <n v="17.497344956413453"/>
    <x v="0"/>
  </r>
  <r>
    <x v="3"/>
    <n v="5540246181016"/>
    <n v="16426"/>
    <n v="131426.32320000001"/>
    <n v="10357"/>
    <x v="3"/>
    <n v="8.001115499817363"/>
    <x v="0"/>
  </r>
  <r>
    <x v="3"/>
    <n v="5540246181061"/>
    <n v="43431"/>
    <n v="52808.371200000001"/>
    <n v="63998"/>
    <x v="3"/>
    <n v="1.2159142363749396"/>
    <x v="0"/>
  </r>
  <r>
    <x v="3"/>
    <n v="5540246182684"/>
    <n v="462"/>
    <n v="23168.376000000004"/>
    <n v="214"/>
    <x v="0"/>
    <n v="50.14800000000001"/>
    <x v="0"/>
  </r>
  <r>
    <x v="3"/>
    <n v="5540246183130"/>
    <n v="4490"/>
    <n v="19008.820800000001"/>
    <n v="5534"/>
    <x v="1"/>
    <n v="4.2335903786191542"/>
    <x v="0"/>
  </r>
  <r>
    <x v="3"/>
    <n v="5540246183455"/>
    <n v="1485"/>
    <n v="11667.456000000002"/>
    <n v="418"/>
    <x v="1"/>
    <n v="7.8568727272727283"/>
    <x v="0"/>
  </r>
  <r>
    <x v="3"/>
    <n v="5540246183537"/>
    <n v="2803"/>
    <n v="3940.0128"/>
    <n v="3156"/>
    <x v="1"/>
    <n v="1.4056413842311808"/>
    <x v="0"/>
  </r>
  <r>
    <x v="3"/>
    <n v="5540246183538"/>
    <n v="873"/>
    <n v="1145.1456000000001"/>
    <n v="2877"/>
    <x v="1"/>
    <n v="1.3117360824742268"/>
    <x v="0"/>
  </r>
  <r>
    <x v="3"/>
    <n v="5540246183541"/>
    <n v="1880"/>
    <n v="16936.128000000001"/>
    <n v="975"/>
    <x v="1"/>
    <n v="9.0085787234042556"/>
    <x v="0"/>
  </r>
  <r>
    <x v="3"/>
    <n v="5540246183542"/>
    <n v="2506"/>
    <n v="7045.0560000000005"/>
    <n v="0"/>
    <x v="1"/>
    <n v="2.8112753391859537"/>
    <x v="0"/>
  </r>
  <r>
    <x v="3"/>
    <n v="5540246183547"/>
    <n v="9570"/>
    <n v="98366.400000000009"/>
    <n v="12540"/>
    <x v="3"/>
    <n v="10.278620689655174"/>
    <x v="0"/>
  </r>
  <r>
    <x v="3"/>
    <n v="5540246183552"/>
    <n v="244"/>
    <n v="449.06400000000002"/>
    <n v="260"/>
    <x v="1"/>
    <n v="1.8404262295081968"/>
    <x v="0"/>
  </r>
  <r>
    <x v="3"/>
    <n v="5540246183554"/>
    <n v="1546"/>
    <n v="11612.073600000002"/>
    <n v="28"/>
    <x v="1"/>
    <n v="7.511043725743856"/>
    <x v="0"/>
  </r>
  <r>
    <x v="3"/>
    <n v="5540246183555"/>
    <n v="1151"/>
    <n v="1538.4816000000001"/>
    <n v="891"/>
    <x v="1"/>
    <n v="1.336647784535187"/>
    <x v="0"/>
  </r>
  <r>
    <x v="3"/>
    <n v="5540246183558"/>
    <n v="3202"/>
    <n v="17646.336000000003"/>
    <n v="4478"/>
    <x v="1"/>
    <n v="5.511035602748283"/>
    <x v="0"/>
  </r>
  <r>
    <x v="3"/>
    <n v="5540246183560"/>
    <n v="214"/>
    <n v="5206.4640000000009"/>
    <n v="168"/>
    <x v="1"/>
    <n v="24.329271028037386"/>
    <x v="0"/>
  </r>
  <r>
    <x v="3"/>
    <n v="5540246183562"/>
    <n v="5916"/>
    <n v="19057.68"/>
    <n v="4826"/>
    <x v="1"/>
    <n v="3.2213793103448278"/>
    <x v="0"/>
  </r>
  <r>
    <x v="3"/>
    <n v="5540246183587"/>
    <n v="439"/>
    <n v="9234.3888000000006"/>
    <n v="627"/>
    <x v="1"/>
    <n v="21.035054214123008"/>
    <x v="0"/>
  </r>
  <r>
    <x v="3"/>
    <n v="5540246183589"/>
    <n v="1520"/>
    <n v="20033.567999999999"/>
    <n v="441"/>
    <x v="1"/>
    <n v="13.17997894736842"/>
    <x v="0"/>
  </r>
  <r>
    <x v="3"/>
    <n v="5540246183590"/>
    <n v="2318"/>
    <n v="32151.816000000003"/>
    <n v="105"/>
    <x v="1"/>
    <n v="13.870498705780847"/>
    <x v="0"/>
  </r>
  <r>
    <x v="3"/>
    <n v="5540246183844"/>
    <n v="277"/>
    <n v="7968.2400000000007"/>
    <n v="202"/>
    <x v="0"/>
    <n v="28.766209386281592"/>
    <x v="0"/>
  </r>
  <r>
    <x v="3"/>
    <n v="5540246184036"/>
    <n v="126"/>
    <n v="2146.1760000000004"/>
    <n v="128"/>
    <x v="0"/>
    <n v="17.03314285714286"/>
    <x v="0"/>
  </r>
  <r>
    <x v="3"/>
    <n v="5540246185278"/>
    <n v="27513"/>
    <n v="27152.366400000003"/>
    <n v="41658"/>
    <x v="3"/>
    <n v="0.98689224730127589"/>
    <x v="0"/>
  </r>
  <r>
    <x v="3"/>
    <n v="5540246185429"/>
    <n v="70"/>
    <n v="368.06400000000002"/>
    <n v="474"/>
    <x v="2"/>
    <n v="5.258057142857143"/>
    <x v="0"/>
  </r>
  <r>
    <x v="3"/>
    <n v="5540246185562"/>
    <n v="126"/>
    <n v="363.91680000000002"/>
    <n v="140"/>
    <x v="2"/>
    <n v="2.8882285714285718"/>
    <x v="0"/>
  </r>
  <r>
    <x v="3"/>
    <n v="5540246186010"/>
    <n v="119"/>
    <n v="17429.515200000002"/>
    <n v="10"/>
    <x v="4"/>
    <n v="146.46651428571431"/>
    <x v="0"/>
  </r>
  <r>
    <x v="3"/>
    <n v="5540246186011"/>
    <n v="107"/>
    <n v="6076.8576000000003"/>
    <n v="3"/>
    <x v="4"/>
    <n v="56.793061682242993"/>
    <x v="0"/>
  </r>
  <r>
    <x v="3"/>
    <n v="5540246186017"/>
    <n v="75"/>
    <n v="7860.3264000000008"/>
    <n v="7"/>
    <x v="4"/>
    <n v="104.80435200000001"/>
    <x v="0"/>
  </r>
  <r>
    <x v="3"/>
    <n v="5540246186325"/>
    <n v="516"/>
    <n v="1265.9328000000003"/>
    <n v="543"/>
    <x v="2"/>
    <n v="2.4533581395348842"/>
    <x v="0"/>
  </r>
  <r>
    <x v="3"/>
    <n v="5540246186351"/>
    <n v="1518"/>
    <n v="89928.662400000001"/>
    <n v="133"/>
    <x v="1"/>
    <n v="59.241543083003954"/>
    <x v="0"/>
  </r>
  <r>
    <x v="3"/>
    <n v="5540246186352"/>
    <n v="8202"/>
    <n v="86282.28"/>
    <n v="1346"/>
    <x v="1"/>
    <n v="10.51966349670812"/>
    <x v="0"/>
  </r>
  <r>
    <x v="3"/>
    <n v="5540246187882"/>
    <n v="68"/>
    <n v="2581.0272000000004"/>
    <n v="21"/>
    <x v="4"/>
    <n v="37.95628235294118"/>
    <x v="0"/>
  </r>
  <r>
    <x v="3"/>
    <n v="5540246187987"/>
    <n v="1448"/>
    <n v="711.67680000000007"/>
    <n v="29901"/>
    <x v="2"/>
    <n v="0.49148950276243097"/>
    <x v="0"/>
  </r>
  <r>
    <x v="3"/>
    <n v="5540246187995"/>
    <n v="1448"/>
    <n v="126993.48480000001"/>
    <n v="645"/>
    <x v="4"/>
    <n v="87.702682872928179"/>
    <x v="0"/>
  </r>
  <r>
    <x v="3"/>
    <n v="5540246187996"/>
    <n v="328"/>
    <n v="15124.449600000002"/>
    <n v="12"/>
    <x v="4"/>
    <n v="46.111126829268301"/>
    <x v="0"/>
  </r>
  <r>
    <x v="3"/>
    <n v="5540246187997"/>
    <n v="216"/>
    <n v="10779.220800000001"/>
    <n v="56"/>
    <x v="4"/>
    <n v="49.903800000000004"/>
    <x v="0"/>
  </r>
  <r>
    <x v="3"/>
    <n v="5540246187998"/>
    <n v="253"/>
    <n v="13000.996800000001"/>
    <n v="221"/>
    <x v="4"/>
    <n v="51.387339130434789"/>
    <x v="0"/>
  </r>
  <r>
    <x v="3"/>
    <n v="5540246188047"/>
    <n v="293"/>
    <n v="35609.414400000001"/>
    <n v="24"/>
    <x v="4"/>
    <n v="121.53383754266213"/>
    <x v="0"/>
  </r>
  <r>
    <x v="3"/>
    <n v="5540246188175"/>
    <n v="93"/>
    <n v="2649.0240000000003"/>
    <n v="483"/>
    <x v="2"/>
    <n v="28.484129032258068"/>
    <x v="0"/>
  </r>
  <r>
    <x v="3"/>
    <n v="5540246188200"/>
    <n v="1040"/>
    <n v="1916.0064"/>
    <n v="12844"/>
    <x v="2"/>
    <n v="1.8423138461538462"/>
    <x v="0"/>
  </r>
  <r>
    <x v="3"/>
    <n v="5540246188224"/>
    <n v="15080"/>
    <n v="17690.400000000001"/>
    <n v="11252"/>
    <x v="3"/>
    <n v="1.1731034482758622"/>
    <x v="0"/>
  </r>
  <r>
    <x v="3"/>
    <n v="5540246188512"/>
    <n v="332"/>
    <n v="45479.491200000004"/>
    <n v="0"/>
    <x v="4"/>
    <n v="136.98641927710844"/>
    <x v="0"/>
  </r>
  <r>
    <x v="3"/>
    <n v="5540246188583"/>
    <n v="2450"/>
    <n v="8772.5808000000015"/>
    <n v="4789"/>
    <x v="0"/>
    <n v="3.5806452244897966"/>
    <x v="0"/>
  </r>
  <r>
    <x v="3"/>
    <n v="5540246188647"/>
    <n v="1706"/>
    <n v="25242.84"/>
    <n v="720"/>
    <x v="1"/>
    <n v="14.796506447831185"/>
    <x v="0"/>
  </r>
  <r>
    <x v="3"/>
    <n v="5540246190092"/>
    <n v="198"/>
    <n v="27290.304"/>
    <n v="40"/>
    <x v="4"/>
    <n v="137.82981818181818"/>
    <x v="0"/>
  </r>
  <r>
    <x v="3"/>
    <n v="5540246190727"/>
    <n v="1102"/>
    <n v="12453.609600000002"/>
    <n v="604"/>
    <x v="0"/>
    <n v="11.300916152450093"/>
    <x v="0"/>
  </r>
  <r>
    <x v="3"/>
    <n v="5540246190743"/>
    <n v="195"/>
    <n v="1654.7328000000002"/>
    <n v="724"/>
    <x v="2"/>
    <n v="8.4858092307692328"/>
    <x v="0"/>
  </r>
  <r>
    <x v="3"/>
    <n v="5540246190831"/>
    <n v="1300"/>
    <n v="9775.9872000000014"/>
    <n v="0"/>
    <x v="1"/>
    <n v="7.5199901538461553"/>
    <x v="0"/>
  </r>
  <r>
    <x v="3"/>
    <n v="5540246190835"/>
    <n v="116"/>
    <n v="24520.320000000003"/>
    <n v="3"/>
    <x v="0"/>
    <n v="211.38206896551728"/>
    <x v="0"/>
  </r>
  <r>
    <x v="3"/>
    <n v="5540246191380"/>
    <n v="418"/>
    <n v="1975.104"/>
    <n v="418"/>
    <x v="2"/>
    <n v="4.7251291866028708"/>
    <x v="0"/>
  </r>
  <r>
    <x v="3"/>
    <n v="5540246191394"/>
    <n v="1972"/>
    <n v="10531.296000000002"/>
    <n v="0"/>
    <x v="2"/>
    <n v="5.3404137931034494"/>
    <x v="0"/>
  </r>
  <r>
    <x v="3"/>
    <n v="5540246191596"/>
    <n v="191"/>
    <n v="10620.115200000002"/>
    <n v="154"/>
    <x v="0"/>
    <n v="55.602697382198961"/>
    <x v="0"/>
  </r>
  <r>
    <x v="3"/>
    <n v="5540246191718"/>
    <n v="2372"/>
    <n v="7028.7264000000005"/>
    <n v="163"/>
    <x v="1"/>
    <n v="2.9632067453625632"/>
    <x v="0"/>
  </r>
  <r>
    <x v="3"/>
    <n v="5540246191736"/>
    <n v="45"/>
    <n v="1425.7295999999999"/>
    <n v="0"/>
    <x v="2"/>
    <n v="31.682879999999997"/>
    <x v="0"/>
  </r>
  <r>
    <x v="3"/>
    <n v="5540246192102"/>
    <n v="5457"/>
    <n v="5974.4736000000003"/>
    <n v="9216"/>
    <x v="2"/>
    <n v="1.0948274876305664"/>
    <x v="0"/>
  </r>
  <r>
    <x v="3"/>
    <n v="5540246192148"/>
    <n v="5564"/>
    <n v="20231.8128"/>
    <n v="36188"/>
    <x v="1"/>
    <n v="3.6361992810927388"/>
    <x v="0"/>
  </r>
  <r>
    <x v="3"/>
    <n v="5540246192209"/>
    <n v="864"/>
    <n v="4339.0079999999998"/>
    <n v="1866"/>
    <x v="1"/>
    <n v="5.0219999999999994"/>
    <x v="0"/>
  </r>
  <r>
    <x v="3"/>
    <n v="5540246192264"/>
    <n v="1040"/>
    <n v="15095.808000000001"/>
    <n v="1151"/>
    <x v="2"/>
    <n v="14.5152"/>
    <x v="0"/>
  </r>
  <r>
    <x v="3"/>
    <n v="5540246192265"/>
    <n v="1801"/>
    <n v="24103.180799999998"/>
    <n v="780"/>
    <x v="2"/>
    <n v="13.383220877290393"/>
    <x v="0"/>
  </r>
  <r>
    <x v="3"/>
    <n v="5540246192462"/>
    <n v="687"/>
    <n v="4779.8640000000005"/>
    <n v="539"/>
    <x v="1"/>
    <n v="6.9575895196506554"/>
    <x v="0"/>
  </r>
  <r>
    <x v="3"/>
    <n v="5540246192505"/>
    <n v="6923"/>
    <n v="9797.0688000000009"/>
    <n v="7035"/>
    <x v="1"/>
    <n v="1.4151478838653764"/>
    <x v="0"/>
  </r>
  <r>
    <x v="3"/>
    <n v="5540246192518"/>
    <n v="6172"/>
    <n v="43218.403200000001"/>
    <n v="836"/>
    <x v="1"/>
    <n v="7.0023336357744652"/>
    <x v="0"/>
  </r>
  <r>
    <x v="3"/>
    <n v="5540246192571"/>
    <n v="975"/>
    <n v="3483.6480000000001"/>
    <n v="516"/>
    <x v="1"/>
    <n v="3.5729723076923077"/>
    <x v="0"/>
  </r>
  <r>
    <x v="3"/>
    <n v="5540246192594"/>
    <n v="474"/>
    <n v="3128.5440000000003"/>
    <n v="158"/>
    <x v="1"/>
    <n v="6.6003037974683547"/>
    <x v="0"/>
  </r>
  <r>
    <x v="3"/>
    <n v="5540246192831"/>
    <n v="724"/>
    <n v="6415.7183999999997"/>
    <n v="335"/>
    <x v="1"/>
    <n v="8.8614895027624314"/>
    <x v="0"/>
  </r>
  <r>
    <x v="3"/>
    <n v="5540246192836"/>
    <n v="61"/>
    <n v="8347.6224000000002"/>
    <n v="0"/>
    <x v="4"/>
    <n v="136.84626885245902"/>
    <x v="0"/>
  </r>
  <r>
    <x v="3"/>
    <n v="5540246192907"/>
    <n v="3508"/>
    <n v="98467.488000000012"/>
    <n v="1736"/>
    <x v="3"/>
    <n v="28.069409350057015"/>
    <x v="0"/>
  </r>
  <r>
    <x v="3"/>
    <n v="5540246193316"/>
    <n v="284"/>
    <n v="8569.6704000000009"/>
    <n v="351"/>
    <x v="0"/>
    <n v="30.17489577464789"/>
    <x v="0"/>
  </r>
  <r>
    <x v="3"/>
    <n v="5540246193409"/>
    <n v="114"/>
    <n v="5842.3680000000004"/>
    <n v="7"/>
    <x v="0"/>
    <n v="51.248842105263158"/>
    <x v="0"/>
  </r>
  <r>
    <x v="3"/>
    <n v="5540246193878"/>
    <n v="17470"/>
    <n v="123612.48000000001"/>
    <n v="9118"/>
    <x v="3"/>
    <n v="7.0757000572409847"/>
    <x v="0"/>
  </r>
  <r>
    <x v="3"/>
    <n v="5540246194330"/>
    <n v="0"/>
    <n v="0"/>
    <n v="23405"/>
    <x v="1"/>
    <n v="0"/>
    <x v="1"/>
  </r>
  <r>
    <x v="3"/>
    <n v="5540246194467"/>
    <n v="17595"/>
    <n v="17724.700799999999"/>
    <n v="1782"/>
    <x v="0"/>
    <n v="1.0073714578005115"/>
    <x v="0"/>
  </r>
  <r>
    <x v="3"/>
    <n v="5540246194478"/>
    <n v="0"/>
    <n v="0"/>
    <n v="0"/>
    <x v="4"/>
    <n v="0"/>
    <x v="1"/>
  </r>
  <r>
    <x v="3"/>
    <n v="5540246194632"/>
    <n v="1836"/>
    <n v="23701.161600000003"/>
    <n v="3650"/>
    <x v="0"/>
    <n v="12.909129411764708"/>
    <x v="0"/>
  </r>
  <r>
    <x v="3"/>
    <n v="5540246195096"/>
    <n v="0"/>
    <n v="0"/>
    <n v="0"/>
    <x v="1"/>
    <n v="0"/>
    <x v="1"/>
  </r>
  <r>
    <x v="4"/>
    <n v="5540246170256"/>
    <n v="1740"/>
    <n v="11696.400000000001"/>
    <n v="8267"/>
    <x v="0"/>
    <n v="6.7220689655172423"/>
    <x v="0"/>
  </r>
  <r>
    <x v="4"/>
    <n v="5540246171759"/>
    <n v="2181"/>
    <n v="11979.36"/>
    <n v="5652"/>
    <x v="1"/>
    <n v="5.492599724896837"/>
    <x v="0"/>
  </r>
  <r>
    <x v="4"/>
    <n v="5540246171888"/>
    <n v="713"/>
    <n v="12002.472"/>
    <n v="1919"/>
    <x v="0"/>
    <n v="16.833761570827487"/>
    <x v="0"/>
  </r>
  <r>
    <x v="4"/>
    <n v="5540246171933"/>
    <n v="446"/>
    <n v="286.97760000000005"/>
    <n v="9744"/>
    <x v="2"/>
    <n v="0.64344753363228713"/>
    <x v="0"/>
  </r>
  <r>
    <x v="4"/>
    <n v="5540246172539"/>
    <n v="19"/>
    <n v="386.25119999999998"/>
    <n v="116"/>
    <x v="2"/>
    <n v="20.329010526315788"/>
    <x v="0"/>
  </r>
  <r>
    <x v="4"/>
    <n v="5540246172669"/>
    <n v="223"/>
    <n v="3030.7824000000005"/>
    <n v="1337"/>
    <x v="2"/>
    <n v="13.590952466367716"/>
    <x v="0"/>
  </r>
  <r>
    <x v="4"/>
    <n v="5540246172978"/>
    <n v="1253"/>
    <n v="1010.1024"/>
    <n v="14282"/>
    <x v="2"/>
    <n v="0.80614716679968079"/>
    <x v="0"/>
  </r>
  <r>
    <x v="4"/>
    <n v="5540246173472"/>
    <n v="265"/>
    <n v="6106.7520000000004"/>
    <n v="641"/>
    <x v="2"/>
    <n v="23.044347169811321"/>
    <x v="0"/>
  </r>
  <r>
    <x v="4"/>
    <n v="5540246173685"/>
    <n v="541"/>
    <n v="14098.881600000001"/>
    <n v="372"/>
    <x v="4"/>
    <n v="26.060779297597044"/>
    <x v="0"/>
  </r>
  <r>
    <x v="4"/>
    <n v="5540246173686"/>
    <n v="502"/>
    <n v="12973.176000000001"/>
    <n v="358"/>
    <x v="4"/>
    <n v="25.842980079681279"/>
    <x v="0"/>
  </r>
  <r>
    <x v="4"/>
    <n v="5540246173906"/>
    <n v="302"/>
    <n v="5604.7680000000009"/>
    <n v="1411"/>
    <x v="3"/>
    <n v="18.558834437086094"/>
    <x v="0"/>
  </r>
  <r>
    <x v="4"/>
    <n v="5540246174095"/>
    <n v="70"/>
    <n v="2172.096"/>
    <n v="168"/>
    <x v="2"/>
    <n v="31.029942857142856"/>
    <x v="0"/>
  </r>
  <r>
    <x v="4"/>
    <n v="5540246174174"/>
    <n v="82"/>
    <n v="1080.3456000000001"/>
    <n v="727"/>
    <x v="2"/>
    <n v="13.174946341463416"/>
    <x v="0"/>
  </r>
  <r>
    <x v="4"/>
    <n v="5540246175047"/>
    <n v="42"/>
    <n v="442.45440000000002"/>
    <n v="864"/>
    <x v="2"/>
    <n v="10.534628571428572"/>
    <x v="0"/>
  </r>
  <r>
    <x v="4"/>
    <n v="5540246175049"/>
    <n v="0"/>
    <n v="0"/>
    <n v="3494"/>
    <x v="2"/>
    <n v="0"/>
    <x v="1"/>
  </r>
  <r>
    <x v="4"/>
    <n v="5540246175050"/>
    <n v="0"/>
    <n v="0"/>
    <n v="3063"/>
    <x v="2"/>
    <n v="0"/>
    <x v="1"/>
  </r>
  <r>
    <x v="4"/>
    <n v="5540246175372"/>
    <n v="2367"/>
    <n v="9253.44"/>
    <n v="418"/>
    <x v="0"/>
    <n v="3.9093536121673007"/>
    <x v="0"/>
  </r>
  <r>
    <x v="4"/>
    <n v="5540246175461"/>
    <n v="1003"/>
    <n v="9237.8880000000008"/>
    <n v="1003"/>
    <x v="1"/>
    <n v="9.2102572283150561"/>
    <x v="0"/>
  </r>
  <r>
    <x v="4"/>
    <n v="5540246176294"/>
    <n v="3007"/>
    <n v="2771.3663999999999"/>
    <n v="9726"/>
    <x v="2"/>
    <n v="0.92163831060857992"/>
    <x v="0"/>
  </r>
  <r>
    <x v="4"/>
    <n v="5540246176295"/>
    <n v="11099"/>
    <n v="10230.105600000001"/>
    <n v="86054"/>
    <x v="2"/>
    <n v="0.92171417244796838"/>
    <x v="0"/>
  </r>
  <r>
    <x v="4"/>
    <n v="5540246176699"/>
    <n v="-1253"/>
    <n v="-559.87199999999996"/>
    <n v="63893"/>
    <x v="2"/>
    <n v="0.44682521947326415"/>
    <x v="1"/>
  </r>
  <r>
    <x v="4"/>
    <n v="5540246177133"/>
    <n v="8202"/>
    <n v="29778.84"/>
    <n v="24291"/>
    <x v="1"/>
    <n v="3.6306803218727142"/>
    <x v="0"/>
  </r>
  <r>
    <x v="4"/>
    <n v="5540246177376"/>
    <n v="149"/>
    <n v="5861.3760000000002"/>
    <n v="1126"/>
    <x v="0"/>
    <n v="39.338093959731545"/>
    <x v="0"/>
  </r>
  <r>
    <x v="4"/>
    <n v="5540246180522"/>
    <n v="274"/>
    <n v="4791.7440000000006"/>
    <n v="1764"/>
    <x v="0"/>
    <n v="17.488116788321172"/>
    <x v="0"/>
  </r>
  <r>
    <x v="4"/>
    <n v="5540246181016"/>
    <n v="6070"/>
    <n v="48560.90400000001"/>
    <n v="16092"/>
    <x v="3"/>
    <n v="8.0001489291598045"/>
    <x v="0"/>
  </r>
  <r>
    <x v="4"/>
    <n v="5540246181061"/>
    <n v="14616"/>
    <n v="17472.672000000002"/>
    <n v="69740"/>
    <x v="3"/>
    <n v="1.195448275862069"/>
    <x v="0"/>
  </r>
  <r>
    <x v="4"/>
    <n v="5540246182684"/>
    <n v="249"/>
    <n v="12457.368"/>
    <n v="402"/>
    <x v="0"/>
    <n v="50.029590361445784"/>
    <x v="0"/>
  </r>
  <r>
    <x v="4"/>
    <n v="5540246183130"/>
    <n v="2715"/>
    <n v="11493.705600000001"/>
    <n v="8728"/>
    <x v="1"/>
    <n v="4.2334090607734813"/>
    <x v="0"/>
  </r>
  <r>
    <x v="4"/>
    <n v="5540246183455"/>
    <n v="1091"/>
    <n v="8568.2880000000005"/>
    <n v="534"/>
    <x v="1"/>
    <n v="7.8536095325389557"/>
    <x v="0"/>
  </r>
  <r>
    <x v="4"/>
    <n v="5540246183537"/>
    <n v="3490"/>
    <n v="4905.4463999999998"/>
    <n v="3842"/>
    <x v="1"/>
    <n v="1.4055720343839542"/>
    <x v="0"/>
  </r>
  <r>
    <x v="4"/>
    <n v="5540246183538"/>
    <n v="1671"/>
    <n v="2192.8320000000003"/>
    <n v="3508"/>
    <x v="1"/>
    <n v="1.3122872531418315"/>
    <x v="0"/>
  </r>
  <r>
    <x v="4"/>
    <n v="5540246183541"/>
    <n v="905"/>
    <n v="8154.4319999999998"/>
    <n v="1578"/>
    <x v="1"/>
    <n v="9.0104220994475135"/>
    <x v="0"/>
  </r>
  <r>
    <x v="4"/>
    <n v="5540246183542"/>
    <n v="2506"/>
    <n v="7045.0560000000005"/>
    <n v="24"/>
    <x v="1"/>
    <n v="2.8112753391859537"/>
    <x v="0"/>
  </r>
  <r>
    <x v="4"/>
    <n v="5540246183547"/>
    <n v="4826"/>
    <n v="49600.512000000002"/>
    <n v="14825"/>
    <x v="3"/>
    <n v="10.277768752590138"/>
    <x v="0"/>
  </r>
  <r>
    <x v="4"/>
    <n v="5540246183552"/>
    <n v="2153"/>
    <n v="3968.8704000000002"/>
    <n v="335"/>
    <x v="1"/>
    <n v="1.8434140269391548"/>
    <x v="0"/>
  </r>
  <r>
    <x v="4"/>
    <n v="5540246183554"/>
    <n v="1518"/>
    <n v="11402.8128"/>
    <n v="28"/>
    <x v="1"/>
    <n v="7.5117343873517788"/>
    <x v="0"/>
  </r>
  <r>
    <x v="4"/>
    <n v="5540246183555"/>
    <n v="260"/>
    <n v="347.41440000000006"/>
    <n v="1300"/>
    <x v="1"/>
    <n v="1.336209230769231"/>
    <x v="0"/>
  </r>
  <r>
    <x v="4"/>
    <n v="5540246183558"/>
    <n v="1323"/>
    <n v="7288.7040000000006"/>
    <n v="5972"/>
    <x v="1"/>
    <n v="5.5092244897959191"/>
    <x v="0"/>
  </r>
  <r>
    <x v="4"/>
    <n v="5540246183560"/>
    <n v="270"/>
    <n v="6564.6720000000005"/>
    <n v="179"/>
    <x v="1"/>
    <n v="24.313600000000001"/>
    <x v="0"/>
  </r>
  <r>
    <x v="4"/>
    <n v="5540246183562"/>
    <n v="1091"/>
    <n v="3512.5920000000006"/>
    <n v="580"/>
    <x v="1"/>
    <n v="3.2196076993583871"/>
    <x v="0"/>
  </r>
  <r>
    <x v="4"/>
    <n v="5540246183587"/>
    <n v="300"/>
    <n v="6302.8368"/>
    <n v="724"/>
    <x v="1"/>
    <n v="21.009456"/>
    <x v="0"/>
  </r>
  <r>
    <x v="4"/>
    <n v="5540246183589"/>
    <n v="1729"/>
    <n v="22786.272000000004"/>
    <n v="778"/>
    <x v="1"/>
    <n v="13.178873337189129"/>
    <x v="0"/>
  </r>
  <r>
    <x v="4"/>
    <n v="5540246183590"/>
    <n v="2214"/>
    <n v="30703.536000000004"/>
    <n v="2200"/>
    <x v="1"/>
    <n v="13.867902439024393"/>
    <x v="0"/>
  </r>
  <r>
    <x v="4"/>
    <n v="5540246183844"/>
    <n v="214"/>
    <n v="6160.3200000000006"/>
    <n v="325"/>
    <x v="0"/>
    <n v="28.786542056074769"/>
    <x v="0"/>
  </r>
  <r>
    <x v="4"/>
    <n v="5540246184036"/>
    <n v="128"/>
    <n v="2185.92"/>
    <n v="195"/>
    <x v="0"/>
    <n v="17.077500000000001"/>
    <x v="0"/>
  </r>
  <r>
    <x v="4"/>
    <n v="5540246185278"/>
    <n v="30622"/>
    <n v="30220.430400000005"/>
    <n v="64508"/>
    <x v="3"/>
    <n v="0.98688623865194969"/>
    <x v="0"/>
  </r>
  <r>
    <x v="4"/>
    <n v="5540246185429"/>
    <n v="70"/>
    <n v="368.06400000000002"/>
    <n v="529"/>
    <x v="2"/>
    <n v="5.258057142857143"/>
    <x v="0"/>
  </r>
  <r>
    <x v="4"/>
    <n v="5540246185562"/>
    <n v="195"/>
    <n v="566.09280000000001"/>
    <n v="376"/>
    <x v="2"/>
    <n v="2.9030399999999998"/>
    <x v="0"/>
  </r>
  <r>
    <x v="4"/>
    <n v="5540246186010"/>
    <n v="110"/>
    <n v="16062.494400000001"/>
    <n v="12"/>
    <x v="4"/>
    <n v="146.02267636363638"/>
    <x v="0"/>
  </r>
  <r>
    <x v="4"/>
    <n v="5540246186011"/>
    <n v="105"/>
    <n v="5944.7520000000004"/>
    <n v="5"/>
    <x v="4"/>
    <n v="56.616685714285715"/>
    <x v="0"/>
  </r>
  <r>
    <x v="4"/>
    <n v="5540246186017"/>
    <n v="68"/>
    <n v="7123.4208000000008"/>
    <n v="7"/>
    <x v="4"/>
    <n v="104.75618823529413"/>
    <x v="0"/>
  </r>
  <r>
    <x v="4"/>
    <n v="5540246186325"/>
    <n v="112"/>
    <n v="273.71520000000004"/>
    <n v="655"/>
    <x v="2"/>
    <n v="2.4438857142857144"/>
    <x v="0"/>
  </r>
  <r>
    <x v="4"/>
    <n v="5540246186351"/>
    <n v="1386"/>
    <n v="82090.843200000003"/>
    <n v="140"/>
    <x v="1"/>
    <n v="59.228602597402599"/>
    <x v="0"/>
  </r>
  <r>
    <x v="4"/>
    <n v="5540246186352"/>
    <n v="6856"/>
    <n v="72125.64"/>
    <n v="1961"/>
    <x v="1"/>
    <n v="10.520075845974329"/>
    <x v="0"/>
  </r>
  <r>
    <x v="4"/>
    <n v="5540246187882"/>
    <n v="47"/>
    <n v="1780.0128000000002"/>
    <n v="5"/>
    <x v="4"/>
    <n v="37.872612765957449"/>
    <x v="0"/>
  </r>
  <r>
    <x v="4"/>
    <n v="5540246187987"/>
    <n v="3286"/>
    <n v="1614.9024000000002"/>
    <n v="48943"/>
    <x v="2"/>
    <n v="0.49144930006086435"/>
    <x v="0"/>
  </r>
  <r>
    <x v="4"/>
    <n v="5540246187995"/>
    <n v="3123"/>
    <n v="273931.45919999998"/>
    <n v="1000"/>
    <x v="4"/>
    <n v="87.714204034582124"/>
    <x v="0"/>
  </r>
  <r>
    <x v="4"/>
    <n v="5540246187996"/>
    <n v="316"/>
    <n v="14588.121600000002"/>
    <n v="21"/>
    <x v="4"/>
    <n v="46.164941772151906"/>
    <x v="0"/>
  </r>
  <r>
    <x v="4"/>
    <n v="5540246187997"/>
    <n v="161"/>
    <n v="7997.4864000000007"/>
    <n v="130"/>
    <x v="4"/>
    <n v="49.673828571428572"/>
    <x v="0"/>
  </r>
  <r>
    <x v="4"/>
    <n v="5540246187998"/>
    <n v="1425"/>
    <n v="73234.972800000003"/>
    <n v="469"/>
    <x v="4"/>
    <n v="51.392963368421057"/>
    <x v="0"/>
  </r>
  <r>
    <x v="4"/>
    <n v="5540246188047"/>
    <n v="270"/>
    <n v="32783.270400000001"/>
    <n v="35"/>
    <x v="4"/>
    <n v="121.41952000000001"/>
    <x v="0"/>
  </r>
  <r>
    <x v="4"/>
    <n v="5540246188175"/>
    <n v="65"/>
    <n v="1854.3168000000001"/>
    <n v="529"/>
    <x v="2"/>
    <n v="28.52795076923077"/>
    <x v="0"/>
  </r>
  <r>
    <x v="4"/>
    <n v="5540246188200"/>
    <n v="928"/>
    <n v="1710.72"/>
    <n v="20194"/>
    <x v="2"/>
    <n v="1.8434482758620689"/>
    <x v="0"/>
  </r>
  <r>
    <x v="4"/>
    <n v="5540246188224"/>
    <n v="15892"/>
    <n v="18642.960000000003"/>
    <n v="19140"/>
    <x v="3"/>
    <n v="1.1731034482758622"/>
    <x v="0"/>
  </r>
  <r>
    <x v="4"/>
    <n v="5540246188512"/>
    <n v="332"/>
    <n v="45479.491200000004"/>
    <n v="0"/>
    <x v="4"/>
    <n v="136.98641927710844"/>
    <x v="0"/>
  </r>
  <r>
    <x v="4"/>
    <n v="5540246188647"/>
    <n v="986"/>
    <n v="14596.2"/>
    <n v="604"/>
    <x v="1"/>
    <n v="14.80344827586207"/>
    <x v="0"/>
  </r>
  <r>
    <x v="4"/>
    <n v="5540246190092"/>
    <n v="158"/>
    <n v="21832.243200000001"/>
    <n v="40"/>
    <x v="4"/>
    <n v="138.17875443037974"/>
    <x v="0"/>
  </r>
  <r>
    <x v="4"/>
    <n v="5540246190727"/>
    <n v="511"/>
    <n v="5767.9776000000011"/>
    <n v="685"/>
    <x v="0"/>
    <n v="11.287627397260277"/>
    <x v="0"/>
  </r>
  <r>
    <x v="4"/>
    <n v="5540246190743"/>
    <n v="307"/>
    <n v="2600.2943999999998"/>
    <n v="669"/>
    <x v="2"/>
    <n v="8.4700143322475565"/>
    <x v="0"/>
  </r>
  <r>
    <x v="4"/>
    <n v="5540246190831"/>
    <n v="836"/>
    <n v="6284.5632000000005"/>
    <n v="93"/>
    <x v="1"/>
    <n v="7.5174200956937804"/>
    <x v="0"/>
  </r>
  <r>
    <x v="4"/>
    <n v="5540246190835"/>
    <n v="114"/>
    <n v="24029.9136"/>
    <n v="3"/>
    <x v="0"/>
    <n v="210.78871578947368"/>
    <x v="0"/>
  </r>
  <r>
    <x v="4"/>
    <n v="5540246191394"/>
    <n v="1972"/>
    <n v="10531.296000000002"/>
    <n v="0"/>
    <x v="2"/>
    <n v="5.3404137931034494"/>
    <x v="0"/>
  </r>
  <r>
    <x v="4"/>
    <n v="5540246191594"/>
    <n v="0"/>
    <n v="0"/>
    <n v="696"/>
    <x v="2"/>
    <n v="0"/>
    <x v="1"/>
  </r>
  <r>
    <x v="4"/>
    <n v="5540246191596"/>
    <n v="38"/>
    <n v="2072.2175999999999"/>
    <n v="184"/>
    <x v="0"/>
    <n v="54.532042105263159"/>
    <x v="0"/>
  </r>
  <r>
    <x v="4"/>
    <n v="5540246191598"/>
    <n v="0"/>
    <n v="0"/>
    <n v="1601"/>
    <x v="2"/>
    <n v="0"/>
    <x v="1"/>
  </r>
  <r>
    <x v="4"/>
    <n v="5540246191718"/>
    <n v="2209"/>
    <n v="6547.3055999999997"/>
    <n v="260"/>
    <x v="1"/>
    <n v="2.9639228610230872"/>
    <x v="0"/>
  </r>
  <r>
    <x v="4"/>
    <n v="5540246191736"/>
    <n v="409"/>
    <n v="13206.758400000001"/>
    <n v="140"/>
    <x v="2"/>
    <n v="32.290362836185821"/>
    <x v="0"/>
  </r>
  <r>
    <x v="4"/>
    <n v="5540246192102"/>
    <n v="2269"/>
    <n v="2619.4752000000003"/>
    <n v="11206"/>
    <x v="2"/>
    <n v="1.1544624063464082"/>
    <x v="0"/>
  </r>
  <r>
    <x v="4"/>
    <n v="5540246192148"/>
    <n v="17818"/>
    <n v="64795.852800000008"/>
    <n v="56237"/>
    <x v="1"/>
    <n v="3.6365390503984738"/>
    <x v="0"/>
  </r>
  <r>
    <x v="4"/>
    <n v="5540246192209"/>
    <n v="1225"/>
    <n v="6158.5919999999996"/>
    <n v="2311"/>
    <x v="1"/>
    <n v="5.0274220408163259"/>
    <x v="0"/>
  </r>
  <r>
    <x v="4"/>
    <n v="5540246192264"/>
    <n v="1374"/>
    <n v="19948.032000000003"/>
    <n v="1634"/>
    <x v="2"/>
    <n v="14.518218340611355"/>
    <x v="0"/>
  </r>
  <r>
    <x v="4"/>
    <n v="5540246192265"/>
    <n v="1318"/>
    <n v="17642.5344"/>
    <n v="928"/>
    <x v="2"/>
    <n v="13.385837936267071"/>
    <x v="0"/>
  </r>
  <r>
    <x v="4"/>
    <n v="5540246192462"/>
    <n v="594"/>
    <n v="4187.0304000000006"/>
    <n v="789"/>
    <x v="1"/>
    <n v="7.0488727272727285"/>
    <x v="0"/>
  </r>
  <r>
    <x v="4"/>
    <n v="5540246192518"/>
    <n v="7090"/>
    <n v="49692.009600000005"/>
    <n v="5513"/>
    <x v="1"/>
    <n v="7.0087460648801132"/>
    <x v="0"/>
  </r>
  <r>
    <x v="4"/>
    <n v="5540246192571"/>
    <n v="460"/>
    <n v="1642.2912000000001"/>
    <n v="502"/>
    <x v="1"/>
    <n v="3.5701982608695655"/>
    <x v="0"/>
  </r>
  <r>
    <x v="4"/>
    <n v="5540246192594"/>
    <n v="307"/>
    <n v="2024.3520000000003"/>
    <n v="195"/>
    <x v="1"/>
    <n v="6.5939804560260598"/>
    <x v="0"/>
  </r>
  <r>
    <x v="4"/>
    <n v="5540246192831"/>
    <n v="418"/>
    <n v="3701.3760000000002"/>
    <n v="567"/>
    <x v="1"/>
    <n v="8.8549665071770338"/>
    <x v="0"/>
  </r>
  <r>
    <x v="4"/>
    <n v="5540246192836"/>
    <n v="61"/>
    <n v="8347.6224000000002"/>
    <n v="0"/>
    <x v="4"/>
    <n v="136.84626885245902"/>
    <x v="0"/>
  </r>
  <r>
    <x v="4"/>
    <n v="5540246192907"/>
    <n v="4446"/>
    <n v="124777.58400000002"/>
    <n v="2952"/>
    <x v="3"/>
    <n v="28.06513360323887"/>
    <x v="0"/>
  </r>
  <r>
    <x v="4"/>
    <n v="5540246193316"/>
    <n v="267"/>
    <n v="8728.3008000000009"/>
    <n v="467"/>
    <x v="0"/>
    <n v="32.690265168539327"/>
    <x v="0"/>
  </r>
  <r>
    <x v="4"/>
    <n v="5540246193409"/>
    <n v="107"/>
    <n v="5484.6719999999996"/>
    <n v="7"/>
    <x v="0"/>
    <n v="51.2586168224299"/>
    <x v="0"/>
  </r>
  <r>
    <x v="4"/>
    <n v="5540246193878"/>
    <n v="8352"/>
    <n v="59097.600000000006"/>
    <n v="9652"/>
    <x v="3"/>
    <n v="7.0758620689655176"/>
    <x v="0"/>
  </r>
  <r>
    <x v="4"/>
    <n v="5540246194330"/>
    <n v="8687"/>
    <n v="12777.523200000001"/>
    <n v="11248"/>
    <x v="1"/>
    <n v="1.4708786922988375"/>
    <x v="0"/>
  </r>
  <r>
    <x v="4"/>
    <n v="5540246194467"/>
    <n v="33854"/>
    <n v="34103.246400000004"/>
    <n v="57462"/>
    <x v="0"/>
    <n v="1.0073623914456196"/>
    <x v="0"/>
  </r>
  <r>
    <x v="4"/>
    <n v="5540246194478"/>
    <n v="724"/>
    <n v="31499.020800000002"/>
    <n v="608"/>
    <x v="4"/>
    <n v="43.506934806629836"/>
    <x v="0"/>
  </r>
  <r>
    <x v="4"/>
    <n v="5540246194632"/>
    <n v="0"/>
    <n v="0"/>
    <n v="8571"/>
    <x v="0"/>
    <n v="0"/>
    <x v="1"/>
  </r>
  <r>
    <x v="4"/>
    <n v="5540246194790"/>
    <n v="0"/>
    <n v="0"/>
    <n v="710"/>
    <x v="1"/>
    <n v="0"/>
    <x v="1"/>
  </r>
  <r>
    <x v="4"/>
    <n v="5540246194947"/>
    <n v="0"/>
    <n v="0"/>
    <n v="17"/>
    <x v="4"/>
    <n v="0"/>
    <x v="1"/>
  </r>
  <r>
    <x v="4"/>
    <n v="5540246195096"/>
    <n v="2005"/>
    <n v="11925.2736"/>
    <n v="307"/>
    <x v="1"/>
    <n v="5.9477673815461349"/>
    <x v="0"/>
  </r>
  <r>
    <x v="4"/>
    <n v="5540246195241"/>
    <n v="0"/>
    <n v="0"/>
    <n v="1165"/>
    <x v="1"/>
    <n v="0"/>
    <x v="1"/>
  </r>
  <r>
    <x v="4"/>
    <n v="5540246195242"/>
    <n v="0"/>
    <n v="0"/>
    <n v="1209"/>
    <x v="1"/>
    <n v="0"/>
    <x v="1"/>
  </r>
  <r>
    <x v="4"/>
    <n v="5540246195250"/>
    <n v="0"/>
    <n v="0"/>
    <n v="553"/>
    <x v="0"/>
    <n v="0"/>
    <x v="1"/>
  </r>
  <r>
    <x v="4"/>
    <n v="5540246195539"/>
    <n v="0"/>
    <n v="0"/>
    <n v="460"/>
    <x v="2"/>
    <n v="0"/>
    <x v="1"/>
  </r>
  <r>
    <x v="4"/>
    <n v="5540246195596"/>
    <n v="0"/>
    <n v="0"/>
    <n v="52"/>
    <x v="0"/>
    <n v="0"/>
    <x v="1"/>
  </r>
  <r>
    <x v="4"/>
    <n v="5540246195653"/>
    <n v="0"/>
    <n v="0"/>
    <n v="0"/>
    <x v="4"/>
    <n v="0"/>
    <x v="1"/>
  </r>
  <r>
    <x v="5"/>
    <n v="5540246170256"/>
    <n v="5253"/>
    <n v="35307.532800000001"/>
    <n v="10146"/>
    <x v="0"/>
    <n v="6.7214035408338093"/>
    <x v="0"/>
  </r>
  <r>
    <x v="5"/>
    <n v="5540246171759"/>
    <n v="5884"/>
    <n v="32318.784"/>
    <n v="6042"/>
    <x v="1"/>
    <n v="5.492655336505778"/>
    <x v="0"/>
  </r>
  <r>
    <x v="5"/>
    <n v="5540246171888"/>
    <n v="1782"/>
    <n v="30025.727999999999"/>
    <n v="2532"/>
    <x v="0"/>
    <n v="16.849454545454545"/>
    <x v="0"/>
  </r>
  <r>
    <x v="5"/>
    <n v="5540246171933"/>
    <n v="1894"/>
    <n v="1251.4176000000002"/>
    <n v="8520"/>
    <x v="2"/>
    <n v="0.66072734952481538"/>
    <x v="0"/>
  </r>
  <r>
    <x v="5"/>
    <n v="5540246172539"/>
    <n v="112"/>
    <n v="2425.2912000000001"/>
    <n v="154"/>
    <x v="2"/>
    <n v="21.654385714285716"/>
    <x v="0"/>
  </r>
  <r>
    <x v="5"/>
    <n v="5540246172669"/>
    <n v="557"/>
    <n v="7801.92"/>
    <n v="1420"/>
    <x v="2"/>
    <n v="14.007037701974866"/>
    <x v="0"/>
  </r>
  <r>
    <x v="5"/>
    <n v="5540246172978"/>
    <n v="0"/>
    <n v="0"/>
    <n v="15285"/>
    <x v="2"/>
    <n v="0"/>
    <x v="1"/>
  </r>
  <r>
    <x v="5"/>
    <n v="5540246173472"/>
    <n v="181"/>
    <n v="4178.3040000000001"/>
    <n v="850"/>
    <x v="2"/>
    <n v="23.084552486187846"/>
    <x v="0"/>
  </r>
  <r>
    <x v="5"/>
    <n v="5540246173492"/>
    <n v="0"/>
    <n v="0"/>
    <n v="0"/>
    <x v="3"/>
    <n v="0"/>
    <x v="1"/>
  </r>
  <r>
    <x v="5"/>
    <n v="5540246173685"/>
    <n v="170"/>
    <n v="4417.2431999999999"/>
    <n v="121"/>
    <x v="4"/>
    <n v="25.983783529411763"/>
    <x v="0"/>
  </r>
  <r>
    <x v="5"/>
    <n v="5540246173686"/>
    <n v="151"/>
    <n v="3903.9840000000004"/>
    <n v="0"/>
    <x v="4"/>
    <n v="25.85419867549669"/>
    <x v="0"/>
  </r>
  <r>
    <x v="5"/>
    <n v="5540246173906"/>
    <n v="1750"/>
    <n v="32507.654400000003"/>
    <n v="3016"/>
    <x v="3"/>
    <n v="18.575802514285716"/>
    <x v="0"/>
  </r>
  <r>
    <x v="5"/>
    <n v="5540246174095"/>
    <n v="77"/>
    <n v="2389.3056000000001"/>
    <n v="154"/>
    <x v="2"/>
    <n v="31.02994285714286"/>
    <x v="0"/>
  </r>
  <r>
    <x v="5"/>
    <n v="5540246174174"/>
    <n v="91"/>
    <n v="1251.8063999999999"/>
    <n v="666"/>
    <x v="2"/>
    <n v="13.756114285714284"/>
    <x v="0"/>
  </r>
  <r>
    <x v="5"/>
    <n v="5540246175047"/>
    <n v="432"/>
    <n v="4572.0288"/>
    <n v="877"/>
    <x v="2"/>
    <n v="10.583399999999999"/>
    <x v="0"/>
  </r>
  <r>
    <x v="5"/>
    <n v="5540246175049"/>
    <n v="683"/>
    <n v="7099.7472000000007"/>
    <n v="4274"/>
    <x v="2"/>
    <n v="10.394944655929724"/>
    <x v="0"/>
  </r>
  <r>
    <x v="5"/>
    <n v="5540246175050"/>
    <n v="557"/>
    <n v="6448.8960000000006"/>
    <n v="3383"/>
    <x v="2"/>
    <n v="11.57791023339318"/>
    <x v="0"/>
  </r>
  <r>
    <x v="5"/>
    <n v="5540246175372"/>
    <n v="1949"/>
    <n v="7620.4800000000005"/>
    <n v="522"/>
    <x v="0"/>
    <n v="3.9099435608004107"/>
    <x v="0"/>
  </r>
  <r>
    <x v="5"/>
    <n v="5540246176294"/>
    <n v="2265"/>
    <n v="2146.0896000000002"/>
    <n v="12027"/>
    <x v="2"/>
    <n v="0.94750092715231804"/>
    <x v="0"/>
  </r>
  <r>
    <x v="5"/>
    <n v="5540246176295"/>
    <n v="10060"/>
    <n v="9534.3263999999999"/>
    <n v="90907"/>
    <x v="2"/>
    <n v="0.94774616302186876"/>
    <x v="0"/>
  </r>
  <r>
    <x v="5"/>
    <n v="5540246176699"/>
    <n v="4594"/>
    <n v="2164.0608000000002"/>
    <n v="65355"/>
    <x v="2"/>
    <n v="0.47106242925555075"/>
    <x v="0"/>
  </r>
  <r>
    <x v="5"/>
    <n v="5540246177133"/>
    <n v="13422"/>
    <n v="48732.840000000004"/>
    <n v="39510"/>
    <x v="1"/>
    <n v="3.6308180599016544"/>
    <x v="0"/>
  </r>
  <r>
    <x v="5"/>
    <n v="5540246177376"/>
    <n v="1775"/>
    <n v="71096.184000000008"/>
    <n v="1328"/>
    <x v="0"/>
    <n v="40.05418816901409"/>
    <x v="0"/>
  </r>
  <r>
    <x v="5"/>
    <n v="5540246180522"/>
    <n v="1184"/>
    <n v="20710.080000000002"/>
    <n v="1963"/>
    <x v="0"/>
    <n v="17.491621621621622"/>
    <x v="0"/>
  </r>
  <r>
    <x v="5"/>
    <n v="5540246181016"/>
    <n v="9577"/>
    <n v="78233.212800000008"/>
    <n v="22189"/>
    <x v="3"/>
    <n v="8.1688642372350433"/>
    <x v="0"/>
  </r>
  <r>
    <x v="5"/>
    <n v="5540246181061"/>
    <n v="22342"/>
    <n v="26458.617600000001"/>
    <n v="85817"/>
    <x v="3"/>
    <n v="1.18425465938591"/>
    <x v="0"/>
  </r>
  <r>
    <x v="5"/>
    <n v="5540246182684"/>
    <n v="33"/>
    <n v="1629.9360000000001"/>
    <n v="553"/>
    <x v="0"/>
    <n v="49.392000000000003"/>
    <x v="0"/>
  </r>
  <r>
    <x v="5"/>
    <n v="5540246183130"/>
    <n v="6202"/>
    <n v="26258.688000000002"/>
    <n v="8227"/>
    <x v="1"/>
    <n v="4.2339064817800711"/>
    <x v="0"/>
  </r>
  <r>
    <x v="5"/>
    <n v="5540246183455"/>
    <n v="557"/>
    <n v="4375.2960000000003"/>
    <n v="557"/>
    <x v="1"/>
    <n v="7.8551095152603239"/>
    <x v="0"/>
  </r>
  <r>
    <x v="5"/>
    <n v="5540246183537"/>
    <n v="3490"/>
    <n v="4905.4463999999998"/>
    <n v="3527"/>
    <x v="1"/>
    <n v="1.4055720343839542"/>
    <x v="0"/>
  </r>
  <r>
    <x v="5"/>
    <n v="5540246183538"/>
    <n v="5550"/>
    <n v="8029.0655999999999"/>
    <n v="4065"/>
    <x v="1"/>
    <n v="1.4466784864864866"/>
    <x v="0"/>
  </r>
  <r>
    <x v="5"/>
    <n v="5540246183541"/>
    <n v="1276"/>
    <n v="11499.84"/>
    <n v="1439"/>
    <x v="1"/>
    <n v="9.0124137931034483"/>
    <x v="0"/>
  </r>
  <r>
    <x v="5"/>
    <n v="5540246183542"/>
    <n v="2483"/>
    <n v="6979.8240000000005"/>
    <n v="511"/>
    <x v="1"/>
    <n v="2.8110447039871125"/>
    <x v="0"/>
  </r>
  <r>
    <x v="5"/>
    <n v="5540246183547"/>
    <n v="7842"/>
    <n v="80600.831999999995"/>
    <n v="20242"/>
    <x v="3"/>
    <n v="10.278096403978576"/>
    <x v="0"/>
  </r>
  <r>
    <x v="5"/>
    <n v="5540246183552"/>
    <n v="1819"/>
    <n v="3353.0111999999999"/>
    <n v="279"/>
    <x v="1"/>
    <n v="1.8433266630016492"/>
    <x v="0"/>
  </r>
  <r>
    <x v="5"/>
    <n v="5540246183554"/>
    <n v="1490"/>
    <n v="11193.595200000002"/>
    <n v="0"/>
    <x v="1"/>
    <n v="7.5124800000000009"/>
    <x v="0"/>
  </r>
  <r>
    <x v="5"/>
    <n v="5540246183555"/>
    <n v="1133"/>
    <n v="1513.6416000000002"/>
    <n v="1207"/>
    <x v="1"/>
    <n v="1.3359590467784643"/>
    <x v="0"/>
  </r>
  <r>
    <x v="5"/>
    <n v="5540246183558"/>
    <n v="3146"/>
    <n v="17339.443200000002"/>
    <n v="6752"/>
    <x v="1"/>
    <n v="5.5115839796567077"/>
    <x v="0"/>
  </r>
  <r>
    <x v="5"/>
    <n v="5540246183560"/>
    <n v="314"/>
    <n v="7639.92"/>
    <n v="469"/>
    <x v="1"/>
    <n v="24.330955414012738"/>
    <x v="0"/>
  </r>
  <r>
    <x v="5"/>
    <n v="5540246183562"/>
    <n v="511"/>
    <n v="1644.1920000000002"/>
    <n v="511"/>
    <x v="1"/>
    <n v="3.2175968688845407"/>
    <x v="0"/>
  </r>
  <r>
    <x v="5"/>
    <n v="5540246183587"/>
    <n v="578"/>
    <n v="12165.9408"/>
    <n v="655"/>
    <x v="1"/>
    <n v="21.048340484429065"/>
    <x v="0"/>
  </r>
  <r>
    <x v="5"/>
    <n v="5540246183589"/>
    <n v="952"/>
    <n v="12540.096000000001"/>
    <n v="1369"/>
    <x v="1"/>
    <n v="13.172369747899161"/>
    <x v="0"/>
  </r>
  <r>
    <x v="5"/>
    <n v="5540246183844"/>
    <n v="307"/>
    <n v="8838.7200000000012"/>
    <n v="437"/>
    <x v="0"/>
    <n v="28.790618892508146"/>
    <x v="0"/>
  </r>
  <r>
    <x v="5"/>
    <n v="5540246184036"/>
    <n v="193"/>
    <n v="3298.7520000000004"/>
    <n v="202"/>
    <x v="0"/>
    <n v="17.091979274611401"/>
    <x v="0"/>
  </r>
  <r>
    <x v="5"/>
    <n v="5540246185278"/>
    <n v="0"/>
    <n v="0"/>
    <n v="48498"/>
    <x v="3"/>
    <n v="0"/>
    <x v="1"/>
  </r>
  <r>
    <x v="5"/>
    <n v="5540246185429"/>
    <n v="168"/>
    <n v="883.35360000000003"/>
    <n v="265"/>
    <x v="2"/>
    <n v="5.258057142857143"/>
    <x v="0"/>
  </r>
  <r>
    <x v="5"/>
    <n v="5540246185562"/>
    <n v="140"/>
    <n v="404.35199999999998"/>
    <n v="362"/>
    <x v="2"/>
    <n v="2.8882285714285714"/>
    <x v="0"/>
  </r>
  <r>
    <x v="5"/>
    <n v="5540246186010"/>
    <n v="98"/>
    <n v="14353.7184"/>
    <n v="12"/>
    <x v="4"/>
    <n v="146.46651428571428"/>
    <x v="0"/>
  </r>
  <r>
    <x v="5"/>
    <n v="5540246186011"/>
    <n v="100"/>
    <n v="5680.5408000000007"/>
    <n v="21"/>
    <x v="4"/>
    <n v="56.805408000000007"/>
    <x v="0"/>
  </r>
  <r>
    <x v="5"/>
    <n v="5540246186017"/>
    <n v="58"/>
    <n v="6140.88"/>
    <n v="7"/>
    <x v="4"/>
    <n v="105.87724137931035"/>
    <x v="0"/>
  </r>
  <r>
    <x v="5"/>
    <n v="5540246186325"/>
    <n v="293"/>
    <n v="718.50239999999997"/>
    <n v="669"/>
    <x v="2"/>
    <n v="2.4522266211604093"/>
    <x v="0"/>
  </r>
  <r>
    <x v="5"/>
    <n v="5540246186351"/>
    <n v="1246"/>
    <n v="73840.507200000007"/>
    <n v="140"/>
    <x v="1"/>
    <n v="59.262044301765656"/>
    <x v="0"/>
  </r>
  <r>
    <x v="5"/>
    <n v="5540246186352"/>
    <n v="4896"/>
    <n v="51500.880000000005"/>
    <n v="1798"/>
    <x v="1"/>
    <n v="10.518970588235295"/>
    <x v="0"/>
  </r>
  <r>
    <x v="5"/>
    <n v="5540246187882"/>
    <n v="42"/>
    <n v="1602.0288"/>
    <n v="3"/>
    <x v="4"/>
    <n v="38.143542857142862"/>
    <x v="0"/>
  </r>
  <r>
    <x v="5"/>
    <n v="5540246187987"/>
    <n v="5067"/>
    <n v="2519.1215999999999"/>
    <n v="56683"/>
    <x v="2"/>
    <n v="0.49716234458259323"/>
    <x v="0"/>
  </r>
  <r>
    <x v="5"/>
    <n v="5540246187995"/>
    <n v="2123"/>
    <n v="186216.40800000002"/>
    <n v="1406"/>
    <x v="4"/>
    <n v="87.713804992934541"/>
    <x v="0"/>
  </r>
  <r>
    <x v="5"/>
    <n v="5540246187996"/>
    <n v="295"/>
    <n v="13622.7312"/>
    <n v="24"/>
    <x v="4"/>
    <n v="46.178749830508472"/>
    <x v="0"/>
  </r>
  <r>
    <x v="5"/>
    <n v="5540246187997"/>
    <n v="31"/>
    <n v="1506.7728000000002"/>
    <n v="121"/>
    <x v="4"/>
    <n v="48.605574193548392"/>
    <x v="0"/>
  </r>
  <r>
    <x v="5"/>
    <n v="5540246187998"/>
    <n v="966"/>
    <n v="49618.483200000002"/>
    <n v="467"/>
    <x v="4"/>
    <n v="51.364889440993792"/>
    <x v="0"/>
  </r>
  <r>
    <x v="5"/>
    <n v="5540246188047"/>
    <n v="235"/>
    <n v="28544.054400000001"/>
    <n v="35"/>
    <x v="4"/>
    <n v="121.46406127659574"/>
    <x v="0"/>
  </r>
  <r>
    <x v="5"/>
    <n v="5540246188175"/>
    <n v="130"/>
    <n v="3773.2175999999999"/>
    <n v="632"/>
    <x v="2"/>
    <n v="29.024750769230767"/>
    <x v="0"/>
  </r>
  <r>
    <x v="5"/>
    <n v="5540246188200"/>
    <n v="75"/>
    <n v="139.36320000000001"/>
    <n v="18820"/>
    <x v="2"/>
    <n v="1.858176"/>
    <x v="0"/>
  </r>
  <r>
    <x v="5"/>
    <n v="5540246188224"/>
    <n v="8816"/>
    <n v="10342.08"/>
    <n v="57072"/>
    <x v="3"/>
    <n v="1.173103448275862"/>
    <x v="0"/>
  </r>
  <r>
    <x v="5"/>
    <n v="5540246188512"/>
    <n v="335"/>
    <n v="45797.529600000009"/>
    <n v="12"/>
    <x v="4"/>
    <n v="136.70904358208958"/>
    <x v="0"/>
  </r>
  <r>
    <x v="5"/>
    <n v="5540246188647"/>
    <n v="383"/>
    <n v="5666.76"/>
    <n v="383"/>
    <x v="1"/>
    <n v="14.795718015665797"/>
    <x v="0"/>
  </r>
  <r>
    <x v="5"/>
    <n v="5540246190092"/>
    <n v="119"/>
    <n v="16374.182400000002"/>
    <n v="42"/>
    <x v="4"/>
    <n v="137.59817142857145"/>
    <x v="0"/>
  </r>
  <r>
    <x v="5"/>
    <n v="5540246190727"/>
    <n v="1706"/>
    <n v="19270.310400000002"/>
    <n v="673"/>
    <x v="0"/>
    <n v="11.295609847596719"/>
    <x v="0"/>
  </r>
  <r>
    <x v="5"/>
    <n v="5540246190743"/>
    <n v="335"/>
    <n v="2836.6848"/>
    <n v="836"/>
    <x v="2"/>
    <n v="8.4677158208955223"/>
    <x v="0"/>
  </r>
  <r>
    <x v="5"/>
    <n v="5540246190831"/>
    <n v="743"/>
    <n v="5586.2784000000001"/>
    <n v="163"/>
    <x v="1"/>
    <n v="7.5185442799461644"/>
    <x v="0"/>
  </r>
  <r>
    <x v="5"/>
    <n v="5540246190835"/>
    <n v="112"/>
    <n v="23539.5072"/>
    <n v="33"/>
    <x v="0"/>
    <n v="210.17417142857144"/>
    <x v="0"/>
  </r>
  <r>
    <x v="5"/>
    <n v="5540246191394"/>
    <n v="1972"/>
    <n v="10531.296000000002"/>
    <n v="232"/>
    <x v="2"/>
    <n v="5.3404137931034494"/>
    <x v="0"/>
  </r>
  <r>
    <x v="5"/>
    <n v="5540246191594"/>
    <n v="808"/>
    <n v="1449.2304000000001"/>
    <n v="3815"/>
    <x v="2"/>
    <n v="1.7936019801980201"/>
    <x v="0"/>
  </r>
  <r>
    <x v="5"/>
    <n v="5540246191596"/>
    <n v="209"/>
    <n v="11944.3248"/>
    <n v="177"/>
    <x v="0"/>
    <n v="57.14987942583732"/>
    <x v="0"/>
  </r>
  <r>
    <x v="5"/>
    <n v="5540246191598"/>
    <n v="0"/>
    <n v="0"/>
    <n v="6404"/>
    <x v="2"/>
    <n v="0"/>
    <x v="1"/>
  </r>
  <r>
    <x v="5"/>
    <n v="5540246191718"/>
    <n v="1949"/>
    <n v="5777.0496000000003"/>
    <n v="195"/>
    <x v="1"/>
    <n v="2.9641095946639302"/>
    <x v="0"/>
  </r>
  <r>
    <x v="5"/>
    <n v="5540246191736"/>
    <n v="270"/>
    <n v="8704.4544000000005"/>
    <n v="21"/>
    <x v="2"/>
    <n v="32.238720000000001"/>
    <x v="0"/>
  </r>
  <r>
    <x v="5"/>
    <n v="5540246192102"/>
    <n v="6988"/>
    <n v="8496.7487999999994"/>
    <n v="11735"/>
    <x v="2"/>
    <n v="1.2159056668574699"/>
    <x v="0"/>
  </r>
  <r>
    <x v="5"/>
    <n v="5540246192148"/>
    <n v="7239"/>
    <n v="26323.315200000001"/>
    <n v="68475"/>
    <x v="1"/>
    <n v="3.6363192706174887"/>
    <x v="0"/>
  </r>
  <r>
    <x v="5"/>
    <n v="5540246192209"/>
    <n v="1142"/>
    <n v="5738.688000000001"/>
    <n v="2993"/>
    <x v="1"/>
    <n v="5.0251208406304739"/>
    <x v="0"/>
  </r>
  <r>
    <x v="5"/>
    <n v="5540246192264"/>
    <n v="1225"/>
    <n v="17791.488000000001"/>
    <n v="1225"/>
    <x v="2"/>
    <n v="14.52366367346939"/>
    <x v="0"/>
  </r>
  <r>
    <x v="5"/>
    <n v="5540246192265"/>
    <n v="687"/>
    <n v="9193.996799999999"/>
    <n v="819"/>
    <x v="2"/>
    <n v="13.382819213973798"/>
    <x v="0"/>
  </r>
  <r>
    <x v="5"/>
    <n v="5540246192462"/>
    <n v="251"/>
    <n v="1779.9264000000001"/>
    <n v="743"/>
    <x v="1"/>
    <n v="7.0913402390438245"/>
    <x v="0"/>
  </r>
  <r>
    <x v="5"/>
    <n v="5540246192518"/>
    <n v="3332"/>
    <n v="23374.872000000003"/>
    <n v="13447"/>
    <x v="1"/>
    <n v="7.0152677070828338"/>
    <x v="0"/>
  </r>
  <r>
    <x v="5"/>
    <n v="5540246192571"/>
    <n v="961"/>
    <n v="4070.5632000000001"/>
    <n v="1685"/>
    <x v="1"/>
    <n v="4.2357577523413115"/>
    <x v="0"/>
  </r>
  <r>
    <x v="5"/>
    <n v="5540246192594"/>
    <n v="112"/>
    <n v="736.12800000000004"/>
    <n v="214"/>
    <x v="1"/>
    <n v="6.572571428571429"/>
    <x v="0"/>
  </r>
  <r>
    <x v="5"/>
    <n v="5540246192831"/>
    <n v="372"/>
    <n v="3290.1120000000005"/>
    <n v="696"/>
    <x v="1"/>
    <n v="8.8443870967741951"/>
    <x v="0"/>
  </r>
  <r>
    <x v="5"/>
    <n v="5540246192907"/>
    <n v="1365"/>
    <n v="38292.912000000004"/>
    <n v="4529"/>
    <x v="3"/>
    <n v="28.053415384615388"/>
    <x v="0"/>
  </r>
  <r>
    <x v="5"/>
    <n v="5540246193316"/>
    <n v="469"/>
    <n v="15875.049600000002"/>
    <n v="539"/>
    <x v="0"/>
    <n v="33.848719829424311"/>
    <x v="0"/>
  </r>
  <r>
    <x v="5"/>
    <n v="5540246193409"/>
    <n v="100"/>
    <n v="5126.9760000000006"/>
    <n v="19"/>
    <x v="0"/>
    <n v="51.269760000000005"/>
    <x v="0"/>
  </r>
  <r>
    <x v="5"/>
    <n v="5540246193878"/>
    <n v="12842"/>
    <n v="90862.560000000012"/>
    <n v="9106"/>
    <x v="3"/>
    <n v="7.075421273944869"/>
    <x v="0"/>
  </r>
  <r>
    <x v="5"/>
    <n v="5540246194467"/>
    <n v="40536"/>
    <n v="40834.152000000002"/>
    <n v="51226"/>
    <x v="0"/>
    <n v="1.0073552397868561"/>
    <x v="0"/>
  </r>
  <r>
    <x v="5"/>
    <n v="5540246194478"/>
    <n v="1341"/>
    <n v="58353.955200000004"/>
    <n v="722"/>
    <x v="4"/>
    <n v="43.51525369127517"/>
    <x v="0"/>
  </r>
  <r>
    <x v="5"/>
    <n v="5540246194632"/>
    <n v="2140"/>
    <n v="27642.297600000002"/>
    <n v="10311"/>
    <x v="0"/>
    <n v="12.916961495327104"/>
    <x v="0"/>
  </r>
  <r>
    <x v="5"/>
    <n v="5540246194790"/>
    <n v="1984"/>
    <n v="22900.32"/>
    <n v="2276"/>
    <x v="1"/>
    <n v="11.5425"/>
    <x v="0"/>
  </r>
  <r>
    <x v="5"/>
    <n v="5540246194947"/>
    <n v="0"/>
    <n v="0"/>
    <n v="24"/>
    <x v="4"/>
    <n v="0"/>
    <x v="1"/>
  </r>
  <r>
    <x v="5"/>
    <n v="5540246195096"/>
    <n v="1699"/>
    <n v="10103.3568"/>
    <n v="140"/>
    <x v="1"/>
    <n v="5.9466490876986464"/>
    <x v="0"/>
  </r>
  <r>
    <x v="5"/>
    <n v="5540246195195"/>
    <n v="0"/>
    <n v="0"/>
    <n v="0"/>
    <x v="4"/>
    <n v="0"/>
    <x v="1"/>
  </r>
  <r>
    <x v="5"/>
    <n v="5540246195241"/>
    <n v="395"/>
    <n v="11787.12"/>
    <n v="720"/>
    <x v="1"/>
    <n v="29.84081012658228"/>
    <x v="0"/>
  </r>
  <r>
    <x v="5"/>
    <n v="5540246195242"/>
    <n v="996"/>
    <n v="34378.344000000005"/>
    <n v="720"/>
    <x v="1"/>
    <n v="34.516409638554222"/>
    <x v="0"/>
  </r>
  <r>
    <x v="5"/>
    <n v="5540246195250"/>
    <n v="242"/>
    <n v="9466.3296000000009"/>
    <n v="729"/>
    <x v="0"/>
    <n v="39.117064462809921"/>
    <x v="0"/>
  </r>
  <r>
    <x v="5"/>
    <n v="5540246195653"/>
    <n v="404"/>
    <n v="13815.8784"/>
    <n v="200"/>
    <x v="4"/>
    <n v="34.197718811881188"/>
    <x v="0"/>
  </r>
  <r>
    <x v="5"/>
    <n v="5540246195943"/>
    <n v="0"/>
    <n v="0"/>
    <n v="232"/>
    <x v="2"/>
    <n v="0"/>
    <x v="1"/>
  </r>
  <r>
    <x v="5"/>
    <n v="5540246195944"/>
    <n v="0"/>
    <n v="0"/>
    <n v="116"/>
    <x v="2"/>
    <n v="0"/>
    <x v="1"/>
  </r>
  <r>
    <x v="5"/>
    <n v="5540246196046"/>
    <n v="0"/>
    <n v="0"/>
    <n v="89"/>
    <x v="0"/>
    <n v="0"/>
    <x v="1"/>
  </r>
  <r>
    <x v="5"/>
    <n v="5540246196092"/>
    <n v="0"/>
    <n v="0"/>
    <n v="353"/>
    <x v="3"/>
    <n v="0"/>
    <x v="1"/>
  </r>
  <r>
    <x v="6"/>
    <n v="5540246170256"/>
    <n v="3951"/>
    <n v="26558.625600000003"/>
    <n v="10366"/>
    <x v="0"/>
    <n v="6.7220009111617323"/>
    <x v="0"/>
  </r>
  <r>
    <x v="6"/>
    <n v="5540246171759"/>
    <n v="5188"/>
    <n v="28495.584000000003"/>
    <n v="6415"/>
    <x v="1"/>
    <n v="5.4925952197378569"/>
    <x v="0"/>
  </r>
  <r>
    <x v="6"/>
    <n v="5540246171888"/>
    <n v="1293"/>
    <n v="21776.472000000002"/>
    <n v="2383"/>
    <x v="0"/>
    <n v="16.841819025522042"/>
    <x v="0"/>
  </r>
  <r>
    <x v="6"/>
    <n v="5540246171933"/>
    <n v="0"/>
    <n v="0"/>
    <n v="13141"/>
    <x v="2"/>
    <n v="0"/>
    <x v="1"/>
  </r>
  <r>
    <x v="6"/>
    <n v="5540246172539"/>
    <n v="75"/>
    <n v="1621.8144000000002"/>
    <n v="158"/>
    <x v="2"/>
    <n v="21.624192000000004"/>
    <x v="0"/>
  </r>
  <r>
    <x v="6"/>
    <n v="5540246172669"/>
    <n v="251"/>
    <n v="3511.8144000000002"/>
    <n v="1337"/>
    <x v="2"/>
    <n v="13.991292430278886"/>
    <x v="0"/>
  </r>
  <r>
    <x v="6"/>
    <n v="5540246172978"/>
    <n v="335"/>
    <n v="269.35200000000003"/>
    <n v="16120"/>
    <x v="2"/>
    <n v="0.8040358208955225"/>
    <x v="0"/>
  </r>
  <r>
    <x v="6"/>
    <n v="5540246173472"/>
    <n v="307"/>
    <n v="7070.9760000000006"/>
    <n v="696"/>
    <x v="2"/>
    <n v="23.032495114006515"/>
    <x v="0"/>
  </r>
  <r>
    <x v="6"/>
    <n v="5540246173492"/>
    <n v="3675"/>
    <n v="57309.120000000003"/>
    <n v="1448"/>
    <x v="3"/>
    <n v="15.59431836734694"/>
    <x v="0"/>
  </r>
  <r>
    <x v="6"/>
    <n v="5540246173685"/>
    <n v="49"/>
    <n v="1270.7280000000001"/>
    <n v="49"/>
    <x v="4"/>
    <n v="25.933224489795919"/>
    <x v="0"/>
  </r>
  <r>
    <x v="6"/>
    <n v="5540246173686"/>
    <n v="151"/>
    <n v="3903.9840000000004"/>
    <n v="154"/>
    <x v="4"/>
    <n v="25.85419867549669"/>
    <x v="0"/>
  </r>
  <r>
    <x v="6"/>
    <n v="5540246173906"/>
    <n v="3429"/>
    <n v="67527.345600000001"/>
    <n v="2896"/>
    <x v="3"/>
    <n v="19.693014173228345"/>
    <x v="0"/>
  </r>
  <r>
    <x v="6"/>
    <n v="5540246174095"/>
    <n v="98"/>
    <n v="3040.9344000000001"/>
    <n v="181"/>
    <x v="2"/>
    <n v="31.029942857142856"/>
    <x v="0"/>
  </r>
  <r>
    <x v="6"/>
    <n v="5540246174174"/>
    <n v="137"/>
    <n v="1893.7584000000002"/>
    <n v="752"/>
    <x v="2"/>
    <n v="13.823054014598542"/>
    <x v="0"/>
  </r>
  <r>
    <x v="6"/>
    <n v="5540246175047"/>
    <n v="529"/>
    <n v="5604.4224000000004"/>
    <n v="947"/>
    <x v="2"/>
    <n v="10.594371266540643"/>
    <x v="0"/>
  </r>
  <r>
    <x v="6"/>
    <n v="5540246175049"/>
    <n v="947"/>
    <n v="9852.7103999999999"/>
    <n v="5095"/>
    <x v="2"/>
    <n v="10.404129250263992"/>
    <x v="0"/>
  </r>
  <r>
    <x v="6"/>
    <n v="5540246175050"/>
    <n v="1379"/>
    <n v="15961.017600000001"/>
    <n v="3494"/>
    <x v="2"/>
    <n v="11.574341986947063"/>
    <x v="0"/>
  </r>
  <r>
    <x v="6"/>
    <n v="5540246175372"/>
    <n v="1462"/>
    <n v="5715.3600000000006"/>
    <n v="140"/>
    <x v="0"/>
    <n v="3.9092749658002739"/>
    <x v="0"/>
  </r>
  <r>
    <x v="6"/>
    <n v="5540246176294"/>
    <n v="483"/>
    <n v="457.35840000000007"/>
    <n v="10691"/>
    <x v="2"/>
    <n v="0.94691180124223617"/>
    <x v="0"/>
  </r>
  <r>
    <x v="6"/>
    <n v="5540246176295"/>
    <n v="6905"/>
    <n v="6543.8496000000005"/>
    <n v="89200"/>
    <x v="2"/>
    <n v="0.94769726285300515"/>
    <x v="0"/>
  </r>
  <r>
    <x v="6"/>
    <n v="5540246176699"/>
    <n v="7517"/>
    <n v="3835.1232"/>
    <n v="72245"/>
    <x v="2"/>
    <n v="0.51019332180391108"/>
    <x v="0"/>
  </r>
  <r>
    <x v="6"/>
    <n v="5540246177133"/>
    <n v="10707"/>
    <n v="38876.76"/>
    <n v="34313"/>
    <x v="1"/>
    <n v="3.6309666573269825"/>
    <x v="0"/>
  </r>
  <r>
    <x v="6"/>
    <n v="5540246177376"/>
    <n v="1692"/>
    <n v="67936.276800000007"/>
    <n v="1167"/>
    <x v="0"/>
    <n v="40.151463829787239"/>
    <x v="0"/>
  </r>
  <r>
    <x v="6"/>
    <n v="5540246180522"/>
    <n v="1337"/>
    <n v="25241.500800000002"/>
    <n v="1722"/>
    <x v="0"/>
    <n v="18.879207778608826"/>
    <x v="0"/>
  </r>
  <r>
    <x v="6"/>
    <n v="5540246181016"/>
    <n v="16788"/>
    <n v="144075.11040000001"/>
    <n v="24110"/>
    <x v="3"/>
    <n v="8.5820294496068623"/>
    <x v="0"/>
  </r>
  <r>
    <x v="6"/>
    <n v="5540246181061"/>
    <n v="76839"/>
    <n v="108596.50560000002"/>
    <n v="87905"/>
    <x v="3"/>
    <n v="1.4132993089446768"/>
    <x v="0"/>
  </r>
  <r>
    <x v="6"/>
    <n v="5540246182684"/>
    <n v="455"/>
    <n v="22819.103999999999"/>
    <n v="557"/>
    <x v="0"/>
    <n v="50.151876923076919"/>
    <x v="0"/>
  </r>
  <r>
    <x v="6"/>
    <n v="5540246183130"/>
    <n v="5680"/>
    <n v="24048.36"/>
    <n v="8666"/>
    <x v="1"/>
    <n v="4.2338661971830991"/>
    <x v="0"/>
  </r>
  <r>
    <x v="6"/>
    <n v="5540246183455"/>
    <n v="1044"/>
    <n v="8353.3680000000004"/>
    <n v="627"/>
    <x v="1"/>
    <n v="8.0013103448275871"/>
    <x v="0"/>
  </r>
  <r>
    <x v="6"/>
    <n v="5540246183537"/>
    <n v="6478"/>
    <n v="9106.387200000001"/>
    <n v="3731"/>
    <x v="1"/>
    <n v="1.4057405372028406"/>
    <x v="0"/>
  </r>
  <r>
    <x v="6"/>
    <n v="5540246183538"/>
    <n v="5160"/>
    <n v="7686.1440000000011"/>
    <n v="4288"/>
    <x v="1"/>
    <n v="1.4895627906976747"/>
    <x v="0"/>
  </r>
  <r>
    <x v="6"/>
    <n v="5540246183541"/>
    <n v="766"/>
    <n v="6899.9040000000005"/>
    <n v="1439"/>
    <x v="1"/>
    <n v="9.0077075718015678"/>
    <x v="0"/>
  </r>
  <r>
    <x v="6"/>
    <n v="5540246183542"/>
    <n v="1972"/>
    <n v="5544.72"/>
    <n v="859"/>
    <x v="1"/>
    <n v="2.8117241379310345"/>
    <x v="0"/>
  </r>
  <r>
    <x v="6"/>
    <n v="5540246183547"/>
    <n v="0"/>
    <n v="0"/>
    <n v="14814"/>
    <x v="3"/>
    <n v="0"/>
    <x v="1"/>
  </r>
  <r>
    <x v="6"/>
    <n v="5540246183552"/>
    <n v="1541"/>
    <n v="2839.7952"/>
    <n v="223"/>
    <x v="1"/>
    <n v="1.842826216742375"/>
    <x v="0"/>
  </r>
  <r>
    <x v="6"/>
    <n v="5540246183554"/>
    <n v="1490"/>
    <n v="11193.595200000002"/>
    <n v="84"/>
    <x v="1"/>
    <n v="7.5124800000000009"/>
    <x v="0"/>
  </r>
  <r>
    <x v="6"/>
    <n v="5540246183555"/>
    <n v="2098"/>
    <n v="2803.9824000000003"/>
    <n v="1522"/>
    <x v="1"/>
    <n v="1.3365025738798857"/>
    <x v="0"/>
  </r>
  <r>
    <x v="6"/>
    <n v="5540246183558"/>
    <n v="4190"/>
    <n v="23093.683200000003"/>
    <n v="6496"/>
    <x v="1"/>
    <n v="5.5116189021479718"/>
    <x v="0"/>
  </r>
  <r>
    <x v="6"/>
    <n v="5540246183560"/>
    <n v="290"/>
    <n v="7074.0000000000009"/>
    <n v="288"/>
    <x v="1"/>
    <n v="24.393103448275866"/>
    <x v="0"/>
  </r>
  <r>
    <x v="6"/>
    <n v="5540246183587"/>
    <n v="926"/>
    <n v="19494.820800000001"/>
    <n v="759"/>
    <x v="1"/>
    <n v="21.052722246220302"/>
    <x v="0"/>
  </r>
  <r>
    <x v="6"/>
    <n v="5540246183589"/>
    <n v="882"/>
    <n v="11622.528000000002"/>
    <n v="1764"/>
    <x v="1"/>
    <n v="13.177469387755105"/>
    <x v="0"/>
  </r>
  <r>
    <x v="6"/>
    <n v="5540246183844"/>
    <n v="471"/>
    <n v="13592.880000000001"/>
    <n v="455"/>
    <x v="0"/>
    <n v="28.859617834394907"/>
    <x v="0"/>
  </r>
  <r>
    <x v="6"/>
    <n v="5540246184036"/>
    <n v="72"/>
    <n v="1348.3152000000002"/>
    <n v="65"/>
    <x v="0"/>
    <n v="18.726600000000005"/>
    <x v="0"/>
  </r>
  <r>
    <x v="6"/>
    <n v="5540246185278"/>
    <n v="78498"/>
    <n v="109479.25440000001"/>
    <n v="82073"/>
    <x v="3"/>
    <n v="1.3946757165787664"/>
    <x v="0"/>
  </r>
  <r>
    <x v="6"/>
    <n v="5540246185429"/>
    <n v="56"/>
    <n v="294.45120000000003"/>
    <n v="307"/>
    <x v="2"/>
    <n v="5.258057142857143"/>
    <x v="0"/>
  </r>
  <r>
    <x v="6"/>
    <n v="5540246185562"/>
    <n v="265"/>
    <n v="768.26880000000006"/>
    <n v="362"/>
    <x v="2"/>
    <n v="2.8991275471698117"/>
    <x v="0"/>
  </r>
  <r>
    <x v="6"/>
    <n v="5540246186010"/>
    <n v="86"/>
    <n v="12644.942400000002"/>
    <n v="17"/>
    <x v="4"/>
    <n v="147.0342139534884"/>
    <x v="0"/>
  </r>
  <r>
    <x v="6"/>
    <n v="5540246186011"/>
    <n v="79"/>
    <n v="4491.5904"/>
    <n v="17"/>
    <x v="4"/>
    <n v="56.855574683544305"/>
    <x v="0"/>
  </r>
  <r>
    <x v="6"/>
    <n v="5540246186017"/>
    <n v="52"/>
    <n v="5403.974400000001"/>
    <n v="7"/>
    <x v="4"/>
    <n v="103.92258461538464"/>
    <x v="0"/>
  </r>
  <r>
    <x v="6"/>
    <n v="5540246186325"/>
    <n v="279"/>
    <n v="684.28800000000012"/>
    <n v="655"/>
    <x v="2"/>
    <n v="2.4526451612903228"/>
    <x v="0"/>
  </r>
  <r>
    <x v="6"/>
    <n v="5540246186351"/>
    <n v="1107"/>
    <n v="65590.171199999997"/>
    <n v="188"/>
    <x v="1"/>
    <n v="59.250380487804875"/>
    <x v="0"/>
  </r>
  <r>
    <x v="6"/>
    <n v="5540246186352"/>
    <n v="4037"/>
    <n v="42469.920000000006"/>
    <n v="1996"/>
    <x v="1"/>
    <n v="10.520168441912313"/>
    <x v="0"/>
  </r>
  <r>
    <x v="6"/>
    <n v="5540246187882"/>
    <n v="40"/>
    <n v="1512.9936000000002"/>
    <n v="7"/>
    <x v="4"/>
    <n v="37.824840000000009"/>
    <x v="0"/>
  </r>
  <r>
    <x v="6"/>
    <n v="5540246187987"/>
    <n v="2395"/>
    <n v="1190.3328000000001"/>
    <n v="60859"/>
    <x v="2"/>
    <n v="0.49700743215031323"/>
    <x v="0"/>
  </r>
  <r>
    <x v="6"/>
    <n v="5540246187995"/>
    <n v="1889"/>
    <n v="165661.37280000001"/>
    <n v="1469"/>
    <x v="4"/>
    <n v="87.697921016410803"/>
    <x v="0"/>
  </r>
  <r>
    <x v="6"/>
    <n v="5540246187996"/>
    <n v="272"/>
    <n v="12550.075200000001"/>
    <n v="24"/>
    <x v="4"/>
    <n v="46.139982352941182"/>
    <x v="0"/>
  </r>
  <r>
    <x v="6"/>
    <n v="5540246187997"/>
    <n v="286"/>
    <n v="14256.388800000002"/>
    <n v="128"/>
    <x v="4"/>
    <n v="49.847513286713294"/>
    <x v="0"/>
  </r>
  <r>
    <x v="6"/>
    <n v="5540246187998"/>
    <n v="1126"/>
    <n v="57848.472000000009"/>
    <n v="462"/>
    <x v="4"/>
    <n v="51.375197158081711"/>
    <x v="0"/>
  </r>
  <r>
    <x v="6"/>
    <n v="5540246188047"/>
    <n v="195"/>
    <n v="23739.6096"/>
    <n v="38"/>
    <x v="4"/>
    <n v="121.74158769230769"/>
    <x v="0"/>
  </r>
  <r>
    <x v="6"/>
    <n v="5540246188175"/>
    <n v="93"/>
    <n v="2697.7536000000005"/>
    <n v="632"/>
    <x v="2"/>
    <n v="29.008103225806458"/>
    <x v="0"/>
  </r>
  <r>
    <x v="6"/>
    <n v="5540246188200"/>
    <n v="2265"/>
    <n v="4250.0591999999997"/>
    <n v="20194"/>
    <x v="2"/>
    <n v="1.8764058278145694"/>
    <x v="0"/>
  </r>
  <r>
    <x v="6"/>
    <n v="5540246188512"/>
    <n v="323"/>
    <n v="44207.337600000006"/>
    <n v="0"/>
    <x v="4"/>
    <n v="136.86482229102168"/>
    <x v="0"/>
  </r>
  <r>
    <x v="6"/>
    <n v="5540246190092"/>
    <n v="307"/>
    <n v="40035.988800000006"/>
    <n v="35"/>
    <x v="4"/>
    <n v="130.41038697068407"/>
    <x v="0"/>
  </r>
  <r>
    <x v="6"/>
    <n v="5540246190727"/>
    <n v="1033"/>
    <n v="11667.067200000001"/>
    <n v="952"/>
    <x v="0"/>
    <n v="11.294353533397871"/>
    <x v="0"/>
  </r>
  <r>
    <x v="6"/>
    <n v="5540246190743"/>
    <n v="335"/>
    <n v="2836.6848"/>
    <n v="543"/>
    <x v="2"/>
    <n v="8.4677158208955223"/>
    <x v="0"/>
  </r>
  <r>
    <x v="6"/>
    <n v="5540246190831"/>
    <n v="580"/>
    <n v="4364.2800000000007"/>
    <n v="0"/>
    <x v="1"/>
    <n v="7.5246206896551735"/>
    <x v="0"/>
  </r>
  <r>
    <x v="6"/>
    <n v="5540246190835"/>
    <n v="79"/>
    <n v="16673.817600000002"/>
    <n v="28"/>
    <x v="0"/>
    <n v="211.06098227848105"/>
    <x v="0"/>
  </r>
  <r>
    <x v="6"/>
    <n v="5540246191394"/>
    <n v="1740"/>
    <n v="9292.32"/>
    <n v="232"/>
    <x v="2"/>
    <n v="5.3404137931034485"/>
    <x v="0"/>
  </r>
  <r>
    <x v="6"/>
    <n v="5540246191594"/>
    <n v="1504"/>
    <n v="2698.5744"/>
    <n v="3007"/>
    <x v="2"/>
    <n v="1.7942648936170214"/>
    <x v="0"/>
  </r>
  <r>
    <x v="6"/>
    <n v="5540246191596"/>
    <n v="330"/>
    <n v="20022.681600000004"/>
    <n v="184"/>
    <x v="0"/>
    <n v="60.674792727272738"/>
    <x v="0"/>
  </r>
  <r>
    <x v="6"/>
    <n v="5540246191598"/>
    <n v="1601"/>
    <n v="3061.2816000000003"/>
    <n v="6404"/>
    <x v="2"/>
    <n v="1.9121059337913806"/>
    <x v="0"/>
  </r>
  <r>
    <x v="6"/>
    <n v="5540246191718"/>
    <n v="1754"/>
    <n v="5199.3360000000002"/>
    <n v="0"/>
    <x v="1"/>
    <n v="2.9642736602052451"/>
    <x v="0"/>
  </r>
  <r>
    <x v="6"/>
    <n v="5540246191736"/>
    <n v="249"/>
    <n v="8029.1088"/>
    <n v="0"/>
    <x v="2"/>
    <n v="32.245416867469878"/>
    <x v="0"/>
  </r>
  <r>
    <x v="6"/>
    <n v="5540246192102"/>
    <n v="7237"/>
    <n v="8879.4144000000015"/>
    <n v="11921"/>
    <x v="2"/>
    <n v="1.2269468564322235"/>
    <x v="0"/>
  </r>
  <r>
    <x v="6"/>
    <n v="5540246192148"/>
    <n v="20045"/>
    <n v="72895.334399999992"/>
    <n v="65703"/>
    <x v="1"/>
    <n v="3.6365844050885503"/>
    <x v="0"/>
  </r>
  <r>
    <x v="6"/>
    <n v="5540246192209"/>
    <n v="2604"/>
    <n v="13087.008000000002"/>
    <n v="3425"/>
    <x v="1"/>
    <n v="5.0257327188940097"/>
    <x v="0"/>
  </r>
  <r>
    <x v="6"/>
    <n v="5540246192264"/>
    <n v="0"/>
    <n v="0"/>
    <n v="0"/>
    <x v="2"/>
    <n v="0"/>
    <x v="1"/>
  </r>
  <r>
    <x v="6"/>
    <n v="5540246192265"/>
    <n v="0"/>
    <n v="0"/>
    <n v="0"/>
    <x v="2"/>
    <n v="0"/>
    <x v="1"/>
  </r>
  <r>
    <x v="6"/>
    <n v="5540246192462"/>
    <n v="1068"/>
    <n v="7626.8736000000008"/>
    <n v="632"/>
    <x v="1"/>
    <n v="7.1412674157303382"/>
    <x v="0"/>
  </r>
  <r>
    <x v="6"/>
    <n v="5540246192518"/>
    <n v="1253"/>
    <n v="8799.3216000000011"/>
    <n v="10942"/>
    <x v="1"/>
    <n v="7.0226030327214692"/>
    <x v="0"/>
  </r>
  <r>
    <x v="6"/>
    <n v="5540246192571"/>
    <n v="2534"/>
    <n v="11293.560000000001"/>
    <n v="1657"/>
    <x v="1"/>
    <n v="4.4568113654301502"/>
    <x v="0"/>
  </r>
  <r>
    <x v="6"/>
    <n v="5540246192594"/>
    <n v="195"/>
    <n v="1398.5568000000001"/>
    <n v="242"/>
    <x v="1"/>
    <n v="7.1720861538461538"/>
    <x v="0"/>
  </r>
  <r>
    <x v="6"/>
    <n v="5540246192831"/>
    <n v="1235"/>
    <n v="10939.622400000002"/>
    <n v="659"/>
    <x v="1"/>
    <n v="8.8579938461538479"/>
    <x v="0"/>
  </r>
  <r>
    <x v="6"/>
    <n v="5540246192907"/>
    <n v="1300"/>
    <n v="36469.440000000002"/>
    <n v="3351"/>
    <x v="3"/>
    <n v="28.053415384615388"/>
    <x v="0"/>
  </r>
  <r>
    <x v="6"/>
    <n v="5540246193316"/>
    <n v="265"/>
    <n v="8992.6848000000009"/>
    <n v="516"/>
    <x v="0"/>
    <n v="33.934659622641512"/>
    <x v="0"/>
  </r>
  <r>
    <x v="6"/>
    <n v="5540246193409"/>
    <n v="82"/>
    <n v="4173.12"/>
    <n v="5"/>
    <x v="0"/>
    <n v="50.89170731707317"/>
    <x v="0"/>
  </r>
  <r>
    <x v="6"/>
    <n v="5540246193878"/>
    <n v="3736"/>
    <n v="26429.760000000002"/>
    <n v="6682"/>
    <x v="3"/>
    <n v="7.0743468950749469"/>
    <x v="0"/>
  </r>
  <r>
    <x v="6"/>
    <n v="5540246194467"/>
    <n v="61694"/>
    <n v="62148.686400000006"/>
    <n v="55848"/>
    <x v="0"/>
    <n v="1.0073700262586314"/>
    <x v="0"/>
  </r>
  <r>
    <x v="6"/>
    <n v="5540246194478"/>
    <n v="615"/>
    <n v="26753.976000000002"/>
    <n v="701"/>
    <x v="4"/>
    <n v="43.502400000000002"/>
    <x v="0"/>
  </r>
  <r>
    <x v="6"/>
    <n v="5540246194632"/>
    <n v="2963"/>
    <n v="38285.481599999999"/>
    <n v="10656"/>
    <x v="0"/>
    <n v="12.921188525143435"/>
    <x v="0"/>
  </r>
  <r>
    <x v="6"/>
    <n v="5540246194790"/>
    <n v="4970"/>
    <n v="57371.328000000001"/>
    <n v="1775"/>
    <x v="1"/>
    <n v="11.543526760563381"/>
    <x v="0"/>
  </r>
  <r>
    <x v="6"/>
    <n v="5540246194947"/>
    <n v="209"/>
    <n v="5579.2800000000007"/>
    <n v="142"/>
    <x v="4"/>
    <n v="26.695119617224883"/>
    <x v="0"/>
  </r>
  <r>
    <x v="6"/>
    <n v="5540246195096"/>
    <n v="1560"/>
    <n v="9275.2128000000012"/>
    <n v="186"/>
    <x v="1"/>
    <n v="5.9456492307692317"/>
    <x v="0"/>
  </r>
  <r>
    <x v="6"/>
    <n v="5540246195195"/>
    <n v="54"/>
    <n v="5010.7248000000009"/>
    <n v="0"/>
    <x v="4"/>
    <n v="92.791200000000018"/>
    <x v="0"/>
  </r>
  <r>
    <x v="6"/>
    <n v="5540246195241"/>
    <n v="1160"/>
    <n v="34668"/>
    <n v="743"/>
    <x v="1"/>
    <n v="29.886206896551723"/>
    <x v="0"/>
  </r>
  <r>
    <x v="6"/>
    <n v="5540246195242"/>
    <n v="1506"/>
    <n v="52569"/>
    <n v="696"/>
    <x v="1"/>
    <n v="34.906374501992033"/>
    <x v="0"/>
  </r>
  <r>
    <x v="6"/>
    <n v="5540246195250"/>
    <n v="516"/>
    <n v="20206.9728"/>
    <n v="613"/>
    <x v="0"/>
    <n v="39.160800000000002"/>
    <x v="0"/>
  </r>
  <r>
    <x v="6"/>
    <n v="5540246195653"/>
    <n v="205"/>
    <n v="6987.3408000000009"/>
    <n v="151"/>
    <x v="4"/>
    <n v="34.084589268292689"/>
    <x v="0"/>
  </r>
  <r>
    <x v="6"/>
    <n v="5540246195943"/>
    <n v="0"/>
    <n v="0"/>
    <n v="1369"/>
    <x v="2"/>
    <n v="0"/>
    <x v="1"/>
  </r>
  <r>
    <x v="6"/>
    <n v="5540246195944"/>
    <n v="812"/>
    <n v="22271.760000000002"/>
    <n v="1137"/>
    <x v="2"/>
    <n v="27.428275862068968"/>
    <x v="0"/>
  </r>
  <r>
    <x v="6"/>
    <n v="5540246195999"/>
    <n v="0"/>
    <n v="0"/>
    <n v="0"/>
    <x v="1"/>
    <n v="0"/>
    <x v="1"/>
  </r>
  <r>
    <x v="6"/>
    <n v="5540246196002"/>
    <n v="0"/>
    <n v="0"/>
    <n v="0"/>
    <x v="2"/>
    <n v="0"/>
    <x v="1"/>
  </r>
  <r>
    <x v="6"/>
    <n v="5540246196046"/>
    <n v="239"/>
    <n v="4341.0384000000004"/>
    <n v="799"/>
    <x v="0"/>
    <n v="18.163340585774058"/>
    <x v="0"/>
  </r>
  <r>
    <x v="6"/>
    <n v="5540246196065"/>
    <n v="0"/>
    <n v="0"/>
    <n v="0"/>
    <x v="0"/>
    <n v="0"/>
    <x v="1"/>
  </r>
  <r>
    <x v="6"/>
    <n v="5540246196092"/>
    <n v="1096"/>
    <n v="47254.752000000008"/>
    <n v="1244"/>
    <x v="3"/>
    <n v="43.115649635036505"/>
    <x v="0"/>
  </r>
  <r>
    <x v="6"/>
    <n v="5540246196148"/>
    <n v="0"/>
    <n v="0"/>
    <n v="418"/>
    <x v="4"/>
    <n v="0"/>
    <x v="1"/>
  </r>
  <r>
    <x v="7"/>
    <n v="5540246170256"/>
    <n v="5390"/>
    <n v="38746.512000000002"/>
    <n v="9691"/>
    <x v="0"/>
    <n v="7.1885922077922082"/>
    <x v="0"/>
  </r>
  <r>
    <x v="7"/>
    <n v="5540246171759"/>
    <n v="5455"/>
    <n v="32439.268800000002"/>
    <n v="7508"/>
    <x v="1"/>
    <n v="5.9467037213565543"/>
    <x v="0"/>
  </r>
  <r>
    <x v="7"/>
    <n v="5540246171888"/>
    <n v="1641"/>
    <n v="29189.376000000004"/>
    <n v="2441"/>
    <x v="0"/>
    <n v="17.787553930530166"/>
    <x v="0"/>
  </r>
  <r>
    <x v="7"/>
    <n v="5540246171933"/>
    <n v="0"/>
    <n v="0"/>
    <n v="12139"/>
    <x v="2"/>
    <n v="0"/>
    <x v="1"/>
  </r>
  <r>
    <x v="7"/>
    <n v="5540246172539"/>
    <n v="33"/>
    <n v="710.0784000000001"/>
    <n v="184"/>
    <x v="2"/>
    <n v="21.517527272727275"/>
    <x v="0"/>
  </r>
  <r>
    <x v="7"/>
    <n v="5540246172669"/>
    <n v="28"/>
    <n v="390.18239999999997"/>
    <n v="1657"/>
    <x v="2"/>
    <n v="13.935085714285714"/>
    <x v="0"/>
  </r>
  <r>
    <x v="7"/>
    <n v="5540246172978"/>
    <n v="1587"/>
    <n v="1279.4544000000001"/>
    <n v="15452"/>
    <x v="2"/>
    <n v="0.80620945179584125"/>
    <x v="0"/>
  </r>
  <r>
    <x v="7"/>
    <n v="5540246173472"/>
    <n v="446"/>
    <n v="10511.510399999999"/>
    <n v="933"/>
    <x v="2"/>
    <n v="23.568408968609862"/>
    <x v="0"/>
  </r>
  <r>
    <x v="7"/>
    <n v="5540246173492"/>
    <n v="2228"/>
    <n v="34732.800000000003"/>
    <n v="1337"/>
    <x v="3"/>
    <n v="15.58922800718133"/>
    <x v="0"/>
  </r>
  <r>
    <x v="7"/>
    <n v="5540246173906"/>
    <n v="3392"/>
    <n v="66808.972800000003"/>
    <n v="2562"/>
    <x v="3"/>
    <n v="19.696041509433964"/>
    <x v="0"/>
  </r>
  <r>
    <x v="7"/>
    <n v="5540246174095"/>
    <n v="56"/>
    <n v="1777.5936000000002"/>
    <n v="230"/>
    <x v="2"/>
    <n v="31.742742857142861"/>
    <x v="0"/>
  </r>
  <r>
    <x v="7"/>
    <n v="5540246174174"/>
    <n v="35"/>
    <n v="481.46400000000006"/>
    <n v="826"/>
    <x v="2"/>
    <n v="13.756114285714288"/>
    <x v="0"/>
  </r>
  <r>
    <x v="7"/>
    <n v="5540246175047"/>
    <n v="140"/>
    <n v="1503.3600000000001"/>
    <n v="1142"/>
    <x v="2"/>
    <n v="10.738285714285714"/>
    <x v="0"/>
  </r>
  <r>
    <x v="7"/>
    <n v="5540246175049"/>
    <n v="585"/>
    <n v="6237.9072000000006"/>
    <n v="5861"/>
    <x v="2"/>
    <n v="10.663089230769232"/>
    <x v="0"/>
  </r>
  <r>
    <x v="7"/>
    <n v="5540246175050"/>
    <n v="1086"/>
    <n v="12890.750400000001"/>
    <n v="4135"/>
    <x v="2"/>
    <n v="11.869935911602211"/>
    <x v="0"/>
  </r>
  <r>
    <x v="7"/>
    <n v="5540246176294"/>
    <n v="1300"/>
    <n v="1231.3728000000001"/>
    <n v="10617"/>
    <x v="2"/>
    <n v="0.94720984615384618"/>
    <x v="0"/>
  </r>
  <r>
    <x v="7"/>
    <n v="5540246176295"/>
    <n v="6200"/>
    <n v="5875.4160000000002"/>
    <n v="87669"/>
    <x v="2"/>
    <n v="0.94764774193548384"/>
    <x v="0"/>
  </r>
  <r>
    <x v="7"/>
    <n v="5540246176699"/>
    <n v="627"/>
    <n v="320.76000000000005"/>
    <n v="80806"/>
    <x v="2"/>
    <n v="0.51157894736842113"/>
    <x v="0"/>
  </r>
  <r>
    <x v="7"/>
    <n v="5540246177133"/>
    <n v="20846"/>
    <n v="86480.265600000013"/>
    <n v="36817"/>
    <x v="1"/>
    <n v="4.1485304422910874"/>
    <x v="0"/>
  </r>
  <r>
    <x v="7"/>
    <n v="5540246177376"/>
    <n v="1945"/>
    <n v="78166.512000000002"/>
    <n v="1017"/>
    <x v="0"/>
    <n v="40.188438046272495"/>
    <x v="0"/>
  </r>
  <r>
    <x v="7"/>
    <n v="5540246180522"/>
    <n v="729"/>
    <n v="14005.656000000001"/>
    <n v="1856"/>
    <x v="0"/>
    <n v="19.212148148148149"/>
    <x v="0"/>
  </r>
  <r>
    <x v="7"/>
    <n v="5540246181016"/>
    <n v="29427"/>
    <n v="256275.6624"/>
    <n v="19656"/>
    <x v="3"/>
    <n v="8.7088613314303185"/>
    <x v="0"/>
  </r>
  <r>
    <x v="7"/>
    <n v="5540246181061"/>
    <n v="80388"/>
    <n v="117954.14400000001"/>
    <n v="84356"/>
    <x v="3"/>
    <n v="1.4673103448275864"/>
    <x v="0"/>
  </r>
  <r>
    <x v="7"/>
    <n v="5540246182684"/>
    <n v="362"/>
    <n v="18162.144"/>
    <n v="601"/>
    <x v="0"/>
    <n v="50.17166850828729"/>
    <x v="0"/>
  </r>
  <r>
    <x v="7"/>
    <n v="5540246183130"/>
    <n v="4511"/>
    <n v="19097.251200000002"/>
    <n v="9438"/>
    <x v="1"/>
    <n v="4.2334850809133231"/>
    <x v="0"/>
  </r>
  <r>
    <x v="7"/>
    <n v="5540246183455"/>
    <n v="418"/>
    <n v="3341.3472000000002"/>
    <n v="604"/>
    <x v="1"/>
    <n v="7.9936535885167466"/>
    <x v="0"/>
  </r>
  <r>
    <x v="7"/>
    <n v="5540246183537"/>
    <n v="2747"/>
    <n v="3861.7344000000003"/>
    <n v="4251"/>
    <x v="1"/>
    <n v="1.405800655260284"/>
    <x v="0"/>
  </r>
  <r>
    <x v="7"/>
    <n v="5540246183538"/>
    <n v="4548"/>
    <n v="6858.4319999999998"/>
    <n v="4808"/>
    <x v="1"/>
    <n v="1.5080105540897097"/>
    <x v="0"/>
  </r>
  <r>
    <x v="7"/>
    <n v="5540246183541"/>
    <n v="2112"/>
    <n v="19027.007999999998"/>
    <n v="1392"/>
    <x v="1"/>
    <n v="9.0089999999999986"/>
    <x v="0"/>
  </r>
  <r>
    <x v="7"/>
    <n v="5540246183542"/>
    <n v="1114"/>
    <n v="3131.136"/>
    <n v="1114"/>
    <x v="1"/>
    <n v="2.810714542190305"/>
    <x v="0"/>
  </r>
  <r>
    <x v="7"/>
    <n v="5540246183547"/>
    <n v="9802"/>
    <n v="141270.48000000001"/>
    <n v="17505"/>
    <x v="3"/>
    <n v="14.412413793103449"/>
    <x v="0"/>
  </r>
  <r>
    <x v="7"/>
    <n v="5540246183552"/>
    <n v="1318"/>
    <n v="2429.2224000000006"/>
    <n v="446"/>
    <x v="1"/>
    <n v="1.8431125948406681"/>
    <x v="0"/>
  </r>
  <r>
    <x v="7"/>
    <n v="5540246183554"/>
    <n v="1406"/>
    <n v="10565.942400000002"/>
    <n v="516"/>
    <x v="1"/>
    <n v="7.5148950213371277"/>
    <x v="0"/>
  </r>
  <r>
    <x v="7"/>
    <n v="5540246183555"/>
    <n v="576"/>
    <n v="769.21920000000011"/>
    <n v="1188"/>
    <x v="1"/>
    <n v="1.3354500000000002"/>
    <x v="0"/>
  </r>
  <r>
    <x v="7"/>
    <n v="5540246183558"/>
    <n v="8051"/>
    <n v="46380.297600000005"/>
    <n v="7401"/>
    <x v="1"/>
    <n v="5.7608120233511375"/>
    <x v="0"/>
  </r>
  <r>
    <x v="7"/>
    <n v="5540246183560"/>
    <n v="448"/>
    <n v="10922.256000000001"/>
    <n v="481"/>
    <x v="1"/>
    <n v="24.380035714285718"/>
    <x v="0"/>
  </r>
  <r>
    <x v="7"/>
    <n v="5540246183587"/>
    <n v="1177"/>
    <n v="24771.614400000002"/>
    <n v="773"/>
    <x v="1"/>
    <n v="21.046401359388277"/>
    <x v="0"/>
  </r>
  <r>
    <x v="7"/>
    <n v="5540246183589"/>
    <n v="2355"/>
    <n v="31044.384000000002"/>
    <n v="1984"/>
    <x v="1"/>
    <n v="13.182328662420383"/>
    <x v="0"/>
  </r>
  <r>
    <x v="7"/>
    <n v="5540246183844"/>
    <n v="481"/>
    <n v="13860.720000000001"/>
    <n v="411"/>
    <x v="0"/>
    <n v="28.816465696465698"/>
    <x v="0"/>
  </r>
  <r>
    <x v="7"/>
    <n v="5540246185278"/>
    <n v="56114"/>
    <n v="78261.37920000001"/>
    <n v="86114"/>
    <x v="3"/>
    <n v="1.3946854474819119"/>
    <x v="0"/>
  </r>
  <r>
    <x v="7"/>
    <n v="5540246185429"/>
    <n v="168"/>
    <n v="883.35360000000003"/>
    <n v="321"/>
    <x v="2"/>
    <n v="5.258057142857143"/>
    <x v="0"/>
  </r>
  <r>
    <x v="7"/>
    <n v="5540246185562"/>
    <n v="168"/>
    <n v="485.22239999999999"/>
    <n v="529"/>
    <x v="2"/>
    <n v="2.8882285714285714"/>
    <x v="0"/>
  </r>
  <r>
    <x v="7"/>
    <n v="5540246186010"/>
    <n v="70"/>
    <n v="10252.656000000001"/>
    <n v="14"/>
    <x v="4"/>
    <n v="146.46651428571431"/>
    <x v="0"/>
  </r>
  <r>
    <x v="7"/>
    <n v="5540246186011"/>
    <n v="63"/>
    <n v="3566.8512000000001"/>
    <n v="12"/>
    <x v="4"/>
    <n v="56.616685714285715"/>
    <x v="0"/>
  </r>
  <r>
    <x v="7"/>
    <n v="5540246186017"/>
    <n v="45"/>
    <n v="4667.0688"/>
    <n v="10"/>
    <x v="4"/>
    <n v="103.71263999999999"/>
    <x v="0"/>
  </r>
  <r>
    <x v="7"/>
    <n v="5540246186325"/>
    <n v="181"/>
    <n v="444.78719999999998"/>
    <n v="794"/>
    <x v="2"/>
    <n v="2.4573878453038671"/>
    <x v="0"/>
  </r>
  <r>
    <x v="7"/>
    <n v="5540246186351"/>
    <n v="919"/>
    <n v="54452.217600000004"/>
    <n v="188"/>
    <x v="1"/>
    <n v="59.251596953210012"/>
    <x v="0"/>
  </r>
  <r>
    <x v="7"/>
    <n v="5540246186352"/>
    <n v="2123"/>
    <n v="22333.32"/>
    <n v="1914"/>
    <x v="1"/>
    <n v="10.519698539802167"/>
    <x v="0"/>
  </r>
  <r>
    <x v="7"/>
    <n v="5540246187882"/>
    <n v="195"/>
    <n v="7813.152"/>
    <n v="7"/>
    <x v="4"/>
    <n v="40.067446153846156"/>
    <x v="0"/>
  </r>
  <r>
    <x v="7"/>
    <n v="5540246187987"/>
    <n v="335"/>
    <n v="166.10400000000001"/>
    <n v="59300"/>
    <x v="2"/>
    <n v="0.49583283582089555"/>
    <x v="0"/>
  </r>
  <r>
    <x v="7"/>
    <n v="5540246187995"/>
    <n v="3084"/>
    <n v="270471.70080000005"/>
    <n v="1228"/>
    <x v="4"/>
    <n v="87.701589105058389"/>
    <x v="0"/>
  </r>
  <r>
    <x v="7"/>
    <n v="5540246187996"/>
    <n v="249"/>
    <n v="11477.4192"/>
    <n v="10"/>
    <x v="4"/>
    <n v="46.094053012048192"/>
    <x v="0"/>
  </r>
  <r>
    <x v="7"/>
    <n v="5540246187997"/>
    <n v="362"/>
    <n v="18081.2736"/>
    <n v="93"/>
    <x v="4"/>
    <n v="49.948269613259669"/>
    <x v="0"/>
  </r>
  <r>
    <x v="7"/>
    <n v="5540246187998"/>
    <n v="1891"/>
    <n v="97209.288000000015"/>
    <n v="432"/>
    <x v="4"/>
    <n v="51.406286620835544"/>
    <x v="0"/>
  </r>
  <r>
    <x v="7"/>
    <n v="5540246188047"/>
    <n v="158"/>
    <n v="19217.779200000004"/>
    <n v="31"/>
    <x v="4"/>
    <n v="121.63151392405067"/>
    <x v="0"/>
  </r>
  <r>
    <x v="7"/>
    <n v="5540246188175"/>
    <n v="19"/>
    <n v="539.5680000000001"/>
    <n v="956"/>
    <x v="2"/>
    <n v="28.398315789473688"/>
    <x v="0"/>
  </r>
  <r>
    <x v="7"/>
    <n v="5540246188200"/>
    <n v="632"/>
    <n v="1184.4576000000002"/>
    <n v="16964"/>
    <x v="2"/>
    <n v="1.8741417721518989"/>
    <x v="0"/>
  </r>
  <r>
    <x v="7"/>
    <n v="5540246188512"/>
    <n v="323"/>
    <n v="44207.337600000006"/>
    <n v="0"/>
    <x v="4"/>
    <n v="136.86482229102168"/>
    <x v="0"/>
  </r>
  <r>
    <x v="7"/>
    <n v="5540246190092"/>
    <n v="272"/>
    <n v="35486.424000000006"/>
    <n v="42"/>
    <x v="4"/>
    <n v="130.46479411764707"/>
    <x v="0"/>
  </r>
  <r>
    <x v="7"/>
    <n v="5540246190727"/>
    <n v="93"/>
    <n v="1048.7232000000001"/>
    <n v="720"/>
    <x v="0"/>
    <n v="11.276593548387098"/>
    <x v="0"/>
  </r>
  <r>
    <x v="7"/>
    <n v="5540246190743"/>
    <n v="209"/>
    <n v="1796.6448"/>
    <n v="766"/>
    <x v="2"/>
    <n v="8.5963866028708136"/>
    <x v="0"/>
  </r>
  <r>
    <x v="7"/>
    <n v="5540246190831"/>
    <n v="580"/>
    <n v="4364.2800000000007"/>
    <n v="93"/>
    <x v="1"/>
    <n v="7.5246206896551735"/>
    <x v="0"/>
  </r>
  <r>
    <x v="7"/>
    <n v="5540246190835"/>
    <n v="52"/>
    <n v="10788.9408"/>
    <n v="26"/>
    <x v="0"/>
    <n v="207.47963076923077"/>
    <x v="0"/>
  </r>
  <r>
    <x v="7"/>
    <n v="5540246191394"/>
    <n v="1508"/>
    <n v="8053.344000000001"/>
    <n v="1508"/>
    <x v="2"/>
    <n v="5.3404137931034485"/>
    <x v="0"/>
  </r>
  <r>
    <x v="7"/>
    <n v="5540246191594"/>
    <n v="2979"/>
    <n v="5347.2096000000001"/>
    <n v="2979"/>
    <x v="2"/>
    <n v="1.7949679758308157"/>
    <x v="0"/>
  </r>
  <r>
    <x v="7"/>
    <n v="5540246191596"/>
    <n v="147"/>
    <n v="8883.3024000000005"/>
    <n v="212"/>
    <x v="0"/>
    <n v="60.430628571428578"/>
    <x v="0"/>
  </r>
  <r>
    <x v="7"/>
    <n v="5540246191598"/>
    <n v="1476"/>
    <n v="2821.6943999999999"/>
    <n v="4594"/>
    <x v="2"/>
    <n v="1.9117170731707316"/>
    <x v="0"/>
  </r>
  <r>
    <x v="7"/>
    <n v="5540246191718"/>
    <n v="1754"/>
    <n v="5199.3360000000002"/>
    <n v="293"/>
    <x v="1"/>
    <n v="2.9642736602052451"/>
    <x v="0"/>
  </r>
  <r>
    <x v="7"/>
    <n v="5540246191736"/>
    <n v="898"/>
    <n v="29523.009600000001"/>
    <n v="82"/>
    <x v="2"/>
    <n v="32.876402672605792"/>
    <x v="0"/>
  </r>
  <r>
    <x v="7"/>
    <n v="5540246192102"/>
    <n v="3216"/>
    <n v="3951.7632000000003"/>
    <n v="12116"/>
    <x v="2"/>
    <n v="1.228782089552239"/>
    <x v="0"/>
  </r>
  <r>
    <x v="7"/>
    <n v="5540246192148"/>
    <n v="6682"/>
    <n v="27458.611199999999"/>
    <n v="62919"/>
    <x v="1"/>
    <n v="4.1093401975456452"/>
    <x v="0"/>
  </r>
  <r>
    <x v="7"/>
    <n v="5540246192209"/>
    <n v="3606"/>
    <n v="18615.916799999999"/>
    <n v="3564"/>
    <x v="1"/>
    <n v="5.1624838602329453"/>
    <x v="0"/>
  </r>
  <r>
    <x v="7"/>
    <n v="5540246192462"/>
    <n v="873"/>
    <n v="6235.7472000000007"/>
    <n v="632"/>
    <x v="1"/>
    <n v="7.1428948453608259"/>
    <x v="0"/>
  </r>
  <r>
    <x v="7"/>
    <n v="5540246192518"/>
    <n v="5012"/>
    <n v="38808.460800000008"/>
    <n v="10858"/>
    <x v="1"/>
    <n v="7.743108699122109"/>
    <x v="0"/>
  </r>
  <r>
    <x v="7"/>
    <n v="5540246192571"/>
    <n v="1991"/>
    <n v="8880.9264000000003"/>
    <n v="1573"/>
    <x v="1"/>
    <n v="4.460535610246108"/>
    <x v="0"/>
  </r>
  <r>
    <x v="7"/>
    <n v="5540246192594"/>
    <n v="251"/>
    <n v="1826.5824"/>
    <n v="901"/>
    <x v="1"/>
    <n v="7.277220717131474"/>
    <x v="0"/>
  </r>
  <r>
    <x v="7"/>
    <n v="5540246192831"/>
    <n v="576"/>
    <n v="5099.6736000000001"/>
    <n v="780"/>
    <x v="1"/>
    <n v="8.8536000000000001"/>
    <x v="0"/>
  </r>
  <r>
    <x v="7"/>
    <n v="5540246192907"/>
    <n v="2404"/>
    <n v="67468.464000000007"/>
    <n v="4659"/>
    <x v="3"/>
    <n v="28.065084858569055"/>
    <x v="0"/>
  </r>
  <r>
    <x v="7"/>
    <n v="5540246193316"/>
    <n v="864"/>
    <n v="29344.550400000004"/>
    <n v="594"/>
    <x v="0"/>
    <n v="33.963600000000007"/>
    <x v="0"/>
  </r>
  <r>
    <x v="7"/>
    <n v="5540246193409"/>
    <n v="77"/>
    <n v="3934.6559999999999"/>
    <n v="14"/>
    <x v="0"/>
    <n v="51.099428571428568"/>
    <x v="0"/>
  </r>
  <r>
    <x v="7"/>
    <n v="5540246193878"/>
    <n v="13804"/>
    <n v="97675.200000000012"/>
    <n v="6682"/>
    <x v="3"/>
    <n v="7.0758620689655185"/>
    <x v="0"/>
  </r>
  <r>
    <x v="7"/>
    <n v="5540246194467"/>
    <n v="64422"/>
    <n v="64897.156800000004"/>
    <n v="54901"/>
    <x v="0"/>
    <n v="1.007375691533948"/>
    <x v="0"/>
  </r>
  <r>
    <x v="7"/>
    <n v="5540246194478"/>
    <n v="14"/>
    <n v="605.75040000000001"/>
    <n v="17"/>
    <x v="4"/>
    <n v="43.267885714285718"/>
    <x v="0"/>
  </r>
  <r>
    <x v="7"/>
    <n v="5540246194632"/>
    <n v="1924"/>
    <n v="24854.083200000001"/>
    <n v="10009"/>
    <x v="0"/>
    <n v="12.917922661122661"/>
    <x v="0"/>
  </r>
  <r>
    <x v="7"/>
    <n v="5540246194790"/>
    <n v="3174"/>
    <n v="36640.512000000002"/>
    <n v="1671"/>
    <x v="1"/>
    <n v="11.543954631379963"/>
    <x v="0"/>
  </r>
  <r>
    <x v="7"/>
    <n v="5540246194947"/>
    <n v="68"/>
    <n v="1797.768"/>
    <n v="72"/>
    <x v="4"/>
    <n v="26.437764705882355"/>
    <x v="0"/>
  </r>
  <r>
    <x v="7"/>
    <n v="5540246195096"/>
    <n v="1374"/>
    <n v="8171.0208000000011"/>
    <n v="103"/>
    <x v="1"/>
    <n v="5.9468855895196517"/>
    <x v="0"/>
  </r>
  <r>
    <x v="7"/>
    <n v="5540246195195"/>
    <n v="54"/>
    <n v="5010.7248000000009"/>
    <n v="0"/>
    <x v="4"/>
    <n v="92.791200000000018"/>
    <x v="0"/>
  </r>
  <r>
    <x v="7"/>
    <n v="5540246195241"/>
    <n v="1184"/>
    <n v="36216.2016"/>
    <n v="604"/>
    <x v="1"/>
    <n v="30.588008108108109"/>
    <x v="0"/>
  </r>
  <r>
    <x v="7"/>
    <n v="5540246195242"/>
    <n v="1529"/>
    <n v="53666.539199999999"/>
    <n v="696"/>
    <x v="1"/>
    <n v="35.099110006540222"/>
    <x v="0"/>
  </r>
  <r>
    <x v="7"/>
    <n v="5540246195250"/>
    <n v="780"/>
    <n v="30583.526400000002"/>
    <n v="796"/>
    <x v="0"/>
    <n v="39.209649230769237"/>
    <x v="0"/>
  </r>
  <r>
    <x v="7"/>
    <n v="5540246195653"/>
    <n v="492"/>
    <n v="16833.139200000001"/>
    <n v="168"/>
    <x v="4"/>
    <n v="34.213697560975611"/>
    <x v="0"/>
  </r>
  <r>
    <x v="7"/>
    <n v="5540246195943"/>
    <n v="673"/>
    <n v="20019.743999999999"/>
    <n v="836"/>
    <x v="2"/>
    <n v="29.747019316493311"/>
    <x v="0"/>
  </r>
  <r>
    <x v="7"/>
    <n v="5540246195944"/>
    <n v="140"/>
    <n v="3818.0160000000001"/>
    <n v="232"/>
    <x v="2"/>
    <n v="27.271542857142858"/>
    <x v="0"/>
  </r>
  <r>
    <x v="7"/>
    <n v="5540246195999"/>
    <n v="5012"/>
    <n v="23906.5344"/>
    <n v="244"/>
    <x v="1"/>
    <n v="4.7698592178770953"/>
    <x v="0"/>
  </r>
  <r>
    <x v="7"/>
    <n v="5540246196002"/>
    <n v="845"/>
    <n v="40790.131200000003"/>
    <n v="26"/>
    <x v="2"/>
    <n v="48.272344615384618"/>
    <x v="0"/>
  </r>
  <r>
    <x v="7"/>
    <n v="5540246196046"/>
    <n v="919"/>
    <n v="16689.801600000003"/>
    <n v="785"/>
    <x v="0"/>
    <n v="18.160828726877043"/>
    <x v="0"/>
  </r>
  <r>
    <x v="7"/>
    <n v="5540246196065"/>
    <n v="891"/>
    <n v="20594.995200000001"/>
    <n v="116"/>
    <x v="0"/>
    <n v="23.11447272727273"/>
    <x v="0"/>
  </r>
  <r>
    <x v="7"/>
    <n v="5540246196092"/>
    <n v="1782"/>
    <n v="76889.088000000018"/>
    <n v="1225"/>
    <x v="3"/>
    <n v="43.147636363636373"/>
    <x v="0"/>
  </r>
  <r>
    <x v="7"/>
    <n v="5540246196148"/>
    <n v="362"/>
    <n v="16450.387200000001"/>
    <n v="666"/>
    <x v="4"/>
    <n v="45.443058563535914"/>
    <x v="0"/>
  </r>
  <r>
    <x v="7"/>
    <n v="5540246196466"/>
    <n v="0"/>
    <n v="0"/>
    <n v="966"/>
    <x v="0"/>
    <n v="0"/>
    <x v="1"/>
  </r>
  <r>
    <x v="8"/>
    <n v="5540246170256"/>
    <n v="8503"/>
    <n v="61969.5792"/>
    <n v="1332"/>
    <x v="0"/>
    <n v="7.2879665059390799"/>
    <x v="0"/>
  </r>
  <r>
    <x v="8"/>
    <n v="5540246171759"/>
    <n v="2636"/>
    <n v="16366.5792"/>
    <n v="854"/>
    <x v="1"/>
    <n v="6.2088691957511379"/>
    <x v="0"/>
  </r>
  <r>
    <x v="8"/>
    <n v="5540246171888"/>
    <n v="1297"/>
    <n v="23644.094400000002"/>
    <n v="369"/>
    <x v="0"/>
    <n v="18.229833770239015"/>
    <x v="0"/>
  </r>
  <r>
    <x v="8"/>
    <n v="5540246171933"/>
    <n v="0"/>
    <n v="0"/>
    <n v="2784"/>
    <x v="2"/>
    <n v="0"/>
    <x v="1"/>
  </r>
  <r>
    <x v="8"/>
    <n v="5540246172539"/>
    <n v="49"/>
    <n v="1065.2256000000002"/>
    <n v="21"/>
    <x v="2"/>
    <n v="21.739297959183677"/>
    <x v="0"/>
  </r>
  <r>
    <x v="8"/>
    <n v="5540246172669"/>
    <n v="265"/>
    <n v="3706.9056000000005"/>
    <n v="279"/>
    <x v="2"/>
    <n v="13.988323018867927"/>
    <x v="0"/>
  </r>
  <r>
    <x v="8"/>
    <n v="5540246172978"/>
    <n v="1170"/>
    <n v="942.75360000000001"/>
    <n v="1671"/>
    <x v="2"/>
    <n v="0.80577230769230768"/>
    <x v="0"/>
  </r>
  <r>
    <x v="8"/>
    <n v="5540246173472"/>
    <n v="348"/>
    <n v="8228.9519999999993"/>
    <n v="0"/>
    <x v="2"/>
    <n v="23.646413793103445"/>
    <x v="0"/>
  </r>
  <r>
    <x v="8"/>
    <n v="5540246173492"/>
    <n v="891"/>
    <n v="13893.12"/>
    <n v="0"/>
    <x v="3"/>
    <n v="15.592727272727274"/>
    <x v="0"/>
  </r>
  <r>
    <x v="8"/>
    <n v="5540246173906"/>
    <n v="2037"/>
    <n v="41111.8848"/>
    <n v="822"/>
    <x v="3"/>
    <n v="20.182564948453606"/>
    <x v="0"/>
  </r>
  <r>
    <x v="8"/>
    <n v="5540246174095"/>
    <n v="35"/>
    <n v="1128.9023999999999"/>
    <n v="7"/>
    <x v="2"/>
    <n v="32.254354285714285"/>
    <x v="0"/>
  </r>
  <r>
    <x v="8"/>
    <n v="5540246174174"/>
    <n v="91"/>
    <n v="1251.8063999999999"/>
    <n v="96"/>
    <x v="2"/>
    <n v="13.756114285714284"/>
    <x v="0"/>
  </r>
  <r>
    <x v="8"/>
    <n v="5540246175047"/>
    <n v="404"/>
    <n v="4374.7776000000003"/>
    <n v="84"/>
    <x v="2"/>
    <n v="10.828657425742575"/>
    <x v="0"/>
  </r>
  <r>
    <x v="8"/>
    <n v="5540246175049"/>
    <n v="140"/>
    <n v="1550.0160000000001"/>
    <n v="975"/>
    <x v="2"/>
    <n v="11.071542857142857"/>
    <x v="0"/>
  </r>
  <r>
    <x v="8"/>
    <n v="5540246175050"/>
    <n v="474"/>
    <n v="5789.1455999999998"/>
    <n v="516"/>
    <x v="2"/>
    <n v="12.213387341772151"/>
    <x v="0"/>
  </r>
  <r>
    <x v="8"/>
    <n v="5540246176294"/>
    <n v="409"/>
    <n v="386.98560000000003"/>
    <n v="1411"/>
    <x v="2"/>
    <n v="0.94617506112469441"/>
    <x v="0"/>
  </r>
  <r>
    <x v="8"/>
    <n v="5540246176295"/>
    <n v="11886"/>
    <n v="11264.8752"/>
    <n v="11099"/>
    <x v="2"/>
    <n v="0.94774316002019188"/>
    <x v="0"/>
  </r>
  <r>
    <x v="8"/>
    <n v="5540246176699"/>
    <n v="4803"/>
    <n v="2459.1600000000003"/>
    <n v="11484"/>
    <x v="2"/>
    <n v="0.512004996876952"/>
    <x v="0"/>
  </r>
  <r>
    <x v="8"/>
    <n v="5540246177133"/>
    <n v="12366"/>
    <n v="55791.028800000007"/>
    <n v="5708"/>
    <x v="1"/>
    <n v="4.5116471615720526"/>
    <x v="0"/>
  </r>
  <r>
    <x v="8"/>
    <n v="5540246177376"/>
    <n v="928"/>
    <n v="37310.976000000002"/>
    <n v="184"/>
    <x v="0"/>
    <n v="40.205793103448279"/>
    <x v="0"/>
  </r>
  <r>
    <x v="8"/>
    <n v="5540246180522"/>
    <n v="543"/>
    <n v="10564.689600000002"/>
    <n v="279"/>
    <x v="0"/>
    <n v="19.456150276243097"/>
    <x v="0"/>
  </r>
  <r>
    <x v="8"/>
    <n v="5540246181016"/>
    <n v="17456"/>
    <n v="152767.29600000003"/>
    <n v="3536"/>
    <x v="3"/>
    <n v="8.7515637030247504"/>
    <x v="0"/>
  </r>
  <r>
    <x v="8"/>
    <n v="5540246181061"/>
    <n v="13886"/>
    <n v="20477.3184"/>
    <n v="13364"/>
    <x v="3"/>
    <n v="1.4746736569206396"/>
    <x v="0"/>
  </r>
  <r>
    <x v="8"/>
    <n v="5540246182684"/>
    <n v="226"/>
    <n v="11293.128000000001"/>
    <n v="79"/>
    <x v="0"/>
    <n v="49.969592920353982"/>
    <x v="0"/>
  </r>
  <r>
    <x v="8"/>
    <n v="5540246183130"/>
    <n v="11986"/>
    <n v="50749.113600000004"/>
    <n v="1379"/>
    <x v="1"/>
    <n v="4.2340325045886873"/>
    <x v="0"/>
  </r>
  <r>
    <x v="8"/>
    <n v="5540246183455"/>
    <n v="859"/>
    <n v="6906.6864000000005"/>
    <n v="24"/>
    <x v="1"/>
    <n v="8.040379976717114"/>
    <x v="0"/>
  </r>
  <r>
    <x v="8"/>
    <n v="5540246183537"/>
    <n v="6200"/>
    <n v="8714.9951999999994"/>
    <n v="650"/>
    <x v="1"/>
    <n v="1.4056443870967741"/>
    <x v="0"/>
  </r>
  <r>
    <x v="8"/>
    <n v="5540246183538"/>
    <n v="3416"/>
    <n v="5188.9680000000008"/>
    <n v="761"/>
    <x v="1"/>
    <n v="1.5190187353629978"/>
    <x v="0"/>
  </r>
  <r>
    <x v="8"/>
    <n v="5540246183541"/>
    <n v="2413"/>
    <n v="25748.236800000002"/>
    <n v="372"/>
    <x v="1"/>
    <n v="10.670632739328637"/>
    <x v="0"/>
  </r>
  <r>
    <x v="8"/>
    <n v="5540246183547"/>
    <n v="1207"/>
    <n v="17387.136000000002"/>
    <n v="1207"/>
    <x v="3"/>
    <n v="14.405249378624692"/>
    <x v="0"/>
  </r>
  <r>
    <x v="8"/>
    <n v="5540246183552"/>
    <n v="873"/>
    <n v="1608.0768"/>
    <n v="56"/>
    <x v="1"/>
    <n v="1.8420123711340206"/>
    <x v="0"/>
  </r>
  <r>
    <x v="8"/>
    <n v="5540246183554"/>
    <n v="1782"/>
    <n v="13589.553600000001"/>
    <n v="0"/>
    <x v="1"/>
    <n v="7.6260121212121215"/>
    <x v="0"/>
  </r>
  <r>
    <x v="8"/>
    <n v="5540246183555"/>
    <n v="3750"/>
    <n v="5012.4528"/>
    <n v="260"/>
    <x v="1"/>
    <n v="1.33665408"/>
    <x v="0"/>
  </r>
  <r>
    <x v="8"/>
    <n v="5540246183558"/>
    <n v="7146"/>
    <n v="42218.668800000007"/>
    <n v="1021"/>
    <x v="1"/>
    <n v="5.9080141057934519"/>
    <x v="0"/>
  </r>
  <r>
    <x v="8"/>
    <n v="5540246183560"/>
    <n v="1082"/>
    <n v="24858.014400000004"/>
    <n v="75"/>
    <x v="1"/>
    <n v="22.97413530499076"/>
    <x v="0"/>
  </r>
  <r>
    <x v="8"/>
    <n v="5540246183587"/>
    <n v="905"/>
    <n v="19055.088"/>
    <n v="140"/>
    <x v="1"/>
    <n v="21.05534585635359"/>
    <x v="0"/>
  </r>
  <r>
    <x v="8"/>
    <n v="5540246183589"/>
    <n v="1021"/>
    <n v="13457.664000000001"/>
    <n v="430"/>
    <x v="1"/>
    <n v="13.180865817825662"/>
    <x v="0"/>
  </r>
  <r>
    <x v="8"/>
    <n v="5540246183844"/>
    <n v="256"/>
    <n v="7365.6"/>
    <n v="79"/>
    <x v="0"/>
    <n v="28.771875000000001"/>
    <x v="0"/>
  </r>
  <r>
    <x v="8"/>
    <n v="5540246185278"/>
    <n v="0"/>
    <n v="0"/>
    <n v="14923"/>
    <x v="3"/>
    <n v="0"/>
    <x v="1"/>
  </r>
  <r>
    <x v="8"/>
    <n v="5540246185429"/>
    <n v="126"/>
    <n v="662.51520000000005"/>
    <n v="42"/>
    <x v="2"/>
    <n v="5.258057142857143"/>
    <x v="0"/>
  </r>
  <r>
    <x v="8"/>
    <n v="5540246185562"/>
    <n v="362"/>
    <n v="1051.3152000000002"/>
    <n v="209"/>
    <x v="2"/>
    <n v="2.9041856353591164"/>
    <x v="0"/>
  </r>
  <r>
    <x v="8"/>
    <n v="5540246186010"/>
    <n v="56"/>
    <n v="8202.1248000000014"/>
    <n v="5"/>
    <x v="4"/>
    <n v="146.46651428571431"/>
    <x v="0"/>
  </r>
  <r>
    <x v="8"/>
    <n v="5540246186011"/>
    <n v="52"/>
    <n v="2906.3232000000003"/>
    <n v="0"/>
    <x v="4"/>
    <n v="55.890830769230774"/>
    <x v="0"/>
  </r>
  <r>
    <x v="8"/>
    <n v="5540246186017"/>
    <n v="35"/>
    <n v="3684.5280000000002"/>
    <n v="3"/>
    <x v="4"/>
    <n v="105.27222857142858"/>
    <x v="0"/>
  </r>
  <r>
    <x v="8"/>
    <n v="5540246186325"/>
    <n v="362"/>
    <n v="889.57439999999997"/>
    <n v="70"/>
    <x v="2"/>
    <n v="2.4573878453038671"/>
    <x v="0"/>
  </r>
  <r>
    <x v="8"/>
    <n v="5540246186351"/>
    <n v="731"/>
    <n v="43314.264000000003"/>
    <n v="0"/>
    <x v="1"/>
    <n v="59.253439124487009"/>
    <x v="0"/>
  </r>
  <r>
    <x v="8"/>
    <n v="5540246186352"/>
    <n v="2088"/>
    <n v="21967.200000000001"/>
    <n v="256"/>
    <x v="1"/>
    <n v="10.520689655172415"/>
    <x v="0"/>
  </r>
  <r>
    <x v="8"/>
    <n v="5540246187882"/>
    <n v="188"/>
    <n v="7534.1232000000009"/>
    <n v="3"/>
    <x v="4"/>
    <n v="40.075123404255322"/>
    <x v="0"/>
  </r>
  <r>
    <x v="8"/>
    <n v="5540246187987"/>
    <n v="2339"/>
    <n v="1162.6848"/>
    <n v="6905"/>
    <x v="2"/>
    <n v="0.49708627618640444"/>
    <x v="0"/>
  </r>
  <r>
    <x v="8"/>
    <n v="5540246187995"/>
    <n v="3172"/>
    <n v="278205.27840000001"/>
    <n v="179"/>
    <x v="4"/>
    <n v="87.706582093316527"/>
    <x v="0"/>
  </r>
  <r>
    <x v="8"/>
    <n v="5540246187996"/>
    <n v="258"/>
    <n v="11906.481600000001"/>
    <n v="0"/>
    <x v="4"/>
    <n v="46.1491534883721"/>
    <x v="0"/>
  </r>
  <r>
    <x v="8"/>
    <n v="5540246187997"/>
    <n v="272"/>
    <n v="13560.955200000002"/>
    <n v="10"/>
    <x v="4"/>
    <n v="49.856452941176478"/>
    <x v="0"/>
  </r>
  <r>
    <x v="8"/>
    <n v="5540246187998"/>
    <n v="1467"/>
    <n v="75381.926400000011"/>
    <n v="61"/>
    <x v="4"/>
    <n v="51.385089570552154"/>
    <x v="0"/>
  </r>
  <r>
    <x v="8"/>
    <n v="5540246188047"/>
    <n v="128"/>
    <n v="15543.792000000001"/>
    <n v="7"/>
    <x v="4"/>
    <n v="121.43587500000001"/>
    <x v="0"/>
  </r>
  <r>
    <x v="8"/>
    <n v="5540246188175"/>
    <n v="168"/>
    <n v="4856.2848000000004"/>
    <n v="186"/>
    <x v="2"/>
    <n v="28.906457142857146"/>
    <x v="0"/>
  </r>
  <r>
    <x v="8"/>
    <n v="5540246188200"/>
    <n v="632"/>
    <n v="1184.4576000000002"/>
    <n v="3490"/>
    <x v="2"/>
    <n v="1.8741417721518989"/>
    <x v="0"/>
  </r>
  <r>
    <x v="8"/>
    <n v="5540246188512"/>
    <n v="323"/>
    <n v="44207.337600000006"/>
    <n v="0"/>
    <x v="2"/>
    <n v="136.86482229102168"/>
    <x v="0"/>
  </r>
  <r>
    <x v="8"/>
    <n v="5540246190092"/>
    <n v="230"/>
    <n v="30026.980800000001"/>
    <n v="0"/>
    <x v="2"/>
    <n v="130.55209043478263"/>
    <x v="0"/>
  </r>
  <r>
    <x v="8"/>
    <n v="5540246190727"/>
    <n v="1880"/>
    <n v="21236.644800000002"/>
    <n v="186"/>
    <x v="2"/>
    <n v="11.29608765957447"/>
    <x v="0"/>
  </r>
  <r>
    <x v="8"/>
    <n v="5540246190743"/>
    <n v="279"/>
    <n v="2417.8175999999999"/>
    <n v="0"/>
    <x v="2"/>
    <n v="8.6660129032258055"/>
    <x v="0"/>
  </r>
  <r>
    <x v="8"/>
    <n v="5540246190831"/>
    <n v="476"/>
    <n v="3578.7312000000002"/>
    <n v="0"/>
    <x v="2"/>
    <n v="7.5183428571428577"/>
    <x v="0"/>
  </r>
  <r>
    <x v="8"/>
    <n v="5540246190835"/>
    <n v="26"/>
    <n v="5394.4704000000002"/>
    <n v="12"/>
    <x v="2"/>
    <n v="207.47963076923077"/>
    <x v="0"/>
  </r>
  <r>
    <x v="8"/>
    <n v="5540246191594"/>
    <n v="0"/>
    <n v="0"/>
    <n v="0"/>
    <x v="2"/>
    <n v="0"/>
    <x v="1"/>
  </r>
  <r>
    <x v="8"/>
    <n v="5540246191596"/>
    <n v="158"/>
    <n v="9728.1648000000005"/>
    <n v="72"/>
    <x v="2"/>
    <n v="61.57066329113924"/>
    <x v="0"/>
  </r>
  <r>
    <x v="8"/>
    <n v="5540246191598"/>
    <n v="84"/>
    <n v="159.71039999999999"/>
    <n v="0"/>
    <x v="2"/>
    <n v="1.9013142857142857"/>
    <x v="0"/>
  </r>
  <r>
    <x v="8"/>
    <n v="5540246191718"/>
    <n v="1462"/>
    <n v="4332.7872000000007"/>
    <n v="0"/>
    <x v="2"/>
    <n v="2.9636027359781125"/>
    <x v="0"/>
  </r>
  <r>
    <x v="8"/>
    <n v="5540246191736"/>
    <n v="817"/>
    <n v="26852.990400000002"/>
    <n v="0"/>
    <x v="2"/>
    <n v="32.867797307221544"/>
    <x v="0"/>
  </r>
  <r>
    <x v="8"/>
    <n v="5540246192102"/>
    <n v="9188"/>
    <n v="11290.752"/>
    <n v="1128"/>
    <x v="2"/>
    <n v="1.2288585111014367"/>
    <x v="0"/>
  </r>
  <r>
    <x v="8"/>
    <n v="5540246192148"/>
    <n v="20045"/>
    <n v="90288.691200000001"/>
    <n v="7796"/>
    <x v="2"/>
    <n v="4.5042998852581695"/>
    <x v="0"/>
  </r>
  <r>
    <x v="8"/>
    <n v="5540246192209"/>
    <n v="4497"/>
    <n v="23701.5936"/>
    <n v="613"/>
    <x v="2"/>
    <n v="5.2705344896597728"/>
    <x v="0"/>
  </r>
  <r>
    <x v="8"/>
    <n v="5540246192462"/>
    <n v="1133"/>
    <n v="8289.3024000000005"/>
    <n v="93"/>
    <x v="2"/>
    <n v="7.316242188879083"/>
    <x v="0"/>
  </r>
  <r>
    <x v="8"/>
    <n v="5540246192518"/>
    <n v="6933"/>
    <n v="54588.600000000006"/>
    <n v="1671"/>
    <x v="2"/>
    <n v="7.8737343141497194"/>
    <x v="0"/>
  </r>
  <r>
    <x v="8"/>
    <n v="5540246192571"/>
    <n v="2423"/>
    <n v="10819.699200000001"/>
    <n v="460"/>
    <x v="2"/>
    <n v="4.4654144449030131"/>
    <x v="0"/>
  </r>
  <r>
    <x v="8"/>
    <n v="5540246192594"/>
    <n v="1430"/>
    <n v="10870.675200000001"/>
    <n v="93"/>
    <x v="2"/>
    <n v="7.6018707692307705"/>
    <x v="0"/>
  </r>
  <r>
    <x v="8"/>
    <n v="5540246192831"/>
    <n v="826"/>
    <n v="7501.9823999999999"/>
    <n v="65"/>
    <x v="2"/>
    <n v="9.0823031476997578"/>
    <x v="0"/>
  </r>
  <r>
    <x v="8"/>
    <n v="5540246192907"/>
    <n v="6654"/>
    <n v="186775.63200000001"/>
    <n v="1968"/>
    <x v="2"/>
    <n v="28.069677186654644"/>
    <x v="0"/>
  </r>
  <r>
    <x v="8"/>
    <n v="5540246193316"/>
    <n v="270"/>
    <n v="9150.4511999999995"/>
    <n v="126"/>
    <x v="2"/>
    <n v="33.890560000000001"/>
    <x v="0"/>
  </r>
  <r>
    <x v="8"/>
    <n v="5540246193409"/>
    <n v="63"/>
    <n v="3219.2640000000006"/>
    <n v="3"/>
    <x v="2"/>
    <n v="51.099428571428582"/>
    <x v="0"/>
  </r>
  <r>
    <x v="8"/>
    <n v="5540246193878"/>
    <n v="29395"/>
    <n v="207990.72"/>
    <n v="986"/>
    <x v="2"/>
    <n v="7.0757176390542611"/>
    <x v="0"/>
  </r>
  <r>
    <x v="8"/>
    <n v="5540246194467"/>
    <n v="93209"/>
    <n v="93896.150400000013"/>
    <n v="8909"/>
    <x v="2"/>
    <n v="1.0073721464665431"/>
    <x v="0"/>
  </r>
  <r>
    <x v="8"/>
    <n v="5540246194632"/>
    <n v="2239"/>
    <n v="28931.472000000005"/>
    <n v="1569"/>
    <x v="2"/>
    <n v="12.921604287628409"/>
    <x v="0"/>
  </r>
  <r>
    <x v="8"/>
    <n v="5540246194790"/>
    <n v="1504"/>
    <n v="17356.031999999999"/>
    <n v="335"/>
    <x v="2"/>
    <n v="11.53991489361702"/>
    <x v="0"/>
  </r>
  <r>
    <x v="8"/>
    <n v="5540246194947"/>
    <n v="230"/>
    <n v="6137.2080000000005"/>
    <n v="19"/>
    <x v="2"/>
    <n v="26.683513043478264"/>
    <x v="0"/>
  </r>
  <r>
    <x v="8"/>
    <n v="5540246195096"/>
    <n v="1272"/>
    <n v="7563.7151999999996"/>
    <n v="28"/>
    <x v="2"/>
    <n v="5.9463169811320755"/>
    <x v="0"/>
  </r>
  <r>
    <x v="8"/>
    <n v="5540246195195"/>
    <n v="54"/>
    <n v="5010.7248000000009"/>
    <n v="0"/>
    <x v="2"/>
    <n v="92.791200000000018"/>
    <x v="0"/>
  </r>
  <r>
    <x v="8"/>
    <n v="5540246195241"/>
    <n v="580"/>
    <n v="17753.04"/>
    <n v="70"/>
    <x v="2"/>
    <n v="30.608689655172416"/>
    <x v="0"/>
  </r>
  <r>
    <x v="8"/>
    <n v="5540246195242"/>
    <n v="836"/>
    <n v="29317.075199999999"/>
    <n v="47"/>
    <x v="2"/>
    <n v="35.068271770334924"/>
    <x v="0"/>
  </r>
  <r>
    <x v="8"/>
    <n v="5540246195250"/>
    <n v="574"/>
    <n v="22482.532800000001"/>
    <n v="149"/>
    <x v="2"/>
    <n v="39.168175609756098"/>
    <x v="0"/>
  </r>
  <r>
    <x v="8"/>
    <n v="5540246195653"/>
    <n v="773"/>
    <n v="27466.430400000001"/>
    <n v="10"/>
    <x v="2"/>
    <n v="35.532251487710219"/>
    <x v="0"/>
  </r>
  <r>
    <x v="8"/>
    <n v="5540246195943"/>
    <n v="2622"/>
    <n v="78007.968000000008"/>
    <n v="163"/>
    <x v="2"/>
    <n v="29.751322654462246"/>
    <x v="0"/>
  </r>
  <r>
    <x v="8"/>
    <n v="5540246195944"/>
    <n v="2692"/>
    <n v="73814.975999999995"/>
    <n v="209"/>
    <x v="2"/>
    <n v="27.420124814264486"/>
    <x v="0"/>
  </r>
  <r>
    <x v="8"/>
    <n v="5540246195999"/>
    <n v="9779"/>
    <n v="50128.847999999998"/>
    <n v="163"/>
    <x v="2"/>
    <n v="5.1261732283464569"/>
    <x v="0"/>
  </r>
  <r>
    <x v="8"/>
    <n v="5540246196002"/>
    <n v="819"/>
    <n v="39557.462400000004"/>
    <n v="38"/>
    <x v="2"/>
    <n v="48.299709890109895"/>
    <x v="0"/>
  </r>
  <r>
    <x v="8"/>
    <n v="5540246196046"/>
    <n v="720"/>
    <n v="13065.235200000001"/>
    <n v="100"/>
    <x v="2"/>
    <n v="18.146160000000002"/>
    <x v="0"/>
  </r>
  <r>
    <x v="8"/>
    <n v="5540246196065"/>
    <n v="775"/>
    <n v="17913.355199999998"/>
    <n v="98"/>
    <x v="2"/>
    <n v="23.114006709677415"/>
    <x v="0"/>
  </r>
  <r>
    <x v="8"/>
    <n v="5540246196092"/>
    <n v="557"/>
    <n v="24027.84"/>
    <n v="56"/>
    <x v="2"/>
    <n v="43.137953321364449"/>
    <x v="0"/>
  </r>
  <r>
    <x v="8"/>
    <n v="5540246196148"/>
    <n v="659"/>
    <n v="27972.864000000001"/>
    <n v="82"/>
    <x v="2"/>
    <n v="42.447441578148712"/>
    <x v="0"/>
  </r>
  <r>
    <x v="8"/>
    <n v="5540246196466"/>
    <n v="817"/>
    <n v="4242.5856000000003"/>
    <n v="223"/>
    <x v="2"/>
    <n v="5.1928832313341493"/>
    <x v="0"/>
  </r>
  <r>
    <x v="8"/>
    <n v="5540246196800"/>
    <n v="0"/>
    <n v="0"/>
    <n v="0"/>
    <x v="2"/>
    <n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1">
  <r>
    <x v="0"/>
    <n v="142634985"/>
    <x v="0"/>
  </r>
  <r>
    <x v="1"/>
    <n v="142635040"/>
    <x v="0"/>
  </r>
  <r>
    <x v="0"/>
    <n v="142645084"/>
    <x v="0"/>
  </r>
  <r>
    <x v="0"/>
    <n v="142645188"/>
    <x v="1"/>
  </r>
  <r>
    <x v="0"/>
    <n v="142645192"/>
    <x v="2"/>
  </r>
  <r>
    <x v="0"/>
    <n v="142655345"/>
    <x v="3"/>
  </r>
  <r>
    <x v="0"/>
    <n v="142655350"/>
    <x v="1"/>
  </r>
  <r>
    <x v="0"/>
    <n v="142655351"/>
    <x v="1"/>
  </r>
  <r>
    <x v="0"/>
    <n v="142665370"/>
    <x v="3"/>
  </r>
  <r>
    <x v="0"/>
    <n v="142665379"/>
    <x v="1"/>
  </r>
  <r>
    <x v="0"/>
    <n v="142665420"/>
    <x v="2"/>
  </r>
  <r>
    <x v="0"/>
    <n v="142665441"/>
    <x v="2"/>
  </r>
  <r>
    <x v="0"/>
    <n v="142665458"/>
    <x v="1"/>
  </r>
  <r>
    <x v="0"/>
    <n v="142665488"/>
    <x v="1"/>
  </r>
  <r>
    <x v="0"/>
    <n v="142665490"/>
    <x v="1"/>
  </r>
  <r>
    <x v="0"/>
    <n v="142665515"/>
    <x v="2"/>
  </r>
  <r>
    <x v="0"/>
    <n v="142665520"/>
    <x v="3"/>
  </r>
  <r>
    <x v="0"/>
    <n v="142675550"/>
    <x v="1"/>
  </r>
  <r>
    <x v="0"/>
    <n v="142675553"/>
    <x v="2"/>
  </r>
  <r>
    <x v="0"/>
    <n v="142675554"/>
    <x v="2"/>
  </r>
  <r>
    <x v="0"/>
    <n v="142675555"/>
    <x v="2"/>
  </r>
  <r>
    <x v="0"/>
    <n v="142675562"/>
    <x v="4"/>
  </r>
  <r>
    <x v="0"/>
    <n v="142675565"/>
    <x v="1"/>
  </r>
  <r>
    <x v="0"/>
    <n v="142675576"/>
    <x v="2"/>
  </r>
  <r>
    <x v="0"/>
    <n v="142675581"/>
    <x v="4"/>
  </r>
  <r>
    <x v="0"/>
    <n v="142675582"/>
    <x v="2"/>
  </r>
  <r>
    <x v="0"/>
    <n v="142675583"/>
    <x v="3"/>
  </r>
  <r>
    <x v="0"/>
    <n v="142675585"/>
    <x v="4"/>
  </r>
  <r>
    <x v="0"/>
    <n v="142675587"/>
    <x v="4"/>
  </r>
  <r>
    <x v="0"/>
    <n v="142675589"/>
    <x v="4"/>
  </r>
  <r>
    <x v="0"/>
    <n v="142675596"/>
    <x v="4"/>
  </r>
  <r>
    <x v="0"/>
    <n v="142675607"/>
    <x v="0"/>
  </r>
  <r>
    <x v="0"/>
    <n v="142675618"/>
    <x v="2"/>
  </r>
  <r>
    <x v="0"/>
    <n v="142675619"/>
    <x v="2"/>
  </r>
  <r>
    <x v="0"/>
    <n v="142675638"/>
    <x v="4"/>
  </r>
  <r>
    <x v="0"/>
    <n v="142675650"/>
    <x v="2"/>
  </r>
  <r>
    <x v="0"/>
    <n v="142675652"/>
    <x v="2"/>
  </r>
  <r>
    <x v="0"/>
    <n v="142675653"/>
    <x v="2"/>
  </r>
  <r>
    <x v="0"/>
    <n v="142675668"/>
    <x v="3"/>
  </r>
  <r>
    <x v="0"/>
    <n v="142675671"/>
    <x v="4"/>
  </r>
  <r>
    <x v="0"/>
    <n v="142675679"/>
    <x v="1"/>
  </r>
  <r>
    <x v="0"/>
    <n v="142685687"/>
    <x v="2"/>
  </r>
  <r>
    <x v="0"/>
    <n v="142685688"/>
    <x v="2"/>
  </r>
  <r>
    <x v="0"/>
    <n v="142685691"/>
    <x v="3"/>
  </r>
  <r>
    <x v="0"/>
    <n v="142685692"/>
    <x v="2"/>
  </r>
  <r>
    <x v="0"/>
    <n v="142685693"/>
    <x v="3"/>
  </r>
  <r>
    <x v="0"/>
    <n v="142685694"/>
    <x v="2"/>
  </r>
  <r>
    <x v="0"/>
    <n v="142685699"/>
    <x v="1"/>
  </r>
  <r>
    <x v="0"/>
    <n v="142685700"/>
    <x v="1"/>
  </r>
  <r>
    <x v="0"/>
    <n v="142685701"/>
    <x v="1"/>
  </r>
  <r>
    <x v="0"/>
    <n v="142685702"/>
    <x v="1"/>
  </r>
  <r>
    <x v="0"/>
    <n v="142685705"/>
    <x v="0"/>
  </r>
  <r>
    <x v="0"/>
    <n v="142685710"/>
    <x v="2"/>
  </r>
  <r>
    <x v="0"/>
    <n v="142685712"/>
    <x v="1"/>
  </r>
  <r>
    <x v="0"/>
    <n v="142685714"/>
    <x v="4"/>
  </r>
  <r>
    <x v="2"/>
    <n v="142685722"/>
    <x v="0"/>
  </r>
  <r>
    <x v="0"/>
    <n v="142685732"/>
    <x v="2"/>
  </r>
  <r>
    <x v="0"/>
    <n v="142685733"/>
    <x v="2"/>
  </r>
  <r>
    <x v="0"/>
    <n v="142685736"/>
    <x v="2"/>
  </r>
  <r>
    <x v="0"/>
    <n v="142685739"/>
    <x v="2"/>
  </r>
  <r>
    <x v="0"/>
    <n v="142685740"/>
    <x v="2"/>
  </r>
  <r>
    <x v="0"/>
    <n v="142685759"/>
    <x v="2"/>
  </r>
  <r>
    <x v="0"/>
    <n v="142685777"/>
    <x v="4"/>
  </r>
  <r>
    <x v="0"/>
    <n v="142685780"/>
    <x v="4"/>
  </r>
  <r>
    <x v="0"/>
    <n v="142685783"/>
    <x v="1"/>
  </r>
  <r>
    <x v="2"/>
    <n v="142685793"/>
    <x v="0"/>
  </r>
  <r>
    <x v="0"/>
    <n v="142685797"/>
    <x v="2"/>
  </r>
  <r>
    <x v="0"/>
    <n v="142685798"/>
    <x v="2"/>
  </r>
  <r>
    <x v="0"/>
    <n v="142685802"/>
    <x v="4"/>
  </r>
  <r>
    <x v="0"/>
    <n v="142685807"/>
    <x v="1"/>
  </r>
  <r>
    <x v="2"/>
    <n v="142685811"/>
    <x v="2"/>
  </r>
  <r>
    <x v="2"/>
    <n v="142685812"/>
    <x v="2"/>
  </r>
  <r>
    <x v="0"/>
    <n v="142685814"/>
    <x v="0"/>
  </r>
  <r>
    <x v="0"/>
    <n v="142685817"/>
    <x v="2"/>
  </r>
  <r>
    <x v="0"/>
    <n v="142695834"/>
    <x v="2"/>
  </r>
  <r>
    <x v="0"/>
    <n v="142695835"/>
    <x v="2"/>
  </r>
  <r>
    <x v="0"/>
    <n v="142695837"/>
    <x v="4"/>
  </r>
  <r>
    <x v="0"/>
    <n v="142695839"/>
    <x v="4"/>
  </r>
  <r>
    <x v="0"/>
    <n v="142695842"/>
    <x v="2"/>
  </r>
  <r>
    <x v="0"/>
    <n v="142695845"/>
    <x v="4"/>
  </r>
  <r>
    <x v="2"/>
    <n v="142695848"/>
    <x v="1"/>
  </r>
  <r>
    <x v="0"/>
    <n v="142695856"/>
    <x v="1"/>
  </r>
  <r>
    <x v="2"/>
    <n v="142695857"/>
    <x v="1"/>
  </r>
  <r>
    <x v="2"/>
    <n v="142695858"/>
    <x v="1"/>
  </r>
  <r>
    <x v="0"/>
    <n v="142695865"/>
    <x v="2"/>
  </r>
  <r>
    <x v="0"/>
    <n v="142695866"/>
    <x v="2"/>
  </r>
  <r>
    <x v="0"/>
    <n v="142695867"/>
    <x v="1"/>
  </r>
  <r>
    <x v="0"/>
    <n v="142695874"/>
    <x v="1"/>
  </r>
  <r>
    <x v="0"/>
    <n v="142695906"/>
    <x v="2"/>
  </r>
  <r>
    <x v="0"/>
    <n v="142695907"/>
    <x v="2"/>
  </r>
  <r>
    <x v="0"/>
    <n v="142695909"/>
    <x v="4"/>
  </r>
  <r>
    <x v="2"/>
    <n v="142695914"/>
    <x v="0"/>
  </r>
  <r>
    <x v="0"/>
    <n v="142695921"/>
    <x v="2"/>
  </r>
  <r>
    <x v="0"/>
    <n v="142695922"/>
    <x v="2"/>
  </r>
  <r>
    <x v="2"/>
    <n v="142695931"/>
    <x v="3"/>
  </r>
  <r>
    <x v="2"/>
    <n v="142695940"/>
    <x v="3"/>
  </r>
  <r>
    <x v="0"/>
    <n v="142695948"/>
    <x v="2"/>
  </r>
  <r>
    <x v="0"/>
    <n v="142695949"/>
    <x v="2"/>
  </r>
  <r>
    <x v="2"/>
    <n v="142695952"/>
    <x v="3"/>
  </r>
  <r>
    <x v="0"/>
    <n v="142695956"/>
    <x v="2"/>
  </r>
  <r>
    <x v="2"/>
    <n v="142695962"/>
    <x v="0"/>
  </r>
  <r>
    <x v="0"/>
    <n v="142695970"/>
    <x v="2"/>
  </r>
  <r>
    <x v="0"/>
    <n v="142695978"/>
    <x v="1"/>
  </r>
  <r>
    <x v="0"/>
    <n v="142695981"/>
    <x v="1"/>
  </r>
  <r>
    <x v="1"/>
    <n v="142706009"/>
    <x v="0"/>
  </r>
  <r>
    <x v="2"/>
    <n v="142706012"/>
    <x v="0"/>
  </r>
  <r>
    <x v="0"/>
    <n v="142706018"/>
    <x v="2"/>
  </r>
  <r>
    <x v="0"/>
    <n v="142706019"/>
    <x v="2"/>
  </r>
  <r>
    <x v="0"/>
    <n v="142706024"/>
    <x v="2"/>
  </r>
  <r>
    <x v="0"/>
    <n v="142706040"/>
    <x v="4"/>
  </r>
  <r>
    <x v="0"/>
    <n v="142706041"/>
    <x v="2"/>
  </r>
  <r>
    <x v="0"/>
    <n v="142706048"/>
    <x v="3"/>
  </r>
  <r>
    <x v="0"/>
    <n v="142706053"/>
    <x v="2"/>
  </r>
  <r>
    <x v="0"/>
    <n v="142706056"/>
    <x v="4"/>
  </r>
  <r>
    <x v="0"/>
    <n v="142706058"/>
    <x v="4"/>
  </r>
  <r>
    <x v="0"/>
    <n v="142706060"/>
    <x v="1"/>
  </r>
  <r>
    <x v="0"/>
    <n v="142706067"/>
    <x v="2"/>
  </r>
  <r>
    <x v="0"/>
    <n v="142706068"/>
    <x v="2"/>
  </r>
  <r>
    <x v="0"/>
    <n v="142706093"/>
    <x v="2"/>
  </r>
  <r>
    <x v="0"/>
    <n v="142706094"/>
    <x v="2"/>
  </r>
  <r>
    <x v="0"/>
    <n v="142706101"/>
    <x v="4"/>
  </r>
  <r>
    <x v="0"/>
    <n v="142706106"/>
    <x v="4"/>
  </r>
  <r>
    <x v="0"/>
    <n v="142706111"/>
    <x v="4"/>
  </r>
  <r>
    <x v="2"/>
    <n v="142716113"/>
    <x v="3"/>
  </r>
  <r>
    <x v="0"/>
    <n v="142716118"/>
    <x v="2"/>
  </r>
  <r>
    <x v="0"/>
    <n v="142716119"/>
    <x v="2"/>
  </r>
  <r>
    <x v="0"/>
    <n v="142716122"/>
    <x v="2"/>
  </r>
  <r>
    <x v="2"/>
    <n v="142716131"/>
    <x v="4"/>
  </r>
  <r>
    <x v="2"/>
    <n v="142716134"/>
    <x v="3"/>
  </r>
  <r>
    <x v="3"/>
    <n v="142716136"/>
    <x v="3"/>
  </r>
  <r>
    <x v="2"/>
    <n v="142716137"/>
    <x v="3"/>
  </r>
  <r>
    <x v="2"/>
    <n v="142716138"/>
    <x v="4"/>
  </r>
  <r>
    <x v="0"/>
    <n v="142716150"/>
    <x v="2"/>
  </r>
  <r>
    <x v="0"/>
    <n v="142716151"/>
    <x v="2"/>
  </r>
  <r>
    <x v="2"/>
    <n v="142716168"/>
    <x v="2"/>
  </r>
  <r>
    <x v="0"/>
    <n v="142716170"/>
    <x v="2"/>
  </r>
  <r>
    <x v="0"/>
    <n v="142716176"/>
    <x v="2"/>
  </r>
  <r>
    <x v="2"/>
    <n v="142716182"/>
    <x v="4"/>
  </r>
  <r>
    <x v="2"/>
    <n v="142716192"/>
    <x v="3"/>
  </r>
  <r>
    <x v="0"/>
    <n v="142716209"/>
    <x v="2"/>
  </r>
  <r>
    <x v="0"/>
    <n v="142716210"/>
    <x v="2"/>
  </r>
  <r>
    <x v="0"/>
    <n v="142716223"/>
    <x v="2"/>
  </r>
  <r>
    <x v="2"/>
    <n v="142716225"/>
    <x v="2"/>
  </r>
  <r>
    <x v="2"/>
    <n v="142716226"/>
    <x v="2"/>
  </r>
  <r>
    <x v="2"/>
    <n v="142716239"/>
    <x v="2"/>
  </r>
  <r>
    <x v="2"/>
    <n v="142716242"/>
    <x v="1"/>
  </r>
  <r>
    <x v="2"/>
    <n v="142716247"/>
    <x v="1"/>
  </r>
  <r>
    <x v="2"/>
    <n v="142716248"/>
    <x v="1"/>
  </r>
  <r>
    <x v="2"/>
    <n v="142716250"/>
    <x v="1"/>
  </r>
  <r>
    <x v="2"/>
    <n v="142716251"/>
    <x v="1"/>
  </r>
  <r>
    <x v="2"/>
    <n v="142726264"/>
    <x v="2"/>
  </r>
  <r>
    <x v="2"/>
    <n v="142726265"/>
    <x v="2"/>
  </r>
  <r>
    <x v="2"/>
    <n v="142726276"/>
    <x v="4"/>
  </r>
  <r>
    <x v="2"/>
    <n v="142726278"/>
    <x v="4"/>
  </r>
  <r>
    <x v="2"/>
    <n v="142726281"/>
    <x v="4"/>
  </r>
  <r>
    <x v="2"/>
    <n v="142726298"/>
    <x v="2"/>
  </r>
  <r>
    <x v="2"/>
    <n v="142726299"/>
    <x v="2"/>
  </r>
  <r>
    <x v="2"/>
    <n v="142726301"/>
    <x v="2"/>
  </r>
  <r>
    <x v="2"/>
    <n v="142726302"/>
    <x v="2"/>
  </r>
  <r>
    <x v="2"/>
    <n v="142726322"/>
    <x v="2"/>
  </r>
  <r>
    <x v="2"/>
    <n v="142726323"/>
    <x v="2"/>
  </r>
  <r>
    <x v="2"/>
    <n v="142726329"/>
    <x v="4"/>
  </r>
  <r>
    <x v="2"/>
    <n v="142726330"/>
    <x v="3"/>
  </r>
  <r>
    <x v="2"/>
    <n v="142726334"/>
    <x v="4"/>
  </r>
  <r>
    <x v="2"/>
    <n v="142726344"/>
    <x v="2"/>
  </r>
  <r>
    <x v="2"/>
    <n v="142726346"/>
    <x v="2"/>
  </r>
  <r>
    <x v="2"/>
    <n v="142726347"/>
    <x v="2"/>
  </r>
  <r>
    <x v="2"/>
    <n v="142726363"/>
    <x v="3"/>
  </r>
  <r>
    <x v="2"/>
    <n v="142726364"/>
    <x v="2"/>
  </r>
  <r>
    <x v="2"/>
    <n v="142726368"/>
    <x v="4"/>
  </r>
  <r>
    <x v="2"/>
    <n v="142726370"/>
    <x v="2"/>
  </r>
  <r>
    <x v="2"/>
    <n v="142726371"/>
    <x v="2"/>
  </r>
  <r>
    <x v="2"/>
    <n v="142736392"/>
    <x v="2"/>
  </r>
  <r>
    <x v="2"/>
    <n v="142736394"/>
    <x v="2"/>
  </r>
  <r>
    <x v="2"/>
    <n v="142736412"/>
    <x v="1"/>
  </r>
  <r>
    <x v="2"/>
    <n v="142736414"/>
    <x v="1"/>
  </r>
  <r>
    <x v="2"/>
    <n v="142736417"/>
    <x v="4"/>
  </r>
  <r>
    <x v="2"/>
    <n v="142736424"/>
    <x v="2"/>
  </r>
  <r>
    <x v="2"/>
    <n v="142736425"/>
    <x v="2"/>
  </r>
  <r>
    <x v="2"/>
    <n v="142736427"/>
    <x v="2"/>
  </r>
  <r>
    <x v="2"/>
    <n v="142736435"/>
    <x v="1"/>
  </r>
  <r>
    <x v="2"/>
    <n v="142736449"/>
    <x v="2"/>
  </r>
  <r>
    <x v="3"/>
    <n v="142736456"/>
    <x v="2"/>
  </r>
  <r>
    <x v="2"/>
    <n v="142736459"/>
    <x v="1"/>
  </r>
  <r>
    <x v="2"/>
    <n v="142736462"/>
    <x v="4"/>
  </r>
  <r>
    <x v="3"/>
    <n v="142736463"/>
    <x v="4"/>
  </r>
  <r>
    <x v="2"/>
    <n v="142736464"/>
    <x v="3"/>
  </r>
  <r>
    <x v="2"/>
    <n v="142736471"/>
    <x v="2"/>
  </r>
  <r>
    <x v="2"/>
    <n v="142736472"/>
    <x v="2"/>
  </r>
  <r>
    <x v="2"/>
    <n v="142736474"/>
    <x v="2"/>
  </r>
  <r>
    <x v="2"/>
    <n v="142736489"/>
    <x v="2"/>
  </r>
  <r>
    <x v="2"/>
    <n v="142736490"/>
    <x v="2"/>
  </r>
  <r>
    <x v="2"/>
    <n v="142736493"/>
    <x v="2"/>
  </r>
  <r>
    <x v="2"/>
    <n v="142736499"/>
    <x v="3"/>
  </r>
  <r>
    <x v="3"/>
    <n v="142736502"/>
    <x v="1"/>
  </r>
  <r>
    <x v="2"/>
    <n v="142746514"/>
    <x v="2"/>
  </r>
  <r>
    <x v="2"/>
    <n v="142746515"/>
    <x v="2"/>
  </r>
  <r>
    <x v="2"/>
    <n v="142746516"/>
    <x v="4"/>
  </r>
  <r>
    <x v="2"/>
    <n v="142746517"/>
    <x v="4"/>
  </r>
  <r>
    <x v="2"/>
    <n v="142746524"/>
    <x v="3"/>
  </r>
  <r>
    <x v="2"/>
    <n v="142746542"/>
    <x v="3"/>
  </r>
  <r>
    <x v="2"/>
    <n v="142746545"/>
    <x v="2"/>
  </r>
  <r>
    <x v="2"/>
    <n v="142746546"/>
    <x v="2"/>
  </r>
  <r>
    <x v="2"/>
    <n v="142746569"/>
    <x v="2"/>
  </r>
  <r>
    <x v="2"/>
    <n v="142746570"/>
    <x v="2"/>
  </r>
  <r>
    <x v="3"/>
    <n v="142746575"/>
    <x v="1"/>
  </r>
  <r>
    <x v="2"/>
    <n v="142746588"/>
    <x v="2"/>
  </r>
  <r>
    <x v="2"/>
    <n v="142746590"/>
    <x v="2"/>
  </r>
  <r>
    <x v="2"/>
    <n v="142746606"/>
    <x v="2"/>
  </r>
  <r>
    <x v="2"/>
    <n v="142746608"/>
    <x v="2"/>
  </r>
  <r>
    <x v="2"/>
    <n v="142746611"/>
    <x v="2"/>
  </r>
  <r>
    <x v="2"/>
    <n v="142746612"/>
    <x v="2"/>
  </r>
  <r>
    <x v="2"/>
    <n v="142756621"/>
    <x v="2"/>
  </r>
  <r>
    <x v="1"/>
    <n v="142756622"/>
    <x v="0"/>
  </r>
  <r>
    <x v="2"/>
    <n v="142756623"/>
    <x v="4"/>
  </r>
  <r>
    <x v="2"/>
    <n v="142756629"/>
    <x v="2"/>
  </r>
  <r>
    <x v="2"/>
    <n v="142756639"/>
    <x v="2"/>
  </r>
  <r>
    <x v="2"/>
    <n v="142756640"/>
    <x v="2"/>
  </r>
  <r>
    <x v="2"/>
    <n v="142756658"/>
    <x v="2"/>
  </r>
  <r>
    <x v="2"/>
    <n v="142756659"/>
    <x v="2"/>
  </r>
  <r>
    <x v="3"/>
    <n v="142756660"/>
    <x v="2"/>
  </r>
  <r>
    <x v="2"/>
    <n v="142756672"/>
    <x v="2"/>
  </r>
  <r>
    <x v="2"/>
    <n v="142756674"/>
    <x v="2"/>
  </r>
  <r>
    <x v="3"/>
    <n v="142756677"/>
    <x v="2"/>
  </r>
  <r>
    <x v="3"/>
    <n v="142756694"/>
    <x v="1"/>
  </r>
  <r>
    <x v="3"/>
    <n v="142756696"/>
    <x v="4"/>
  </r>
  <r>
    <x v="3"/>
    <n v="142766701"/>
    <x v="2"/>
  </r>
  <r>
    <x v="3"/>
    <n v="142766702"/>
    <x v="2"/>
  </r>
  <r>
    <x v="3"/>
    <n v="142766704"/>
    <x v="2"/>
  </r>
  <r>
    <x v="3"/>
    <n v="142766705"/>
    <x v="4"/>
  </r>
  <r>
    <x v="3"/>
    <n v="142766712"/>
    <x v="0"/>
  </r>
  <r>
    <x v="3"/>
    <n v="143246714"/>
    <x v="2"/>
  </r>
  <r>
    <x v="3"/>
    <n v="143246715"/>
    <x v="2"/>
  </r>
  <r>
    <x v="3"/>
    <n v="143246731"/>
    <x v="2"/>
  </r>
  <r>
    <x v="3"/>
    <n v="143246732"/>
    <x v="2"/>
  </r>
  <r>
    <x v="3"/>
    <n v="143246741"/>
    <x v="4"/>
  </r>
  <r>
    <x v="3"/>
    <n v="143246742"/>
    <x v="1"/>
  </r>
  <r>
    <x v="3"/>
    <n v="143246755"/>
    <x v="2"/>
  </r>
  <r>
    <x v="3"/>
    <n v="143246756"/>
    <x v="2"/>
  </r>
  <r>
    <x v="3"/>
    <n v="143246759"/>
    <x v="2"/>
  </r>
  <r>
    <x v="3"/>
    <n v="143246763"/>
    <x v="1"/>
  </r>
  <r>
    <x v="3"/>
    <n v="143246764"/>
    <x v="2"/>
  </r>
  <r>
    <x v="3"/>
    <n v="143246771"/>
    <x v="3"/>
  </r>
  <r>
    <x v="3"/>
    <n v="143246772"/>
    <x v="3"/>
  </r>
  <r>
    <x v="3"/>
    <n v="143246775"/>
    <x v="4"/>
  </r>
  <r>
    <x v="3"/>
    <n v="143246782"/>
    <x v="1"/>
  </r>
  <r>
    <x v="3"/>
    <n v="143246791"/>
    <x v="2"/>
  </r>
  <r>
    <x v="3"/>
    <n v="143246793"/>
    <x v="2"/>
  </r>
  <r>
    <x v="3"/>
    <n v="143246802"/>
    <x v="1"/>
  </r>
  <r>
    <x v="3"/>
    <n v="143246803"/>
    <x v="1"/>
  </r>
  <r>
    <x v="3"/>
    <n v="143246815"/>
    <x v="2"/>
  </r>
  <r>
    <x v="3"/>
    <n v="143246816"/>
    <x v="2"/>
  </r>
  <r>
    <x v="3"/>
    <n v="143246818"/>
    <x v="3"/>
  </r>
  <r>
    <x v="3"/>
    <n v="143246822"/>
    <x v="2"/>
  </r>
  <r>
    <x v="3"/>
    <n v="143246823"/>
    <x v="2"/>
  </r>
  <r>
    <x v="3"/>
    <n v="143246827"/>
    <x v="4"/>
  </r>
  <r>
    <x v="3"/>
    <n v="143256847"/>
    <x v="2"/>
  </r>
  <r>
    <x v="3"/>
    <n v="143256866"/>
    <x v="4"/>
  </r>
  <r>
    <x v="3"/>
    <n v="143256870"/>
    <x v="2"/>
  </r>
  <r>
    <x v="3"/>
    <n v="143256876"/>
    <x v="2"/>
  </r>
  <r>
    <x v="3"/>
    <n v="143256877"/>
    <x v="2"/>
  </r>
  <r>
    <x v="4"/>
    <n v="143256891"/>
    <x v="0"/>
  </r>
  <r>
    <x v="3"/>
    <n v="143256898"/>
    <x v="2"/>
  </r>
  <r>
    <x v="3"/>
    <n v="143256899"/>
    <x v="2"/>
  </r>
  <r>
    <x v="3"/>
    <n v="143256901"/>
    <x v="2"/>
  </r>
  <r>
    <x v="1"/>
    <n v="143256906"/>
    <x v="2"/>
  </r>
  <r>
    <x v="1"/>
    <n v="143256927"/>
    <x v="0"/>
  </r>
  <r>
    <x v="3"/>
    <n v="143256939"/>
    <x v="2"/>
  </r>
  <r>
    <x v="3"/>
    <n v="143256941"/>
    <x v="2"/>
  </r>
  <r>
    <x v="3"/>
    <n v="143266956"/>
    <x v="2"/>
  </r>
  <r>
    <x v="3"/>
    <n v="143266966"/>
    <x v="1"/>
  </r>
  <r>
    <x v="3"/>
    <n v="143266968"/>
    <x v="1"/>
  </r>
  <r>
    <x v="3"/>
    <n v="143266973"/>
    <x v="2"/>
  </r>
  <r>
    <x v="3"/>
    <n v="143266980"/>
    <x v="4"/>
  </r>
  <r>
    <x v="3"/>
    <n v="143266988"/>
    <x v="2"/>
  </r>
  <r>
    <x v="3"/>
    <n v="143266989"/>
    <x v="2"/>
  </r>
  <r>
    <x v="3"/>
    <n v="143267002"/>
    <x v="2"/>
  </r>
  <r>
    <x v="3"/>
    <n v="143267004"/>
    <x v="2"/>
  </r>
  <r>
    <x v="3"/>
    <n v="143267009"/>
    <x v="1"/>
  </r>
  <r>
    <x v="3"/>
    <n v="143267010"/>
    <x v="1"/>
  </r>
  <r>
    <x v="3"/>
    <n v="143267030"/>
    <x v="2"/>
  </r>
  <r>
    <x v="3"/>
    <n v="143267031"/>
    <x v="2"/>
  </r>
  <r>
    <x v="3"/>
    <n v="143267033"/>
    <x v="2"/>
  </r>
  <r>
    <x v="3"/>
    <n v="143267039"/>
    <x v="4"/>
  </r>
  <r>
    <x v="3"/>
    <n v="143277052"/>
    <x v="2"/>
  </r>
  <r>
    <x v="3"/>
    <n v="143277053"/>
    <x v="2"/>
  </r>
  <r>
    <x v="1"/>
    <n v="143277067"/>
    <x v="4"/>
  </r>
  <r>
    <x v="3"/>
    <n v="143277074"/>
    <x v="2"/>
  </r>
  <r>
    <x v="3"/>
    <n v="143277075"/>
    <x v="2"/>
  </r>
  <r>
    <x v="3"/>
    <n v="143277088"/>
    <x v="2"/>
  </r>
  <r>
    <x v="3"/>
    <n v="143277089"/>
    <x v="2"/>
  </r>
  <r>
    <x v="3"/>
    <n v="143277090"/>
    <x v="4"/>
  </r>
  <r>
    <x v="1"/>
    <n v="143277091"/>
    <x v="4"/>
  </r>
  <r>
    <x v="1"/>
    <n v="143277097"/>
    <x v="1"/>
  </r>
  <r>
    <x v="3"/>
    <n v="143277109"/>
    <x v="2"/>
  </r>
  <r>
    <x v="3"/>
    <n v="143277110"/>
    <x v="2"/>
  </r>
  <r>
    <x v="3"/>
    <n v="143277123"/>
    <x v="2"/>
  </r>
  <r>
    <x v="3"/>
    <n v="143277124"/>
    <x v="2"/>
  </r>
  <r>
    <x v="3"/>
    <n v="143287132"/>
    <x v="2"/>
  </r>
  <r>
    <x v="3"/>
    <n v="143287133"/>
    <x v="2"/>
  </r>
  <r>
    <x v="1"/>
    <n v="143287136"/>
    <x v="2"/>
  </r>
  <r>
    <x v="1"/>
    <n v="143287152"/>
    <x v="2"/>
  </r>
  <r>
    <x v="3"/>
    <n v="143287159"/>
    <x v="2"/>
  </r>
  <r>
    <x v="3"/>
    <n v="143287163"/>
    <x v="2"/>
  </r>
  <r>
    <x v="1"/>
    <n v="143287169"/>
    <x v="4"/>
  </r>
  <r>
    <x v="1"/>
    <n v="143287172"/>
    <x v="1"/>
  </r>
  <r>
    <x v="1"/>
    <n v="143287173"/>
    <x v="1"/>
  </r>
  <r>
    <x v="1"/>
    <n v="143287181"/>
    <x v="2"/>
  </r>
  <r>
    <x v="1"/>
    <n v="143287185"/>
    <x v="2"/>
  </r>
  <r>
    <x v="1"/>
    <n v="143287208"/>
    <x v="2"/>
  </r>
  <r>
    <x v="1"/>
    <n v="143287212"/>
    <x v="2"/>
  </r>
  <r>
    <x v="1"/>
    <n v="143287213"/>
    <x v="2"/>
  </r>
  <r>
    <x v="1"/>
    <n v="143287214"/>
    <x v="2"/>
  </r>
  <r>
    <x v="1"/>
    <n v="143287219"/>
    <x v="2"/>
  </r>
  <r>
    <x v="1"/>
    <n v="143287220"/>
    <x v="3"/>
  </r>
  <r>
    <x v="1"/>
    <n v="143287222"/>
    <x v="4"/>
  </r>
  <r>
    <x v="1"/>
    <n v="143287223"/>
    <x v="2"/>
  </r>
  <r>
    <x v="1"/>
    <n v="143287228"/>
    <x v="1"/>
  </r>
  <r>
    <x v="1"/>
    <n v="143287229"/>
    <x v="1"/>
  </r>
  <r>
    <x v="1"/>
    <n v="143287248"/>
    <x v="2"/>
  </r>
  <r>
    <x v="1"/>
    <n v="143287249"/>
    <x v="2"/>
  </r>
  <r>
    <x v="1"/>
    <n v="143287252"/>
    <x v="4"/>
  </r>
  <r>
    <x v="1"/>
    <n v="143287255"/>
    <x v="4"/>
  </r>
  <r>
    <x v="1"/>
    <n v="143287262"/>
    <x v="2"/>
  </r>
  <r>
    <x v="1"/>
    <n v="143297271"/>
    <x v="2"/>
  </r>
  <r>
    <x v="1"/>
    <n v="143297272"/>
    <x v="2"/>
  </r>
  <r>
    <x v="1"/>
    <n v="143297273"/>
    <x v="2"/>
  </r>
  <r>
    <x v="1"/>
    <n v="143297289"/>
    <x v="2"/>
  </r>
  <r>
    <x v="1"/>
    <n v="143297291"/>
    <x v="2"/>
  </r>
  <r>
    <x v="1"/>
    <n v="143297303"/>
    <x v="4"/>
  </r>
  <r>
    <x v="1"/>
    <n v="143297306"/>
    <x v="1"/>
  </r>
  <r>
    <x v="1"/>
    <n v="143297322"/>
    <x v="2"/>
  </r>
  <r>
    <x v="1"/>
    <n v="143297326"/>
    <x v="2"/>
  </r>
  <r>
    <x v="1"/>
    <n v="143297348"/>
    <x v="2"/>
  </r>
  <r>
    <x v="1"/>
    <n v="143297349"/>
    <x v="2"/>
  </r>
  <r>
    <x v="1"/>
    <n v="143297351"/>
    <x v="2"/>
  </r>
  <r>
    <x v="1"/>
    <n v="143297353"/>
    <x v="2"/>
  </r>
  <r>
    <x v="1"/>
    <n v="143297362"/>
    <x v="4"/>
  </r>
  <r>
    <x v="1"/>
    <n v="143297375"/>
    <x v="2"/>
  </r>
  <r>
    <x v="1"/>
    <n v="143297376"/>
    <x v="2"/>
  </r>
  <r>
    <x v="1"/>
    <n v="143297384"/>
    <x v="3"/>
  </r>
  <r>
    <x v="1"/>
    <n v="143297385"/>
    <x v="4"/>
  </r>
  <r>
    <x v="4"/>
    <n v="143297387"/>
    <x v="4"/>
  </r>
  <r>
    <x v="1"/>
    <n v="143297394"/>
    <x v="1"/>
  </r>
  <r>
    <x v="1"/>
    <n v="143297395"/>
    <x v="1"/>
  </r>
  <r>
    <x v="1"/>
    <n v="143297398"/>
    <x v="1"/>
  </r>
  <r>
    <x v="1"/>
    <n v="143297399"/>
    <x v="1"/>
  </r>
  <r>
    <x v="1"/>
    <n v="143307413"/>
    <x v="2"/>
  </r>
  <r>
    <x v="1"/>
    <n v="143307414"/>
    <x v="2"/>
  </r>
  <r>
    <x v="5"/>
    <n v="143307424"/>
    <x v="0"/>
  </r>
  <r>
    <x v="1"/>
    <n v="143307434"/>
    <x v="2"/>
  </r>
  <r>
    <x v="1"/>
    <n v="143307435"/>
    <x v="2"/>
  </r>
  <r>
    <x v="1"/>
    <n v="143307439"/>
    <x v="3"/>
  </r>
  <r>
    <x v="4"/>
    <n v="143307440"/>
    <x v="3"/>
  </r>
  <r>
    <x v="1"/>
    <n v="143307441"/>
    <x v="4"/>
  </r>
  <r>
    <x v="1"/>
    <n v="143307442"/>
    <x v="1"/>
  </r>
  <r>
    <x v="1"/>
    <n v="143307449"/>
    <x v="2"/>
  </r>
  <r>
    <x v="1"/>
    <n v="143307451"/>
    <x v="2"/>
  </r>
  <r>
    <x v="1"/>
    <n v="143307461"/>
    <x v="1"/>
  </r>
  <r>
    <x v="4"/>
    <n v="143307474"/>
    <x v="1"/>
  </r>
  <r>
    <x v="1"/>
    <n v="143307475"/>
    <x v="4"/>
  </r>
  <r>
    <x v="1"/>
    <n v="143307480"/>
    <x v="3"/>
  </r>
  <r>
    <x v="1"/>
    <n v="143307481"/>
    <x v="1"/>
  </r>
  <r>
    <x v="1"/>
    <n v="143307486"/>
    <x v="2"/>
  </r>
  <r>
    <x v="1"/>
    <n v="143307487"/>
    <x v="2"/>
  </r>
  <r>
    <x v="1"/>
    <n v="143307489"/>
    <x v="2"/>
  </r>
  <r>
    <x v="1"/>
    <n v="143307490"/>
    <x v="2"/>
  </r>
  <r>
    <x v="1"/>
    <n v="143307494"/>
    <x v="4"/>
  </r>
  <r>
    <x v="1"/>
    <n v="143307502"/>
    <x v="2"/>
  </r>
  <r>
    <x v="1"/>
    <n v="143307513"/>
    <x v="2"/>
  </r>
  <r>
    <x v="1"/>
    <n v="143307514"/>
    <x v="2"/>
  </r>
  <r>
    <x v="1"/>
    <n v="143307519"/>
    <x v="4"/>
  </r>
  <r>
    <x v="1"/>
    <n v="143307521"/>
    <x v="4"/>
  </r>
  <r>
    <x v="1"/>
    <n v="143307522"/>
    <x v="4"/>
  </r>
  <r>
    <x v="1"/>
    <n v="143307525"/>
    <x v="1"/>
  </r>
  <r>
    <x v="1"/>
    <n v="143307527"/>
    <x v="3"/>
  </r>
  <r>
    <x v="1"/>
    <n v="143307530"/>
    <x v="1"/>
  </r>
  <r>
    <x v="1"/>
    <n v="143317554"/>
    <x v="2"/>
  </r>
  <r>
    <x v="1"/>
    <n v="143317555"/>
    <x v="2"/>
  </r>
  <r>
    <x v="1"/>
    <n v="143317561"/>
    <x v="2"/>
  </r>
  <r>
    <x v="1"/>
    <n v="143317576"/>
    <x v="2"/>
  </r>
  <r>
    <x v="1"/>
    <n v="143317577"/>
    <x v="2"/>
  </r>
  <r>
    <x v="1"/>
    <n v="143317587"/>
    <x v="2"/>
  </r>
  <r>
    <x v="1"/>
    <n v="143317588"/>
    <x v="2"/>
  </r>
  <r>
    <x v="1"/>
    <n v="143317598"/>
    <x v="2"/>
  </r>
  <r>
    <x v="1"/>
    <n v="143317609"/>
    <x v="2"/>
  </r>
  <r>
    <x v="1"/>
    <n v="143317610"/>
    <x v="2"/>
  </r>
  <r>
    <x v="1"/>
    <n v="143317615"/>
    <x v="2"/>
  </r>
  <r>
    <x v="6"/>
    <n v="143317631"/>
    <x v="0"/>
  </r>
  <r>
    <x v="1"/>
    <n v="143317638"/>
    <x v="2"/>
  </r>
  <r>
    <x v="1"/>
    <n v="143317639"/>
    <x v="2"/>
  </r>
  <r>
    <x v="1"/>
    <n v="143317642"/>
    <x v="2"/>
  </r>
  <r>
    <x v="1"/>
    <n v="143327658"/>
    <x v="2"/>
  </r>
  <r>
    <x v="1"/>
    <n v="143327660"/>
    <x v="2"/>
  </r>
  <r>
    <x v="1"/>
    <n v="143327661"/>
    <x v="1"/>
  </r>
  <r>
    <x v="4"/>
    <n v="143327671"/>
    <x v="1"/>
  </r>
  <r>
    <x v="4"/>
    <n v="143327673"/>
    <x v="1"/>
  </r>
  <r>
    <x v="4"/>
    <n v="143327674"/>
    <x v="4"/>
  </r>
  <r>
    <x v="4"/>
    <n v="143327687"/>
    <x v="4"/>
  </r>
  <r>
    <x v="1"/>
    <n v="143327691"/>
    <x v="2"/>
  </r>
  <r>
    <x v="1"/>
    <n v="143327693"/>
    <x v="2"/>
  </r>
  <r>
    <x v="1"/>
    <n v="143327698"/>
    <x v="4"/>
  </r>
  <r>
    <x v="4"/>
    <n v="143327702"/>
    <x v="3"/>
  </r>
  <r>
    <x v="4"/>
    <n v="143327703"/>
    <x v="3"/>
  </r>
  <r>
    <x v="1"/>
    <n v="143327712"/>
    <x v="1"/>
  </r>
  <r>
    <x v="1"/>
    <n v="143327718"/>
    <x v="2"/>
  </r>
  <r>
    <x v="1"/>
    <n v="143327720"/>
    <x v="2"/>
  </r>
  <r>
    <x v="4"/>
    <n v="143327723"/>
    <x v="2"/>
  </r>
  <r>
    <x v="1"/>
    <n v="143327727"/>
    <x v="1"/>
  </r>
  <r>
    <x v="4"/>
    <n v="143327728"/>
    <x v="1"/>
  </r>
  <r>
    <x v="4"/>
    <n v="143327736"/>
    <x v="1"/>
  </r>
  <r>
    <x v="4"/>
    <n v="143327747"/>
    <x v="2"/>
  </r>
  <r>
    <x v="4"/>
    <n v="143327748"/>
    <x v="2"/>
  </r>
  <r>
    <x v="4"/>
    <n v="143327751"/>
    <x v="1"/>
  </r>
  <r>
    <x v="4"/>
    <n v="143327755"/>
    <x v="1"/>
  </r>
  <r>
    <x v="4"/>
    <n v="143327756"/>
    <x v="4"/>
  </r>
  <r>
    <x v="4"/>
    <n v="143327757"/>
    <x v="4"/>
  </r>
  <r>
    <x v="4"/>
    <n v="143327759"/>
    <x v="4"/>
  </r>
  <r>
    <x v="1"/>
    <n v="143327763"/>
    <x v="3"/>
  </r>
  <r>
    <x v="4"/>
    <n v="143327779"/>
    <x v="2"/>
  </r>
  <r>
    <x v="4"/>
    <n v="143327780"/>
    <x v="2"/>
  </r>
  <r>
    <x v="4"/>
    <n v="143327782"/>
    <x v="2"/>
  </r>
  <r>
    <x v="4"/>
    <n v="143327784"/>
    <x v="2"/>
  </r>
  <r>
    <x v="4"/>
    <n v="143327798"/>
    <x v="4"/>
  </r>
  <r>
    <x v="4"/>
    <n v="143327801"/>
    <x v="1"/>
  </r>
  <r>
    <x v="4"/>
    <n v="143327802"/>
    <x v="1"/>
  </r>
  <r>
    <x v="4"/>
    <n v="143327823"/>
    <x v="4"/>
  </r>
  <r>
    <x v="4"/>
    <n v="143337830"/>
    <x v="2"/>
  </r>
  <r>
    <x v="4"/>
    <n v="143337831"/>
    <x v="2"/>
  </r>
  <r>
    <x v="4"/>
    <n v="143337850"/>
    <x v="1"/>
  </r>
  <r>
    <x v="4"/>
    <n v="143337851"/>
    <x v="1"/>
  </r>
  <r>
    <x v="4"/>
    <n v="143337856"/>
    <x v="1"/>
  </r>
  <r>
    <x v="4"/>
    <n v="143337872"/>
    <x v="1"/>
  </r>
  <r>
    <x v="4"/>
    <n v="143337873"/>
    <x v="4"/>
  </r>
  <r>
    <x v="4"/>
    <n v="143337886"/>
    <x v="2"/>
  </r>
  <r>
    <x v="4"/>
    <n v="143337915"/>
    <x v="1"/>
  </r>
  <r>
    <x v="4"/>
    <n v="143337920"/>
    <x v="1"/>
  </r>
  <r>
    <x v="4"/>
    <n v="143337926"/>
    <x v="3"/>
  </r>
  <r>
    <x v="4"/>
    <n v="143337929"/>
    <x v="2"/>
  </r>
  <r>
    <x v="4"/>
    <n v="143337931"/>
    <x v="2"/>
  </r>
  <r>
    <x v="4"/>
    <n v="143337954"/>
    <x v="2"/>
  </r>
  <r>
    <x v="4"/>
    <n v="143337955"/>
    <x v="2"/>
  </r>
  <r>
    <x v="4"/>
    <n v="143337959"/>
    <x v="3"/>
  </r>
  <r>
    <x v="4"/>
    <n v="143337964"/>
    <x v="1"/>
  </r>
  <r>
    <x v="4"/>
    <n v="143337991"/>
    <x v="2"/>
  </r>
  <r>
    <x v="4"/>
    <n v="143337995"/>
    <x v="4"/>
  </r>
  <r>
    <x v="4"/>
    <n v="143337996"/>
    <x v="2"/>
  </r>
  <r>
    <x v="4"/>
    <n v="143337997"/>
    <x v="2"/>
  </r>
  <r>
    <x v="4"/>
    <n v="143338003"/>
    <x v="3"/>
  </r>
  <r>
    <x v="4"/>
    <n v="143348010"/>
    <x v="2"/>
  </r>
  <r>
    <x v="4"/>
    <n v="143348014"/>
    <x v="1"/>
  </r>
  <r>
    <x v="4"/>
    <n v="143348022"/>
    <x v="1"/>
  </r>
  <r>
    <x v="4"/>
    <n v="143348023"/>
    <x v="1"/>
  </r>
  <r>
    <x v="4"/>
    <n v="143348031"/>
    <x v="4"/>
  </r>
  <r>
    <x v="4"/>
    <n v="143348032"/>
    <x v="4"/>
  </r>
  <r>
    <x v="4"/>
    <n v="143348037"/>
    <x v="1"/>
  </r>
  <r>
    <x v="4"/>
    <n v="143348038"/>
    <x v="1"/>
  </r>
  <r>
    <x v="4"/>
    <n v="143348039"/>
    <x v="1"/>
  </r>
  <r>
    <x v="4"/>
    <n v="143348065"/>
    <x v="2"/>
  </r>
  <r>
    <x v="4"/>
    <n v="143348067"/>
    <x v="2"/>
  </r>
  <r>
    <x v="4"/>
    <n v="143348080"/>
    <x v="2"/>
  </r>
  <r>
    <x v="4"/>
    <n v="143348104"/>
    <x v="2"/>
  </r>
  <r>
    <x v="4"/>
    <n v="143348105"/>
    <x v="2"/>
  </r>
  <r>
    <x v="4"/>
    <n v="143348107"/>
    <x v="2"/>
  </r>
  <r>
    <x v="4"/>
    <n v="143348110"/>
    <x v="2"/>
  </r>
  <r>
    <x v="4"/>
    <n v="143348122"/>
    <x v="2"/>
  </r>
  <r>
    <x v="4"/>
    <n v="143348124"/>
    <x v="2"/>
  </r>
  <r>
    <x v="4"/>
    <n v="143348129"/>
    <x v="2"/>
  </r>
  <r>
    <x v="4"/>
    <n v="143348133"/>
    <x v="3"/>
  </r>
  <r>
    <x v="4"/>
    <n v="143348138"/>
    <x v="1"/>
  </r>
  <r>
    <x v="4"/>
    <n v="143348139"/>
    <x v="4"/>
  </r>
  <r>
    <x v="4"/>
    <n v="143348147"/>
    <x v="4"/>
  </r>
  <r>
    <x v="4"/>
    <n v="143348149"/>
    <x v="2"/>
  </r>
  <r>
    <x v="4"/>
    <n v="143348170"/>
    <x v="2"/>
  </r>
  <r>
    <x v="4"/>
    <n v="143358173"/>
    <x v="2"/>
  </r>
  <r>
    <x v="4"/>
    <n v="143358174"/>
    <x v="2"/>
  </r>
  <r>
    <x v="4"/>
    <n v="143358180"/>
    <x v="1"/>
  </r>
  <r>
    <x v="4"/>
    <n v="143358185"/>
    <x v="2"/>
  </r>
  <r>
    <x v="4"/>
    <n v="143358189"/>
    <x v="4"/>
  </r>
  <r>
    <x v="5"/>
    <n v="143358193"/>
    <x v="4"/>
  </r>
  <r>
    <x v="4"/>
    <n v="143358194"/>
    <x v="1"/>
  </r>
  <r>
    <x v="4"/>
    <n v="143358203"/>
    <x v="2"/>
  </r>
  <r>
    <x v="4"/>
    <n v="143358204"/>
    <x v="2"/>
  </r>
  <r>
    <x v="5"/>
    <n v="143358212"/>
    <x v="1"/>
  </r>
  <r>
    <x v="4"/>
    <n v="143358214"/>
    <x v="1"/>
  </r>
  <r>
    <x v="5"/>
    <n v="143358220"/>
    <x v="3"/>
  </r>
  <r>
    <x v="4"/>
    <n v="143358223"/>
    <x v="3"/>
  </r>
  <r>
    <x v="4"/>
    <n v="143358224"/>
    <x v="3"/>
  </r>
  <r>
    <x v="4"/>
    <n v="143358235"/>
    <x v="0"/>
  </r>
  <r>
    <x v="4"/>
    <n v="143358240"/>
    <x v="2"/>
  </r>
  <r>
    <x v="4"/>
    <n v="143358241"/>
    <x v="2"/>
  </r>
  <r>
    <x v="4"/>
    <n v="143358248"/>
    <x v="1"/>
  </r>
  <r>
    <x v="4"/>
    <n v="143358249"/>
    <x v="1"/>
  </r>
  <r>
    <x v="4"/>
    <n v="143358260"/>
    <x v="2"/>
  </r>
  <r>
    <x v="4"/>
    <n v="143358270"/>
    <x v="4"/>
  </r>
  <r>
    <x v="4"/>
    <n v="143358271"/>
    <x v="4"/>
  </r>
  <r>
    <x v="4"/>
    <n v="143358274"/>
    <x v="0"/>
  </r>
  <r>
    <x v="4"/>
    <n v="143358278"/>
    <x v="2"/>
  </r>
  <r>
    <x v="4"/>
    <n v="143358280"/>
    <x v="2"/>
  </r>
  <r>
    <x v="4"/>
    <n v="143358291"/>
    <x v="4"/>
  </r>
  <r>
    <x v="4"/>
    <n v="143358293"/>
    <x v="4"/>
  </r>
  <r>
    <x v="4"/>
    <n v="143358304"/>
    <x v="2"/>
  </r>
  <r>
    <x v="4"/>
    <n v="143358305"/>
    <x v="2"/>
  </r>
  <r>
    <x v="4"/>
    <n v="143358306"/>
    <x v="2"/>
  </r>
  <r>
    <x v="5"/>
    <n v="143358315"/>
    <x v="0"/>
  </r>
  <r>
    <x v="4"/>
    <n v="143368339"/>
    <x v="2"/>
  </r>
  <r>
    <x v="4"/>
    <n v="143368342"/>
    <x v="2"/>
  </r>
  <r>
    <x v="5"/>
    <n v="143368355"/>
    <x v="1"/>
  </r>
  <r>
    <x v="5"/>
    <n v="143368361"/>
    <x v="1"/>
  </r>
  <r>
    <x v="5"/>
    <n v="143368362"/>
    <x v="4"/>
  </r>
  <r>
    <x v="4"/>
    <n v="143368366"/>
    <x v="2"/>
  </r>
  <r>
    <x v="4"/>
    <n v="143368370"/>
    <x v="2"/>
  </r>
  <r>
    <x v="4"/>
    <n v="143368373"/>
    <x v="2"/>
  </r>
  <r>
    <x v="6"/>
    <n v="143368381"/>
    <x v="2"/>
  </r>
  <r>
    <x v="5"/>
    <n v="143368382"/>
    <x v="4"/>
  </r>
  <r>
    <x v="5"/>
    <n v="143368383"/>
    <x v="3"/>
  </r>
  <r>
    <x v="4"/>
    <n v="143368384"/>
    <x v="4"/>
  </r>
  <r>
    <x v="5"/>
    <n v="143368385"/>
    <x v="1"/>
  </r>
  <r>
    <x v="4"/>
    <n v="143368411"/>
    <x v="2"/>
  </r>
  <r>
    <x v="4"/>
    <n v="143368413"/>
    <x v="2"/>
  </r>
  <r>
    <x v="5"/>
    <n v="143368426"/>
    <x v="3"/>
  </r>
  <r>
    <x v="5"/>
    <n v="143368427"/>
    <x v="3"/>
  </r>
  <r>
    <x v="5"/>
    <n v="143368430"/>
    <x v="1"/>
  </r>
  <r>
    <x v="5"/>
    <n v="143368436"/>
    <x v="0"/>
  </r>
  <r>
    <x v="4"/>
    <n v="143368449"/>
    <x v="2"/>
  </r>
  <r>
    <x v="4"/>
    <n v="143368454"/>
    <x v="2"/>
  </r>
  <r>
    <x v="5"/>
    <n v="143368458"/>
    <x v="2"/>
  </r>
  <r>
    <x v="5"/>
    <n v="143368464"/>
    <x v="4"/>
  </r>
  <r>
    <x v="5"/>
    <n v="143368465"/>
    <x v="4"/>
  </r>
  <r>
    <x v="5"/>
    <n v="143368473"/>
    <x v="1"/>
  </r>
  <r>
    <x v="5"/>
    <n v="143368475"/>
    <x v="1"/>
  </r>
  <r>
    <x v="5"/>
    <n v="143368476"/>
    <x v="1"/>
  </r>
  <r>
    <x v="4"/>
    <n v="143368487"/>
    <x v="2"/>
  </r>
  <r>
    <x v="4"/>
    <n v="143368492"/>
    <x v="2"/>
  </r>
  <r>
    <x v="5"/>
    <n v="143368503"/>
    <x v="1"/>
  </r>
  <r>
    <x v="5"/>
    <n v="143378508"/>
    <x v="2"/>
  </r>
  <r>
    <x v="5"/>
    <n v="143378509"/>
    <x v="2"/>
  </r>
  <r>
    <x v="5"/>
    <n v="143378513"/>
    <x v="2"/>
  </r>
  <r>
    <x v="5"/>
    <n v="143378514"/>
    <x v="4"/>
  </r>
  <r>
    <x v="5"/>
    <n v="143378515"/>
    <x v="4"/>
  </r>
  <r>
    <x v="5"/>
    <n v="143378516"/>
    <x v="2"/>
  </r>
  <r>
    <x v="5"/>
    <n v="143378519"/>
    <x v="4"/>
  </r>
  <r>
    <x v="5"/>
    <n v="143378523"/>
    <x v="4"/>
  </r>
  <r>
    <x v="5"/>
    <n v="143378524"/>
    <x v="4"/>
  </r>
  <r>
    <x v="5"/>
    <n v="143378525"/>
    <x v="2"/>
  </r>
  <r>
    <x v="5"/>
    <n v="143378531"/>
    <x v="2"/>
  </r>
  <r>
    <x v="5"/>
    <n v="143378533"/>
    <x v="2"/>
  </r>
  <r>
    <x v="5"/>
    <n v="143378561"/>
    <x v="1"/>
  </r>
  <r>
    <x v="5"/>
    <n v="143378571"/>
    <x v="2"/>
  </r>
  <r>
    <x v="5"/>
    <n v="143378572"/>
    <x v="2"/>
  </r>
  <r>
    <x v="5"/>
    <n v="143378574"/>
    <x v="2"/>
  </r>
  <r>
    <x v="5"/>
    <n v="143378614"/>
    <x v="2"/>
  </r>
  <r>
    <x v="5"/>
    <n v="143378616"/>
    <x v="2"/>
  </r>
  <r>
    <x v="5"/>
    <n v="143378617"/>
    <x v="2"/>
  </r>
  <r>
    <x v="5"/>
    <n v="143378621"/>
    <x v="2"/>
  </r>
  <r>
    <x v="5"/>
    <n v="143378622"/>
    <x v="2"/>
  </r>
  <r>
    <x v="5"/>
    <n v="143378653"/>
    <x v="2"/>
  </r>
  <r>
    <x v="5"/>
    <n v="143378669"/>
    <x v="0"/>
  </r>
  <r>
    <x v="5"/>
    <n v="143388679"/>
    <x v="2"/>
  </r>
  <r>
    <x v="5"/>
    <n v="143388680"/>
    <x v="2"/>
  </r>
  <r>
    <x v="5"/>
    <n v="143388681"/>
    <x v="2"/>
  </r>
  <r>
    <x v="5"/>
    <n v="143388689"/>
    <x v="1"/>
  </r>
  <r>
    <x v="5"/>
    <n v="143388694"/>
    <x v="4"/>
  </r>
  <r>
    <x v="5"/>
    <n v="143388701"/>
    <x v="2"/>
  </r>
  <r>
    <x v="5"/>
    <n v="143388709"/>
    <x v="2"/>
  </r>
  <r>
    <x v="5"/>
    <n v="143388710"/>
    <x v="2"/>
  </r>
  <r>
    <x v="5"/>
    <n v="143388712"/>
    <x v="2"/>
  </r>
  <r>
    <x v="5"/>
    <n v="143388713"/>
    <x v="2"/>
  </r>
  <r>
    <x v="5"/>
    <n v="143388723"/>
    <x v="4"/>
  </r>
  <r>
    <x v="5"/>
    <n v="143388726"/>
    <x v="1"/>
  </r>
  <r>
    <x v="5"/>
    <n v="143388727"/>
    <x v="1"/>
  </r>
  <r>
    <x v="5"/>
    <n v="143388728"/>
    <x v="1"/>
  </r>
  <r>
    <x v="5"/>
    <n v="143388739"/>
    <x v="4"/>
  </r>
  <r>
    <x v="5"/>
    <n v="143388744"/>
    <x v="1"/>
  </r>
  <r>
    <x v="5"/>
    <n v="143388748"/>
    <x v="3"/>
  </r>
  <r>
    <x v="5"/>
    <n v="143388753"/>
    <x v="3"/>
  </r>
  <r>
    <x v="5"/>
    <n v="143388760"/>
    <x v="2"/>
  </r>
  <r>
    <x v="5"/>
    <n v="143388762"/>
    <x v="2"/>
  </r>
  <r>
    <x v="5"/>
    <n v="143388800"/>
    <x v="1"/>
  </r>
  <r>
    <x v="5"/>
    <n v="143388802"/>
    <x v="2"/>
  </r>
  <r>
    <x v="5"/>
    <n v="143388803"/>
    <x v="2"/>
  </r>
  <r>
    <x v="5"/>
    <n v="143388806"/>
    <x v="2"/>
  </r>
  <r>
    <x v="5"/>
    <n v="143388818"/>
    <x v="2"/>
  </r>
  <r>
    <x v="6"/>
    <n v="143388819"/>
    <x v="2"/>
  </r>
  <r>
    <x v="5"/>
    <n v="143388821"/>
    <x v="3"/>
  </r>
  <r>
    <x v="6"/>
    <n v="143388822"/>
    <x v="1"/>
  </r>
  <r>
    <x v="5"/>
    <n v="143388827"/>
    <x v="4"/>
  </r>
  <r>
    <x v="5"/>
    <n v="143388828"/>
    <x v="1"/>
  </r>
  <r>
    <x v="5"/>
    <n v="143388837"/>
    <x v="4"/>
  </r>
  <r>
    <x v="5"/>
    <n v="143388848"/>
    <x v="2"/>
  </r>
  <r>
    <x v="5"/>
    <n v="143388850"/>
    <x v="2"/>
  </r>
  <r>
    <x v="5"/>
    <n v="143388857"/>
    <x v="1"/>
  </r>
  <r>
    <x v="5"/>
    <n v="143388865"/>
    <x v="1"/>
  </r>
  <r>
    <x v="6"/>
    <n v="143388867"/>
    <x v="4"/>
  </r>
  <r>
    <x v="5"/>
    <n v="143388869"/>
    <x v="4"/>
  </r>
  <r>
    <x v="5"/>
    <n v="143388870"/>
    <x v="4"/>
  </r>
  <r>
    <x v="5"/>
    <n v="143398885"/>
    <x v="2"/>
  </r>
  <r>
    <x v="5"/>
    <n v="143398886"/>
    <x v="2"/>
  </r>
  <r>
    <x v="5"/>
    <n v="143398888"/>
    <x v="2"/>
  </r>
  <r>
    <x v="5"/>
    <n v="143398898"/>
    <x v="2"/>
  </r>
  <r>
    <x v="5"/>
    <n v="143398901"/>
    <x v="3"/>
  </r>
  <r>
    <x v="5"/>
    <n v="143398902"/>
    <x v="4"/>
  </r>
  <r>
    <x v="5"/>
    <n v="143398914"/>
    <x v="2"/>
  </r>
  <r>
    <x v="5"/>
    <n v="143398915"/>
    <x v="2"/>
  </r>
  <r>
    <x v="5"/>
    <n v="143398937"/>
    <x v="1"/>
  </r>
  <r>
    <x v="5"/>
    <n v="143398938"/>
    <x v="1"/>
  </r>
  <r>
    <x v="5"/>
    <n v="143398953"/>
    <x v="1"/>
  </r>
  <r>
    <x v="5"/>
    <n v="143398960"/>
    <x v="4"/>
  </r>
  <r>
    <x v="5"/>
    <n v="143398980"/>
    <x v="2"/>
  </r>
  <r>
    <x v="5"/>
    <n v="143398981"/>
    <x v="2"/>
  </r>
  <r>
    <x v="6"/>
    <n v="143398989"/>
    <x v="2"/>
  </r>
  <r>
    <x v="5"/>
    <n v="143399001"/>
    <x v="1"/>
  </r>
  <r>
    <x v="5"/>
    <n v="143399002"/>
    <x v="1"/>
  </r>
  <r>
    <x v="5"/>
    <n v="143399003"/>
    <x v="1"/>
  </r>
  <r>
    <x v="5"/>
    <n v="143399013"/>
    <x v="2"/>
  </r>
  <r>
    <x v="5"/>
    <n v="143399014"/>
    <x v="2"/>
  </r>
  <r>
    <x v="5"/>
    <n v="143399018"/>
    <x v="2"/>
  </r>
  <r>
    <x v="6"/>
    <n v="143399033"/>
    <x v="4"/>
  </r>
  <r>
    <x v="5"/>
    <n v="143399042"/>
    <x v="3"/>
  </r>
  <r>
    <x v="5"/>
    <n v="143399043"/>
    <x v="4"/>
  </r>
  <r>
    <x v="5"/>
    <n v="143399044"/>
    <x v="3"/>
  </r>
  <r>
    <x v="5"/>
    <n v="143399048"/>
    <x v="2"/>
  </r>
  <r>
    <x v="5"/>
    <n v="143399049"/>
    <x v="2"/>
  </r>
  <r>
    <x v="5"/>
    <n v="143409059"/>
    <x v="2"/>
  </r>
  <r>
    <x v="5"/>
    <n v="143409061"/>
    <x v="2"/>
  </r>
  <r>
    <x v="6"/>
    <n v="143409062"/>
    <x v="0"/>
  </r>
  <r>
    <x v="5"/>
    <n v="143409072"/>
    <x v="3"/>
  </r>
  <r>
    <x v="5"/>
    <n v="143409082"/>
    <x v="4"/>
  </r>
  <r>
    <x v="5"/>
    <n v="143409095"/>
    <x v="1"/>
  </r>
  <r>
    <x v="5"/>
    <n v="143409121"/>
    <x v="2"/>
  </r>
  <r>
    <x v="6"/>
    <n v="143409134"/>
    <x v="4"/>
  </r>
  <r>
    <x v="6"/>
    <n v="143409136"/>
    <x v="4"/>
  </r>
  <r>
    <x v="6"/>
    <n v="143409137"/>
    <x v="4"/>
  </r>
  <r>
    <x v="6"/>
    <n v="143409140"/>
    <x v="4"/>
  </r>
  <r>
    <x v="6"/>
    <n v="143409142"/>
    <x v="4"/>
  </r>
  <r>
    <x v="5"/>
    <n v="143409154"/>
    <x v="1"/>
  </r>
  <r>
    <x v="6"/>
    <n v="143409155"/>
    <x v="1"/>
  </r>
  <r>
    <x v="6"/>
    <n v="143409164"/>
    <x v="1"/>
  </r>
  <r>
    <x v="5"/>
    <n v="143409166"/>
    <x v="2"/>
  </r>
  <r>
    <x v="5"/>
    <n v="143409167"/>
    <x v="2"/>
  </r>
  <r>
    <x v="5"/>
    <n v="143409168"/>
    <x v="2"/>
  </r>
  <r>
    <x v="6"/>
    <n v="143409176"/>
    <x v="1"/>
  </r>
  <r>
    <x v="6"/>
    <n v="143409186"/>
    <x v="1"/>
  </r>
  <r>
    <x v="5"/>
    <n v="143409188"/>
    <x v="3"/>
  </r>
  <r>
    <x v="6"/>
    <n v="143409204"/>
    <x v="0"/>
  </r>
  <r>
    <x v="7"/>
    <n v="143409205"/>
    <x v="3"/>
  </r>
  <r>
    <x v="5"/>
    <n v="143409209"/>
    <x v="2"/>
  </r>
  <r>
    <x v="5"/>
    <n v="143409211"/>
    <x v="2"/>
  </r>
  <r>
    <x v="5"/>
    <n v="143409216"/>
    <x v="2"/>
  </r>
  <r>
    <x v="5"/>
    <n v="143409224"/>
    <x v="3"/>
  </r>
  <r>
    <x v="6"/>
    <n v="143409235"/>
    <x v="3"/>
  </r>
  <r>
    <x v="6"/>
    <n v="143409237"/>
    <x v="1"/>
  </r>
  <r>
    <x v="5"/>
    <n v="143409250"/>
    <x v="2"/>
  </r>
  <r>
    <x v="5"/>
    <n v="143409251"/>
    <x v="2"/>
  </r>
  <r>
    <x v="5"/>
    <n v="143409269"/>
    <x v="3"/>
  </r>
  <r>
    <x v="5"/>
    <n v="143419283"/>
    <x v="2"/>
  </r>
  <r>
    <x v="5"/>
    <n v="143419284"/>
    <x v="2"/>
  </r>
  <r>
    <x v="5"/>
    <n v="143419285"/>
    <x v="2"/>
  </r>
  <r>
    <x v="6"/>
    <n v="143419300"/>
    <x v="3"/>
  </r>
  <r>
    <x v="6"/>
    <n v="143419301"/>
    <x v="3"/>
  </r>
  <r>
    <x v="5"/>
    <n v="143419307"/>
    <x v="2"/>
  </r>
  <r>
    <x v="5"/>
    <n v="143419308"/>
    <x v="2"/>
  </r>
  <r>
    <x v="6"/>
    <n v="143419310"/>
    <x v="2"/>
  </r>
  <r>
    <x v="5"/>
    <n v="143419332"/>
    <x v="2"/>
  </r>
  <r>
    <x v="5"/>
    <n v="143419333"/>
    <x v="2"/>
  </r>
  <r>
    <x v="6"/>
    <n v="143419343"/>
    <x v="2"/>
  </r>
  <r>
    <x v="6"/>
    <n v="143419356"/>
    <x v="2"/>
  </r>
  <r>
    <x v="6"/>
    <n v="143419360"/>
    <x v="2"/>
  </r>
  <r>
    <x v="6"/>
    <n v="143419365"/>
    <x v="2"/>
  </r>
  <r>
    <x v="6"/>
    <n v="143419376"/>
    <x v="0"/>
  </r>
  <r>
    <x v="6"/>
    <n v="143419407"/>
    <x v="2"/>
  </r>
  <r>
    <x v="6"/>
    <n v="143419409"/>
    <x v="2"/>
  </r>
  <r>
    <x v="6"/>
    <n v="143419418"/>
    <x v="4"/>
  </r>
  <r>
    <x v="6"/>
    <n v="143419428"/>
    <x v="0"/>
  </r>
  <r>
    <x v="6"/>
    <n v="143429435"/>
    <x v="2"/>
  </r>
  <r>
    <x v="6"/>
    <n v="143429436"/>
    <x v="2"/>
  </r>
  <r>
    <x v="6"/>
    <n v="143429442"/>
    <x v="3"/>
  </r>
  <r>
    <x v="6"/>
    <n v="143429450"/>
    <x v="2"/>
  </r>
  <r>
    <x v="6"/>
    <n v="143429456"/>
    <x v="4"/>
  </r>
  <r>
    <x v="6"/>
    <n v="143429464"/>
    <x v="2"/>
  </r>
  <r>
    <x v="6"/>
    <n v="143429465"/>
    <x v="2"/>
  </r>
  <r>
    <x v="8"/>
    <n v="143429471"/>
    <x v="3"/>
  </r>
  <r>
    <x v="8"/>
    <n v="143429472"/>
    <x v="3"/>
  </r>
  <r>
    <x v="6"/>
    <n v="143429475"/>
    <x v="1"/>
  </r>
  <r>
    <x v="6"/>
    <n v="143429476"/>
    <x v="1"/>
  </r>
  <r>
    <x v="6"/>
    <n v="143429477"/>
    <x v="2"/>
  </r>
  <r>
    <x v="6"/>
    <n v="143429478"/>
    <x v="1"/>
  </r>
  <r>
    <x v="6"/>
    <n v="143429479"/>
    <x v="1"/>
  </r>
  <r>
    <x v="6"/>
    <n v="143429480"/>
    <x v="2"/>
  </r>
  <r>
    <x v="8"/>
    <n v="143429483"/>
    <x v="4"/>
  </r>
  <r>
    <x v="6"/>
    <n v="143429490"/>
    <x v="4"/>
  </r>
  <r>
    <x v="6"/>
    <n v="143429508"/>
    <x v="2"/>
  </r>
  <r>
    <x v="6"/>
    <n v="143429509"/>
    <x v="2"/>
  </r>
  <r>
    <x v="6"/>
    <n v="143429538"/>
    <x v="2"/>
  </r>
  <r>
    <x v="6"/>
    <n v="143429539"/>
    <x v="2"/>
  </r>
  <r>
    <x v="6"/>
    <n v="143429553"/>
    <x v="2"/>
  </r>
  <r>
    <x v="6"/>
    <n v="143429584"/>
    <x v="2"/>
  </r>
  <r>
    <x v="6"/>
    <n v="143429585"/>
    <x v="2"/>
  </r>
  <r>
    <x v="6"/>
    <n v="143429586"/>
    <x v="2"/>
  </r>
  <r>
    <x v="6"/>
    <n v="143429592"/>
    <x v="3"/>
  </r>
  <r>
    <x v="6"/>
    <n v="143429593"/>
    <x v="4"/>
  </r>
  <r>
    <x v="6"/>
    <n v="143429599"/>
    <x v="1"/>
  </r>
  <r>
    <x v="6"/>
    <n v="143429600"/>
    <x v="1"/>
  </r>
  <r>
    <x v="6"/>
    <n v="143429604"/>
    <x v="1"/>
  </r>
  <r>
    <x v="6"/>
    <n v="143429614"/>
    <x v="4"/>
  </r>
  <r>
    <x v="8"/>
    <n v="143429615"/>
    <x v="2"/>
  </r>
  <r>
    <x v="6"/>
    <n v="143429616"/>
    <x v="4"/>
  </r>
  <r>
    <x v="6"/>
    <n v="143429618"/>
    <x v="1"/>
  </r>
  <r>
    <x v="8"/>
    <n v="143429651"/>
    <x v="0"/>
  </r>
  <r>
    <x v="6"/>
    <n v="143439653"/>
    <x v="2"/>
  </r>
  <r>
    <x v="6"/>
    <n v="143439655"/>
    <x v="2"/>
  </r>
  <r>
    <x v="6"/>
    <n v="143439659"/>
    <x v="2"/>
  </r>
  <r>
    <x v="6"/>
    <n v="143439679"/>
    <x v="4"/>
  </r>
  <r>
    <x v="6"/>
    <n v="143439682"/>
    <x v="2"/>
  </r>
  <r>
    <x v="6"/>
    <n v="143439683"/>
    <x v="2"/>
  </r>
  <r>
    <x v="6"/>
    <n v="143439690"/>
    <x v="2"/>
  </r>
  <r>
    <x v="8"/>
    <n v="143439691"/>
    <x v="2"/>
  </r>
  <r>
    <x v="6"/>
    <n v="143439720"/>
    <x v="2"/>
  </r>
  <r>
    <x v="6"/>
    <n v="143439723"/>
    <x v="2"/>
  </r>
  <r>
    <x v="6"/>
    <n v="143439726"/>
    <x v="1"/>
  </r>
  <r>
    <x v="6"/>
    <n v="143439731"/>
    <x v="1"/>
  </r>
  <r>
    <x v="8"/>
    <n v="143439747"/>
    <x v="1"/>
  </r>
  <r>
    <x v="8"/>
    <n v="143439748"/>
    <x v="1"/>
  </r>
  <r>
    <x v="8"/>
    <n v="143439749"/>
    <x v="1"/>
  </r>
  <r>
    <x v="6"/>
    <n v="143439771"/>
    <x v="2"/>
  </r>
  <r>
    <x v="6"/>
    <n v="143439773"/>
    <x v="2"/>
  </r>
  <r>
    <x v="6"/>
    <n v="143439780"/>
    <x v="4"/>
  </r>
  <r>
    <x v="6"/>
    <n v="143439787"/>
    <x v="2"/>
  </r>
  <r>
    <x v="6"/>
    <n v="143439789"/>
    <x v="2"/>
  </r>
  <r>
    <x v="6"/>
    <n v="143439803"/>
    <x v="2"/>
  </r>
  <r>
    <x v="6"/>
    <n v="143439805"/>
    <x v="2"/>
  </r>
  <r>
    <x v="6"/>
    <n v="143439806"/>
    <x v="2"/>
  </r>
  <r>
    <x v="6"/>
    <n v="143439825"/>
    <x v="1"/>
  </r>
  <r>
    <x v="6"/>
    <n v="143439827"/>
    <x v="1"/>
  </r>
  <r>
    <x v="6"/>
    <n v="143439828"/>
    <x v="1"/>
  </r>
  <r>
    <x v="6"/>
    <n v="143449857"/>
    <x v="2"/>
  </r>
  <r>
    <x v="6"/>
    <n v="143449860"/>
    <x v="2"/>
  </r>
  <r>
    <x v="6"/>
    <n v="143449862"/>
    <x v="2"/>
  </r>
  <r>
    <x v="8"/>
    <n v="143449875"/>
    <x v="1"/>
  </r>
  <r>
    <x v="8"/>
    <n v="143449876"/>
    <x v="1"/>
  </r>
  <r>
    <x v="7"/>
    <n v="143449877"/>
    <x v="1"/>
  </r>
  <r>
    <x v="6"/>
    <n v="143449891"/>
    <x v="3"/>
  </r>
  <r>
    <x v="8"/>
    <n v="143449917"/>
    <x v="4"/>
  </r>
  <r>
    <x v="6"/>
    <n v="143449919"/>
    <x v="2"/>
  </r>
  <r>
    <x v="6"/>
    <n v="143449922"/>
    <x v="2"/>
  </r>
  <r>
    <x v="6"/>
    <n v="143449928"/>
    <x v="2"/>
  </r>
  <r>
    <x v="8"/>
    <n v="143449929"/>
    <x v="0"/>
  </r>
  <r>
    <x v="6"/>
    <n v="143449946"/>
    <x v="2"/>
  </r>
  <r>
    <x v="8"/>
    <n v="143449947"/>
    <x v="1"/>
  </r>
  <r>
    <x v="8"/>
    <n v="143449948"/>
    <x v="1"/>
  </r>
  <r>
    <x v="8"/>
    <n v="143449949"/>
    <x v="1"/>
  </r>
  <r>
    <x v="8"/>
    <n v="143449951"/>
    <x v="1"/>
  </r>
  <r>
    <x v="8"/>
    <n v="143449952"/>
    <x v="1"/>
  </r>
  <r>
    <x v="8"/>
    <n v="143449953"/>
    <x v="1"/>
  </r>
  <r>
    <x v="7"/>
    <n v="143449961"/>
    <x v="3"/>
  </r>
  <r>
    <x v="7"/>
    <n v="143449962"/>
    <x v="3"/>
  </r>
  <r>
    <x v="6"/>
    <n v="143449966"/>
    <x v="2"/>
  </r>
  <r>
    <x v="6"/>
    <n v="143449967"/>
    <x v="2"/>
  </r>
  <r>
    <x v="6"/>
    <n v="143449971"/>
    <x v="4"/>
  </r>
  <r>
    <x v="6"/>
    <n v="143449974"/>
    <x v="4"/>
  </r>
  <r>
    <x v="8"/>
    <n v="143449975"/>
    <x v="4"/>
  </r>
  <r>
    <x v="8"/>
    <n v="143449977"/>
    <x v="2"/>
  </r>
  <r>
    <x v="8"/>
    <n v="143449978"/>
    <x v="2"/>
  </r>
  <r>
    <x v="8"/>
    <n v="143449981"/>
    <x v="1"/>
  </r>
  <r>
    <x v="6"/>
    <n v="143449996"/>
    <x v="2"/>
  </r>
  <r>
    <x v="8"/>
    <n v="143450004"/>
    <x v="1"/>
  </r>
  <r>
    <x v="6"/>
    <n v="143460020"/>
    <x v="3"/>
  </r>
  <r>
    <x v="6"/>
    <n v="143460029"/>
    <x v="2"/>
  </r>
  <r>
    <x v="6"/>
    <n v="143460030"/>
    <x v="2"/>
  </r>
  <r>
    <x v="8"/>
    <n v="143460035"/>
    <x v="3"/>
  </r>
  <r>
    <x v="8"/>
    <n v="143460037"/>
    <x v="4"/>
  </r>
  <r>
    <x v="8"/>
    <n v="143460044"/>
    <x v="2"/>
  </r>
  <r>
    <x v="8"/>
    <n v="143460045"/>
    <x v="4"/>
  </r>
  <r>
    <x v="8"/>
    <n v="143460047"/>
    <x v="4"/>
  </r>
  <r>
    <x v="8"/>
    <n v="143460048"/>
    <x v="0"/>
  </r>
  <r>
    <x v="8"/>
    <n v="143460051"/>
    <x v="4"/>
  </r>
  <r>
    <x v="8"/>
    <n v="143460052"/>
    <x v="4"/>
  </r>
  <r>
    <x v="8"/>
    <n v="143460054"/>
    <x v="1"/>
  </r>
  <r>
    <x v="8"/>
    <n v="143460056"/>
    <x v="2"/>
  </r>
  <r>
    <x v="6"/>
    <n v="143460070"/>
    <x v="2"/>
  </r>
  <r>
    <x v="6"/>
    <n v="143460073"/>
    <x v="2"/>
  </r>
  <r>
    <x v="8"/>
    <n v="143460075"/>
    <x v="1"/>
  </r>
  <r>
    <x v="6"/>
    <n v="143460091"/>
    <x v="2"/>
  </r>
  <r>
    <x v="6"/>
    <n v="143460092"/>
    <x v="2"/>
  </r>
  <r>
    <x v="8"/>
    <n v="143460095"/>
    <x v="2"/>
  </r>
  <r>
    <x v="8"/>
    <n v="143460096"/>
    <x v="4"/>
  </r>
  <r>
    <x v="8"/>
    <n v="143460107"/>
    <x v="1"/>
  </r>
  <r>
    <x v="8"/>
    <n v="143460135"/>
    <x v="3"/>
  </r>
  <r>
    <x v="8"/>
    <n v="143460152"/>
    <x v="2"/>
  </r>
  <r>
    <x v="8"/>
    <n v="143460153"/>
    <x v="2"/>
  </r>
  <r>
    <x v="8"/>
    <n v="143460157"/>
    <x v="2"/>
  </r>
  <r>
    <x v="8"/>
    <n v="143460158"/>
    <x v="2"/>
  </r>
  <r>
    <x v="8"/>
    <n v="143460199"/>
    <x v="2"/>
  </r>
  <r>
    <x v="8"/>
    <n v="143460200"/>
    <x v="2"/>
  </r>
  <r>
    <x v="8"/>
    <n v="143470228"/>
    <x v="2"/>
  </r>
  <r>
    <x v="8"/>
    <n v="143470229"/>
    <x v="2"/>
  </r>
  <r>
    <x v="8"/>
    <n v="143470230"/>
    <x v="2"/>
  </r>
  <r>
    <x v="8"/>
    <n v="143470246"/>
    <x v="1"/>
  </r>
  <r>
    <x v="8"/>
    <n v="143470255"/>
    <x v="4"/>
  </r>
  <r>
    <x v="8"/>
    <n v="143470275"/>
    <x v="2"/>
  </r>
  <r>
    <x v="8"/>
    <n v="143470276"/>
    <x v="2"/>
  </r>
  <r>
    <x v="8"/>
    <n v="143470313"/>
    <x v="1"/>
  </r>
  <r>
    <x v="8"/>
    <n v="143470317"/>
    <x v="1"/>
  </r>
  <r>
    <x v="8"/>
    <n v="143470330"/>
    <x v="2"/>
  </r>
  <r>
    <x v="8"/>
    <n v="143470332"/>
    <x v="2"/>
  </r>
  <r>
    <x v="8"/>
    <n v="143470334"/>
    <x v="4"/>
  </r>
  <r>
    <x v="8"/>
    <n v="143470335"/>
    <x v="1"/>
  </r>
  <r>
    <x v="8"/>
    <n v="143470339"/>
    <x v="2"/>
  </r>
  <r>
    <x v="8"/>
    <n v="143470340"/>
    <x v="2"/>
  </r>
  <r>
    <x v="8"/>
    <n v="143470356"/>
    <x v="4"/>
  </r>
  <r>
    <x v="8"/>
    <n v="143470363"/>
    <x v="3"/>
  </r>
  <r>
    <x v="8"/>
    <n v="143470382"/>
    <x v="2"/>
  </r>
  <r>
    <x v="8"/>
    <n v="143480432"/>
    <x v="2"/>
  </r>
  <r>
    <x v="8"/>
    <n v="143480433"/>
    <x v="2"/>
  </r>
  <r>
    <x v="8"/>
    <n v="143480480"/>
    <x v="2"/>
  </r>
  <r>
    <x v="8"/>
    <n v="143480481"/>
    <x v="2"/>
  </r>
  <r>
    <x v="8"/>
    <n v="143480485"/>
    <x v="2"/>
  </r>
  <r>
    <x v="8"/>
    <n v="143480489"/>
    <x v="2"/>
  </r>
  <r>
    <x v="8"/>
    <n v="143480505"/>
    <x v="2"/>
  </r>
  <r>
    <x v="8"/>
    <n v="143480513"/>
    <x v="2"/>
  </r>
  <r>
    <x v="8"/>
    <n v="143480514"/>
    <x v="2"/>
  </r>
  <r>
    <x v="7"/>
    <n v="143480521"/>
    <x v="4"/>
  </r>
  <r>
    <x v="8"/>
    <n v="143480525"/>
    <x v="2"/>
  </r>
  <r>
    <x v="8"/>
    <n v="143480537"/>
    <x v="3"/>
  </r>
  <r>
    <x v="8"/>
    <n v="143480539"/>
    <x v="4"/>
  </r>
  <r>
    <x v="7"/>
    <n v="143480547"/>
    <x v="1"/>
  </r>
  <r>
    <x v="8"/>
    <n v="143480552"/>
    <x v="1"/>
  </r>
  <r>
    <x v="8"/>
    <n v="143480558"/>
    <x v="4"/>
  </r>
  <r>
    <x v="8"/>
    <n v="143480563"/>
    <x v="1"/>
  </r>
  <r>
    <x v="8"/>
    <n v="143480574"/>
    <x v="2"/>
  </r>
  <r>
    <x v="8"/>
    <n v="143480575"/>
    <x v="2"/>
  </r>
  <r>
    <x v="8"/>
    <n v="143480577"/>
    <x v="2"/>
  </r>
  <r>
    <x v="8"/>
    <n v="143480581"/>
    <x v="2"/>
  </r>
  <r>
    <x v="8"/>
    <n v="143480592"/>
    <x v="2"/>
  </r>
  <r>
    <x v="8"/>
    <n v="143480608"/>
    <x v="2"/>
  </r>
  <r>
    <x v="8"/>
    <n v="143480609"/>
    <x v="2"/>
  </r>
  <r>
    <x v="7"/>
    <n v="143480616"/>
    <x v="3"/>
  </r>
  <r>
    <x v="8"/>
    <n v="143480620"/>
    <x v="2"/>
  </r>
  <r>
    <x v="8"/>
    <n v="143480621"/>
    <x v="1"/>
  </r>
  <r>
    <x v="8"/>
    <n v="143480645"/>
    <x v="1"/>
  </r>
  <r>
    <x v="8"/>
    <n v="143480649"/>
    <x v="4"/>
  </r>
  <r>
    <x v="8"/>
    <n v="143480651"/>
    <x v="4"/>
  </r>
  <r>
    <x v="8"/>
    <n v="143480653"/>
    <x v="4"/>
  </r>
  <r>
    <x v="8"/>
    <n v="143480655"/>
    <x v="0"/>
  </r>
  <r>
    <x v="8"/>
    <n v="143490660"/>
    <x v="2"/>
  </r>
  <r>
    <x v="8"/>
    <n v="143490662"/>
    <x v="2"/>
  </r>
  <r>
    <x v="8"/>
    <n v="143490682"/>
    <x v="4"/>
  </r>
  <r>
    <x v="7"/>
    <n v="143490683"/>
    <x v="1"/>
  </r>
  <r>
    <x v="7"/>
    <n v="143490693"/>
    <x v="1"/>
  </r>
  <r>
    <x v="7"/>
    <n v="143490694"/>
    <x v="1"/>
  </r>
  <r>
    <x v="8"/>
    <n v="143490711"/>
    <x v="2"/>
  </r>
  <r>
    <x v="7"/>
    <n v="143490732"/>
    <x v="0"/>
  </r>
  <r>
    <x v="8"/>
    <n v="143490736"/>
    <x v="2"/>
  </r>
  <r>
    <x v="8"/>
    <n v="143490737"/>
    <x v="2"/>
  </r>
  <r>
    <x v="8"/>
    <n v="143490747"/>
    <x v="2"/>
  </r>
  <r>
    <x v="7"/>
    <n v="143490761"/>
    <x v="2"/>
  </r>
  <r>
    <x v="7"/>
    <n v="143490763"/>
    <x v="2"/>
  </r>
  <r>
    <x v="7"/>
    <n v="143490765"/>
    <x v="4"/>
  </r>
  <r>
    <x v="7"/>
    <n v="143490767"/>
    <x v="1"/>
  </r>
  <r>
    <x v="7"/>
    <n v="143490772"/>
    <x v="1"/>
  </r>
  <r>
    <x v="8"/>
    <n v="143490786"/>
    <x v="2"/>
  </r>
  <r>
    <x v="8"/>
    <n v="143490787"/>
    <x v="2"/>
  </r>
  <r>
    <x v="8"/>
    <n v="143490790"/>
    <x v="2"/>
  </r>
  <r>
    <x v="8"/>
    <n v="143490803"/>
    <x v="2"/>
  </r>
  <r>
    <x v="8"/>
    <n v="143490804"/>
    <x v="2"/>
  </r>
  <r>
    <x v="7"/>
    <n v="143490806"/>
    <x v="1"/>
  </r>
  <r>
    <x v="7"/>
    <n v="143490807"/>
    <x v="4"/>
  </r>
  <r>
    <x v="7"/>
    <n v="143490813"/>
    <x v="3"/>
  </r>
  <r>
    <x v="8"/>
    <n v="143490814"/>
    <x v="1"/>
  </r>
  <r>
    <x v="7"/>
    <n v="143490821"/>
    <x v="3"/>
  </r>
  <r>
    <x v="8"/>
    <n v="143490829"/>
    <x v="2"/>
  </r>
  <r>
    <x v="8"/>
    <n v="143490830"/>
    <x v="2"/>
  </r>
  <r>
    <x v="7"/>
    <n v="143490837"/>
    <x v="1"/>
  </r>
  <r>
    <x v="8"/>
    <n v="143500850"/>
    <x v="2"/>
  </r>
  <r>
    <x v="8"/>
    <n v="143500851"/>
    <x v="2"/>
  </r>
  <r>
    <x v="8"/>
    <n v="143500860"/>
    <x v="2"/>
  </r>
  <r>
    <x v="7"/>
    <n v="143500865"/>
    <x v="1"/>
  </r>
  <r>
    <x v="7"/>
    <n v="143500866"/>
    <x v="1"/>
  </r>
  <r>
    <x v="7"/>
    <n v="143500873"/>
    <x v="3"/>
  </r>
  <r>
    <x v="7"/>
    <n v="143500874"/>
    <x v="4"/>
  </r>
  <r>
    <x v="7"/>
    <n v="143500876"/>
    <x v="4"/>
  </r>
  <r>
    <x v="8"/>
    <n v="143500892"/>
    <x v="2"/>
  </r>
  <r>
    <x v="8"/>
    <n v="143500931"/>
    <x v="2"/>
  </r>
  <r>
    <x v="8"/>
    <n v="143500936"/>
    <x v="2"/>
  </r>
  <r>
    <x v="8"/>
    <n v="143500942"/>
    <x v="2"/>
  </r>
  <r>
    <x v="8"/>
    <n v="143500943"/>
    <x v="2"/>
  </r>
  <r>
    <x v="7"/>
    <n v="143500947"/>
    <x v="1"/>
  </r>
  <r>
    <x v="8"/>
    <n v="143500967"/>
    <x v="2"/>
  </r>
  <r>
    <x v="8"/>
    <n v="143500969"/>
    <x v="2"/>
  </r>
  <r>
    <x v="8"/>
    <n v="143500973"/>
    <x v="3"/>
  </r>
  <r>
    <x v="7"/>
    <n v="143500984"/>
    <x v="1"/>
  </r>
  <r>
    <x v="7"/>
    <n v="143500987"/>
    <x v="4"/>
  </r>
  <r>
    <x v="7"/>
    <n v="143500988"/>
    <x v="4"/>
  </r>
  <r>
    <x v="8"/>
    <n v="143501007"/>
    <x v="2"/>
  </r>
  <r>
    <x v="8"/>
    <n v="143501008"/>
    <x v="2"/>
  </r>
  <r>
    <x v="8"/>
    <n v="143501009"/>
    <x v="2"/>
  </r>
  <r>
    <x v="7"/>
    <n v="143501014"/>
    <x v="2"/>
  </r>
  <r>
    <x v="8"/>
    <n v="143501015"/>
    <x v="2"/>
  </r>
  <r>
    <x v="8"/>
    <n v="143501016"/>
    <x v="4"/>
  </r>
  <r>
    <x v="7"/>
    <n v="143501018"/>
    <x v="2"/>
  </r>
  <r>
    <x v="8"/>
    <n v="143511044"/>
    <x v="2"/>
  </r>
  <r>
    <x v="8"/>
    <n v="143511045"/>
    <x v="2"/>
  </r>
  <r>
    <x v="7"/>
    <n v="143511052"/>
    <x v="2"/>
  </r>
  <r>
    <x v="7"/>
    <n v="143511064"/>
    <x v="1"/>
  </r>
  <r>
    <x v="7"/>
    <n v="143511068"/>
    <x v="4"/>
  </r>
  <r>
    <x v="7"/>
    <n v="143511070"/>
    <x v="1"/>
  </r>
  <r>
    <x v="7"/>
    <n v="143511082"/>
    <x v="2"/>
  </r>
  <r>
    <x v="7"/>
    <n v="143511083"/>
    <x v="2"/>
  </r>
  <r>
    <x v="7"/>
    <n v="143511097"/>
    <x v="4"/>
  </r>
  <r>
    <x v="7"/>
    <n v="143511101"/>
    <x v="1"/>
  </r>
  <r>
    <x v="7"/>
    <n v="143511102"/>
    <x v="1"/>
  </r>
  <r>
    <x v="7"/>
    <n v="143511120"/>
    <x v="2"/>
  </r>
  <r>
    <x v="7"/>
    <n v="143511121"/>
    <x v="2"/>
  </r>
  <r>
    <x v="7"/>
    <n v="143511127"/>
    <x v="2"/>
  </r>
  <r>
    <x v="7"/>
    <n v="143511129"/>
    <x v="4"/>
  </r>
  <r>
    <x v="7"/>
    <n v="143511148"/>
    <x v="2"/>
  </r>
  <r>
    <x v="7"/>
    <n v="143511149"/>
    <x v="2"/>
  </r>
  <r>
    <x v="7"/>
    <n v="143511152"/>
    <x v="2"/>
  </r>
  <r>
    <x v="7"/>
    <n v="143511168"/>
    <x v="4"/>
  </r>
  <r>
    <x v="7"/>
    <n v="143511173"/>
    <x v="4"/>
  </r>
  <r>
    <x v="7"/>
    <n v="143511174"/>
    <x v="4"/>
  </r>
  <r>
    <x v="7"/>
    <n v="143511175"/>
    <x v="4"/>
  </r>
  <r>
    <x v="7"/>
    <n v="143511188"/>
    <x v="2"/>
  </r>
  <r>
    <x v="7"/>
    <n v="143511189"/>
    <x v="2"/>
  </r>
  <r>
    <x v="7"/>
    <n v="143511194"/>
    <x v="2"/>
  </r>
  <r>
    <x v="7"/>
    <n v="143511201"/>
    <x v="3"/>
  </r>
  <r>
    <x v="7"/>
    <n v="143511209"/>
    <x v="1"/>
  </r>
  <r>
    <x v="7"/>
    <n v="143521222"/>
    <x v="2"/>
  </r>
  <r>
    <x v="7"/>
    <n v="143521224"/>
    <x v="2"/>
  </r>
  <r>
    <x v="7"/>
    <n v="143521231"/>
    <x v="2"/>
  </r>
  <r>
    <x v="7"/>
    <n v="143521245"/>
    <x v="2"/>
  </r>
  <r>
    <x v="7"/>
    <n v="143521272"/>
    <x v="2"/>
  </r>
  <r>
    <x v="7"/>
    <n v="143521274"/>
    <x v="2"/>
  </r>
  <r>
    <x v="7"/>
    <n v="143521285"/>
    <x v="1"/>
  </r>
  <r>
    <x v="7"/>
    <n v="143521289"/>
    <x v="1"/>
  </r>
  <r>
    <x v="7"/>
    <n v="143521300"/>
    <x v="2"/>
  </r>
  <r>
    <x v="7"/>
    <n v="143521302"/>
    <x v="2"/>
  </r>
  <r>
    <x v="7"/>
    <n v="143521324"/>
    <x v="2"/>
  </r>
  <r>
    <x v="7"/>
    <n v="143521325"/>
    <x v="2"/>
  </r>
  <r>
    <x v="7"/>
    <n v="143521342"/>
    <x v="2"/>
  </r>
  <r>
    <x v="7"/>
    <n v="143531365"/>
    <x v="2"/>
  </r>
  <r>
    <x v="7"/>
    <n v="143531366"/>
    <x v="2"/>
  </r>
  <r>
    <x v="7"/>
    <n v="143531382"/>
    <x v="2"/>
  </r>
  <r>
    <x v="7"/>
    <n v="143531393"/>
    <x v="1"/>
  </r>
  <r>
    <x v="7"/>
    <n v="143531423"/>
    <x v="2"/>
  </r>
  <r>
    <x v="7"/>
    <n v="143531425"/>
    <x v="2"/>
  </r>
  <r>
    <x v="7"/>
    <n v="143531430"/>
    <x v="1"/>
  </r>
  <r>
    <x v="7"/>
    <n v="143531432"/>
    <x v="2"/>
  </r>
  <r>
    <x v="7"/>
    <n v="143531433"/>
    <x v="2"/>
  </r>
  <r>
    <x v="7"/>
    <n v="143531435"/>
    <x v="1"/>
  </r>
  <r>
    <x v="7"/>
    <n v="143531453"/>
    <x v="2"/>
  </r>
  <r>
    <x v="7"/>
    <n v="143531454"/>
    <x v="2"/>
  </r>
  <r>
    <x v="7"/>
    <n v="143531458"/>
    <x v="2"/>
  </r>
  <r>
    <x v="7"/>
    <n v="143531460"/>
    <x v="2"/>
  </r>
  <r>
    <x v="7"/>
    <n v="143541475"/>
    <x v="2"/>
  </r>
  <r>
    <x v="7"/>
    <n v="143541477"/>
    <x v="2"/>
  </r>
  <r>
    <x v="7"/>
    <n v="143541486"/>
    <x v="2"/>
  </r>
  <r>
    <x v="7"/>
    <n v="143541505"/>
    <x v="2"/>
  </r>
  <r>
    <x v="7"/>
    <n v="143541506"/>
    <x v="2"/>
  </r>
  <r>
    <x v="7"/>
    <n v="143541532"/>
    <x v="2"/>
  </r>
  <r>
    <x v="7"/>
    <n v="143541535"/>
    <x v="2"/>
  </r>
  <r>
    <x v="7"/>
    <n v="143541537"/>
    <x v="2"/>
  </r>
  <r>
    <x v="7"/>
    <n v="143541542"/>
    <x v="2"/>
  </r>
  <r>
    <x v="7"/>
    <n v="143541565"/>
    <x v="2"/>
  </r>
  <r>
    <x v="7"/>
    <n v="143541566"/>
    <x v="2"/>
  </r>
  <r>
    <x v="7"/>
    <n v="143541573"/>
    <x v="2"/>
  </r>
  <r>
    <x v="7"/>
    <n v="143541581"/>
    <x v="2"/>
  </r>
  <r>
    <x v="7"/>
    <n v="143541594"/>
    <x v="1"/>
  </r>
  <r>
    <x v="7"/>
    <n v="143541595"/>
    <x v="2"/>
  </r>
  <r>
    <x v="7"/>
    <n v="143541596"/>
    <x v="2"/>
  </r>
  <r>
    <x v="7"/>
    <n v="143541616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202204BOULANGERIE"/>
    <n v="0"/>
    <n v="0"/>
    <n v="58561"/>
  </r>
  <r>
    <x v="1"/>
    <x v="0"/>
    <s v="202205BOULANGERIE"/>
    <n v="129404"/>
    <n v="75248"/>
    <n v="92635"/>
  </r>
  <r>
    <x v="2"/>
    <x v="0"/>
    <s v="202206BOULANGERIE"/>
    <n v="49322"/>
    <n v="97167"/>
    <n v="47855"/>
  </r>
  <r>
    <x v="3"/>
    <x v="0"/>
    <s v="202207BOULANGERIE"/>
    <n v="38328"/>
    <n v="18409"/>
    <n v="32979"/>
  </r>
  <r>
    <x v="4"/>
    <x v="0"/>
    <s v="202208BOULANGERIE"/>
    <n v="35499"/>
    <n v="21848"/>
    <n v="41752"/>
  </r>
  <r>
    <x v="5"/>
    <x v="0"/>
    <s v="202209BOULANGERIE"/>
    <n v="93907"/>
    <n v="82400"/>
    <n v="150622"/>
  </r>
  <r>
    <x v="6"/>
    <x v="0"/>
    <s v="202210BOULANGERIE"/>
    <n v="107127"/>
    <n v="81479"/>
    <n v="105123"/>
  </r>
  <r>
    <x v="7"/>
    <x v="0"/>
    <s v="202211BOULANGERIE"/>
    <n v="86813"/>
    <n v="86456"/>
    <n v="89909"/>
  </r>
  <r>
    <x v="8"/>
    <x v="0"/>
    <s v="202212BOULANGERIE"/>
    <n v="120105"/>
    <n v="85156"/>
    <n v="112819"/>
  </r>
  <r>
    <x v="9"/>
    <x v="0"/>
    <s v="202301BOULANGERIE"/>
    <n v="41779"/>
    <n v="2322"/>
    <n v="13759"/>
  </r>
  <r>
    <x v="0"/>
    <x v="1"/>
    <s v="202204CREMERIE"/>
    <n v="0"/>
    <n v="0"/>
    <n v="224435"/>
  </r>
  <r>
    <x v="1"/>
    <x v="1"/>
    <s v="202205CREMERIE"/>
    <n v="227258"/>
    <n v="211586"/>
    <n v="223416"/>
  </r>
  <r>
    <x v="2"/>
    <x v="1"/>
    <s v="202206CREMERIE"/>
    <n v="309197"/>
    <n v="326406"/>
    <n v="331059"/>
  </r>
  <r>
    <x v="3"/>
    <x v="1"/>
    <s v="202207CREMERIE"/>
    <n v="160735"/>
    <n v="156011"/>
    <n v="139913"/>
  </r>
  <r>
    <x v="4"/>
    <x v="1"/>
    <s v="202208CREMERIE"/>
    <n v="263869"/>
    <n v="203142"/>
    <n v="279973"/>
  </r>
  <r>
    <x v="5"/>
    <x v="1"/>
    <s v="202209CREMERIE"/>
    <n v="261388"/>
    <n v="282669"/>
    <n v="266433"/>
  </r>
  <r>
    <x v="6"/>
    <x v="1"/>
    <s v="202210CREMERIE"/>
    <n v="344165"/>
    <n v="306738"/>
    <n v="345600"/>
  </r>
  <r>
    <x v="7"/>
    <x v="1"/>
    <s v="202211CREMERIE"/>
    <n v="301152"/>
    <n v="321679"/>
    <n v="352686"/>
  </r>
  <r>
    <x v="8"/>
    <x v="1"/>
    <s v="202212CREMERIE"/>
    <n v="359044"/>
    <n v="323654"/>
    <n v="338654"/>
  </r>
  <r>
    <x v="9"/>
    <x v="1"/>
    <s v="202301CREMERIE"/>
    <n v="261406"/>
    <n v="68869"/>
    <n v="276537"/>
  </r>
  <r>
    <x v="0"/>
    <x v="2"/>
    <s v="202204EMBALLAGES"/>
    <n v="0"/>
    <n v="0"/>
    <n v="4520"/>
  </r>
  <r>
    <x v="1"/>
    <x v="2"/>
    <s v="202205EMBALLAGES"/>
    <n v="2423"/>
    <n v="2468"/>
    <n v="5806"/>
  </r>
  <r>
    <x v="2"/>
    <x v="2"/>
    <s v="202206EMBALLAGES"/>
    <n v="1821"/>
    <n v="2861"/>
    <n v="947"/>
  </r>
  <r>
    <x v="3"/>
    <x v="2"/>
    <s v="202207EMBALLAGES"/>
    <n v="223"/>
    <n v="1139"/>
    <n v="2075"/>
  </r>
  <r>
    <x v="4"/>
    <x v="2"/>
    <s v="202208EMBALLAGES"/>
    <n v="5286"/>
    <n v="1458"/>
    <n v="3005"/>
  </r>
  <r>
    <x v="5"/>
    <x v="2"/>
    <s v="202209EMBALLAGES"/>
    <n v="1683"/>
    <n v="3079"/>
    <n v="832"/>
  </r>
  <r>
    <x v="6"/>
    <x v="2"/>
    <s v="202210EMBALLAGES"/>
    <n v="2740"/>
    <n v="3217"/>
    <n v="4043"/>
  </r>
  <r>
    <x v="7"/>
    <x v="2"/>
    <s v="202211EMBALLAGES"/>
    <n v="5869"/>
    <n v="3819"/>
    <n v="3770"/>
  </r>
  <r>
    <x v="8"/>
    <x v="2"/>
    <s v="202212EMBALLAGES"/>
    <n v="2693"/>
    <n v="2802"/>
    <n v="1143"/>
  </r>
  <r>
    <x v="9"/>
    <x v="2"/>
    <s v="202301EMBALLAGES"/>
    <n v="975"/>
    <n v="268"/>
    <n v="0"/>
  </r>
  <r>
    <x v="0"/>
    <x v="3"/>
    <s v="202204MIX LEGUMES"/>
    <n v="0"/>
    <n v="0"/>
    <n v="179143"/>
  </r>
  <r>
    <x v="1"/>
    <x v="3"/>
    <s v="202205MIX LEGUMES"/>
    <n v="284992"/>
    <n v="180339"/>
    <n v="323400"/>
  </r>
  <r>
    <x v="2"/>
    <x v="3"/>
    <s v="202206MIX LEGUMES"/>
    <n v="167665"/>
    <n v="217138"/>
    <n v="165114"/>
  </r>
  <r>
    <x v="3"/>
    <x v="3"/>
    <s v="202207MIX LEGUMES"/>
    <n v="138418"/>
    <n v="102008"/>
    <n v="119401"/>
  </r>
  <r>
    <x v="4"/>
    <x v="3"/>
    <s v="202208MIX LEGUMES"/>
    <n v="168996"/>
    <n v="124671"/>
    <n v="236120"/>
  </r>
  <r>
    <x v="5"/>
    <x v="3"/>
    <s v="202209MIX LEGUMES"/>
    <n v="266025"/>
    <n v="145067"/>
    <n v="248388"/>
  </r>
  <r>
    <x v="6"/>
    <x v="3"/>
    <s v="202210MIX LEGUMES"/>
    <n v="322744"/>
    <n v="169908"/>
    <n v="359831"/>
  </r>
  <r>
    <x v="7"/>
    <x v="3"/>
    <s v="202211MIX LEGUMES"/>
    <n v="285198"/>
    <n v="160318"/>
    <n v="377181"/>
  </r>
  <r>
    <x v="8"/>
    <x v="3"/>
    <s v="202212MIX LEGUMES"/>
    <n v="279783"/>
    <n v="165754"/>
    <n v="279578"/>
  </r>
  <r>
    <x v="9"/>
    <x v="3"/>
    <s v="202301MIX LEGUMES"/>
    <n v="305936"/>
    <n v="11986"/>
    <n v="125662"/>
  </r>
  <r>
    <x v="0"/>
    <x v="4"/>
    <s v="202204VOLAILLE"/>
    <n v="0"/>
    <n v="0"/>
    <n v="90867"/>
  </r>
  <r>
    <x v="1"/>
    <x v="4"/>
    <s v="202205VOLAILLE"/>
    <n v="38325"/>
    <n v="160852"/>
    <n v="120676"/>
  </r>
  <r>
    <x v="2"/>
    <x v="4"/>
    <s v="202206VOLAILLE"/>
    <n v="114681"/>
    <n v="223921"/>
    <n v="31775"/>
  </r>
  <r>
    <x v="3"/>
    <x v="4"/>
    <s v="202207VOLAILLE"/>
    <n v="36191"/>
    <n v="99869"/>
    <n v="27282"/>
  </r>
  <r>
    <x v="4"/>
    <x v="4"/>
    <s v="202208VOLAILLE"/>
    <n v="34449"/>
    <n v="152330"/>
    <n v="57004"/>
  </r>
  <r>
    <x v="5"/>
    <x v="4"/>
    <s v="202209VOLAILLE"/>
    <n v="62725"/>
    <n v="198320"/>
    <n v="75635"/>
  </r>
  <r>
    <x v="6"/>
    <x v="4"/>
    <s v="202210VOLAILLE"/>
    <n v="122199"/>
    <n v="250822"/>
    <n v="142153"/>
  </r>
  <r>
    <x v="7"/>
    <x v="4"/>
    <s v="202211VOLAILLE"/>
    <n v="109601"/>
    <n v="224523"/>
    <n v="126215"/>
  </r>
  <r>
    <x v="8"/>
    <x v="4"/>
    <s v="202212VOLAILLE"/>
    <n v="57991"/>
    <n v="224096"/>
    <n v="81638"/>
  </r>
  <r>
    <x v="9"/>
    <x v="4"/>
    <s v="202301VOLAILLE"/>
    <n v="87227"/>
    <n v="33852"/>
    <n v="13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064F4-FB3F-47EB-9B92-823CA5BE6C6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43">
  <location ref="A3:B13" firstHeaderRow="1" firstDataRow="1" firstDataCol="1" rowPageCount="1" colPageCount="1"/>
  <pivotFields count="6">
    <pivotField axis="axisRow" compact="0" numFmtId="1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" outline="0" showAll="0"/>
    <pivotField dataField="1" compact="0" numFmtId="2" outline="0" showAll="0"/>
    <pivotField compact="0" numFmtId="2" outline="0" showAll="0"/>
    <pivotField compact="0" numFmtId="2" outline="0" showAll="0"/>
    <pivotField axis="axisPage" compact="0" outline="0" multipleItemSelectionAllowed="1" showAll="0">
      <items count="6">
        <item x="0"/>
        <item h="1" x="2"/>
        <item h="1" x="4"/>
        <item h="1" x="1"/>
        <item h="1"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hier="-1"/>
  </pageFields>
  <dataFields count="1">
    <dataField name="Somme de Stock Moyen (UVC)" fld="2" baseField="0" baseItem="0"/>
  </dataFields>
  <chartFormats count="1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A1C2-4E35-4C1D-A2C4-21450282B421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34">
  <location ref="A1:E12" firstHeaderRow="1" firstDataRow="2" firstDataCol="1"/>
  <pivotFields count="6">
    <pivotField axis="axisRow" compact="0" numFmtId="1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" outline="0" showAll="0"/>
    <pivotField dataField="1" compact="0" numFmtId="2" outline="0" showAll="0"/>
    <pivotField compact="0" numFmtId="2" outline="0" showAll="0"/>
    <pivotField compact="0" numFmtId="2" outline="0" showAll="0"/>
    <pivotField axis="axisCol" compact="0" outline="0" multipleItemSelectionAllowed="1" showAll="0">
      <items count="6">
        <item x="0"/>
        <item x="2"/>
        <item x="4"/>
        <item h="1" x="1"/>
        <item h="1"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omme de Stock Moyen (UVC)" fld="2" baseField="0" baseItem="0"/>
  </dataFields>
  <chartFormats count="2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9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9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B7075-2D7A-49EC-B1CE-857F5C27BBC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4:B14" firstHeaderRow="1" firstDataRow="1" firstDataCol="1" rowPageCount="2" colPageCount="1"/>
  <pivotFields count="7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axis="axisPage" numFmtId="2" multipleItemSelectionAllowed="1" showAll="0">
      <items count="549">
        <item x="300"/>
        <item x="99"/>
        <item x="3"/>
        <item h="1" x="2"/>
        <item x="124"/>
        <item x="45"/>
        <item x="12"/>
        <item x="292"/>
        <item x="126"/>
        <item x="13"/>
        <item x="5"/>
        <item x="376"/>
        <item x="356"/>
        <item x="463"/>
        <item x="165"/>
        <item x="161"/>
        <item x="237"/>
        <item x="276"/>
        <item x="318"/>
        <item x="125"/>
        <item x="429"/>
        <item x="233"/>
        <item x="87"/>
        <item x="370"/>
        <item x="284"/>
        <item x="46"/>
        <item x="322"/>
        <item x="264"/>
        <item x="194"/>
        <item x="426"/>
        <item x="168"/>
        <item x="197"/>
        <item x="144"/>
        <item x="296"/>
        <item x="77"/>
        <item x="428"/>
        <item x="130"/>
        <item x="346"/>
        <item x="226"/>
        <item x="47"/>
        <item x="166"/>
        <item x="369"/>
        <item x="136"/>
        <item x="316"/>
        <item x="9"/>
        <item x="196"/>
        <item x="64"/>
        <item x="61"/>
        <item x="81"/>
        <item x="261"/>
        <item x="195"/>
        <item x="224"/>
        <item x="122"/>
        <item x="314"/>
        <item x="378"/>
        <item x="211"/>
        <item x="402"/>
        <item x="59"/>
        <item x="41"/>
        <item x="489"/>
        <item x="70"/>
        <item x="138"/>
        <item x="52"/>
        <item x="143"/>
        <item x="42"/>
        <item x="65"/>
        <item x="6"/>
        <item x="344"/>
        <item x="54"/>
        <item x="343"/>
        <item x="234"/>
        <item x="274"/>
        <item x="368"/>
        <item x="15"/>
        <item x="272"/>
        <item x="24"/>
        <item x="381"/>
        <item x="119"/>
        <item x="118"/>
        <item x="214"/>
        <item x="293"/>
        <item x="190"/>
        <item x="208"/>
        <item x="172"/>
        <item x="155"/>
        <item x="456"/>
        <item x="397"/>
        <item x="191"/>
        <item x="303"/>
        <item x="153"/>
        <item x="202"/>
        <item x="522"/>
        <item x="527"/>
        <item x="105"/>
        <item x="294"/>
        <item x="336"/>
        <item x="310"/>
        <item x="434"/>
        <item x="301"/>
        <item x="259"/>
        <item x="142"/>
        <item x="286"/>
        <item x="435"/>
        <item x="67"/>
        <item x="422"/>
        <item x="123"/>
        <item x="375"/>
        <item x="311"/>
        <item x="295"/>
        <item x="185"/>
        <item x="204"/>
        <item x="320"/>
        <item x="89"/>
        <item x="436"/>
        <item x="222"/>
        <item x="266"/>
        <item x="440"/>
        <item x="269"/>
        <item x="201"/>
        <item x="134"/>
        <item x="37"/>
        <item x="212"/>
        <item x="107"/>
        <item x="206"/>
        <item x="80"/>
        <item x="127"/>
        <item x="163"/>
        <item x="386"/>
        <item x="58"/>
        <item x="395"/>
        <item x="92"/>
        <item x="131"/>
        <item x="48"/>
        <item x="235"/>
        <item x="162"/>
        <item x="257"/>
        <item x="160"/>
        <item x="480"/>
        <item x="49"/>
        <item x="414"/>
        <item x="334"/>
        <item x="246"/>
        <item x="388"/>
        <item x="425"/>
        <item x="203"/>
        <item x="529"/>
        <item x="482"/>
        <item x="407"/>
        <item x="29"/>
        <item x="503"/>
        <item x="14"/>
        <item x="326"/>
        <item x="187"/>
        <item x="403"/>
        <item x="181"/>
        <item x="511"/>
        <item x="173"/>
        <item x="62"/>
        <item x="90"/>
        <item x="94"/>
        <item x="540"/>
        <item x="478"/>
        <item x="366"/>
        <item x="438"/>
        <item x="464"/>
        <item x="20"/>
        <item x="332"/>
        <item x="116"/>
        <item x="93"/>
        <item x="449"/>
        <item x="16"/>
        <item x="486"/>
        <item x="547"/>
        <item x="91"/>
        <item x="504"/>
        <item x="347"/>
        <item x="280"/>
        <item x="71"/>
        <item x="112"/>
        <item x="291"/>
        <item x="117"/>
        <item x="545"/>
        <item x="238"/>
        <item x="469"/>
        <item x="523"/>
        <item x="88"/>
        <item x="380"/>
        <item x="145"/>
        <item x="7"/>
        <item x="30"/>
        <item x="541"/>
        <item x="546"/>
        <item x="76"/>
        <item x="151"/>
        <item x="243"/>
        <item x="152"/>
        <item x="455"/>
        <item x="530"/>
        <item x="544"/>
        <item x="534"/>
        <item x="4"/>
        <item x="154"/>
        <item x="217"/>
        <item x="515"/>
        <item x="33"/>
        <item x="50"/>
        <item x="250"/>
        <item x="10"/>
        <item x="424"/>
        <item x="232"/>
        <item x="491"/>
        <item x="306"/>
        <item x="39"/>
        <item x="75"/>
        <item x="423"/>
        <item x="323"/>
        <item x="404"/>
        <item x="367"/>
        <item x="385"/>
        <item x="377"/>
        <item x="32"/>
        <item x="283"/>
        <item x="325"/>
        <item x="8"/>
        <item x="396"/>
        <item x="74"/>
        <item x="228"/>
        <item x="135"/>
        <item x="437"/>
        <item x="267"/>
        <item x="416"/>
        <item x="148"/>
        <item x="445"/>
        <item x="521"/>
        <item x="465"/>
        <item x="304"/>
        <item x="457"/>
        <item x="273"/>
        <item x="430"/>
        <item x="72"/>
        <item x="102"/>
        <item x="364"/>
        <item x="219"/>
        <item x="254"/>
        <item x="453"/>
        <item x="221"/>
        <item x="21"/>
        <item x="353"/>
        <item x="231"/>
        <item x="129"/>
        <item x="216"/>
        <item x="518"/>
        <item x="159"/>
        <item x="240"/>
        <item x="66"/>
        <item x="79"/>
        <item x="371"/>
        <item x="110"/>
        <item x="209"/>
        <item x="539"/>
        <item x="359"/>
        <item x="400"/>
        <item x="506"/>
        <item x="11"/>
        <item x="331"/>
        <item x="309"/>
        <item x="34"/>
        <item x="391"/>
        <item x="26"/>
        <item x="85"/>
        <item x="387"/>
        <item x="330"/>
        <item x="405"/>
        <item x="128"/>
        <item x="223"/>
        <item x="477"/>
        <item x="38"/>
        <item x="321"/>
        <item x="533"/>
        <item x="265"/>
        <item x="164"/>
        <item x="86"/>
        <item x="406"/>
        <item x="528"/>
        <item x="490"/>
        <item x="248"/>
        <item x="363"/>
        <item x="439"/>
        <item x="454"/>
        <item x="487"/>
        <item x="262"/>
        <item x="258"/>
        <item x="502"/>
        <item x="419"/>
        <item x="182"/>
        <item x="452"/>
        <item x="461"/>
        <item x="0"/>
        <item x="113"/>
        <item x="28"/>
        <item x="210"/>
        <item x="460"/>
        <item x="51"/>
        <item x="411"/>
        <item x="394"/>
        <item x="271"/>
        <item x="312"/>
        <item x="198"/>
        <item x="345"/>
        <item x="441"/>
        <item x="177"/>
        <item x="229"/>
        <item x="352"/>
        <item x="178"/>
        <item x="56"/>
        <item x="279"/>
        <item x="362"/>
        <item x="289"/>
        <item x="200"/>
        <item x="251"/>
        <item x="433"/>
        <item x="485"/>
        <item x="183"/>
        <item x="500"/>
        <item x="27"/>
        <item x="133"/>
        <item x="230"/>
        <item x="468"/>
        <item x="348"/>
        <item x="236"/>
        <item x="35"/>
        <item x="393"/>
        <item x="496"/>
        <item x="179"/>
        <item x="340"/>
        <item x="60"/>
        <item x="507"/>
        <item x="524"/>
        <item x="420"/>
        <item x="475"/>
        <item x="374"/>
        <item x="392"/>
        <item x="308"/>
        <item x="290"/>
        <item x="78"/>
        <item x="327"/>
        <item x="313"/>
        <item x="22"/>
        <item x="538"/>
        <item x="115"/>
        <item x="349"/>
        <item x="328"/>
        <item x="189"/>
        <item x="141"/>
        <item x="525"/>
        <item x="481"/>
        <item x="297"/>
        <item x="275"/>
        <item x="218"/>
        <item x="432"/>
        <item x="497"/>
        <item x="517"/>
        <item x="1"/>
        <item x="63"/>
        <item x="270"/>
        <item x="69"/>
        <item x="360"/>
        <item x="40"/>
        <item x="252"/>
        <item x="446"/>
        <item x="444"/>
        <item x="188"/>
        <item x="97"/>
        <item x="542"/>
        <item x="239"/>
        <item x="132"/>
        <item x="473"/>
        <item x="83"/>
        <item x="213"/>
        <item x="109"/>
        <item x="249"/>
        <item x="114"/>
        <item x="84"/>
        <item x="167"/>
        <item x="36"/>
        <item x="450"/>
        <item x="488"/>
        <item x="298"/>
        <item x="484"/>
        <item x="140"/>
        <item x="319"/>
        <item x="365"/>
        <item x="526"/>
        <item x="501"/>
        <item x="255"/>
        <item x="492"/>
        <item x="95"/>
        <item x="147"/>
        <item x="384"/>
        <item x="462"/>
        <item x="516"/>
        <item x="401"/>
        <item x="305"/>
        <item x="285"/>
        <item x="98"/>
        <item x="494"/>
        <item x="169"/>
        <item x="447"/>
        <item x="519"/>
        <item x="398"/>
        <item x="431"/>
        <item x="421"/>
        <item x="111"/>
        <item x="158"/>
        <item x="335"/>
        <item x="139"/>
        <item x="247"/>
        <item x="532"/>
        <item x="472"/>
        <item x="474"/>
        <item x="55"/>
        <item x="509"/>
        <item x="307"/>
        <item x="57"/>
        <item x="372"/>
        <item x="451"/>
        <item x="17"/>
        <item x="495"/>
        <item x="373"/>
        <item x="146"/>
        <item x="225"/>
        <item x="418"/>
        <item x="399"/>
        <item x="176"/>
        <item x="341"/>
        <item x="184"/>
        <item x="44"/>
        <item x="25"/>
        <item x="458"/>
        <item x="459"/>
        <item x="277"/>
        <item x="207"/>
        <item x="358"/>
        <item x="278"/>
        <item x="53"/>
        <item x="415"/>
        <item x="342"/>
        <item x="256"/>
        <item x="215"/>
        <item x="96"/>
        <item x="302"/>
        <item x="282"/>
        <item x="466"/>
        <item x="357"/>
        <item x="73"/>
        <item x="108"/>
        <item x="106"/>
        <item x="417"/>
        <item x="535"/>
        <item x="493"/>
        <item x="193"/>
        <item x="317"/>
        <item x="408"/>
        <item x="281"/>
        <item x="150"/>
        <item x="382"/>
        <item x="241"/>
        <item x="333"/>
        <item x="520"/>
        <item x="442"/>
        <item x="383"/>
        <item x="409"/>
        <item x="361"/>
        <item x="68"/>
        <item x="18"/>
        <item x="103"/>
        <item x="479"/>
        <item x="263"/>
        <item x="337"/>
        <item x="505"/>
        <item x="338"/>
        <item x="379"/>
        <item x="242"/>
        <item x="531"/>
        <item x="157"/>
        <item x="100"/>
        <item x="253"/>
        <item x="354"/>
        <item x="199"/>
        <item x="543"/>
        <item x="476"/>
        <item x="19"/>
        <item x="31"/>
        <item x="170"/>
        <item x="186"/>
        <item x="350"/>
        <item x="410"/>
        <item x="299"/>
        <item x="508"/>
        <item x="514"/>
        <item x="171"/>
        <item x="510"/>
        <item x="180"/>
        <item x="192"/>
        <item x="389"/>
        <item x="351"/>
        <item x="498"/>
        <item x="513"/>
        <item x="82"/>
        <item x="137"/>
        <item x="101"/>
        <item x="268"/>
        <item x="174"/>
        <item x="156"/>
        <item x="324"/>
        <item x="220"/>
        <item x="244"/>
        <item x="412"/>
        <item x="512"/>
        <item x="287"/>
        <item x="288"/>
        <item x="329"/>
        <item x="149"/>
        <item x="205"/>
        <item x="443"/>
        <item x="467"/>
        <item x="227"/>
        <item x="355"/>
        <item x="23"/>
        <item x="260"/>
        <item x="536"/>
        <item x="470"/>
        <item x="121"/>
        <item x="315"/>
        <item x="175"/>
        <item x="43"/>
        <item x="339"/>
        <item x="104"/>
        <item x="390"/>
        <item x="245"/>
        <item x="483"/>
        <item x="120"/>
        <item x="448"/>
        <item x="499"/>
        <item x="413"/>
        <item x="427"/>
        <item x="471"/>
        <item x="537"/>
        <item t="default"/>
      </items>
    </pivotField>
    <pivotField numFmtId="2" showAll="0"/>
    <pivotField numFmtId="2" showAll="0"/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dataField="1" numFmtId="2" multipleItemSelectionAllowed="1" showAll="0">
      <items count="774">
        <item h="1" x="2"/>
        <item x="108"/>
        <item x="359"/>
        <item x="439"/>
        <item x="56"/>
        <item x="390"/>
        <item x="143"/>
        <item x="308"/>
        <item x="641"/>
        <item x="555"/>
        <item x="728"/>
        <item x="468"/>
        <item x="526"/>
        <item x="614"/>
        <item x="702"/>
        <item x="182"/>
        <item x="4"/>
        <item x="94"/>
        <item x="264"/>
        <item x="425"/>
        <item x="184"/>
        <item x="514"/>
        <item x="176"/>
        <item x="257"/>
        <item x="692"/>
        <item x="7"/>
        <item x="348"/>
        <item x="603"/>
        <item x="193"/>
        <item x="17"/>
        <item x="106"/>
        <item x="107"/>
        <item x="357"/>
        <item x="277"/>
        <item x="194"/>
        <item x="276"/>
        <item x="358"/>
        <item x="700"/>
        <item x="524"/>
        <item x="612"/>
        <item x="437"/>
        <item x="613"/>
        <item x="525"/>
        <item x="701"/>
        <item x="438"/>
        <item x="221"/>
        <item x="382"/>
        <item x="44"/>
        <item x="134"/>
        <item x="299"/>
        <item x="500"/>
        <item x="419"/>
        <item x="584"/>
        <item x="341"/>
        <item x="755"/>
        <item x="669"/>
        <item x="163"/>
        <item x="326"/>
        <item x="74"/>
        <item x="245"/>
        <item x="405"/>
        <item x="58"/>
        <item x="151"/>
        <item x="444"/>
        <item x="363"/>
        <item x="486"/>
        <item x="199"/>
        <item x="114"/>
        <item x="282"/>
        <item x="23"/>
        <item x="573"/>
        <item x="657"/>
        <item x="743"/>
        <item x="287"/>
        <item x="368"/>
        <item x="204"/>
        <item x="119"/>
        <item x="28"/>
        <item x="630"/>
        <item x="453"/>
        <item x="373"/>
        <item x="34"/>
        <item x="210"/>
        <item x="540"/>
        <item x="291"/>
        <item x="717"/>
        <item x="124"/>
        <item x="547"/>
        <item x="636"/>
        <item x="27"/>
        <item x="367"/>
        <item x="286"/>
        <item x="711"/>
        <item x="203"/>
        <item x="535"/>
        <item x="623"/>
        <item x="118"/>
        <item x="531"/>
        <item x="167"/>
        <item x="250"/>
        <item x="332"/>
        <item x="43"/>
        <item x="133"/>
        <item x="220"/>
        <item x="447"/>
        <item x="619"/>
        <item x="418"/>
        <item x="707"/>
        <item x="536"/>
        <item x="624"/>
        <item x="712"/>
        <item x="70"/>
        <item x="482"/>
        <item x="568"/>
        <item x="653"/>
        <item x="290"/>
        <item x="208"/>
        <item x="715"/>
        <item x="150"/>
        <item x="315"/>
        <item x="32"/>
        <item x="122"/>
        <item x="539"/>
        <item x="628"/>
        <item x="451"/>
        <item x="371"/>
        <item x="397"/>
        <item x="475"/>
        <item x="648"/>
        <item x="562"/>
        <item x="740"/>
        <item x="655"/>
        <item x="570"/>
        <item x="387"/>
        <item x="464"/>
        <item x="225"/>
        <item x="304"/>
        <item x="51"/>
        <item x="138"/>
        <item x="80"/>
        <item x="169"/>
        <item x="30"/>
        <item x="626"/>
        <item x="449"/>
        <item x="206"/>
        <item x="538"/>
        <item x="461"/>
        <item x="300"/>
        <item x="135"/>
        <item x="548"/>
        <item x="222"/>
        <item x="46"/>
        <item x="383"/>
        <item x="723"/>
        <item x="162"/>
        <item x="72"/>
        <item x="324"/>
        <item x="741"/>
        <item x="403"/>
        <item x="484"/>
        <item x="243"/>
        <item x="571"/>
        <item x="128"/>
        <item x="456"/>
        <item x="376"/>
        <item x="214"/>
        <item x="294"/>
        <item x="412"/>
        <item x="252"/>
        <item x="153"/>
        <item x="236"/>
        <item x="60"/>
        <item x="317"/>
        <item x="360"/>
        <item x="278"/>
        <item x="19"/>
        <item x="440"/>
        <item x="527"/>
        <item x="195"/>
        <item x="110"/>
        <item x="327"/>
        <item x="487"/>
        <item x="406"/>
        <item x="574"/>
        <item x="18"/>
        <item x="109"/>
        <item x="16"/>
        <item x="523"/>
        <item x="355"/>
        <item x="104"/>
        <item x="274"/>
        <item x="192"/>
        <item x="436"/>
        <item x="658"/>
        <item x="615"/>
        <item x="365"/>
        <item x="621"/>
        <item x="284"/>
        <item x="533"/>
        <item x="446"/>
        <item x="116"/>
        <item x="25"/>
        <item x="709"/>
        <item x="201"/>
        <item x="493"/>
        <item x="578"/>
        <item x="662"/>
        <item x="748"/>
        <item x="744"/>
        <item x="703"/>
        <item x="160"/>
        <item x="68"/>
        <item x="681"/>
        <item x="260"/>
        <item x="178"/>
        <item x="328"/>
        <item x="246"/>
        <item x="488"/>
        <item x="575"/>
        <item x="164"/>
        <item x="75"/>
        <item x="407"/>
        <item x="766"/>
        <item x="659"/>
        <item x="772"/>
        <item x="45"/>
        <item x="745"/>
        <item x="69"/>
        <item x="322"/>
        <item x="171"/>
        <item x="82"/>
        <item x="1"/>
        <item x="91"/>
        <item x="262"/>
        <item x="180"/>
        <item x="510"/>
        <item x="344"/>
        <item x="423"/>
        <item x="374"/>
        <item x="126"/>
        <item x="36"/>
        <item x="292"/>
        <item x="212"/>
        <item x="454"/>
        <item x="541"/>
        <item x="631"/>
        <item x="718"/>
        <item x="589"/>
        <item x="759"/>
        <item x="504"/>
        <item x="599"/>
        <item x="674"/>
        <item x="421"/>
        <item x="688"/>
        <item x="78"/>
        <item x="79"/>
        <item x="494"/>
        <item x="413"/>
        <item x="334"/>
        <item x="81"/>
        <item x="253"/>
        <item x="170"/>
        <item x="168"/>
        <item x="179"/>
        <item x="90"/>
        <item x="0"/>
        <item x="422"/>
        <item x="261"/>
        <item x="509"/>
        <item x="343"/>
        <item x="166"/>
        <item x="251"/>
        <item x="249"/>
        <item x="331"/>
        <item x="333"/>
        <item x="411"/>
        <item x="492"/>
        <item x="577"/>
        <item x="410"/>
        <item x="583"/>
        <item x="499"/>
        <item x="340"/>
        <item x="754"/>
        <item x="259"/>
        <item x="668"/>
        <item x="491"/>
        <item x="576"/>
        <item x="660"/>
        <item x="579"/>
        <item x="598"/>
        <item x="663"/>
        <item x="687"/>
        <item x="746"/>
        <item x="211"/>
        <item x="35"/>
        <item x="125"/>
        <item x="209"/>
        <item x="372"/>
        <item x="452"/>
        <item x="123"/>
        <item x="629"/>
        <item x="401"/>
        <item x="738"/>
        <item x="480"/>
        <item x="158"/>
        <item x="33"/>
        <item x="66"/>
        <item x="566"/>
        <item x="92"/>
        <item x="749"/>
        <item x="716"/>
        <item x="661"/>
        <item x="366"/>
        <item x="202"/>
        <item x="22"/>
        <item x="26"/>
        <item x="285"/>
        <item x="117"/>
        <item x="747"/>
        <item x="622"/>
        <item x="362"/>
        <item x="281"/>
        <item x="534"/>
        <item x="710"/>
        <item x="113"/>
        <item x="443"/>
        <item x="198"/>
        <item x="65"/>
        <item x="479"/>
        <item x="400"/>
        <item x="157"/>
        <item x="240"/>
        <item x="142"/>
        <item x="55"/>
        <item x="530"/>
        <item x="651"/>
        <item x="737"/>
        <item x="618"/>
        <item x="706"/>
        <item x="495"/>
        <item x="664"/>
        <item x="414"/>
        <item x="83"/>
        <item x="580"/>
        <item x="335"/>
        <item x="258"/>
        <item x="177"/>
        <item x="89"/>
        <item x="29"/>
        <item x="537"/>
        <item x="288"/>
        <item x="205"/>
        <item x="625"/>
        <item x="369"/>
        <item x="120"/>
        <item x="448"/>
        <item x="750"/>
        <item x="356"/>
        <item x="275"/>
        <item x="105"/>
        <item x="370"/>
        <item x="450"/>
        <item x="31"/>
        <item x="207"/>
        <item x="121"/>
        <item x="289"/>
        <item x="190"/>
        <item x="14"/>
        <item x="434"/>
        <item x="272"/>
        <item x="102"/>
        <item x="521"/>
        <item x="140"/>
        <item x="466"/>
        <item x="306"/>
        <item x="639"/>
        <item x="227"/>
        <item x="388"/>
        <item x="553"/>
        <item x="53"/>
        <item x="726"/>
        <item x="271"/>
        <item x="433"/>
        <item x="101"/>
        <item x="520"/>
        <item x="610"/>
        <item x="713"/>
        <item x="609"/>
        <item x="697"/>
        <item x="698"/>
        <item x="650"/>
        <item x="399"/>
        <item x="565"/>
        <item x="64"/>
        <item x="478"/>
        <item x="736"/>
        <item x="239"/>
        <item x="156"/>
        <item x="320"/>
        <item x="757"/>
        <item x="503"/>
        <item x="587"/>
        <item x="672"/>
        <item x="522"/>
        <item x="15"/>
        <item x="103"/>
        <item x="435"/>
        <item x="273"/>
        <item x="191"/>
        <item x="611"/>
        <item x="699"/>
        <item x="342"/>
        <item x="502"/>
        <item x="671"/>
        <item x="586"/>
        <item x="756"/>
        <item x="189"/>
        <item x="13"/>
        <item x="458"/>
        <item x="39"/>
        <item x="354"/>
        <item x="544"/>
        <item x="378"/>
        <item x="296"/>
        <item x="721"/>
        <item x="216"/>
        <item x="130"/>
        <item x="634"/>
        <item x="270"/>
        <item x="100"/>
        <item x="77"/>
        <item x="490"/>
        <item x="330"/>
        <item x="409"/>
        <item x="248"/>
        <item x="6"/>
        <item x="347"/>
        <item x="266"/>
        <item x="95"/>
        <item x="432"/>
        <item x="608"/>
        <item x="519"/>
        <item x="379"/>
        <item x="40"/>
        <item x="217"/>
        <item x="602"/>
        <item x="691"/>
        <item x="513"/>
        <item x="427"/>
        <item x="714"/>
        <item x="627"/>
        <item x="76"/>
        <item x="329"/>
        <item x="408"/>
        <item x="247"/>
        <item x="165"/>
        <item x="489"/>
        <item x="477"/>
        <item x="318"/>
        <item x="61"/>
        <item x="8"/>
        <item x="605"/>
        <item x="694"/>
        <item x="516"/>
        <item x="3"/>
        <item x="345"/>
        <item x="511"/>
        <item x="263"/>
        <item x="181"/>
        <item x="424"/>
        <item x="93"/>
        <item x="298"/>
        <item x="381"/>
        <item x="132"/>
        <item x="460"/>
        <item x="219"/>
        <item x="42"/>
        <item x="197"/>
        <item x="112"/>
        <item x="442"/>
        <item x="21"/>
        <item x="280"/>
        <item x="600"/>
        <item x="768"/>
        <item x="683"/>
        <item x="596"/>
        <item x="689"/>
        <item x="352"/>
        <item x="99"/>
        <item x="11"/>
        <item x="188"/>
        <item x="431"/>
        <item x="269"/>
        <item x="546"/>
        <item x="529"/>
        <item x="617"/>
        <item x="705"/>
        <item x="518"/>
        <item x="606"/>
        <item x="695"/>
        <item x="346"/>
        <item x="183"/>
        <item x="265"/>
        <item x="5"/>
        <item x="377"/>
        <item x="215"/>
        <item x="295"/>
        <item x="633"/>
        <item x="457"/>
        <item x="543"/>
        <item x="129"/>
        <item x="720"/>
        <item x="38"/>
        <item x="601"/>
        <item x="512"/>
        <item x="426"/>
        <item x="690"/>
        <item x="719"/>
        <item x="96"/>
        <item x="515"/>
        <item x="349"/>
        <item x="185"/>
        <item x="428"/>
        <item x="769"/>
        <item x="684"/>
        <item x="604"/>
        <item x="693"/>
        <item x="375"/>
        <item x="293"/>
        <item x="455"/>
        <item x="213"/>
        <item x="37"/>
        <item x="127"/>
        <item x="632"/>
        <item x="542"/>
        <item x="63"/>
        <item x="155"/>
        <item x="238"/>
        <item x="9"/>
        <item x="186"/>
        <item x="98"/>
        <item x="187"/>
        <item x="267"/>
        <item x="10"/>
        <item x="97"/>
        <item x="268"/>
        <item x="351"/>
        <item x="430"/>
        <item x="517"/>
        <item x="429"/>
        <item x="350"/>
        <item x="673"/>
        <item x="758"/>
        <item x="588"/>
        <item x="680"/>
        <item x="765"/>
        <item x="595"/>
        <item x="496"/>
        <item x="254"/>
        <item x="172"/>
        <item x="85"/>
        <item x="665"/>
        <item x="415"/>
        <item x="337"/>
        <item x="751"/>
        <item x="149"/>
        <item x="234"/>
        <item x="647"/>
        <item x="314"/>
        <item x="396"/>
        <item x="218"/>
        <item x="41"/>
        <item x="297"/>
        <item x="722"/>
        <item x="380"/>
        <item x="459"/>
        <item x="635"/>
        <item x="131"/>
        <item x="545"/>
        <item x="734"/>
        <item x="561"/>
        <item x="474"/>
        <item x="679"/>
        <item x="764"/>
        <item x="505"/>
        <item x="591"/>
        <item x="338"/>
        <item x="255"/>
        <item x="87"/>
        <item x="174"/>
        <item x="675"/>
        <item x="760"/>
        <item x="353"/>
        <item x="12"/>
        <item x="325"/>
        <item x="607"/>
        <item x="244"/>
        <item x="485"/>
        <item x="572"/>
        <item x="696"/>
        <item x="404"/>
        <item x="73"/>
        <item x="416"/>
        <item x="742"/>
        <item x="656"/>
        <item x="497"/>
        <item x="752"/>
        <item x="581"/>
        <item x="666"/>
        <item x="594"/>
        <item x="508"/>
        <item x="678"/>
        <item x="506"/>
        <item x="592"/>
        <item x="761"/>
        <item x="676"/>
        <item x="763"/>
        <item x="554"/>
        <item x="389"/>
        <item x="307"/>
        <item x="141"/>
        <item x="54"/>
        <item x="228"/>
        <item x="467"/>
        <item x="507"/>
        <item x="593"/>
        <item x="762"/>
        <item x="677"/>
        <item x="361"/>
        <item x="196"/>
        <item x="20"/>
        <item x="111"/>
        <item x="279"/>
        <item x="441"/>
        <item x="640"/>
        <item x="727"/>
        <item x="528"/>
        <item x="616"/>
        <item x="704"/>
        <item x="771"/>
        <item x="597"/>
        <item x="770"/>
        <item x="685"/>
        <item x="670"/>
        <item x="585"/>
        <item x="420"/>
        <item x="501"/>
        <item x="173"/>
        <item x="86"/>
        <item x="686"/>
        <item x="643"/>
        <item x="230"/>
        <item x="310"/>
        <item x="557"/>
        <item x="730"/>
        <item x="392"/>
        <item x="470"/>
        <item x="145"/>
        <item x="682"/>
        <item x="767"/>
        <item x="471"/>
        <item x="445"/>
        <item x="393"/>
        <item x="558"/>
        <item x="731"/>
        <item x="146"/>
        <item x="200"/>
        <item x="311"/>
        <item x="231"/>
        <item x="644"/>
        <item x="708"/>
        <item x="24"/>
        <item x="364"/>
        <item x="283"/>
        <item x="532"/>
        <item x="115"/>
        <item x="620"/>
        <item x="582"/>
        <item x="175"/>
        <item x="667"/>
        <item x="753"/>
        <item x="339"/>
        <item x="417"/>
        <item x="498"/>
        <item x="232"/>
        <item x="472"/>
        <item x="147"/>
        <item x="559"/>
        <item x="256"/>
        <item x="732"/>
        <item x="312"/>
        <item x="394"/>
        <item x="88"/>
        <item x="645"/>
        <item x="402"/>
        <item x="71"/>
        <item x="323"/>
        <item x="161"/>
        <item x="242"/>
        <item x="724"/>
        <item x="49"/>
        <item x="224"/>
        <item x="385"/>
        <item x="137"/>
        <item x="302"/>
        <item x="462"/>
        <item x="550"/>
        <item x="483"/>
        <item x="52"/>
        <item x="139"/>
        <item x="305"/>
        <item x="552"/>
        <item x="638"/>
        <item x="725"/>
        <item x="465"/>
        <item x="226"/>
        <item x="654"/>
        <item x="569"/>
        <item x="739"/>
        <item x="229"/>
        <item x="556"/>
        <item x="642"/>
        <item x="144"/>
        <item x="309"/>
        <item x="729"/>
        <item x="469"/>
        <item x="391"/>
        <item x="590"/>
        <item x="637"/>
        <item x="551"/>
        <item x="386"/>
        <item x="303"/>
        <item x="50"/>
        <item x="463"/>
        <item x="57"/>
        <item x="395"/>
        <item x="733"/>
        <item x="473"/>
        <item x="233"/>
        <item x="313"/>
        <item x="148"/>
        <item x="646"/>
        <item x="560"/>
        <item x="564"/>
        <item x="649"/>
        <item x="735"/>
        <item x="476"/>
        <item x="59"/>
        <item x="235"/>
        <item x="336"/>
        <item x="563"/>
        <item x="152"/>
        <item x="316"/>
        <item x="62"/>
        <item x="84"/>
        <item x="154"/>
        <item x="319"/>
        <item x="237"/>
        <item x="398"/>
        <item x="384"/>
        <item x="48"/>
        <item x="301"/>
        <item x="223"/>
        <item x="549"/>
        <item x="652"/>
        <item x="481"/>
        <item x="159"/>
        <item x="241"/>
        <item x="67"/>
        <item x="567"/>
        <item x="321"/>
        <item x="136"/>
        <item x="4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5" hier="-1"/>
    <pageField fld="2" hier="-1"/>
  </pageFields>
  <dataFields count="1">
    <dataField name="Moyenne de Prix/ref Numérique" fld="6" subtotal="average" baseField="0" baseItem="0"/>
  </dataFields>
  <formats count="5">
    <format dxfId="29">
      <pivotArea collapsedLevelsAreSubtotals="1" fieldPosition="0">
        <references count="1">
          <reference field="0" count="0"/>
        </references>
      </pivotArea>
    </format>
    <format dxfId="28">
      <pivotArea outline="0" collapsedLevelsAreSubtotals="1" fieldPosition="0"/>
    </format>
    <format dxfId="27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">
      <pivotArea collapsedLevelsAreSubtotals="1" fieldPosition="0">
        <references count="1">
          <reference field="0" count="1">
            <x v="8"/>
          </reference>
        </references>
      </pivotArea>
    </format>
    <format dxfId="25">
      <pivotArea grandRow="1"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B6A43-FD06-4C89-940A-36F132FBBE76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9">
  <location ref="A3:E14" firstHeaderRow="1" firstDataRow="2" firstDataCol="1" rowPageCount="1" colPageCount="1"/>
  <pivotFields count="7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axis="axisPage" numFmtId="2" multipleItemSelectionAllowed="1" showAll="0">
      <items count="549">
        <item x="300"/>
        <item x="99"/>
        <item x="3"/>
        <item h="1" x="2"/>
        <item x="124"/>
        <item x="45"/>
        <item x="12"/>
        <item x="292"/>
        <item x="126"/>
        <item x="13"/>
        <item x="5"/>
        <item x="376"/>
        <item x="356"/>
        <item x="463"/>
        <item x="165"/>
        <item x="161"/>
        <item x="237"/>
        <item x="276"/>
        <item x="318"/>
        <item x="125"/>
        <item x="429"/>
        <item x="233"/>
        <item x="87"/>
        <item x="370"/>
        <item x="284"/>
        <item x="46"/>
        <item x="322"/>
        <item x="264"/>
        <item x="194"/>
        <item x="426"/>
        <item x="168"/>
        <item x="197"/>
        <item x="144"/>
        <item x="296"/>
        <item x="77"/>
        <item x="428"/>
        <item x="130"/>
        <item x="346"/>
        <item x="226"/>
        <item x="47"/>
        <item x="166"/>
        <item x="369"/>
        <item x="136"/>
        <item x="316"/>
        <item x="9"/>
        <item x="196"/>
        <item x="64"/>
        <item x="61"/>
        <item x="81"/>
        <item x="261"/>
        <item x="195"/>
        <item x="224"/>
        <item x="122"/>
        <item x="314"/>
        <item x="378"/>
        <item x="211"/>
        <item x="402"/>
        <item x="59"/>
        <item x="41"/>
        <item x="489"/>
        <item x="70"/>
        <item x="138"/>
        <item x="52"/>
        <item x="143"/>
        <item x="42"/>
        <item x="65"/>
        <item x="6"/>
        <item x="344"/>
        <item x="54"/>
        <item x="343"/>
        <item x="234"/>
        <item x="274"/>
        <item x="368"/>
        <item x="15"/>
        <item x="272"/>
        <item x="24"/>
        <item x="381"/>
        <item x="119"/>
        <item x="118"/>
        <item x="214"/>
        <item x="293"/>
        <item x="190"/>
        <item x="208"/>
        <item x="172"/>
        <item x="155"/>
        <item x="456"/>
        <item x="397"/>
        <item x="191"/>
        <item x="303"/>
        <item x="153"/>
        <item x="202"/>
        <item x="522"/>
        <item x="527"/>
        <item x="105"/>
        <item x="294"/>
        <item x="336"/>
        <item x="310"/>
        <item x="434"/>
        <item x="301"/>
        <item x="259"/>
        <item x="142"/>
        <item x="286"/>
        <item x="435"/>
        <item x="67"/>
        <item x="422"/>
        <item x="123"/>
        <item x="375"/>
        <item x="311"/>
        <item x="295"/>
        <item x="185"/>
        <item x="204"/>
        <item x="320"/>
        <item x="89"/>
        <item x="436"/>
        <item x="222"/>
        <item x="266"/>
        <item x="440"/>
        <item x="269"/>
        <item x="201"/>
        <item x="134"/>
        <item x="37"/>
        <item x="212"/>
        <item x="107"/>
        <item x="206"/>
        <item x="80"/>
        <item x="127"/>
        <item x="163"/>
        <item x="386"/>
        <item x="58"/>
        <item x="395"/>
        <item x="92"/>
        <item x="131"/>
        <item x="48"/>
        <item x="235"/>
        <item x="162"/>
        <item x="257"/>
        <item x="160"/>
        <item x="480"/>
        <item x="49"/>
        <item x="414"/>
        <item x="334"/>
        <item x="246"/>
        <item x="388"/>
        <item x="425"/>
        <item x="203"/>
        <item x="529"/>
        <item x="482"/>
        <item x="407"/>
        <item x="29"/>
        <item x="503"/>
        <item x="14"/>
        <item x="326"/>
        <item x="187"/>
        <item x="403"/>
        <item x="181"/>
        <item x="511"/>
        <item x="173"/>
        <item x="62"/>
        <item x="90"/>
        <item x="94"/>
        <item x="540"/>
        <item x="478"/>
        <item x="366"/>
        <item x="438"/>
        <item x="464"/>
        <item x="20"/>
        <item x="332"/>
        <item x="116"/>
        <item x="93"/>
        <item x="449"/>
        <item x="16"/>
        <item x="486"/>
        <item x="547"/>
        <item x="91"/>
        <item x="504"/>
        <item x="347"/>
        <item x="280"/>
        <item x="71"/>
        <item x="112"/>
        <item x="291"/>
        <item x="117"/>
        <item x="545"/>
        <item x="238"/>
        <item x="469"/>
        <item x="523"/>
        <item x="88"/>
        <item x="380"/>
        <item x="145"/>
        <item x="7"/>
        <item x="30"/>
        <item x="541"/>
        <item x="546"/>
        <item x="76"/>
        <item x="151"/>
        <item x="243"/>
        <item x="152"/>
        <item x="455"/>
        <item x="530"/>
        <item x="544"/>
        <item x="534"/>
        <item x="4"/>
        <item x="154"/>
        <item x="217"/>
        <item x="515"/>
        <item x="33"/>
        <item x="50"/>
        <item x="250"/>
        <item x="10"/>
        <item x="424"/>
        <item x="232"/>
        <item x="491"/>
        <item x="306"/>
        <item x="39"/>
        <item x="75"/>
        <item x="423"/>
        <item x="323"/>
        <item x="404"/>
        <item x="367"/>
        <item x="385"/>
        <item x="377"/>
        <item x="32"/>
        <item x="283"/>
        <item x="325"/>
        <item x="8"/>
        <item x="396"/>
        <item x="74"/>
        <item x="228"/>
        <item x="135"/>
        <item x="437"/>
        <item x="267"/>
        <item x="416"/>
        <item x="148"/>
        <item x="445"/>
        <item x="521"/>
        <item x="465"/>
        <item x="304"/>
        <item x="457"/>
        <item x="273"/>
        <item x="430"/>
        <item x="72"/>
        <item x="102"/>
        <item x="364"/>
        <item x="219"/>
        <item x="254"/>
        <item x="453"/>
        <item x="221"/>
        <item x="21"/>
        <item x="353"/>
        <item x="231"/>
        <item x="129"/>
        <item x="216"/>
        <item x="518"/>
        <item x="159"/>
        <item x="240"/>
        <item x="66"/>
        <item x="79"/>
        <item x="371"/>
        <item x="110"/>
        <item x="209"/>
        <item x="539"/>
        <item x="359"/>
        <item x="400"/>
        <item x="506"/>
        <item x="11"/>
        <item x="331"/>
        <item x="309"/>
        <item x="34"/>
        <item x="391"/>
        <item x="26"/>
        <item x="85"/>
        <item x="387"/>
        <item x="330"/>
        <item x="405"/>
        <item x="128"/>
        <item x="223"/>
        <item x="477"/>
        <item x="38"/>
        <item x="321"/>
        <item x="533"/>
        <item x="265"/>
        <item x="164"/>
        <item x="86"/>
        <item x="406"/>
        <item x="528"/>
        <item x="490"/>
        <item x="248"/>
        <item x="363"/>
        <item x="439"/>
        <item x="454"/>
        <item x="487"/>
        <item x="262"/>
        <item x="258"/>
        <item x="502"/>
        <item x="419"/>
        <item x="182"/>
        <item x="452"/>
        <item x="461"/>
        <item x="0"/>
        <item x="113"/>
        <item x="28"/>
        <item x="210"/>
        <item x="460"/>
        <item x="51"/>
        <item x="411"/>
        <item x="394"/>
        <item x="271"/>
        <item x="312"/>
        <item x="198"/>
        <item x="345"/>
        <item x="441"/>
        <item x="177"/>
        <item x="229"/>
        <item x="352"/>
        <item x="178"/>
        <item x="56"/>
        <item x="279"/>
        <item x="362"/>
        <item x="289"/>
        <item x="200"/>
        <item x="251"/>
        <item x="433"/>
        <item x="485"/>
        <item x="183"/>
        <item x="500"/>
        <item x="27"/>
        <item x="133"/>
        <item x="230"/>
        <item x="468"/>
        <item x="348"/>
        <item x="236"/>
        <item x="35"/>
        <item x="393"/>
        <item x="496"/>
        <item x="179"/>
        <item x="340"/>
        <item x="60"/>
        <item x="507"/>
        <item x="524"/>
        <item x="420"/>
        <item x="475"/>
        <item x="374"/>
        <item x="392"/>
        <item x="308"/>
        <item x="290"/>
        <item x="78"/>
        <item x="327"/>
        <item x="313"/>
        <item x="22"/>
        <item x="538"/>
        <item x="115"/>
        <item x="349"/>
        <item x="328"/>
        <item x="189"/>
        <item x="141"/>
        <item x="525"/>
        <item x="481"/>
        <item x="297"/>
        <item x="275"/>
        <item x="218"/>
        <item x="432"/>
        <item x="497"/>
        <item x="517"/>
        <item x="1"/>
        <item x="63"/>
        <item x="270"/>
        <item x="69"/>
        <item x="360"/>
        <item x="40"/>
        <item x="252"/>
        <item x="446"/>
        <item x="444"/>
        <item x="188"/>
        <item x="97"/>
        <item x="542"/>
        <item x="239"/>
        <item x="132"/>
        <item x="473"/>
        <item x="83"/>
        <item x="213"/>
        <item x="109"/>
        <item x="249"/>
        <item x="114"/>
        <item x="84"/>
        <item x="167"/>
        <item x="36"/>
        <item x="450"/>
        <item x="488"/>
        <item x="298"/>
        <item x="484"/>
        <item x="140"/>
        <item x="319"/>
        <item x="365"/>
        <item x="526"/>
        <item x="501"/>
        <item x="255"/>
        <item x="492"/>
        <item x="95"/>
        <item x="147"/>
        <item x="384"/>
        <item x="462"/>
        <item x="516"/>
        <item x="401"/>
        <item x="305"/>
        <item x="285"/>
        <item x="98"/>
        <item x="494"/>
        <item x="169"/>
        <item x="447"/>
        <item x="519"/>
        <item x="398"/>
        <item x="431"/>
        <item x="421"/>
        <item x="111"/>
        <item x="158"/>
        <item x="335"/>
        <item x="139"/>
        <item x="247"/>
        <item x="532"/>
        <item x="472"/>
        <item x="474"/>
        <item x="55"/>
        <item x="509"/>
        <item x="307"/>
        <item x="57"/>
        <item x="372"/>
        <item x="451"/>
        <item x="17"/>
        <item x="495"/>
        <item x="373"/>
        <item x="146"/>
        <item x="225"/>
        <item x="418"/>
        <item x="399"/>
        <item x="176"/>
        <item x="341"/>
        <item x="184"/>
        <item x="44"/>
        <item x="25"/>
        <item x="458"/>
        <item x="459"/>
        <item x="277"/>
        <item x="207"/>
        <item x="358"/>
        <item x="278"/>
        <item x="53"/>
        <item x="415"/>
        <item x="342"/>
        <item x="256"/>
        <item x="215"/>
        <item x="96"/>
        <item x="302"/>
        <item x="282"/>
        <item x="466"/>
        <item x="357"/>
        <item x="73"/>
        <item x="108"/>
        <item x="106"/>
        <item x="417"/>
        <item x="535"/>
        <item x="493"/>
        <item x="193"/>
        <item x="317"/>
        <item x="408"/>
        <item x="281"/>
        <item x="150"/>
        <item x="382"/>
        <item x="241"/>
        <item x="333"/>
        <item x="520"/>
        <item x="442"/>
        <item x="383"/>
        <item x="409"/>
        <item x="361"/>
        <item x="68"/>
        <item x="18"/>
        <item x="103"/>
        <item x="479"/>
        <item x="263"/>
        <item x="337"/>
        <item x="505"/>
        <item x="338"/>
        <item x="379"/>
        <item x="242"/>
        <item x="531"/>
        <item x="157"/>
        <item x="100"/>
        <item x="253"/>
        <item x="354"/>
        <item x="199"/>
        <item x="543"/>
        <item x="476"/>
        <item x="19"/>
        <item x="31"/>
        <item x="170"/>
        <item x="186"/>
        <item x="350"/>
        <item x="410"/>
        <item x="299"/>
        <item x="508"/>
        <item x="514"/>
        <item x="171"/>
        <item x="510"/>
        <item x="180"/>
        <item x="192"/>
        <item x="389"/>
        <item x="351"/>
        <item x="498"/>
        <item x="513"/>
        <item x="82"/>
        <item x="137"/>
        <item x="101"/>
        <item x="268"/>
        <item x="174"/>
        <item x="156"/>
        <item x="324"/>
        <item x="220"/>
        <item x="244"/>
        <item x="412"/>
        <item x="512"/>
        <item x="287"/>
        <item x="288"/>
        <item x="329"/>
        <item x="149"/>
        <item x="205"/>
        <item x="443"/>
        <item x="467"/>
        <item x="227"/>
        <item x="355"/>
        <item x="23"/>
        <item x="260"/>
        <item x="536"/>
        <item x="470"/>
        <item x="121"/>
        <item x="315"/>
        <item x="175"/>
        <item x="43"/>
        <item x="339"/>
        <item x="104"/>
        <item x="390"/>
        <item x="245"/>
        <item x="483"/>
        <item x="120"/>
        <item x="448"/>
        <item x="499"/>
        <item x="413"/>
        <item x="427"/>
        <item x="471"/>
        <item x="537"/>
        <item t="default"/>
      </items>
    </pivotField>
    <pivotField numFmtId="2" showAll="0"/>
    <pivotField numFmtId="2" showAll="0"/>
    <pivotField axis="axisCol" multipleItemSelectionAllowed="1" showAll="0">
      <items count="6">
        <item x="0"/>
        <item x="2"/>
        <item x="4"/>
        <item h="1" x="1"/>
        <item h="1" x="3"/>
        <item t="default"/>
      </items>
    </pivotField>
    <pivotField dataField="1" numFmtId="2" multipleItemSelectionAllowed="1" showAll="0">
      <items count="774">
        <item h="1" x="2"/>
        <item x="108"/>
        <item x="359"/>
        <item x="439"/>
        <item x="56"/>
        <item x="390"/>
        <item x="143"/>
        <item x="308"/>
        <item x="641"/>
        <item x="555"/>
        <item x="728"/>
        <item x="468"/>
        <item x="526"/>
        <item x="614"/>
        <item x="702"/>
        <item x="182"/>
        <item x="4"/>
        <item x="94"/>
        <item x="264"/>
        <item x="425"/>
        <item x="184"/>
        <item x="514"/>
        <item x="176"/>
        <item x="257"/>
        <item x="692"/>
        <item x="7"/>
        <item x="348"/>
        <item x="603"/>
        <item x="193"/>
        <item x="17"/>
        <item x="106"/>
        <item x="107"/>
        <item x="357"/>
        <item x="277"/>
        <item x="194"/>
        <item x="276"/>
        <item x="358"/>
        <item x="700"/>
        <item x="524"/>
        <item x="612"/>
        <item x="437"/>
        <item x="613"/>
        <item x="525"/>
        <item x="701"/>
        <item x="438"/>
        <item x="221"/>
        <item x="382"/>
        <item x="44"/>
        <item x="134"/>
        <item x="299"/>
        <item x="500"/>
        <item x="419"/>
        <item x="584"/>
        <item x="341"/>
        <item x="755"/>
        <item x="669"/>
        <item x="163"/>
        <item x="326"/>
        <item x="74"/>
        <item x="245"/>
        <item x="405"/>
        <item x="58"/>
        <item x="151"/>
        <item x="444"/>
        <item x="363"/>
        <item x="486"/>
        <item x="199"/>
        <item x="114"/>
        <item x="282"/>
        <item x="23"/>
        <item x="573"/>
        <item x="657"/>
        <item x="743"/>
        <item x="287"/>
        <item x="368"/>
        <item x="204"/>
        <item x="119"/>
        <item x="28"/>
        <item x="630"/>
        <item x="453"/>
        <item x="373"/>
        <item x="34"/>
        <item x="210"/>
        <item x="540"/>
        <item x="291"/>
        <item x="717"/>
        <item x="124"/>
        <item x="547"/>
        <item x="636"/>
        <item x="27"/>
        <item x="367"/>
        <item x="286"/>
        <item x="711"/>
        <item x="203"/>
        <item x="535"/>
        <item x="623"/>
        <item x="118"/>
        <item x="531"/>
        <item x="167"/>
        <item x="250"/>
        <item x="332"/>
        <item x="43"/>
        <item x="133"/>
        <item x="220"/>
        <item x="447"/>
        <item x="619"/>
        <item x="418"/>
        <item x="707"/>
        <item x="536"/>
        <item x="624"/>
        <item x="712"/>
        <item x="70"/>
        <item x="482"/>
        <item x="568"/>
        <item x="653"/>
        <item x="290"/>
        <item x="208"/>
        <item x="715"/>
        <item x="150"/>
        <item x="315"/>
        <item x="32"/>
        <item x="122"/>
        <item x="539"/>
        <item x="628"/>
        <item x="451"/>
        <item x="371"/>
        <item x="397"/>
        <item x="475"/>
        <item x="648"/>
        <item x="562"/>
        <item x="740"/>
        <item x="655"/>
        <item x="570"/>
        <item x="387"/>
        <item x="464"/>
        <item x="225"/>
        <item x="304"/>
        <item x="51"/>
        <item x="138"/>
        <item x="80"/>
        <item x="169"/>
        <item x="30"/>
        <item x="626"/>
        <item x="449"/>
        <item x="206"/>
        <item x="538"/>
        <item x="461"/>
        <item x="300"/>
        <item x="135"/>
        <item x="548"/>
        <item x="222"/>
        <item x="46"/>
        <item x="383"/>
        <item x="723"/>
        <item x="162"/>
        <item x="72"/>
        <item x="324"/>
        <item x="741"/>
        <item x="403"/>
        <item x="484"/>
        <item x="243"/>
        <item x="571"/>
        <item x="128"/>
        <item x="456"/>
        <item x="376"/>
        <item x="214"/>
        <item x="294"/>
        <item x="412"/>
        <item x="252"/>
        <item x="153"/>
        <item x="236"/>
        <item x="60"/>
        <item x="317"/>
        <item x="360"/>
        <item x="278"/>
        <item x="19"/>
        <item x="440"/>
        <item x="527"/>
        <item x="195"/>
        <item x="110"/>
        <item x="327"/>
        <item x="487"/>
        <item x="406"/>
        <item x="574"/>
        <item x="18"/>
        <item x="109"/>
        <item x="16"/>
        <item x="523"/>
        <item x="355"/>
        <item x="104"/>
        <item x="274"/>
        <item x="192"/>
        <item x="436"/>
        <item x="658"/>
        <item x="615"/>
        <item x="365"/>
        <item x="621"/>
        <item x="284"/>
        <item x="533"/>
        <item x="446"/>
        <item x="116"/>
        <item x="25"/>
        <item x="709"/>
        <item x="201"/>
        <item x="493"/>
        <item x="578"/>
        <item x="662"/>
        <item x="748"/>
        <item x="744"/>
        <item x="703"/>
        <item x="160"/>
        <item x="68"/>
        <item x="681"/>
        <item x="260"/>
        <item x="178"/>
        <item x="328"/>
        <item x="246"/>
        <item x="488"/>
        <item x="575"/>
        <item x="164"/>
        <item x="75"/>
        <item x="407"/>
        <item x="766"/>
        <item x="659"/>
        <item x="772"/>
        <item x="45"/>
        <item x="745"/>
        <item x="69"/>
        <item x="322"/>
        <item x="171"/>
        <item x="82"/>
        <item x="1"/>
        <item x="91"/>
        <item x="262"/>
        <item x="180"/>
        <item x="510"/>
        <item x="344"/>
        <item x="423"/>
        <item x="374"/>
        <item x="126"/>
        <item x="36"/>
        <item x="292"/>
        <item x="212"/>
        <item x="454"/>
        <item x="541"/>
        <item x="631"/>
        <item x="718"/>
        <item x="589"/>
        <item x="759"/>
        <item x="504"/>
        <item x="599"/>
        <item x="674"/>
        <item x="421"/>
        <item x="688"/>
        <item x="78"/>
        <item x="79"/>
        <item x="494"/>
        <item x="413"/>
        <item x="334"/>
        <item x="81"/>
        <item x="253"/>
        <item x="170"/>
        <item x="168"/>
        <item x="179"/>
        <item x="90"/>
        <item x="0"/>
        <item x="422"/>
        <item x="261"/>
        <item x="509"/>
        <item x="343"/>
        <item x="166"/>
        <item x="251"/>
        <item x="249"/>
        <item x="331"/>
        <item x="333"/>
        <item x="411"/>
        <item x="492"/>
        <item x="577"/>
        <item x="410"/>
        <item x="583"/>
        <item x="499"/>
        <item x="340"/>
        <item x="754"/>
        <item x="259"/>
        <item x="668"/>
        <item x="491"/>
        <item x="576"/>
        <item x="660"/>
        <item x="579"/>
        <item x="598"/>
        <item x="663"/>
        <item x="687"/>
        <item x="746"/>
        <item x="211"/>
        <item x="35"/>
        <item x="125"/>
        <item x="209"/>
        <item x="372"/>
        <item x="452"/>
        <item x="123"/>
        <item x="629"/>
        <item x="401"/>
        <item x="738"/>
        <item x="480"/>
        <item x="158"/>
        <item x="33"/>
        <item x="66"/>
        <item x="566"/>
        <item x="92"/>
        <item x="749"/>
        <item x="716"/>
        <item x="661"/>
        <item x="366"/>
        <item x="202"/>
        <item x="22"/>
        <item x="26"/>
        <item x="285"/>
        <item x="117"/>
        <item x="747"/>
        <item x="622"/>
        <item x="362"/>
        <item x="281"/>
        <item x="534"/>
        <item x="710"/>
        <item x="113"/>
        <item x="443"/>
        <item x="198"/>
        <item x="65"/>
        <item x="479"/>
        <item x="400"/>
        <item x="157"/>
        <item x="240"/>
        <item x="142"/>
        <item x="55"/>
        <item x="530"/>
        <item x="651"/>
        <item x="737"/>
        <item x="618"/>
        <item x="706"/>
        <item x="495"/>
        <item x="664"/>
        <item x="414"/>
        <item x="83"/>
        <item x="580"/>
        <item x="335"/>
        <item x="258"/>
        <item x="177"/>
        <item x="89"/>
        <item x="29"/>
        <item x="537"/>
        <item x="288"/>
        <item x="205"/>
        <item x="625"/>
        <item x="369"/>
        <item x="120"/>
        <item x="448"/>
        <item x="750"/>
        <item x="356"/>
        <item x="275"/>
        <item x="105"/>
        <item x="370"/>
        <item x="450"/>
        <item x="31"/>
        <item x="207"/>
        <item x="121"/>
        <item x="289"/>
        <item x="190"/>
        <item x="14"/>
        <item x="434"/>
        <item x="272"/>
        <item x="102"/>
        <item x="521"/>
        <item x="140"/>
        <item x="466"/>
        <item x="306"/>
        <item x="639"/>
        <item x="227"/>
        <item x="388"/>
        <item x="553"/>
        <item x="53"/>
        <item x="726"/>
        <item x="271"/>
        <item x="433"/>
        <item x="101"/>
        <item x="520"/>
        <item x="610"/>
        <item x="713"/>
        <item x="609"/>
        <item x="697"/>
        <item x="698"/>
        <item x="650"/>
        <item x="399"/>
        <item x="565"/>
        <item x="64"/>
        <item x="478"/>
        <item x="736"/>
        <item x="239"/>
        <item x="156"/>
        <item x="320"/>
        <item x="757"/>
        <item x="503"/>
        <item x="587"/>
        <item x="672"/>
        <item x="522"/>
        <item x="15"/>
        <item x="103"/>
        <item x="435"/>
        <item x="273"/>
        <item x="191"/>
        <item x="611"/>
        <item x="699"/>
        <item x="342"/>
        <item x="502"/>
        <item x="671"/>
        <item x="586"/>
        <item x="756"/>
        <item x="189"/>
        <item x="13"/>
        <item x="458"/>
        <item x="39"/>
        <item x="354"/>
        <item x="544"/>
        <item x="378"/>
        <item x="296"/>
        <item x="721"/>
        <item x="216"/>
        <item x="130"/>
        <item x="634"/>
        <item x="270"/>
        <item x="100"/>
        <item x="77"/>
        <item x="490"/>
        <item x="330"/>
        <item x="409"/>
        <item x="248"/>
        <item x="6"/>
        <item x="347"/>
        <item x="266"/>
        <item x="95"/>
        <item x="432"/>
        <item x="608"/>
        <item x="519"/>
        <item x="379"/>
        <item x="40"/>
        <item x="217"/>
        <item x="602"/>
        <item x="691"/>
        <item x="513"/>
        <item x="427"/>
        <item x="714"/>
        <item x="627"/>
        <item x="76"/>
        <item x="329"/>
        <item x="408"/>
        <item x="247"/>
        <item x="165"/>
        <item x="489"/>
        <item x="477"/>
        <item x="318"/>
        <item x="61"/>
        <item x="8"/>
        <item x="605"/>
        <item x="694"/>
        <item x="516"/>
        <item x="3"/>
        <item x="345"/>
        <item x="511"/>
        <item x="263"/>
        <item x="181"/>
        <item x="424"/>
        <item x="93"/>
        <item x="298"/>
        <item x="381"/>
        <item x="132"/>
        <item x="460"/>
        <item x="219"/>
        <item x="42"/>
        <item x="197"/>
        <item x="112"/>
        <item x="442"/>
        <item x="21"/>
        <item x="280"/>
        <item x="600"/>
        <item x="768"/>
        <item x="683"/>
        <item x="596"/>
        <item x="689"/>
        <item x="352"/>
        <item x="99"/>
        <item x="11"/>
        <item x="188"/>
        <item x="431"/>
        <item x="269"/>
        <item x="546"/>
        <item x="529"/>
        <item x="617"/>
        <item x="705"/>
        <item x="518"/>
        <item x="606"/>
        <item x="695"/>
        <item x="346"/>
        <item x="183"/>
        <item x="265"/>
        <item x="5"/>
        <item x="377"/>
        <item x="215"/>
        <item x="295"/>
        <item x="633"/>
        <item x="457"/>
        <item x="543"/>
        <item x="129"/>
        <item x="720"/>
        <item x="38"/>
        <item x="601"/>
        <item x="512"/>
        <item x="426"/>
        <item x="690"/>
        <item x="719"/>
        <item x="96"/>
        <item x="515"/>
        <item x="349"/>
        <item x="185"/>
        <item x="428"/>
        <item x="769"/>
        <item x="684"/>
        <item x="604"/>
        <item x="693"/>
        <item x="375"/>
        <item x="293"/>
        <item x="455"/>
        <item x="213"/>
        <item x="37"/>
        <item x="127"/>
        <item x="632"/>
        <item x="542"/>
        <item x="63"/>
        <item x="155"/>
        <item x="238"/>
        <item x="9"/>
        <item x="186"/>
        <item x="98"/>
        <item x="187"/>
        <item x="267"/>
        <item x="10"/>
        <item x="97"/>
        <item x="268"/>
        <item x="351"/>
        <item x="430"/>
        <item x="517"/>
        <item x="429"/>
        <item x="350"/>
        <item x="673"/>
        <item x="758"/>
        <item x="588"/>
        <item x="680"/>
        <item x="765"/>
        <item x="595"/>
        <item x="496"/>
        <item x="254"/>
        <item x="172"/>
        <item x="85"/>
        <item x="665"/>
        <item x="415"/>
        <item x="337"/>
        <item x="751"/>
        <item x="149"/>
        <item x="234"/>
        <item x="647"/>
        <item x="314"/>
        <item x="396"/>
        <item x="218"/>
        <item x="41"/>
        <item x="297"/>
        <item x="722"/>
        <item x="380"/>
        <item x="459"/>
        <item x="635"/>
        <item x="131"/>
        <item x="545"/>
        <item x="734"/>
        <item x="561"/>
        <item x="474"/>
        <item x="679"/>
        <item x="764"/>
        <item x="505"/>
        <item x="591"/>
        <item x="338"/>
        <item x="255"/>
        <item x="87"/>
        <item x="174"/>
        <item x="675"/>
        <item x="760"/>
        <item x="353"/>
        <item x="12"/>
        <item x="325"/>
        <item x="607"/>
        <item x="244"/>
        <item x="485"/>
        <item x="572"/>
        <item x="696"/>
        <item x="404"/>
        <item x="73"/>
        <item x="416"/>
        <item x="742"/>
        <item x="656"/>
        <item x="497"/>
        <item x="752"/>
        <item x="581"/>
        <item x="666"/>
        <item x="594"/>
        <item x="508"/>
        <item x="678"/>
        <item x="506"/>
        <item x="592"/>
        <item x="761"/>
        <item x="676"/>
        <item x="763"/>
        <item x="554"/>
        <item x="389"/>
        <item x="307"/>
        <item x="141"/>
        <item x="54"/>
        <item x="228"/>
        <item x="467"/>
        <item x="507"/>
        <item x="593"/>
        <item x="762"/>
        <item x="677"/>
        <item x="361"/>
        <item x="196"/>
        <item x="20"/>
        <item x="111"/>
        <item x="279"/>
        <item x="441"/>
        <item x="640"/>
        <item x="727"/>
        <item x="528"/>
        <item x="616"/>
        <item x="704"/>
        <item x="771"/>
        <item x="597"/>
        <item x="770"/>
        <item x="685"/>
        <item x="670"/>
        <item x="585"/>
        <item x="420"/>
        <item x="501"/>
        <item x="173"/>
        <item x="86"/>
        <item x="686"/>
        <item x="643"/>
        <item x="230"/>
        <item x="310"/>
        <item x="557"/>
        <item x="730"/>
        <item x="392"/>
        <item x="470"/>
        <item x="145"/>
        <item x="682"/>
        <item x="767"/>
        <item x="471"/>
        <item x="445"/>
        <item x="393"/>
        <item x="558"/>
        <item x="731"/>
        <item x="146"/>
        <item x="200"/>
        <item x="311"/>
        <item x="231"/>
        <item x="644"/>
        <item x="708"/>
        <item x="24"/>
        <item x="364"/>
        <item x="283"/>
        <item x="532"/>
        <item x="115"/>
        <item x="620"/>
        <item x="582"/>
        <item x="175"/>
        <item x="667"/>
        <item x="753"/>
        <item x="339"/>
        <item x="417"/>
        <item x="498"/>
        <item x="232"/>
        <item x="472"/>
        <item x="147"/>
        <item x="559"/>
        <item x="256"/>
        <item x="732"/>
        <item x="312"/>
        <item x="394"/>
        <item x="88"/>
        <item x="645"/>
        <item x="402"/>
        <item x="71"/>
        <item x="323"/>
        <item x="161"/>
        <item x="242"/>
        <item x="724"/>
        <item x="49"/>
        <item x="224"/>
        <item x="385"/>
        <item x="137"/>
        <item x="302"/>
        <item x="462"/>
        <item x="550"/>
        <item x="483"/>
        <item x="52"/>
        <item x="139"/>
        <item x="305"/>
        <item x="552"/>
        <item x="638"/>
        <item x="725"/>
        <item x="465"/>
        <item x="226"/>
        <item x="654"/>
        <item x="569"/>
        <item x="739"/>
        <item x="229"/>
        <item x="556"/>
        <item x="642"/>
        <item x="144"/>
        <item x="309"/>
        <item x="729"/>
        <item x="469"/>
        <item x="391"/>
        <item x="590"/>
        <item x="637"/>
        <item x="551"/>
        <item x="386"/>
        <item x="303"/>
        <item x="50"/>
        <item x="463"/>
        <item x="57"/>
        <item x="395"/>
        <item x="733"/>
        <item x="473"/>
        <item x="233"/>
        <item x="313"/>
        <item x="148"/>
        <item x="646"/>
        <item x="560"/>
        <item x="564"/>
        <item x="649"/>
        <item x="735"/>
        <item x="476"/>
        <item x="59"/>
        <item x="235"/>
        <item x="336"/>
        <item x="563"/>
        <item x="152"/>
        <item x="316"/>
        <item x="62"/>
        <item x="84"/>
        <item x="154"/>
        <item x="319"/>
        <item x="237"/>
        <item x="398"/>
        <item x="384"/>
        <item x="48"/>
        <item x="301"/>
        <item x="223"/>
        <item x="549"/>
        <item x="652"/>
        <item x="481"/>
        <item x="159"/>
        <item x="241"/>
        <item x="67"/>
        <item x="567"/>
        <item x="321"/>
        <item x="136"/>
        <item x="4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Moyenne de Prix/ref Numérique" fld="6" subtotal="average" baseField="0" baseItem="0"/>
  </dataFields>
  <formats count="5">
    <format dxfId="24">
      <pivotArea collapsedLevelsAreSubtotals="1" fieldPosition="0">
        <references count="1">
          <reference field="0" count="0"/>
        </references>
      </pivotArea>
    </format>
    <format dxfId="23">
      <pivotArea outline="0" collapsedLevelsAreSubtotals="1" fieldPosition="0"/>
    </format>
    <format dxfId="22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collapsedLevelsAreSubtotals="1" fieldPosition="0">
        <references count="1">
          <reference field="0" count="1">
            <x v="8"/>
          </reference>
        </references>
      </pivotArea>
    </format>
    <format dxfId="20">
      <pivotArea grandRow="1" outline="0" collapsedLevelsAreSubtotals="1" fieldPosition="0"/>
    </format>
  </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2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7F944-1A71-46C3-9B01-1C90E8CC17FA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4:B14" firstHeaderRow="1" firstDataRow="1" firstDataCol="1" rowPageCount="2" colPageCount="1"/>
  <pivotFields count="8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dataField="1" numFmtId="2" showAll="0"/>
    <pivotField numFmtId="2" showAll="0"/>
    <pivotField numFmtId="2" showAll="0"/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numFmtId="2"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5" hier="-1"/>
    <pageField fld="7" hier="-1"/>
  </pageFields>
  <dataFields count="1">
    <dataField name="Nombre de Stock Moyen (UVC)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A5B92-8AD5-4699-8435-37437317C2EF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3:E14" firstHeaderRow="1" firstDataRow="2" firstDataCol="1" rowPageCount="1" colPageCount="1"/>
  <pivotFields count="8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dataField="1" numFmtId="2" showAll="0"/>
    <pivotField numFmtId="2" showAll="0"/>
    <pivotField numFmtId="2" showAll="0"/>
    <pivotField axis="axisCol" multipleItemSelectionAllowed="1" showAll="0">
      <items count="6">
        <item x="0"/>
        <item x="2"/>
        <item x="4"/>
        <item h="1" x="1"/>
        <item h="1" x="3"/>
        <item t="default"/>
      </items>
    </pivotField>
    <pivotField numFmtId="2"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Nombre de Stock Moyen (UVC)" fld="2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30905-EA83-48F7-B05C-CC20877ECE3C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C12" firstHeaderRow="0" firstDataRow="1" firstDataCol="1" rowPageCount="1" colPageCount="1"/>
  <pivotFields count="6">
    <pivotField axis="axisRow" showAll="0">
      <items count="11">
        <item x="1"/>
        <item x="2"/>
        <item x="3"/>
        <item x="4"/>
        <item x="5"/>
        <item x="6"/>
        <item x="7"/>
        <item x="8"/>
        <item h="1" x="9"/>
        <item h="1" x="0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me de Qte Réceptionnées (UVC)" fld="3" baseField="0" baseItem="0"/>
    <dataField name="Somme de Qte Expédiées (UVC)" fld="4" baseField="0" baseItem="0"/>
  </dataFields>
  <formats count="2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FA508-B3E5-4262-A8C0-97D76C68464A}" name="Tableau croisé dynamique5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0">
  <location ref="A3:B13" firstHeaderRow="1" firstDataRow="1" firstDataCol="1" rowPageCount="1" colPageCount="1"/>
  <pivotFields count="3">
    <pivotField axis="axisRow" numFmtId="1" showAll="0">
      <items count="10">
        <item x="0"/>
        <item x="2"/>
        <item x="3"/>
        <item x="1"/>
        <item x="4"/>
        <item x="5"/>
        <item x="6"/>
        <item x="8"/>
        <item x="7"/>
        <item t="default"/>
      </items>
    </pivotField>
    <pivotField dataField="1" numFmtId="1" showAll="0"/>
    <pivotField axis="axisPage" multipleItemSelectionAllowed="1" showAll="0">
      <items count="6">
        <item x="1"/>
        <item x="2"/>
        <item x="0"/>
        <item x="4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Nombre de Num CDE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45588-3F3F-46AA-B8FA-762C6D482C09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6">
    <pivotField axis="axisRow" numFmtI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me de Qte Commandees (UVC)" fld="5" baseField="0" baseItem="0"/>
    <dataField name="Somme de Qte Réceptionnées (UVC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AAC86A-8741-4C02-BF5A-93316CEEF8E7}" name="Commandes" displayName="Commandes" ref="A1:J2349" totalsRowShown="0" headerRowDxfId="71" headerRowBorderDxfId="70" tableBorderDxfId="69">
  <autoFilter ref="A1:J2349" xr:uid="{00000000-0009-0000-0000-000001000000}"/>
  <tableColumns count="10">
    <tableColumn id="1" xr3:uid="{92973205-CA65-4C40-B266-2A2E04C94A45}" name="Date de Passation de CDE" dataDxfId="68"/>
    <tableColumn id="2" xr3:uid="{973C05E2-9A95-4D9B-9623-C0EF82C8A500}" name="Num CDE" dataDxfId="67"/>
    <tableColumn id="3" xr3:uid="{D3CE3A0F-3D2B-4C4E-A1CC-285DEE1C5A6A}" name="Article Commande" dataDxfId="66"/>
    <tableColumn id="4" xr3:uid="{E50C04D3-B228-4473-8686-08D068188A51}" name="Date de Livraison prévue" dataDxfId="65"/>
    <tableColumn id="5" xr3:uid="{A0B68114-0486-4430-ACFB-B3FE28B0B523}" name="Qte Commandees (UVC)" dataDxfId="64"/>
    <tableColumn id="6" xr3:uid="{B6619411-E96E-42BC-85AC-CCF64CFBE359}" name="Famille de Produit" dataDxfId="63">
      <calculatedColumnFormula>VLOOKUP(Commandes[[#This Row],[Article Commande]],'Catégorie des articles'!A:D,4,0)</calculatedColumnFormula>
    </tableColumn>
    <tableColumn id="7" xr3:uid="{1FCB8B09-3416-4336-9A01-F980AE20C502}" name="AnnéeMois" dataDxfId="62"/>
    <tableColumn id="8" xr3:uid="{0AD5E472-9402-4C2E-A8CA-4C603F7E443B}" name="Cles NumCDEArticleCommande" dataDxfId="61">
      <calculatedColumnFormula>Commandes[[#This Row],[Num CDE]]&amp;Commandes[[#This Row],[AnnéeMois]]</calculatedColumnFormula>
    </tableColumn>
    <tableColumn id="9" xr3:uid="{52EF3CDA-D410-4212-8BD4-2336528A63E3}" name="Clef AnnéeMoisFamille" dataDxfId="60">
      <calculatedColumnFormula>Commandes[[#This Row],[AnnéeMois]]&amp;Commandes[[#This Row],[Famille de Produit]]</calculatedColumnFormula>
    </tableColumn>
    <tableColumn id="10" xr3:uid="{09248788-5B10-4778-BED7-5AE4CACA42C9}" name="AnnéeMois de réception prévue" dataDxfId="5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769F7-8E92-49EB-B324-4A5475E21767}" name="Réceptions" displayName="Réceptions" ref="A1:H2159" totalsRowShown="0" tableBorderDxfId="58">
  <autoFilter ref="A1:H2159" xr:uid="{097769F7-8E92-49EB-B324-4A5475E21767}"/>
  <tableColumns count="8">
    <tableColumn id="10" xr3:uid="{44191AD3-BAFA-4D7F-ADAE-299A19B94A88}" name="AnnéeMois" dataDxfId="57"/>
    <tableColumn id="1" xr3:uid="{D8379B90-1E95-44DB-903D-FD743BDBB314}" name="Num CDE" dataDxfId="56"/>
    <tableColumn id="2" xr3:uid="{B4180158-6431-4B14-A749-E8EDEF540FE4}" name="Article Commande" dataDxfId="55"/>
    <tableColumn id="3" xr3:uid="{356AA4B6-B461-4514-9F26-4C53868F958E}" name="Date de Reception" dataDxfId="54"/>
    <tableColumn id="5" xr3:uid="{37F6CDB7-585E-41FA-AB94-AF9AFF814DEF}" name="Qte receptionnee (UVC)" dataDxfId="53"/>
    <tableColumn id="6" xr3:uid="{97BBB86D-4AD4-477B-B166-5A938E102400}" name="Famille de Produit" dataDxfId="52">
      <calculatedColumnFormula>VLOOKUP(Réception!C2,'Catégorie des articles'!A:D,4,0)</calculatedColumnFormula>
    </tableColumn>
    <tableColumn id="8" xr3:uid="{1A641A1A-22F1-4B9D-A7D2-8024FFE0A08D}" name="Cles AnnéeMoisFamille" dataDxfId="51">
      <calculatedColumnFormula>Réceptions[[#This Row],[AnnéeMois]]&amp;Réceptions[[#This Row],[Famille de Produit]]</calculatedColumnFormula>
    </tableColumn>
    <tableColumn id="4" xr3:uid="{9A7DA147-69C9-4805-8F66-003A4464AB7B}" name="Clef NumCDEArticleCommande" dataDxfId="50">
      <calculatedColumnFormula>Réceptions[[#This Row],[Num CDE]]&amp;Réceptions[[#This Row],[AnnéeMois]]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F40D5-6A94-4FB6-923E-AAF976C5D874}" name="Expéditions" displayName="Expéditions" ref="A1:I929" totalsRowShown="0">
  <autoFilter ref="A1:I929" xr:uid="{00000000-0001-0000-0300-000000000000}"/>
  <tableColumns count="9">
    <tableColumn id="1" xr3:uid="{8217055E-2ABA-40EF-A809-718502BB0FF9}" name="AnnéeMois" dataDxfId="49"/>
    <tableColumn id="2" xr3:uid="{685037F2-2FDB-46AC-B31F-E95B55B2A27A}" name="Codes Produits Achetes" dataDxfId="48"/>
    <tableColumn id="3" xr3:uid="{CE867EB9-E50C-4221-B01E-F96D17E18675}" name="Stock Moyen (UVC)" dataDxfId="47"/>
    <tableColumn id="4" xr3:uid="{C8922DAB-0E8A-4764-A9FD-F9A81C522D8C}" name="Stock Moyen (PMP €)" dataDxfId="46"/>
    <tableColumn id="5" xr3:uid="{BF368D0A-93C4-410A-8174-0333FC778B9B}" name="Expeditions (UVC)" dataDxfId="45"/>
    <tableColumn id="6" xr3:uid="{5B3EE602-7C46-4C5E-92B3-372A90387393}" name="Famille de Produit" dataDxfId="44"/>
    <tableColumn id="7" xr3:uid="{50C9886A-C879-42BC-BF33-978792421CDE}" name="Prix/ref Numérique" dataDxfId="43" dataCellStyle="Monétaire">
      <calculatedColumnFormula>IFERROR(D2/C2,0)</calculatedColumnFormula>
    </tableColumn>
    <tableColumn id="8" xr3:uid="{52937AB7-7434-4203-8BB0-51E3C4BF838B}" name="Etat" dataDxfId="42">
      <calculatedColumnFormula>IF(C2&lt;=0,"Rupture","En stock")</calculatedColumnFormula>
    </tableColumn>
    <tableColumn id="10" xr3:uid="{652756E5-489F-4DAE-B225-710347659CAA}" name="Clef AnnéeMoisFamille" dataDxfId="41">
      <calculatedColumnFormula>Expéditions[[#This Row],[AnnéeMois]]&amp;Expéditions[[#This Row],[Famille de Produit]]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5C91BB-930D-4B30-B464-EA3B46389F31}" name="Consolidation" displayName="Consolidation" ref="A1:F51" totalsRowShown="0" headerRowDxfId="40" dataDxfId="39">
  <autoFilter ref="A1:F51" xr:uid="{615C91BB-930D-4B30-B464-EA3B46389F31}"/>
  <tableColumns count="6">
    <tableColumn id="1" xr3:uid="{773A4378-D8A6-4000-B22C-AA26BB59C67C}" name="AnnéeMois" dataDxfId="38"/>
    <tableColumn id="2" xr3:uid="{A80BF7CF-7848-4D73-BC0C-714F23724439}" name="Famille de Produit" dataDxfId="37"/>
    <tableColumn id="3" xr3:uid="{D7DBD73A-7504-4EFE-8221-A02B3AA993EB}" name="Clef AnnéeMoisFamille" dataDxfId="36">
      <calculatedColumnFormula>A2&amp;B2</calculatedColumnFormula>
    </tableColumn>
    <tableColumn id="4" xr3:uid="{C8EB6798-EE21-4BF5-AF04-D3A9CC1EBF0E}" name="Qte Réceptionnées (UVC)" dataDxfId="35">
      <calculatedColumnFormula>SUMIF(Réception!G:G,'Consolidation'!C2,Réception!E:E)</calculatedColumnFormula>
    </tableColumn>
    <tableColumn id="5" xr3:uid="{F4333BD9-FB04-425C-88EB-5CE559F498D6}" name="Qte Expédiées (UVC)" dataDxfId="34">
      <calculatedColumnFormula>SUMIF(Expéditions!I:I,'Consolidation'!C2,Expéditions!E:E)</calculatedColumnFormula>
    </tableColumn>
    <tableColumn id="6" xr3:uid="{F395C6C2-D6D9-4877-AA43-4F30C2E24F1C}" name="Qte Commandees (UVC)" dataDxfId="33">
      <calculatedColumnFormula>SUMIF('Commandes (CDE)'!I:I,Consolidation[[#This Row],[Clef AnnéeMoisFamille]],'Commandes (CDE)'!E:E)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3A0FCC-0F71-464F-B698-56388B919BAE}" name="Réception2" displayName="Réception2" ref="A1:C972" totalsRowShown="0">
  <autoFilter ref="A1:C972" xr:uid="{1F14D1B0-E18F-4E7F-801F-92074B134462}"/>
  <tableColumns count="3">
    <tableColumn id="1" xr3:uid="{14A92F94-7E0A-421D-86B5-26E8A709F393}" name="AnnéeMois" dataDxfId="32"/>
    <tableColumn id="2" xr3:uid="{1EAEB91D-E472-4A40-9F67-E93CBDB41117}" name="Num CDE" dataDxfId="31"/>
    <tableColumn id="3" xr3:uid="{5268C3F7-8956-4E68-9DE3-6D484400EDEB}" name="Famille de Produit" dataDxfId="30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6CDDEF-BBA3-44B3-BC9E-54F4DF7FC7E2}" name="Tableau5" displayName="Tableau5" ref="A14:C15" totalsRowShown="0" headerRowDxfId="17" dataDxfId="16">
  <autoFilter ref="A14:C15" xr:uid="{2F6CDDEF-BBA3-44B3-BC9E-54F4DF7FC7E2}"/>
  <tableColumns count="3">
    <tableColumn id="1" xr3:uid="{8B5E5945-2FE6-482B-850C-EBA309687689}" name="Variation " dataDxfId="15"/>
    <tableColumn id="2" xr3:uid="{2918771F-BBA3-4369-ABFF-731F577CFF7A}" name="Réceptions" dataDxfId="14" dataCellStyle="Pourcentage">
      <calculatedColumnFormula>(B11-B4)/B4</calculatedColumnFormula>
    </tableColumn>
    <tableColumn id="3" xr3:uid="{E481ADDD-A808-4BBE-89EC-CAA686D1805E}" name="Expéditions" dataDxfId="13" dataCellStyle="Pourcentage">
      <calculatedColumnFormula>(C11-C4)/C4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BA98C3-4E4E-4083-825A-D058EDBCDD2D}" name="Tableau58" displayName="Tableau58" ref="A16:C22" totalsRowShown="0" headerRowDxfId="12">
  <autoFilter ref="A16:C22" xr:uid="{E9BA98C3-4E4E-4083-825A-D058EDBCDD2D}"/>
  <tableColumns count="3">
    <tableColumn id="1" xr3:uid="{9A5478AC-BD03-441E-B96F-A0EAB0C76DCD}" name="Variation " dataDxfId="11"/>
    <tableColumn id="2" xr3:uid="{877C3667-133C-41B0-8625-09EA55722180}" name="Commandées" dataDxfId="10" dataCellStyle="Pourcentage">
      <calculatedColumnFormula>(B13-B4)/B4</calculatedColumnFormula>
    </tableColumn>
    <tableColumn id="3" xr3:uid="{CA765BBF-C737-4DDD-BFC5-80697178B830}" name="Réceptions" dataDxfId="9" dataCellStyle="Pourcentage">
      <calculatedColumnFormula>IFERROR((C13-C4)/C4, 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074C3A-ADCD-4918-B45F-D9F5FAD6F96E}" name="TauxdeService" displayName="TauxdeService" ref="G3:I13" totalsRowShown="0" headerRowDxfId="8" dataDxfId="7">
  <autoFilter ref="G3:I13" xr:uid="{39074C3A-ADCD-4918-B45F-D9F5FAD6F96E}"/>
  <tableColumns count="3">
    <tableColumn id="1" xr3:uid="{42E9D79C-E5BA-41E6-AE42-05BE04F8FBA6}" name="AnnéeMois" dataDxfId="6"/>
    <tableColumn id="2" xr3:uid="{911CF98C-3F29-4FB5-88BA-F7A2875371F2}" name="Taux de service" dataDxfId="5" dataCellStyle="Pourcentage"/>
    <tableColumn id="3" xr3:uid="{118DE900-C60A-4265-B5C9-BCF7FF351B7F}" name="Evolution en nb de point" dataDxfId="4" dataCellStyle="Pourcentage">
      <calculatedColumnFormula>H4-$H$14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A43B89-3068-4CB4-9F95-52DECD937CBD}" name="Synthèse" displayName="Synthèse" ref="A2:D9" totalsRowShown="0">
  <autoFilter ref="A2:D9" xr:uid="{24A43B89-3068-4CB4-9F95-52DECD937CBD}"/>
  <tableColumns count="4">
    <tableColumn id="1" xr3:uid="{A5F21BB6-7ECE-4315-B8B2-8A8EFCF79FB2}" name="Indicateur/Famille" dataDxfId="3"/>
    <tableColumn id="2" xr3:uid="{05DF3A7C-5499-46B7-86B8-E8236858A9E9}" name="Cremerie" dataDxfId="2" dataCellStyle="Pourcentage"/>
    <tableColumn id="3" xr3:uid="{F7202766-6C3B-400C-9DB1-D5242F3B2F07}" name="Emballages "/>
    <tableColumn id="4" xr3:uid="{52CA8ADB-9EAF-4774-BE83-111F5B689AA5}" name="Boulangeri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A6" sqref="A5:D6"/>
    </sheetView>
  </sheetViews>
  <sheetFormatPr baseColWidth="10" defaultColWidth="12.54296875" defaultRowHeight="15.75" customHeight="1" x14ac:dyDescent="0.25"/>
  <cols>
    <col min="1" max="1" width="14.54296875" customWidth="1"/>
    <col min="2" max="2" width="17.7265625" customWidth="1"/>
    <col min="3" max="3" width="19.453125" customWidth="1"/>
    <col min="4" max="4" width="16.453125" customWidth="1"/>
    <col min="5" max="5" width="8.54296875" customWidth="1"/>
    <col min="6" max="6" width="19.7265625" customWidth="1"/>
    <col min="7" max="26" width="8.54296875" customWidth="1"/>
  </cols>
  <sheetData>
    <row r="1" spans="1:6" ht="30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</row>
    <row r="2" spans="1:6" ht="12" customHeight="1" x14ac:dyDescent="0.25">
      <c r="A2" s="3">
        <v>5540246170256</v>
      </c>
      <c r="B2" s="4" t="s">
        <v>5</v>
      </c>
      <c r="C2" s="5" t="s">
        <v>6</v>
      </c>
      <c r="D2" s="5" t="s">
        <v>7</v>
      </c>
      <c r="E2" s="5" t="s">
        <v>8</v>
      </c>
      <c r="F2" s="3"/>
    </row>
    <row r="3" spans="1:6" ht="12" customHeight="1" x14ac:dyDescent="0.25">
      <c r="A3" s="3">
        <v>5540246170257</v>
      </c>
      <c r="B3" s="4" t="s">
        <v>9</v>
      </c>
      <c r="C3" s="5" t="s">
        <v>6</v>
      </c>
      <c r="D3" s="5" t="s">
        <v>7</v>
      </c>
      <c r="E3" s="5" t="s">
        <v>8</v>
      </c>
      <c r="F3" s="3"/>
    </row>
    <row r="4" spans="1:6" ht="12" customHeight="1" x14ac:dyDescent="0.25">
      <c r="A4" s="3">
        <v>5540246170499</v>
      </c>
      <c r="B4" s="4" t="s">
        <v>10</v>
      </c>
      <c r="C4" s="5" t="s">
        <v>6</v>
      </c>
      <c r="D4" s="5" t="s">
        <v>7</v>
      </c>
      <c r="E4" s="5" t="s">
        <v>8</v>
      </c>
      <c r="F4" s="3"/>
    </row>
    <row r="5" spans="1:6" ht="12" customHeight="1" x14ac:dyDescent="0.25">
      <c r="A5" s="3">
        <v>5540246171888</v>
      </c>
      <c r="B5" s="4" t="s">
        <v>11</v>
      </c>
      <c r="C5" s="5" t="s">
        <v>12</v>
      </c>
      <c r="D5" s="5" t="s">
        <v>7</v>
      </c>
      <c r="E5" s="5" t="s">
        <v>8</v>
      </c>
      <c r="F5" s="3"/>
    </row>
    <row r="6" spans="1:6" ht="12" customHeight="1" x14ac:dyDescent="0.25">
      <c r="A6" s="3">
        <v>5540246192213</v>
      </c>
      <c r="B6" s="4" t="s">
        <v>13</v>
      </c>
      <c r="C6" s="5" t="s">
        <v>12</v>
      </c>
      <c r="D6" s="5" t="s">
        <v>7</v>
      </c>
      <c r="E6" s="5" t="s">
        <v>8</v>
      </c>
      <c r="F6" s="3"/>
    </row>
    <row r="7" spans="1:6" ht="12" customHeight="1" x14ac:dyDescent="0.25">
      <c r="A7" s="3">
        <v>5540246193316</v>
      </c>
      <c r="B7" s="4" t="s">
        <v>14</v>
      </c>
      <c r="C7" s="5" t="s">
        <v>12</v>
      </c>
      <c r="D7" s="5" t="s">
        <v>7</v>
      </c>
      <c r="E7" s="5" t="s">
        <v>8</v>
      </c>
      <c r="F7" s="3"/>
    </row>
    <row r="8" spans="1:6" ht="12" customHeight="1" x14ac:dyDescent="0.25">
      <c r="A8" s="3">
        <v>5540246182684</v>
      </c>
      <c r="B8" s="4" t="s">
        <v>15</v>
      </c>
      <c r="C8" s="5" t="s">
        <v>12</v>
      </c>
      <c r="D8" s="5" t="s">
        <v>7</v>
      </c>
      <c r="E8" s="5" t="s">
        <v>8</v>
      </c>
      <c r="F8" s="3"/>
    </row>
    <row r="9" spans="1:6" ht="12" customHeight="1" x14ac:dyDescent="0.25">
      <c r="A9" s="3">
        <v>5540246183844</v>
      </c>
      <c r="B9" s="4" t="s">
        <v>16</v>
      </c>
      <c r="C9" s="5" t="s">
        <v>12</v>
      </c>
      <c r="D9" s="5" t="s">
        <v>7</v>
      </c>
      <c r="E9" s="5" t="s">
        <v>8</v>
      </c>
      <c r="F9" s="3"/>
    </row>
    <row r="10" spans="1:6" ht="12" customHeight="1" x14ac:dyDescent="0.25">
      <c r="A10" s="3">
        <v>5540246194467</v>
      </c>
      <c r="B10" s="4" t="s">
        <v>17</v>
      </c>
      <c r="C10" s="5" t="s">
        <v>12</v>
      </c>
      <c r="D10" s="5" t="s">
        <v>7</v>
      </c>
      <c r="E10" s="5" t="s">
        <v>8</v>
      </c>
      <c r="F10" s="3"/>
    </row>
    <row r="11" spans="1:6" ht="12" customHeight="1" x14ac:dyDescent="0.25">
      <c r="A11" s="3">
        <v>5540246196065</v>
      </c>
      <c r="B11" s="4" t="s">
        <v>18</v>
      </c>
      <c r="C11" s="5" t="s">
        <v>12</v>
      </c>
      <c r="D11" s="5" t="s">
        <v>7</v>
      </c>
      <c r="E11" s="5" t="s">
        <v>8</v>
      </c>
      <c r="F11" s="3"/>
    </row>
    <row r="12" spans="1:6" ht="12" customHeight="1" x14ac:dyDescent="0.25">
      <c r="A12" s="3">
        <v>5540246195596</v>
      </c>
      <c r="B12" s="4" t="s">
        <v>19</v>
      </c>
      <c r="C12" s="5" t="s">
        <v>20</v>
      </c>
      <c r="D12" s="5" t="s">
        <v>7</v>
      </c>
      <c r="E12" s="5" t="s">
        <v>8</v>
      </c>
      <c r="F12" s="3"/>
    </row>
    <row r="13" spans="1:6" ht="12" customHeight="1" x14ac:dyDescent="0.25">
      <c r="A13" s="3">
        <v>5540246178231</v>
      </c>
      <c r="B13" s="4" t="s">
        <v>21</v>
      </c>
      <c r="C13" s="5" t="s">
        <v>6</v>
      </c>
      <c r="D13" s="5" t="s">
        <v>7</v>
      </c>
      <c r="E13" s="5" t="s">
        <v>8</v>
      </c>
      <c r="F13" s="3"/>
    </row>
    <row r="14" spans="1:6" ht="12" customHeight="1" x14ac:dyDescent="0.25">
      <c r="A14" s="3">
        <v>5540246180522</v>
      </c>
      <c r="B14" s="4" t="s">
        <v>22</v>
      </c>
      <c r="C14" s="5" t="s">
        <v>6</v>
      </c>
      <c r="D14" s="5" t="s">
        <v>7</v>
      </c>
      <c r="E14" s="5" t="s">
        <v>8</v>
      </c>
      <c r="F14" s="3"/>
    </row>
    <row r="15" spans="1:6" ht="12" customHeight="1" x14ac:dyDescent="0.25">
      <c r="A15" s="3">
        <v>5540246182057</v>
      </c>
      <c r="B15" s="4" t="s">
        <v>22</v>
      </c>
      <c r="C15" s="5" t="s">
        <v>6</v>
      </c>
      <c r="D15" s="5" t="s">
        <v>7</v>
      </c>
      <c r="E15" s="5" t="s">
        <v>8</v>
      </c>
      <c r="F15" s="3"/>
    </row>
    <row r="16" spans="1:6" ht="12" customHeight="1" x14ac:dyDescent="0.25">
      <c r="A16" s="3">
        <v>5540246193409</v>
      </c>
      <c r="B16" s="4" t="s">
        <v>23</v>
      </c>
      <c r="C16" s="5" t="s">
        <v>6</v>
      </c>
      <c r="D16" s="5" t="s">
        <v>7</v>
      </c>
      <c r="E16" s="5" t="s">
        <v>8</v>
      </c>
      <c r="F16" s="3"/>
    </row>
    <row r="17" spans="1:6" ht="12" customHeight="1" x14ac:dyDescent="0.25">
      <c r="A17" s="3">
        <v>5540246188582</v>
      </c>
      <c r="B17" s="4" t="s">
        <v>24</v>
      </c>
      <c r="C17" s="5" t="s">
        <v>6</v>
      </c>
      <c r="D17" s="5" t="s">
        <v>7</v>
      </c>
      <c r="E17" s="5" t="s">
        <v>8</v>
      </c>
      <c r="F17" s="3"/>
    </row>
    <row r="18" spans="1:6" ht="12" customHeight="1" x14ac:dyDescent="0.25">
      <c r="A18" s="3">
        <v>5540246188583</v>
      </c>
      <c r="B18" s="4" t="s">
        <v>25</v>
      </c>
      <c r="C18" s="5" t="s">
        <v>6</v>
      </c>
      <c r="D18" s="5" t="s">
        <v>7</v>
      </c>
      <c r="E18" s="5" t="s">
        <v>8</v>
      </c>
      <c r="F18" s="3"/>
    </row>
    <row r="19" spans="1:6" ht="12" customHeight="1" x14ac:dyDescent="0.25">
      <c r="A19" s="3">
        <v>5540246184036</v>
      </c>
      <c r="B19" s="4" t="s">
        <v>26</v>
      </c>
      <c r="C19" s="5" t="s">
        <v>6</v>
      </c>
      <c r="D19" s="5" t="s">
        <v>7</v>
      </c>
      <c r="E19" s="5" t="s">
        <v>8</v>
      </c>
      <c r="F19" s="3"/>
    </row>
    <row r="20" spans="1:6" ht="12" customHeight="1" x14ac:dyDescent="0.25">
      <c r="A20" s="3">
        <v>5540246191596</v>
      </c>
      <c r="B20" s="4" t="s">
        <v>27</v>
      </c>
      <c r="C20" s="5" t="s">
        <v>6</v>
      </c>
      <c r="D20" s="5" t="s">
        <v>7</v>
      </c>
      <c r="E20" s="5" t="s">
        <v>8</v>
      </c>
      <c r="F20" s="3"/>
    </row>
    <row r="21" spans="1:6" ht="12" customHeight="1" x14ac:dyDescent="0.25">
      <c r="A21" s="3">
        <v>5540246193505</v>
      </c>
      <c r="B21" s="4" t="s">
        <v>28</v>
      </c>
      <c r="C21" s="5" t="s">
        <v>6</v>
      </c>
      <c r="D21" s="5" t="s">
        <v>7</v>
      </c>
      <c r="E21" s="5" t="s">
        <v>8</v>
      </c>
      <c r="F21" s="3"/>
    </row>
    <row r="22" spans="1:6" ht="12" customHeight="1" x14ac:dyDescent="0.25">
      <c r="A22" s="3">
        <v>5540246196466</v>
      </c>
      <c r="B22" s="4" t="s">
        <v>26</v>
      </c>
      <c r="C22" s="5" t="s">
        <v>6</v>
      </c>
      <c r="D22" s="5" t="s">
        <v>7</v>
      </c>
      <c r="E22" s="5" t="s">
        <v>8</v>
      </c>
      <c r="F22" s="3"/>
    </row>
    <row r="23" spans="1:6" ht="12" customHeight="1" x14ac:dyDescent="0.25">
      <c r="A23" s="3">
        <v>5540246177376</v>
      </c>
      <c r="B23" s="4" t="s">
        <v>29</v>
      </c>
      <c r="C23" s="5" t="s">
        <v>6</v>
      </c>
      <c r="D23" s="5" t="s">
        <v>7</v>
      </c>
      <c r="E23" s="5" t="s">
        <v>8</v>
      </c>
      <c r="F23" s="3"/>
    </row>
    <row r="24" spans="1:6" ht="12" customHeight="1" x14ac:dyDescent="0.25">
      <c r="A24" s="3">
        <v>5540246190835</v>
      </c>
      <c r="B24" s="4" t="s">
        <v>30</v>
      </c>
      <c r="C24" s="5" t="s">
        <v>6</v>
      </c>
      <c r="D24" s="5" t="s">
        <v>7</v>
      </c>
      <c r="E24" s="5" t="s">
        <v>8</v>
      </c>
      <c r="F24" s="3"/>
    </row>
    <row r="25" spans="1:6" ht="12" customHeight="1" x14ac:dyDescent="0.25">
      <c r="A25" s="3">
        <v>5540246190727</v>
      </c>
      <c r="B25" s="4" t="s">
        <v>31</v>
      </c>
      <c r="C25" s="5" t="s">
        <v>6</v>
      </c>
      <c r="D25" s="5" t="s">
        <v>7</v>
      </c>
      <c r="E25" s="5" t="s">
        <v>8</v>
      </c>
      <c r="F25" s="3"/>
    </row>
    <row r="26" spans="1:6" ht="12" customHeight="1" x14ac:dyDescent="0.25">
      <c r="A26" s="3">
        <v>5540246194632</v>
      </c>
      <c r="B26" s="4" t="s">
        <v>32</v>
      </c>
      <c r="C26" s="5" t="s">
        <v>6</v>
      </c>
      <c r="D26" s="5" t="s">
        <v>7</v>
      </c>
      <c r="E26" s="5" t="s">
        <v>8</v>
      </c>
      <c r="F26" s="3"/>
    </row>
    <row r="27" spans="1:6" ht="12" customHeight="1" x14ac:dyDescent="0.25">
      <c r="A27" s="3">
        <v>5540246195250</v>
      </c>
      <c r="B27" s="4" t="s">
        <v>33</v>
      </c>
      <c r="C27" s="5" t="s">
        <v>6</v>
      </c>
      <c r="D27" s="5" t="s">
        <v>7</v>
      </c>
      <c r="E27" s="5" t="s">
        <v>8</v>
      </c>
      <c r="F27" s="3"/>
    </row>
    <row r="28" spans="1:6" ht="12" customHeight="1" x14ac:dyDescent="0.25">
      <c r="A28" s="3">
        <v>5540246196046</v>
      </c>
      <c r="B28" s="4" t="s">
        <v>34</v>
      </c>
      <c r="C28" s="5" t="s">
        <v>6</v>
      </c>
      <c r="D28" s="5" t="s">
        <v>7</v>
      </c>
      <c r="E28" s="5" t="s">
        <v>8</v>
      </c>
      <c r="F28" s="3"/>
    </row>
    <row r="29" spans="1:6" ht="12" customHeight="1" x14ac:dyDescent="0.25">
      <c r="A29" s="3">
        <v>5540246175372</v>
      </c>
      <c r="B29" s="4" t="s">
        <v>35</v>
      </c>
      <c r="C29" s="5" t="s">
        <v>20</v>
      </c>
      <c r="D29" s="5" t="s">
        <v>7</v>
      </c>
      <c r="E29" s="5" t="s">
        <v>8</v>
      </c>
      <c r="F29" s="3"/>
    </row>
    <row r="30" spans="1:6" ht="12" customHeight="1" x14ac:dyDescent="0.25">
      <c r="A30" s="3">
        <v>5540246185429</v>
      </c>
      <c r="B30" s="4" t="s">
        <v>36</v>
      </c>
      <c r="C30" s="5" t="s">
        <v>12</v>
      </c>
      <c r="D30" s="5" t="s">
        <v>37</v>
      </c>
      <c r="E30" s="5" t="s">
        <v>8</v>
      </c>
      <c r="F30" s="3"/>
    </row>
    <row r="31" spans="1:6" ht="12" customHeight="1" x14ac:dyDescent="0.25">
      <c r="A31" s="3">
        <v>5540246185562</v>
      </c>
      <c r="B31" s="4" t="s">
        <v>38</v>
      </c>
      <c r="C31" s="5" t="s">
        <v>12</v>
      </c>
      <c r="D31" s="5" t="s">
        <v>37</v>
      </c>
      <c r="E31" s="5" t="s">
        <v>8</v>
      </c>
      <c r="F31" s="3"/>
    </row>
    <row r="32" spans="1:6" ht="12" customHeight="1" x14ac:dyDescent="0.25">
      <c r="A32" s="3">
        <v>5540246186325</v>
      </c>
      <c r="B32" s="4" t="s">
        <v>39</v>
      </c>
      <c r="C32" s="5" t="s">
        <v>12</v>
      </c>
      <c r="D32" s="5" t="s">
        <v>37</v>
      </c>
      <c r="E32" s="5" t="s">
        <v>8</v>
      </c>
      <c r="F32" s="3"/>
    </row>
    <row r="33" spans="1:6" ht="12" customHeight="1" x14ac:dyDescent="0.25">
      <c r="A33" s="3">
        <v>5540246171325</v>
      </c>
      <c r="B33" s="4" t="s">
        <v>40</v>
      </c>
      <c r="C33" s="5" t="s">
        <v>12</v>
      </c>
      <c r="D33" s="5" t="s">
        <v>37</v>
      </c>
      <c r="E33" s="5" t="s">
        <v>8</v>
      </c>
      <c r="F33" s="3"/>
    </row>
    <row r="34" spans="1:6" ht="12" customHeight="1" x14ac:dyDescent="0.25">
      <c r="A34" s="3">
        <v>5540246171796</v>
      </c>
      <c r="B34" s="4" t="s">
        <v>41</v>
      </c>
      <c r="C34" s="5" t="s">
        <v>12</v>
      </c>
      <c r="D34" s="5" t="s">
        <v>37</v>
      </c>
      <c r="E34" s="5" t="s">
        <v>8</v>
      </c>
      <c r="F34" s="3"/>
    </row>
    <row r="35" spans="1:6" ht="12" customHeight="1" x14ac:dyDescent="0.25">
      <c r="A35" s="3">
        <v>5540246171923</v>
      </c>
      <c r="B35" s="4" t="s">
        <v>42</v>
      </c>
      <c r="C35" s="5" t="s">
        <v>12</v>
      </c>
      <c r="D35" s="5" t="s">
        <v>37</v>
      </c>
      <c r="E35" s="5" t="s">
        <v>8</v>
      </c>
      <c r="F35" s="3"/>
    </row>
    <row r="36" spans="1:6" ht="12" customHeight="1" x14ac:dyDescent="0.25">
      <c r="A36" s="3">
        <v>5540246171924</v>
      </c>
      <c r="B36" s="4" t="s">
        <v>43</v>
      </c>
      <c r="C36" s="5" t="s">
        <v>12</v>
      </c>
      <c r="D36" s="5" t="s">
        <v>37</v>
      </c>
      <c r="E36" s="5" t="s">
        <v>8</v>
      </c>
      <c r="F36" s="3"/>
    </row>
    <row r="37" spans="1:6" ht="12" customHeight="1" x14ac:dyDescent="0.25">
      <c r="A37" s="3">
        <v>5540246171933</v>
      </c>
      <c r="B37" s="4" t="s">
        <v>44</v>
      </c>
      <c r="C37" s="5" t="s">
        <v>12</v>
      </c>
      <c r="D37" s="5" t="s">
        <v>37</v>
      </c>
      <c r="E37" s="5" t="s">
        <v>8</v>
      </c>
      <c r="F37" s="3"/>
    </row>
    <row r="38" spans="1:6" ht="12" customHeight="1" x14ac:dyDescent="0.25">
      <c r="A38" s="3">
        <v>5540246172539</v>
      </c>
      <c r="B38" s="4" t="s">
        <v>45</v>
      </c>
      <c r="C38" s="5" t="s">
        <v>12</v>
      </c>
      <c r="D38" s="5" t="s">
        <v>37</v>
      </c>
      <c r="E38" s="5" t="s">
        <v>8</v>
      </c>
      <c r="F38" s="3"/>
    </row>
    <row r="39" spans="1:6" ht="12" customHeight="1" x14ac:dyDescent="0.25">
      <c r="A39" s="3">
        <v>5540246172669</v>
      </c>
      <c r="B39" s="4" t="s">
        <v>46</v>
      </c>
      <c r="C39" s="5" t="s">
        <v>12</v>
      </c>
      <c r="D39" s="5" t="s">
        <v>37</v>
      </c>
      <c r="E39" s="5" t="s">
        <v>8</v>
      </c>
      <c r="F39" s="3"/>
    </row>
    <row r="40" spans="1:6" ht="12" customHeight="1" x14ac:dyDescent="0.25">
      <c r="A40" s="3">
        <v>5540246172978</v>
      </c>
      <c r="B40" s="4" t="s">
        <v>47</v>
      </c>
      <c r="C40" s="5" t="s">
        <v>12</v>
      </c>
      <c r="D40" s="5" t="s">
        <v>37</v>
      </c>
      <c r="E40" s="5" t="s">
        <v>8</v>
      </c>
      <c r="F40" s="3"/>
    </row>
    <row r="41" spans="1:6" ht="12" customHeight="1" x14ac:dyDescent="0.25">
      <c r="A41" s="3">
        <v>5540246174174</v>
      </c>
      <c r="B41" s="4" t="s">
        <v>48</v>
      </c>
      <c r="C41" s="5" t="s">
        <v>12</v>
      </c>
      <c r="D41" s="5" t="s">
        <v>37</v>
      </c>
      <c r="E41" s="5" t="s">
        <v>8</v>
      </c>
      <c r="F41" s="3"/>
    </row>
    <row r="42" spans="1:6" ht="12" customHeight="1" x14ac:dyDescent="0.25">
      <c r="A42" s="3">
        <v>5540246174459</v>
      </c>
      <c r="B42" s="4" t="s">
        <v>49</v>
      </c>
      <c r="C42" s="5" t="s">
        <v>12</v>
      </c>
      <c r="D42" s="5" t="s">
        <v>37</v>
      </c>
      <c r="E42" s="5" t="s">
        <v>8</v>
      </c>
      <c r="F42" s="3"/>
    </row>
    <row r="43" spans="1:6" ht="12" customHeight="1" x14ac:dyDescent="0.25">
      <c r="A43" s="3">
        <v>5540246176294</v>
      </c>
      <c r="B43" s="4" t="s">
        <v>50</v>
      </c>
      <c r="C43" s="5" t="s">
        <v>12</v>
      </c>
      <c r="D43" s="5" t="s">
        <v>37</v>
      </c>
      <c r="E43" s="5" t="s">
        <v>8</v>
      </c>
      <c r="F43" s="3"/>
    </row>
    <row r="44" spans="1:6" ht="12" customHeight="1" x14ac:dyDescent="0.25">
      <c r="A44" s="3">
        <v>5540246176295</v>
      </c>
      <c r="B44" s="4" t="s">
        <v>51</v>
      </c>
      <c r="C44" s="5" t="s">
        <v>12</v>
      </c>
      <c r="D44" s="5" t="s">
        <v>37</v>
      </c>
      <c r="E44" s="5" t="s">
        <v>8</v>
      </c>
      <c r="F44" s="3"/>
    </row>
    <row r="45" spans="1:6" ht="12" customHeight="1" x14ac:dyDescent="0.25">
      <c r="A45" s="3">
        <v>5540246176699</v>
      </c>
      <c r="B45" s="4" t="s">
        <v>52</v>
      </c>
      <c r="C45" s="5" t="s">
        <v>12</v>
      </c>
      <c r="D45" s="5" t="s">
        <v>37</v>
      </c>
      <c r="E45" s="5" t="s">
        <v>8</v>
      </c>
      <c r="F45" s="3"/>
    </row>
    <row r="46" spans="1:6" ht="12" customHeight="1" x14ac:dyDescent="0.25">
      <c r="A46" s="3">
        <v>5540246178285</v>
      </c>
      <c r="B46" s="4" t="s">
        <v>53</v>
      </c>
      <c r="C46" s="5" t="s">
        <v>12</v>
      </c>
      <c r="D46" s="5" t="s">
        <v>37</v>
      </c>
      <c r="E46" s="5" t="s">
        <v>8</v>
      </c>
      <c r="F46" s="3"/>
    </row>
    <row r="47" spans="1:6" ht="12" customHeight="1" x14ac:dyDescent="0.25">
      <c r="A47" s="3">
        <v>5540246178823</v>
      </c>
      <c r="B47" s="4" t="s">
        <v>54</v>
      </c>
      <c r="C47" s="5" t="s">
        <v>12</v>
      </c>
      <c r="D47" s="5" t="s">
        <v>37</v>
      </c>
      <c r="E47" s="5" t="s">
        <v>8</v>
      </c>
      <c r="F47" s="3"/>
    </row>
    <row r="48" spans="1:6" ht="12" customHeight="1" x14ac:dyDescent="0.25">
      <c r="A48" s="3">
        <v>5540246179236</v>
      </c>
      <c r="B48" s="4" t="s">
        <v>55</v>
      </c>
      <c r="C48" s="5" t="s">
        <v>12</v>
      </c>
      <c r="D48" s="5" t="s">
        <v>37</v>
      </c>
      <c r="E48" s="5" t="s">
        <v>8</v>
      </c>
      <c r="F48" s="3"/>
    </row>
    <row r="49" spans="1:6" ht="12" customHeight="1" x14ac:dyDescent="0.25">
      <c r="A49" s="3">
        <v>5540246184808</v>
      </c>
      <c r="B49" s="4" t="s">
        <v>56</v>
      </c>
      <c r="C49" s="5" t="s">
        <v>12</v>
      </c>
      <c r="D49" s="5" t="s">
        <v>37</v>
      </c>
      <c r="E49" s="5" t="s">
        <v>8</v>
      </c>
      <c r="F49" s="3"/>
    </row>
    <row r="50" spans="1:6" ht="12" customHeight="1" x14ac:dyDescent="0.25">
      <c r="A50" s="3">
        <v>5540246187987</v>
      </c>
      <c r="B50" s="4" t="s">
        <v>57</v>
      </c>
      <c r="C50" s="5" t="s">
        <v>12</v>
      </c>
      <c r="D50" s="5" t="s">
        <v>37</v>
      </c>
      <c r="E50" s="5" t="s">
        <v>8</v>
      </c>
      <c r="F50" s="3"/>
    </row>
    <row r="51" spans="1:6" ht="12" customHeight="1" x14ac:dyDescent="0.25">
      <c r="A51" s="3">
        <v>5540246188175</v>
      </c>
      <c r="B51" s="4" t="s">
        <v>55</v>
      </c>
      <c r="C51" s="5" t="s">
        <v>12</v>
      </c>
      <c r="D51" s="5" t="s">
        <v>37</v>
      </c>
      <c r="E51" s="5" t="s">
        <v>8</v>
      </c>
      <c r="F51" s="3"/>
    </row>
    <row r="52" spans="1:6" ht="12" customHeight="1" x14ac:dyDescent="0.25">
      <c r="A52" s="3">
        <v>5540246188200</v>
      </c>
      <c r="B52" s="4" t="s">
        <v>58</v>
      </c>
      <c r="C52" s="5" t="s">
        <v>12</v>
      </c>
      <c r="D52" s="5" t="s">
        <v>37</v>
      </c>
      <c r="E52" s="5" t="s">
        <v>8</v>
      </c>
      <c r="F52" s="3"/>
    </row>
    <row r="53" spans="1:6" ht="12" customHeight="1" x14ac:dyDescent="0.25">
      <c r="A53" s="3">
        <v>5540246188218</v>
      </c>
      <c r="B53" s="4" t="s">
        <v>44</v>
      </c>
      <c r="C53" s="5" t="s">
        <v>12</v>
      </c>
      <c r="D53" s="5" t="s">
        <v>37</v>
      </c>
      <c r="E53" s="5" t="s">
        <v>8</v>
      </c>
      <c r="F53" s="3"/>
    </row>
    <row r="54" spans="1:6" ht="12" customHeight="1" x14ac:dyDescent="0.25">
      <c r="A54" s="3">
        <v>5540246188702</v>
      </c>
      <c r="B54" s="4" t="s">
        <v>59</v>
      </c>
      <c r="C54" s="5" t="s">
        <v>12</v>
      </c>
      <c r="D54" s="5" t="s">
        <v>37</v>
      </c>
      <c r="E54" s="5" t="s">
        <v>8</v>
      </c>
      <c r="F54" s="3"/>
    </row>
    <row r="55" spans="1:6" ht="12" customHeight="1" x14ac:dyDescent="0.25">
      <c r="A55" s="3">
        <v>5540246191594</v>
      </c>
      <c r="B55" s="4" t="s">
        <v>60</v>
      </c>
      <c r="C55" s="5" t="s">
        <v>20</v>
      </c>
      <c r="D55" s="5" t="s">
        <v>37</v>
      </c>
      <c r="E55" s="5" t="s">
        <v>8</v>
      </c>
      <c r="F55" s="3"/>
    </row>
    <row r="56" spans="1:6" ht="12" customHeight="1" x14ac:dyDescent="0.25">
      <c r="A56" s="3">
        <v>5540246191598</v>
      </c>
      <c r="B56" s="4" t="s">
        <v>38</v>
      </c>
      <c r="C56" s="5" t="s">
        <v>20</v>
      </c>
      <c r="D56" s="5" t="s">
        <v>37</v>
      </c>
      <c r="E56" s="5" t="s">
        <v>8</v>
      </c>
      <c r="F56" s="3"/>
    </row>
    <row r="57" spans="1:6" ht="12" customHeight="1" x14ac:dyDescent="0.25">
      <c r="A57" s="3">
        <v>5540246192102</v>
      </c>
      <c r="B57" s="4" t="s">
        <v>60</v>
      </c>
      <c r="C57" s="5" t="s">
        <v>20</v>
      </c>
      <c r="D57" s="5" t="s">
        <v>37</v>
      </c>
      <c r="E57" s="5" t="s">
        <v>8</v>
      </c>
      <c r="F57" s="3"/>
    </row>
    <row r="58" spans="1:6" ht="12" customHeight="1" x14ac:dyDescent="0.25">
      <c r="A58" s="3">
        <v>5540246191394</v>
      </c>
      <c r="B58" s="4" t="s">
        <v>61</v>
      </c>
      <c r="C58" s="5" t="s">
        <v>6</v>
      </c>
      <c r="D58" s="5" t="s">
        <v>37</v>
      </c>
      <c r="E58" s="5" t="s">
        <v>8</v>
      </c>
      <c r="F58" s="3"/>
    </row>
    <row r="59" spans="1:6" ht="12" customHeight="1" x14ac:dyDescent="0.25">
      <c r="A59" s="3">
        <v>5540246191736</v>
      </c>
      <c r="B59" s="4" t="s">
        <v>55</v>
      </c>
      <c r="C59" s="5" t="s">
        <v>6</v>
      </c>
      <c r="D59" s="5" t="s">
        <v>37</v>
      </c>
      <c r="E59" s="5" t="s">
        <v>8</v>
      </c>
      <c r="F59" s="3"/>
    </row>
    <row r="60" spans="1:6" ht="12" customHeight="1" x14ac:dyDescent="0.25">
      <c r="A60" s="3">
        <v>5540246196002</v>
      </c>
      <c r="B60" s="4" t="s">
        <v>62</v>
      </c>
      <c r="C60" s="5" t="s">
        <v>6</v>
      </c>
      <c r="D60" s="5" t="s">
        <v>37</v>
      </c>
      <c r="E60" s="5" t="s">
        <v>8</v>
      </c>
      <c r="F60" s="3"/>
    </row>
    <row r="61" spans="1:6" ht="12" customHeight="1" x14ac:dyDescent="0.25">
      <c r="A61" s="3">
        <v>5540246175815</v>
      </c>
      <c r="B61" s="4" t="s">
        <v>63</v>
      </c>
      <c r="C61" s="5" t="s">
        <v>12</v>
      </c>
      <c r="D61" s="5" t="s">
        <v>37</v>
      </c>
      <c r="E61" s="5" t="s">
        <v>8</v>
      </c>
      <c r="F61" s="3"/>
    </row>
    <row r="62" spans="1:6" ht="12" customHeight="1" x14ac:dyDescent="0.25">
      <c r="A62" s="3">
        <v>5540246191380</v>
      </c>
      <c r="B62" s="4" t="s">
        <v>64</v>
      </c>
      <c r="C62" s="5" t="s">
        <v>20</v>
      </c>
      <c r="D62" s="5" t="s">
        <v>37</v>
      </c>
      <c r="E62" s="5" t="s">
        <v>8</v>
      </c>
      <c r="F62" s="3"/>
    </row>
    <row r="63" spans="1:6" ht="12" customHeight="1" x14ac:dyDescent="0.25">
      <c r="A63" s="3">
        <v>5540246172441</v>
      </c>
      <c r="B63" s="4" t="s">
        <v>65</v>
      </c>
      <c r="C63" s="5" t="s">
        <v>12</v>
      </c>
      <c r="D63" s="5" t="s">
        <v>37</v>
      </c>
      <c r="E63" s="5" t="s">
        <v>8</v>
      </c>
      <c r="F63" s="3"/>
    </row>
    <row r="64" spans="1:6" ht="12" customHeight="1" x14ac:dyDescent="0.25">
      <c r="A64" s="3">
        <v>5540246172463</v>
      </c>
      <c r="B64" s="4" t="s">
        <v>66</v>
      </c>
      <c r="C64" s="5" t="s">
        <v>12</v>
      </c>
      <c r="D64" s="5" t="s">
        <v>37</v>
      </c>
      <c r="E64" s="5" t="s">
        <v>8</v>
      </c>
      <c r="F64" s="3"/>
    </row>
    <row r="65" spans="1:6" ht="12" customHeight="1" x14ac:dyDescent="0.25">
      <c r="A65" s="3">
        <v>5540246173472</v>
      </c>
      <c r="B65" s="4" t="s">
        <v>67</v>
      </c>
      <c r="C65" s="5" t="s">
        <v>12</v>
      </c>
      <c r="D65" s="5" t="s">
        <v>37</v>
      </c>
      <c r="E65" s="5" t="s">
        <v>8</v>
      </c>
      <c r="F65" s="3"/>
    </row>
    <row r="66" spans="1:6" ht="12" customHeight="1" x14ac:dyDescent="0.25">
      <c r="A66" s="3">
        <v>5540246174095</v>
      </c>
      <c r="B66" s="4" t="s">
        <v>68</v>
      </c>
      <c r="C66" s="5" t="s">
        <v>12</v>
      </c>
      <c r="D66" s="5" t="s">
        <v>37</v>
      </c>
      <c r="E66" s="5" t="s">
        <v>8</v>
      </c>
      <c r="F66" s="3"/>
    </row>
    <row r="67" spans="1:6" ht="12" customHeight="1" x14ac:dyDescent="0.25">
      <c r="A67" s="3">
        <v>5540246175047</v>
      </c>
      <c r="B67" s="4" t="s">
        <v>69</v>
      </c>
      <c r="C67" s="5" t="s">
        <v>12</v>
      </c>
      <c r="D67" s="5" t="s">
        <v>37</v>
      </c>
      <c r="E67" s="5" t="s">
        <v>8</v>
      </c>
      <c r="F67" s="3"/>
    </row>
    <row r="68" spans="1:6" ht="12" customHeight="1" x14ac:dyDescent="0.25">
      <c r="A68" s="3">
        <v>5540246175049</v>
      </c>
      <c r="B68" s="4" t="s">
        <v>70</v>
      </c>
      <c r="C68" s="5" t="s">
        <v>12</v>
      </c>
      <c r="D68" s="5" t="s">
        <v>37</v>
      </c>
      <c r="E68" s="5" t="s">
        <v>8</v>
      </c>
      <c r="F68" s="3"/>
    </row>
    <row r="69" spans="1:6" ht="12" customHeight="1" x14ac:dyDescent="0.25">
      <c r="A69" s="3">
        <v>5540246175050</v>
      </c>
      <c r="B69" s="4" t="s">
        <v>71</v>
      </c>
      <c r="C69" s="5" t="s">
        <v>12</v>
      </c>
      <c r="D69" s="5" t="s">
        <v>37</v>
      </c>
      <c r="E69" s="5" t="s">
        <v>8</v>
      </c>
      <c r="F69" s="3"/>
    </row>
    <row r="70" spans="1:6" ht="12" customHeight="1" x14ac:dyDescent="0.25">
      <c r="A70" s="3">
        <v>5540246182605</v>
      </c>
      <c r="B70" s="4" t="s">
        <v>72</v>
      </c>
      <c r="C70" s="5" t="s">
        <v>12</v>
      </c>
      <c r="D70" s="5" t="s">
        <v>37</v>
      </c>
      <c r="E70" s="5" t="s">
        <v>8</v>
      </c>
      <c r="F70" s="3"/>
    </row>
    <row r="71" spans="1:6" ht="12" customHeight="1" x14ac:dyDescent="0.25">
      <c r="A71" s="3">
        <v>5540246190743</v>
      </c>
      <c r="B71" s="4" t="s">
        <v>69</v>
      </c>
      <c r="C71" s="5" t="s">
        <v>12</v>
      </c>
      <c r="D71" s="5" t="s">
        <v>37</v>
      </c>
      <c r="E71" s="5" t="s">
        <v>8</v>
      </c>
      <c r="F71" s="3"/>
    </row>
    <row r="72" spans="1:6" ht="12" customHeight="1" x14ac:dyDescent="0.25">
      <c r="A72" s="3">
        <v>5540246190744</v>
      </c>
      <c r="B72" s="4" t="s">
        <v>73</v>
      </c>
      <c r="C72" s="5" t="s">
        <v>12</v>
      </c>
      <c r="D72" s="5" t="s">
        <v>37</v>
      </c>
      <c r="E72" s="5" t="s">
        <v>8</v>
      </c>
      <c r="F72" s="3"/>
    </row>
    <row r="73" spans="1:6" ht="12" customHeight="1" x14ac:dyDescent="0.25">
      <c r="A73" s="3">
        <v>5540246192264</v>
      </c>
      <c r="B73" s="4" t="s">
        <v>65</v>
      </c>
      <c r="C73" s="5" t="s">
        <v>6</v>
      </c>
      <c r="D73" s="5" t="s">
        <v>37</v>
      </c>
      <c r="E73" s="5" t="s">
        <v>8</v>
      </c>
      <c r="F73" s="3"/>
    </row>
    <row r="74" spans="1:6" ht="12" customHeight="1" x14ac:dyDescent="0.25">
      <c r="A74" s="3">
        <v>5540246192265</v>
      </c>
      <c r="B74" s="4" t="s">
        <v>74</v>
      </c>
      <c r="C74" s="5" t="s">
        <v>6</v>
      </c>
      <c r="D74" s="5" t="s">
        <v>37</v>
      </c>
      <c r="E74" s="5" t="s">
        <v>8</v>
      </c>
      <c r="F74" s="3"/>
    </row>
    <row r="75" spans="1:6" ht="12" customHeight="1" x14ac:dyDescent="0.25">
      <c r="A75" s="3">
        <v>5540246195539</v>
      </c>
      <c r="B75" s="4" t="s">
        <v>70</v>
      </c>
      <c r="C75" s="5" t="s">
        <v>20</v>
      </c>
      <c r="D75" s="5" t="s">
        <v>37</v>
      </c>
      <c r="E75" s="5" t="s">
        <v>8</v>
      </c>
      <c r="F75" s="3"/>
    </row>
    <row r="76" spans="1:6" ht="12" customHeight="1" x14ac:dyDescent="0.25">
      <c r="A76" s="3">
        <v>5540246195943</v>
      </c>
      <c r="B76" s="4" t="s">
        <v>75</v>
      </c>
      <c r="C76" s="5" t="s">
        <v>6</v>
      </c>
      <c r="D76" s="5" t="s">
        <v>37</v>
      </c>
      <c r="E76" s="5" t="s">
        <v>8</v>
      </c>
      <c r="F76" s="3"/>
    </row>
    <row r="77" spans="1:6" ht="12" customHeight="1" x14ac:dyDescent="0.25">
      <c r="A77" s="3">
        <v>5540246195944</v>
      </c>
      <c r="B77" s="4" t="s">
        <v>76</v>
      </c>
      <c r="C77" s="5" t="s">
        <v>6</v>
      </c>
      <c r="D77" s="5" t="s">
        <v>37</v>
      </c>
      <c r="E77" s="5" t="s">
        <v>8</v>
      </c>
      <c r="F77" s="3"/>
    </row>
    <row r="78" spans="1:6" ht="12" customHeight="1" x14ac:dyDescent="0.25">
      <c r="A78" s="3">
        <v>5540246183540</v>
      </c>
      <c r="B78" s="4" t="s">
        <v>77</v>
      </c>
      <c r="C78" s="5" t="s">
        <v>6</v>
      </c>
      <c r="D78" s="5" t="s">
        <v>78</v>
      </c>
      <c r="E78" s="5" t="s">
        <v>8</v>
      </c>
      <c r="F78" s="3"/>
    </row>
    <row r="79" spans="1:6" ht="12" customHeight="1" x14ac:dyDescent="0.25">
      <c r="A79" s="3">
        <v>5540246183554</v>
      </c>
      <c r="B79" s="4" t="s">
        <v>79</v>
      </c>
      <c r="C79" s="5" t="s">
        <v>6</v>
      </c>
      <c r="D79" s="5" t="s">
        <v>78</v>
      </c>
      <c r="E79" s="5" t="s">
        <v>8</v>
      </c>
      <c r="F79" s="3"/>
    </row>
    <row r="80" spans="1:6" ht="12" customHeight="1" x14ac:dyDescent="0.25">
      <c r="A80" s="3">
        <v>5540246183556</v>
      </c>
      <c r="B80" s="4" t="s">
        <v>80</v>
      </c>
      <c r="C80" s="5" t="s">
        <v>6</v>
      </c>
      <c r="D80" s="5" t="s">
        <v>78</v>
      </c>
      <c r="E80" s="5" t="s">
        <v>8</v>
      </c>
      <c r="F80" s="3"/>
    </row>
    <row r="81" spans="1:6" ht="12" customHeight="1" x14ac:dyDescent="0.25">
      <c r="A81" s="3">
        <v>5540246183558</v>
      </c>
      <c r="B81" s="4" t="s">
        <v>81</v>
      </c>
      <c r="C81" s="5" t="s">
        <v>6</v>
      </c>
      <c r="D81" s="5" t="s">
        <v>78</v>
      </c>
      <c r="E81" s="5" t="s">
        <v>8</v>
      </c>
      <c r="F81" s="3"/>
    </row>
    <row r="82" spans="1:6" ht="12" customHeight="1" x14ac:dyDescent="0.25">
      <c r="A82" s="3">
        <v>5540246183560</v>
      </c>
      <c r="B82" s="4" t="s">
        <v>82</v>
      </c>
      <c r="C82" s="5" t="s">
        <v>6</v>
      </c>
      <c r="D82" s="5" t="s">
        <v>78</v>
      </c>
      <c r="E82" s="5" t="s">
        <v>8</v>
      </c>
      <c r="F82" s="3"/>
    </row>
    <row r="83" spans="1:6" ht="12" customHeight="1" x14ac:dyDescent="0.25">
      <c r="A83" s="3">
        <v>5540246187940</v>
      </c>
      <c r="B83" s="4" t="s">
        <v>83</v>
      </c>
      <c r="C83" s="5" t="s">
        <v>6</v>
      </c>
      <c r="D83" s="5" t="s">
        <v>78</v>
      </c>
      <c r="E83" s="5" t="s">
        <v>8</v>
      </c>
      <c r="F83" s="3"/>
    </row>
    <row r="84" spans="1:6" ht="12" customHeight="1" x14ac:dyDescent="0.25">
      <c r="A84" s="3">
        <v>5540246191846</v>
      </c>
      <c r="B84" s="4" t="s">
        <v>84</v>
      </c>
      <c r="C84" s="5" t="s">
        <v>6</v>
      </c>
      <c r="D84" s="5" t="s">
        <v>78</v>
      </c>
      <c r="E84" s="5" t="s">
        <v>8</v>
      </c>
      <c r="F84" s="3"/>
    </row>
    <row r="85" spans="1:6" ht="12" customHeight="1" x14ac:dyDescent="0.25">
      <c r="A85" s="3">
        <v>5540246192209</v>
      </c>
      <c r="B85" s="4" t="s">
        <v>85</v>
      </c>
      <c r="C85" s="5" t="s">
        <v>6</v>
      </c>
      <c r="D85" s="5" t="s">
        <v>78</v>
      </c>
      <c r="E85" s="5" t="s">
        <v>8</v>
      </c>
      <c r="F85" s="3"/>
    </row>
    <row r="86" spans="1:6" ht="12" customHeight="1" x14ac:dyDescent="0.25">
      <c r="A86" s="3">
        <v>5540246192462</v>
      </c>
      <c r="B86" s="4" t="s">
        <v>86</v>
      </c>
      <c r="C86" s="5" t="s">
        <v>6</v>
      </c>
      <c r="D86" s="5" t="s">
        <v>78</v>
      </c>
      <c r="E86" s="5" t="s">
        <v>8</v>
      </c>
      <c r="F86" s="3"/>
    </row>
    <row r="87" spans="1:6" ht="12" customHeight="1" x14ac:dyDescent="0.25">
      <c r="A87" s="3">
        <v>5540246192594</v>
      </c>
      <c r="B87" s="4" t="s">
        <v>87</v>
      </c>
      <c r="C87" s="5" t="s">
        <v>6</v>
      </c>
      <c r="D87" s="5" t="s">
        <v>78</v>
      </c>
      <c r="E87" s="5" t="s">
        <v>8</v>
      </c>
      <c r="F87" s="3"/>
    </row>
    <row r="88" spans="1:6" ht="12" customHeight="1" x14ac:dyDescent="0.25">
      <c r="A88" s="3">
        <v>5540246192749</v>
      </c>
      <c r="B88" s="4" t="s">
        <v>84</v>
      </c>
      <c r="C88" s="5" t="s">
        <v>6</v>
      </c>
      <c r="D88" s="5" t="s">
        <v>78</v>
      </c>
      <c r="E88" s="5" t="s">
        <v>8</v>
      </c>
      <c r="F88" s="3"/>
    </row>
    <row r="89" spans="1:6" ht="12" customHeight="1" x14ac:dyDescent="0.25">
      <c r="A89" s="3">
        <v>5540246192831</v>
      </c>
      <c r="B89" s="4" t="s">
        <v>84</v>
      </c>
      <c r="C89" s="5" t="s">
        <v>6</v>
      </c>
      <c r="D89" s="5" t="s">
        <v>78</v>
      </c>
      <c r="E89" s="5" t="s">
        <v>8</v>
      </c>
      <c r="F89" s="3"/>
    </row>
    <row r="90" spans="1:6" ht="12" customHeight="1" x14ac:dyDescent="0.25">
      <c r="A90" s="3">
        <v>5540246195999</v>
      </c>
      <c r="B90" s="4" t="s">
        <v>88</v>
      </c>
      <c r="C90" s="5" t="s">
        <v>6</v>
      </c>
      <c r="D90" s="5" t="s">
        <v>78</v>
      </c>
      <c r="E90" s="5" t="s">
        <v>8</v>
      </c>
      <c r="F90" s="3"/>
    </row>
    <row r="91" spans="1:6" ht="12" customHeight="1" x14ac:dyDescent="0.25">
      <c r="A91" s="3">
        <v>5540246171759</v>
      </c>
      <c r="B91" s="4" t="s">
        <v>89</v>
      </c>
      <c r="C91" s="5" t="s">
        <v>6</v>
      </c>
      <c r="D91" s="5" t="s">
        <v>78</v>
      </c>
      <c r="E91" s="5" t="s">
        <v>8</v>
      </c>
      <c r="F91" s="3"/>
    </row>
    <row r="92" spans="1:6" ht="12" customHeight="1" x14ac:dyDescent="0.25">
      <c r="A92" s="3">
        <v>5540246175461</v>
      </c>
      <c r="B92" s="4" t="s">
        <v>90</v>
      </c>
      <c r="C92" s="5" t="s">
        <v>6</v>
      </c>
      <c r="D92" s="5" t="s">
        <v>78</v>
      </c>
      <c r="E92" s="5" t="s">
        <v>8</v>
      </c>
      <c r="F92" s="3"/>
    </row>
    <row r="93" spans="1:6" ht="12" customHeight="1" x14ac:dyDescent="0.25">
      <c r="A93" s="3">
        <v>5540246177132</v>
      </c>
      <c r="B93" s="4" t="s">
        <v>91</v>
      </c>
      <c r="C93" s="5" t="s">
        <v>6</v>
      </c>
      <c r="D93" s="5" t="s">
        <v>78</v>
      </c>
      <c r="E93" s="5" t="s">
        <v>8</v>
      </c>
      <c r="F93" s="3"/>
    </row>
    <row r="94" spans="1:6" ht="12" customHeight="1" x14ac:dyDescent="0.25">
      <c r="A94" s="3">
        <v>5540246177133</v>
      </c>
      <c r="B94" s="4" t="s">
        <v>91</v>
      </c>
      <c r="C94" s="5" t="s">
        <v>6</v>
      </c>
      <c r="D94" s="5" t="s">
        <v>78</v>
      </c>
      <c r="E94" s="5" t="s">
        <v>8</v>
      </c>
      <c r="F94" s="3"/>
    </row>
    <row r="95" spans="1:6" ht="12" customHeight="1" x14ac:dyDescent="0.25">
      <c r="A95" s="3">
        <v>5540246183542</v>
      </c>
      <c r="B95" s="4" t="s">
        <v>92</v>
      </c>
      <c r="C95" s="5" t="s">
        <v>6</v>
      </c>
      <c r="D95" s="5" t="s">
        <v>78</v>
      </c>
      <c r="E95" s="5" t="s">
        <v>8</v>
      </c>
      <c r="F95" s="3"/>
    </row>
    <row r="96" spans="1:6" ht="12" customHeight="1" x14ac:dyDescent="0.25">
      <c r="A96" s="3">
        <v>5540246183562</v>
      </c>
      <c r="B96" s="4" t="s">
        <v>93</v>
      </c>
      <c r="C96" s="5" t="s">
        <v>6</v>
      </c>
      <c r="D96" s="5" t="s">
        <v>78</v>
      </c>
      <c r="E96" s="5" t="s">
        <v>8</v>
      </c>
      <c r="F96" s="3"/>
    </row>
    <row r="97" spans="1:6" ht="12" customHeight="1" x14ac:dyDescent="0.25">
      <c r="A97" s="3">
        <v>5540246187678</v>
      </c>
      <c r="B97" s="4" t="s">
        <v>94</v>
      </c>
      <c r="C97" s="5" t="s">
        <v>6</v>
      </c>
      <c r="D97" s="5" t="s">
        <v>78</v>
      </c>
      <c r="E97" s="5" t="s">
        <v>8</v>
      </c>
      <c r="F97" s="3"/>
    </row>
    <row r="98" spans="1:6" ht="12" customHeight="1" x14ac:dyDescent="0.25">
      <c r="A98" s="3">
        <v>5540246190831</v>
      </c>
      <c r="B98" s="4" t="s">
        <v>95</v>
      </c>
      <c r="C98" s="5" t="s">
        <v>6</v>
      </c>
      <c r="D98" s="5" t="s">
        <v>78</v>
      </c>
      <c r="E98" s="5" t="s">
        <v>8</v>
      </c>
      <c r="F98" s="3"/>
    </row>
    <row r="99" spans="1:6" ht="12" customHeight="1" x14ac:dyDescent="0.25">
      <c r="A99" s="3">
        <v>5540246192148</v>
      </c>
      <c r="B99" s="4" t="s">
        <v>96</v>
      </c>
      <c r="C99" s="5" t="s">
        <v>6</v>
      </c>
      <c r="D99" s="5" t="s">
        <v>78</v>
      </c>
      <c r="E99" s="5" t="s">
        <v>8</v>
      </c>
      <c r="F99" s="3"/>
    </row>
    <row r="100" spans="1:6" ht="12" customHeight="1" x14ac:dyDescent="0.25">
      <c r="A100" s="3">
        <v>5540246192518</v>
      </c>
      <c r="B100" s="4" t="s">
        <v>97</v>
      </c>
      <c r="C100" s="5" t="s">
        <v>6</v>
      </c>
      <c r="D100" s="5" t="s">
        <v>78</v>
      </c>
      <c r="E100" s="5" t="s">
        <v>8</v>
      </c>
      <c r="F100" s="3"/>
    </row>
    <row r="101" spans="1:6" ht="12" customHeight="1" x14ac:dyDescent="0.25">
      <c r="A101" s="3">
        <v>5540246183587</v>
      </c>
      <c r="B101" s="4" t="s">
        <v>98</v>
      </c>
      <c r="C101" s="5" t="s">
        <v>6</v>
      </c>
      <c r="D101" s="5" t="s">
        <v>78</v>
      </c>
      <c r="E101" s="5" t="s">
        <v>8</v>
      </c>
      <c r="F101" s="3"/>
    </row>
    <row r="102" spans="1:6" ht="12" customHeight="1" x14ac:dyDescent="0.25">
      <c r="A102" s="3">
        <v>5540246183588</v>
      </c>
      <c r="B102" s="4" t="s">
        <v>84</v>
      </c>
      <c r="C102" s="5" t="s">
        <v>6</v>
      </c>
      <c r="D102" s="5" t="s">
        <v>78</v>
      </c>
      <c r="E102" s="5" t="s">
        <v>8</v>
      </c>
      <c r="F102" s="3"/>
    </row>
    <row r="103" spans="1:6" ht="12" customHeight="1" x14ac:dyDescent="0.25">
      <c r="A103" s="3">
        <v>5540246183589</v>
      </c>
      <c r="B103" s="4" t="s">
        <v>99</v>
      </c>
      <c r="C103" s="5" t="s">
        <v>6</v>
      </c>
      <c r="D103" s="5" t="s">
        <v>78</v>
      </c>
      <c r="E103" s="5" t="s">
        <v>8</v>
      </c>
      <c r="F103" s="3"/>
    </row>
    <row r="104" spans="1:6" ht="12" customHeight="1" x14ac:dyDescent="0.25">
      <c r="A104" s="3">
        <v>5540246183590</v>
      </c>
      <c r="B104" s="4" t="s">
        <v>100</v>
      </c>
      <c r="C104" s="5" t="s">
        <v>6</v>
      </c>
      <c r="D104" s="5" t="s">
        <v>78</v>
      </c>
      <c r="E104" s="5" t="s">
        <v>8</v>
      </c>
      <c r="F104" s="3"/>
    </row>
    <row r="105" spans="1:6" ht="12" customHeight="1" x14ac:dyDescent="0.25">
      <c r="A105" s="3">
        <v>5540246186351</v>
      </c>
      <c r="B105" s="4" t="s">
        <v>101</v>
      </c>
      <c r="C105" s="5" t="s">
        <v>6</v>
      </c>
      <c r="D105" s="5" t="s">
        <v>78</v>
      </c>
      <c r="E105" s="5" t="s">
        <v>8</v>
      </c>
      <c r="F105" s="3"/>
    </row>
    <row r="106" spans="1:6" ht="12" customHeight="1" x14ac:dyDescent="0.25">
      <c r="A106" s="3">
        <v>5540246186352</v>
      </c>
      <c r="B106" s="4" t="s">
        <v>102</v>
      </c>
      <c r="C106" s="5" t="s">
        <v>6</v>
      </c>
      <c r="D106" s="5" t="s">
        <v>78</v>
      </c>
      <c r="E106" s="5" t="s">
        <v>8</v>
      </c>
      <c r="F106" s="3"/>
    </row>
    <row r="107" spans="1:6" ht="12" customHeight="1" x14ac:dyDescent="0.25">
      <c r="A107" s="3">
        <v>5540246188647</v>
      </c>
      <c r="B107" s="4" t="s">
        <v>103</v>
      </c>
      <c r="C107" s="5" t="s">
        <v>6</v>
      </c>
      <c r="D107" s="5" t="s">
        <v>78</v>
      </c>
      <c r="E107" s="5" t="s">
        <v>8</v>
      </c>
      <c r="F107" s="3"/>
    </row>
    <row r="108" spans="1:6" ht="12" customHeight="1" x14ac:dyDescent="0.25">
      <c r="A108" s="3">
        <v>5540246190870</v>
      </c>
      <c r="B108" s="4" t="s">
        <v>104</v>
      </c>
      <c r="C108" s="5" t="s">
        <v>6</v>
      </c>
      <c r="D108" s="5" t="s">
        <v>78</v>
      </c>
      <c r="E108" s="5" t="s">
        <v>8</v>
      </c>
      <c r="F108" s="3"/>
    </row>
    <row r="109" spans="1:6" ht="12" customHeight="1" x14ac:dyDescent="0.25">
      <c r="A109" s="3">
        <v>5540246191718</v>
      </c>
      <c r="B109" s="4" t="s">
        <v>104</v>
      </c>
      <c r="C109" s="5" t="s">
        <v>6</v>
      </c>
      <c r="D109" s="5" t="s">
        <v>78</v>
      </c>
      <c r="E109" s="5" t="s">
        <v>8</v>
      </c>
      <c r="F109" s="3"/>
    </row>
    <row r="110" spans="1:6" ht="12" customHeight="1" x14ac:dyDescent="0.25">
      <c r="A110" s="3">
        <v>5540246194790</v>
      </c>
      <c r="B110" s="4" t="s">
        <v>100</v>
      </c>
      <c r="C110" s="5" t="s">
        <v>6</v>
      </c>
      <c r="D110" s="5" t="s">
        <v>78</v>
      </c>
      <c r="E110" s="5" t="s">
        <v>8</v>
      </c>
      <c r="F110" s="3"/>
    </row>
    <row r="111" spans="1:6" ht="12" customHeight="1" x14ac:dyDescent="0.25">
      <c r="A111" s="3">
        <v>5540246193999</v>
      </c>
      <c r="B111" s="4" t="s">
        <v>105</v>
      </c>
      <c r="C111" s="5" t="s">
        <v>6</v>
      </c>
      <c r="D111" s="5" t="s">
        <v>78</v>
      </c>
      <c r="E111" s="5" t="s">
        <v>8</v>
      </c>
      <c r="F111" s="3"/>
    </row>
    <row r="112" spans="1:6" ht="12" customHeight="1" x14ac:dyDescent="0.25">
      <c r="A112" s="3">
        <v>5540246183561</v>
      </c>
      <c r="B112" s="4" t="s">
        <v>106</v>
      </c>
      <c r="C112" s="5" t="s">
        <v>6</v>
      </c>
      <c r="D112" s="5" t="s">
        <v>78</v>
      </c>
      <c r="E112" s="5" t="s">
        <v>8</v>
      </c>
      <c r="F112" s="3"/>
    </row>
    <row r="113" spans="1:6" ht="12" customHeight="1" x14ac:dyDescent="0.25">
      <c r="A113" s="3">
        <v>5540246195096</v>
      </c>
      <c r="B113" s="4" t="s">
        <v>107</v>
      </c>
      <c r="C113" s="5" t="s">
        <v>6</v>
      </c>
      <c r="D113" s="5" t="s">
        <v>78</v>
      </c>
      <c r="E113" s="5" t="s">
        <v>8</v>
      </c>
      <c r="F113" s="3"/>
    </row>
    <row r="114" spans="1:6" ht="12" customHeight="1" x14ac:dyDescent="0.25">
      <c r="A114" s="3">
        <v>5540246183130</v>
      </c>
      <c r="B114" s="4" t="s">
        <v>108</v>
      </c>
      <c r="C114" s="5" t="s">
        <v>6</v>
      </c>
      <c r="D114" s="5" t="s">
        <v>78</v>
      </c>
      <c r="E114" s="5" t="s">
        <v>8</v>
      </c>
      <c r="F114" s="3"/>
    </row>
    <row r="115" spans="1:6" ht="12" customHeight="1" x14ac:dyDescent="0.25">
      <c r="A115" s="3">
        <v>5540246183455</v>
      </c>
      <c r="B115" s="4" t="s">
        <v>109</v>
      </c>
      <c r="C115" s="5" t="s">
        <v>6</v>
      </c>
      <c r="D115" s="5" t="s">
        <v>78</v>
      </c>
      <c r="E115" s="5" t="s">
        <v>8</v>
      </c>
      <c r="F115" s="3"/>
    </row>
    <row r="116" spans="1:6" ht="12" customHeight="1" x14ac:dyDescent="0.25">
      <c r="A116" s="3">
        <v>5540246183537</v>
      </c>
      <c r="B116" s="4" t="s">
        <v>110</v>
      </c>
      <c r="C116" s="5" t="s">
        <v>6</v>
      </c>
      <c r="D116" s="5" t="s">
        <v>78</v>
      </c>
      <c r="E116" s="5" t="s">
        <v>8</v>
      </c>
      <c r="F116" s="3"/>
    </row>
    <row r="117" spans="1:6" ht="12" customHeight="1" x14ac:dyDescent="0.25">
      <c r="A117" s="3">
        <v>5540246183538</v>
      </c>
      <c r="B117" s="4" t="s">
        <v>111</v>
      </c>
      <c r="C117" s="5" t="s">
        <v>6</v>
      </c>
      <c r="D117" s="5" t="s">
        <v>78</v>
      </c>
      <c r="E117" s="5" t="s">
        <v>8</v>
      </c>
      <c r="F117" s="3"/>
    </row>
    <row r="118" spans="1:6" ht="12" customHeight="1" x14ac:dyDescent="0.25">
      <c r="A118" s="3">
        <v>5540246183541</v>
      </c>
      <c r="B118" s="4" t="s">
        <v>112</v>
      </c>
      <c r="C118" s="5" t="s">
        <v>6</v>
      </c>
      <c r="D118" s="5" t="s">
        <v>78</v>
      </c>
      <c r="E118" s="5" t="s">
        <v>8</v>
      </c>
      <c r="F118" s="3"/>
    </row>
    <row r="119" spans="1:6" ht="12" customHeight="1" x14ac:dyDescent="0.25">
      <c r="A119" s="3">
        <v>5540246183552</v>
      </c>
      <c r="B119" s="4" t="s">
        <v>113</v>
      </c>
      <c r="C119" s="5" t="s">
        <v>6</v>
      </c>
      <c r="D119" s="5" t="s">
        <v>78</v>
      </c>
      <c r="E119" s="5" t="s">
        <v>8</v>
      </c>
      <c r="F119" s="3"/>
    </row>
    <row r="120" spans="1:6" ht="12" customHeight="1" x14ac:dyDescent="0.25">
      <c r="A120" s="3">
        <v>5540246183555</v>
      </c>
      <c r="B120" s="4" t="s">
        <v>114</v>
      </c>
      <c r="C120" s="5" t="s">
        <v>6</v>
      </c>
      <c r="D120" s="5" t="s">
        <v>78</v>
      </c>
      <c r="E120" s="5" t="s">
        <v>8</v>
      </c>
      <c r="F120" s="3"/>
    </row>
    <row r="121" spans="1:6" ht="12" customHeight="1" x14ac:dyDescent="0.25">
      <c r="A121" s="3">
        <v>5540246192571</v>
      </c>
      <c r="B121" s="4" t="s">
        <v>115</v>
      </c>
      <c r="C121" s="5" t="s">
        <v>6</v>
      </c>
      <c r="D121" s="5" t="s">
        <v>78</v>
      </c>
      <c r="E121" s="5" t="s">
        <v>8</v>
      </c>
      <c r="F121" s="3"/>
    </row>
    <row r="122" spans="1:6" ht="12" customHeight="1" x14ac:dyDescent="0.25">
      <c r="A122" s="3">
        <v>5540246192824</v>
      </c>
      <c r="B122" s="4" t="s">
        <v>116</v>
      </c>
      <c r="C122" s="5" t="s">
        <v>6</v>
      </c>
      <c r="D122" s="5" t="s">
        <v>78</v>
      </c>
      <c r="E122" s="5" t="s">
        <v>8</v>
      </c>
      <c r="F122" s="3"/>
    </row>
    <row r="123" spans="1:6" ht="12" customHeight="1" x14ac:dyDescent="0.25">
      <c r="A123" s="3">
        <v>5540246196800</v>
      </c>
      <c r="B123" s="4" t="s">
        <v>117</v>
      </c>
      <c r="C123" s="5" t="s">
        <v>6</v>
      </c>
      <c r="D123" s="5" t="s">
        <v>78</v>
      </c>
      <c r="E123" s="5" t="s">
        <v>8</v>
      </c>
      <c r="F123" s="3"/>
    </row>
    <row r="124" spans="1:6" ht="12" customHeight="1" x14ac:dyDescent="0.25">
      <c r="A124" s="3">
        <v>5540246195241</v>
      </c>
      <c r="B124" s="4" t="s">
        <v>118</v>
      </c>
      <c r="C124" s="5" t="s">
        <v>6</v>
      </c>
      <c r="D124" s="5" t="s">
        <v>78</v>
      </c>
      <c r="E124" s="5" t="s">
        <v>8</v>
      </c>
      <c r="F124" s="3"/>
    </row>
    <row r="125" spans="1:6" ht="12" customHeight="1" x14ac:dyDescent="0.25">
      <c r="A125" s="3">
        <v>5540246195242</v>
      </c>
      <c r="B125" s="4" t="s">
        <v>119</v>
      </c>
      <c r="C125" s="5" t="s">
        <v>6</v>
      </c>
      <c r="D125" s="5" t="s">
        <v>78</v>
      </c>
      <c r="E125" s="5" t="s">
        <v>8</v>
      </c>
      <c r="F125" s="3"/>
    </row>
    <row r="126" spans="1:6" ht="12" customHeight="1" x14ac:dyDescent="0.25">
      <c r="A126" s="3">
        <v>5540246184617</v>
      </c>
      <c r="B126" s="4" t="s">
        <v>120</v>
      </c>
      <c r="C126" s="5" t="s">
        <v>12</v>
      </c>
      <c r="D126" s="5" t="s">
        <v>78</v>
      </c>
      <c r="E126" s="5" t="s">
        <v>8</v>
      </c>
      <c r="F126" s="3"/>
    </row>
    <row r="127" spans="1:6" ht="12" customHeight="1" x14ac:dyDescent="0.25">
      <c r="A127" s="3">
        <v>5540246192505</v>
      </c>
      <c r="B127" s="4" t="s">
        <v>121</v>
      </c>
      <c r="C127" s="5" t="s">
        <v>12</v>
      </c>
      <c r="D127" s="5" t="s">
        <v>78</v>
      </c>
      <c r="E127" s="5" t="s">
        <v>8</v>
      </c>
      <c r="F127" s="3"/>
    </row>
    <row r="128" spans="1:6" ht="12" customHeight="1" x14ac:dyDescent="0.25">
      <c r="A128" s="3">
        <v>5540246194330</v>
      </c>
      <c r="B128" s="4" t="s">
        <v>122</v>
      </c>
      <c r="C128" s="5" t="s">
        <v>12</v>
      </c>
      <c r="D128" s="5" t="s">
        <v>78</v>
      </c>
      <c r="E128" s="5" t="s">
        <v>8</v>
      </c>
      <c r="F128" s="3"/>
    </row>
    <row r="129" spans="1:6" ht="12" customHeight="1" x14ac:dyDescent="0.25">
      <c r="A129" s="3">
        <v>5540246194478</v>
      </c>
      <c r="B129" s="4" t="s">
        <v>123</v>
      </c>
      <c r="C129" s="5" t="s">
        <v>20</v>
      </c>
      <c r="D129" s="5" t="s">
        <v>124</v>
      </c>
      <c r="E129" s="5" t="s">
        <v>8</v>
      </c>
      <c r="F129" s="3"/>
    </row>
    <row r="130" spans="1:6" ht="12" customHeight="1" x14ac:dyDescent="0.25">
      <c r="A130" s="3">
        <v>5540246196148</v>
      </c>
      <c r="B130" s="4" t="s">
        <v>123</v>
      </c>
      <c r="C130" s="5" t="s">
        <v>20</v>
      </c>
      <c r="D130" s="5" t="s">
        <v>124</v>
      </c>
      <c r="E130" s="5" t="s">
        <v>8</v>
      </c>
      <c r="F130" s="3"/>
    </row>
    <row r="131" spans="1:6" ht="12" customHeight="1" x14ac:dyDescent="0.25">
      <c r="A131" s="3">
        <v>5540246186010</v>
      </c>
      <c r="B131" s="4" t="s">
        <v>125</v>
      </c>
      <c r="C131" s="5" t="s">
        <v>20</v>
      </c>
      <c r="D131" s="5" t="s">
        <v>124</v>
      </c>
      <c r="E131" s="5" t="s">
        <v>8</v>
      </c>
      <c r="F131" s="3"/>
    </row>
    <row r="132" spans="1:6" ht="12" customHeight="1" x14ac:dyDescent="0.25">
      <c r="A132" s="3">
        <v>5540246186011</v>
      </c>
      <c r="B132" s="4" t="s">
        <v>126</v>
      </c>
      <c r="C132" s="5" t="s">
        <v>20</v>
      </c>
      <c r="D132" s="5" t="s">
        <v>124</v>
      </c>
      <c r="E132" s="5" t="s">
        <v>8</v>
      </c>
      <c r="F132" s="3"/>
    </row>
    <row r="133" spans="1:6" ht="12" customHeight="1" x14ac:dyDescent="0.25">
      <c r="A133" s="3">
        <v>5540246186017</v>
      </c>
      <c r="B133" s="4" t="s">
        <v>127</v>
      </c>
      <c r="C133" s="5" t="s">
        <v>20</v>
      </c>
      <c r="D133" s="5" t="s">
        <v>124</v>
      </c>
      <c r="E133" s="5" t="s">
        <v>8</v>
      </c>
      <c r="F133" s="3"/>
    </row>
    <row r="134" spans="1:6" ht="12" customHeight="1" x14ac:dyDescent="0.25">
      <c r="A134" s="3">
        <v>5540246187882</v>
      </c>
      <c r="B134" s="4" t="s">
        <v>128</v>
      </c>
      <c r="C134" s="5" t="s">
        <v>20</v>
      </c>
      <c r="D134" s="5" t="s">
        <v>124</v>
      </c>
      <c r="E134" s="5" t="s">
        <v>8</v>
      </c>
      <c r="F134" s="3"/>
    </row>
    <row r="135" spans="1:6" ht="12" customHeight="1" x14ac:dyDescent="0.25">
      <c r="A135" s="3">
        <v>5540246187995</v>
      </c>
      <c r="B135" s="4" t="s">
        <v>129</v>
      </c>
      <c r="C135" s="5" t="s">
        <v>20</v>
      </c>
      <c r="D135" s="5" t="s">
        <v>124</v>
      </c>
      <c r="E135" s="5" t="s">
        <v>8</v>
      </c>
      <c r="F135" s="3"/>
    </row>
    <row r="136" spans="1:6" ht="12" customHeight="1" x14ac:dyDescent="0.25">
      <c r="A136" s="3">
        <v>5540246187996</v>
      </c>
      <c r="B136" s="4" t="s">
        <v>130</v>
      </c>
      <c r="C136" s="5" t="s">
        <v>20</v>
      </c>
      <c r="D136" s="5" t="s">
        <v>124</v>
      </c>
      <c r="E136" s="5" t="s">
        <v>8</v>
      </c>
      <c r="F136" s="3"/>
    </row>
    <row r="137" spans="1:6" ht="12" customHeight="1" x14ac:dyDescent="0.25">
      <c r="A137" s="3">
        <v>5540246187997</v>
      </c>
      <c r="B137" s="4" t="s">
        <v>131</v>
      </c>
      <c r="C137" s="5" t="s">
        <v>20</v>
      </c>
      <c r="D137" s="5" t="s">
        <v>124</v>
      </c>
      <c r="E137" s="5" t="s">
        <v>8</v>
      </c>
      <c r="F137" s="3"/>
    </row>
    <row r="138" spans="1:6" ht="12" customHeight="1" x14ac:dyDescent="0.25">
      <c r="A138" s="3">
        <v>5540246187998</v>
      </c>
      <c r="B138" s="4" t="s">
        <v>132</v>
      </c>
      <c r="C138" s="5" t="s">
        <v>20</v>
      </c>
      <c r="D138" s="5" t="s">
        <v>124</v>
      </c>
      <c r="E138" s="5" t="s">
        <v>8</v>
      </c>
      <c r="F138" s="3"/>
    </row>
    <row r="139" spans="1:6" ht="12" customHeight="1" x14ac:dyDescent="0.25">
      <c r="A139" s="3">
        <v>5540246193249</v>
      </c>
      <c r="B139" s="4" t="s">
        <v>129</v>
      </c>
      <c r="C139" s="5" t="s">
        <v>20</v>
      </c>
      <c r="D139" s="5" t="s">
        <v>124</v>
      </c>
      <c r="E139" s="5" t="s">
        <v>8</v>
      </c>
      <c r="F139" s="3"/>
    </row>
    <row r="140" spans="1:6" ht="12" customHeight="1" x14ac:dyDescent="0.25">
      <c r="A140" s="3">
        <v>5540246194947</v>
      </c>
      <c r="B140" s="4" t="s">
        <v>133</v>
      </c>
      <c r="C140" s="5" t="s">
        <v>20</v>
      </c>
      <c r="D140" s="5" t="s">
        <v>124</v>
      </c>
      <c r="E140" s="5" t="s">
        <v>8</v>
      </c>
      <c r="F140" s="3"/>
    </row>
    <row r="141" spans="1:6" ht="12" customHeight="1" x14ac:dyDescent="0.25">
      <c r="A141" s="3">
        <v>5540246188047</v>
      </c>
      <c r="B141" s="4" t="s">
        <v>134</v>
      </c>
      <c r="C141" s="5" t="s">
        <v>20</v>
      </c>
      <c r="D141" s="5" t="s">
        <v>124</v>
      </c>
      <c r="E141" s="5" t="s">
        <v>8</v>
      </c>
      <c r="F141" s="3"/>
    </row>
    <row r="142" spans="1:6" ht="12" customHeight="1" x14ac:dyDescent="0.25">
      <c r="A142" s="3">
        <v>5540246188512</v>
      </c>
      <c r="B142" s="4" t="s">
        <v>135</v>
      </c>
      <c r="C142" s="5" t="s">
        <v>20</v>
      </c>
      <c r="D142" s="5" t="s">
        <v>124</v>
      </c>
      <c r="E142" s="5" t="s">
        <v>8</v>
      </c>
      <c r="F142" s="3"/>
    </row>
    <row r="143" spans="1:6" ht="12" customHeight="1" x14ac:dyDescent="0.25">
      <c r="A143" s="3">
        <v>5540246188513</v>
      </c>
      <c r="B143" s="4" t="s">
        <v>136</v>
      </c>
      <c r="C143" s="5" t="s">
        <v>20</v>
      </c>
      <c r="D143" s="5" t="s">
        <v>124</v>
      </c>
      <c r="E143" s="5" t="s">
        <v>8</v>
      </c>
      <c r="F143" s="3"/>
    </row>
    <row r="144" spans="1:6" ht="12" customHeight="1" x14ac:dyDescent="0.25">
      <c r="A144" s="3">
        <v>5540246190092</v>
      </c>
      <c r="B144" s="4" t="s">
        <v>137</v>
      </c>
      <c r="C144" s="5" t="s">
        <v>20</v>
      </c>
      <c r="D144" s="5" t="s">
        <v>124</v>
      </c>
      <c r="E144" s="5" t="s">
        <v>8</v>
      </c>
      <c r="F144" s="3"/>
    </row>
    <row r="145" spans="1:6" ht="12" customHeight="1" x14ac:dyDescent="0.25">
      <c r="A145" s="3">
        <v>5540246192836</v>
      </c>
      <c r="B145" s="4" t="s">
        <v>138</v>
      </c>
      <c r="C145" s="5" t="s">
        <v>20</v>
      </c>
      <c r="D145" s="5" t="s">
        <v>124</v>
      </c>
      <c r="E145" s="5" t="s">
        <v>8</v>
      </c>
      <c r="F145" s="3"/>
    </row>
    <row r="146" spans="1:6" ht="12" customHeight="1" x14ac:dyDescent="0.25">
      <c r="A146" s="3">
        <v>5540246185627</v>
      </c>
      <c r="B146" s="4" t="s">
        <v>139</v>
      </c>
      <c r="C146" s="5" t="s">
        <v>20</v>
      </c>
      <c r="D146" s="5" t="s">
        <v>124</v>
      </c>
      <c r="E146" s="5" t="s">
        <v>8</v>
      </c>
      <c r="F146" s="3"/>
    </row>
    <row r="147" spans="1:6" ht="12" customHeight="1" x14ac:dyDescent="0.25">
      <c r="A147" s="3">
        <v>5540246173685</v>
      </c>
      <c r="B147" s="4" t="s">
        <v>140</v>
      </c>
      <c r="C147" s="5" t="s">
        <v>20</v>
      </c>
      <c r="D147" s="5" t="s">
        <v>124</v>
      </c>
      <c r="E147" s="5" t="s">
        <v>8</v>
      </c>
      <c r="F147" s="3"/>
    </row>
    <row r="148" spans="1:6" ht="12" customHeight="1" x14ac:dyDescent="0.25">
      <c r="A148" s="3">
        <v>5540246173686</v>
      </c>
      <c r="B148" s="4" t="s">
        <v>140</v>
      </c>
      <c r="C148" s="5" t="s">
        <v>20</v>
      </c>
      <c r="D148" s="5" t="s">
        <v>124</v>
      </c>
      <c r="E148" s="5" t="s">
        <v>8</v>
      </c>
      <c r="F148" s="3"/>
    </row>
    <row r="149" spans="1:6" ht="12" customHeight="1" x14ac:dyDescent="0.25">
      <c r="A149" s="3">
        <v>5540246195653</v>
      </c>
      <c r="B149" s="4" t="s">
        <v>141</v>
      </c>
      <c r="C149" s="5" t="s">
        <v>20</v>
      </c>
      <c r="D149" s="5" t="s">
        <v>124</v>
      </c>
      <c r="E149" s="5" t="s">
        <v>8</v>
      </c>
      <c r="F149" s="3"/>
    </row>
    <row r="150" spans="1:6" ht="12" customHeight="1" x14ac:dyDescent="0.25">
      <c r="A150" s="3">
        <v>5540246195195</v>
      </c>
      <c r="B150" s="4" t="s">
        <v>142</v>
      </c>
      <c r="C150" s="5" t="s">
        <v>20</v>
      </c>
      <c r="D150" s="5" t="s">
        <v>124</v>
      </c>
      <c r="E150" s="5" t="s">
        <v>8</v>
      </c>
      <c r="F150" s="3"/>
    </row>
    <row r="151" spans="1:6" ht="12" customHeight="1" x14ac:dyDescent="0.25">
      <c r="A151" s="3">
        <v>5540246190097</v>
      </c>
      <c r="B151" s="4" t="s">
        <v>143</v>
      </c>
      <c r="C151" s="5" t="s">
        <v>12</v>
      </c>
      <c r="D151" s="5" t="s">
        <v>144</v>
      </c>
      <c r="E151" s="5" t="s">
        <v>8</v>
      </c>
      <c r="F151" s="3"/>
    </row>
    <row r="152" spans="1:6" ht="12" customHeight="1" x14ac:dyDescent="0.25">
      <c r="A152" s="3">
        <v>5540246192907</v>
      </c>
      <c r="B152" s="4" t="s">
        <v>145</v>
      </c>
      <c r="C152" s="5" t="s">
        <v>12</v>
      </c>
      <c r="D152" s="5" t="s">
        <v>144</v>
      </c>
      <c r="E152" s="5" t="s">
        <v>8</v>
      </c>
      <c r="F152" s="3"/>
    </row>
    <row r="153" spans="1:6" ht="12" customHeight="1" x14ac:dyDescent="0.25">
      <c r="A153" s="3">
        <v>5540246193878</v>
      </c>
      <c r="B153" s="4" t="s">
        <v>146</v>
      </c>
      <c r="C153" s="5" t="s">
        <v>12</v>
      </c>
      <c r="D153" s="5" t="s">
        <v>144</v>
      </c>
      <c r="E153" s="5" t="s">
        <v>8</v>
      </c>
      <c r="F153" s="3"/>
    </row>
    <row r="154" spans="1:6" ht="12" customHeight="1" x14ac:dyDescent="0.25">
      <c r="A154" s="3">
        <v>5540246181061</v>
      </c>
      <c r="B154" s="4" t="s">
        <v>145</v>
      </c>
      <c r="C154" s="5" t="s">
        <v>12</v>
      </c>
      <c r="D154" s="5" t="s">
        <v>144</v>
      </c>
      <c r="E154" s="5" t="s">
        <v>8</v>
      </c>
      <c r="F154" s="3"/>
    </row>
    <row r="155" spans="1:6" ht="12" customHeight="1" x14ac:dyDescent="0.25">
      <c r="A155" s="3">
        <v>5540246183547</v>
      </c>
      <c r="B155" s="4" t="s">
        <v>147</v>
      </c>
      <c r="C155" s="5" t="s">
        <v>12</v>
      </c>
      <c r="D155" s="5" t="s">
        <v>144</v>
      </c>
      <c r="E155" s="5" t="s">
        <v>8</v>
      </c>
      <c r="F155" s="3"/>
    </row>
    <row r="156" spans="1:6" ht="12" customHeight="1" x14ac:dyDescent="0.25">
      <c r="A156" s="3">
        <v>5540246185278</v>
      </c>
      <c r="B156" s="4" t="s">
        <v>148</v>
      </c>
      <c r="C156" s="5" t="s">
        <v>6</v>
      </c>
      <c r="D156" s="5" t="s">
        <v>144</v>
      </c>
      <c r="E156" s="5" t="s">
        <v>8</v>
      </c>
      <c r="F156" s="3"/>
    </row>
    <row r="157" spans="1:6" ht="12" customHeight="1" x14ac:dyDescent="0.25">
      <c r="A157" s="3">
        <v>5540246173492</v>
      </c>
      <c r="B157" s="4" t="s">
        <v>149</v>
      </c>
      <c r="C157" s="5" t="s">
        <v>6</v>
      </c>
      <c r="D157" s="5" t="s">
        <v>144</v>
      </c>
      <c r="E157" s="5" t="s">
        <v>8</v>
      </c>
      <c r="F157" s="3"/>
    </row>
    <row r="158" spans="1:6" ht="12" customHeight="1" x14ac:dyDescent="0.25">
      <c r="A158" s="3">
        <v>5540246179983</v>
      </c>
      <c r="B158" s="4" t="s">
        <v>149</v>
      </c>
      <c r="C158" s="5" t="s">
        <v>6</v>
      </c>
      <c r="D158" s="5" t="s">
        <v>144</v>
      </c>
      <c r="E158" s="5" t="s">
        <v>8</v>
      </c>
      <c r="F158" s="3"/>
    </row>
    <row r="159" spans="1:6" ht="12" customHeight="1" x14ac:dyDescent="0.25">
      <c r="A159" s="3">
        <v>5540246193566</v>
      </c>
      <c r="B159" s="4" t="s">
        <v>149</v>
      </c>
      <c r="C159" s="5" t="s">
        <v>6</v>
      </c>
      <c r="D159" s="5" t="s">
        <v>144</v>
      </c>
      <c r="E159" s="5" t="s">
        <v>8</v>
      </c>
      <c r="F159" s="3"/>
    </row>
    <row r="160" spans="1:6" ht="12" customHeight="1" x14ac:dyDescent="0.25">
      <c r="A160" s="3">
        <v>5540246173906</v>
      </c>
      <c r="B160" s="4" t="s">
        <v>150</v>
      </c>
      <c r="C160" s="5" t="s">
        <v>6</v>
      </c>
      <c r="D160" s="5" t="s">
        <v>144</v>
      </c>
      <c r="E160" s="5" t="s">
        <v>8</v>
      </c>
      <c r="F160" s="3"/>
    </row>
    <row r="161" spans="1:6" ht="12" customHeight="1" x14ac:dyDescent="0.25">
      <c r="A161" s="3">
        <v>5540246181016</v>
      </c>
      <c r="B161" s="4" t="s">
        <v>151</v>
      </c>
      <c r="C161" s="5" t="s">
        <v>6</v>
      </c>
      <c r="D161" s="5" t="s">
        <v>144</v>
      </c>
      <c r="E161" s="5" t="s">
        <v>8</v>
      </c>
      <c r="F161" s="3"/>
    </row>
    <row r="162" spans="1:6" ht="12" customHeight="1" x14ac:dyDescent="0.25">
      <c r="A162" s="3">
        <v>5540246188224</v>
      </c>
      <c r="B162" s="4" t="s">
        <v>152</v>
      </c>
      <c r="C162" s="5" t="s">
        <v>6</v>
      </c>
      <c r="D162" s="5" t="s">
        <v>144</v>
      </c>
      <c r="E162" s="5" t="s">
        <v>8</v>
      </c>
      <c r="F162" s="3"/>
    </row>
    <row r="163" spans="1:6" ht="12" customHeight="1" x14ac:dyDescent="0.25">
      <c r="A163" s="3">
        <v>5540246196092</v>
      </c>
      <c r="B163" s="4" t="s">
        <v>152</v>
      </c>
      <c r="C163" s="5" t="s">
        <v>6</v>
      </c>
      <c r="D163" s="5" t="s">
        <v>144</v>
      </c>
      <c r="E163" s="5" t="s">
        <v>8</v>
      </c>
      <c r="F163" s="3"/>
    </row>
    <row r="164" spans="1:6" ht="12" customHeight="1" x14ac:dyDescent="0.25">
      <c r="A164" s="3"/>
      <c r="F164" s="3"/>
    </row>
    <row r="165" spans="1:6" ht="12" customHeight="1" x14ac:dyDescent="0.25">
      <c r="A165" s="3"/>
      <c r="F165" s="3"/>
    </row>
    <row r="166" spans="1:6" ht="12" customHeight="1" x14ac:dyDescent="0.25">
      <c r="A166" s="3"/>
      <c r="F166" s="3"/>
    </row>
    <row r="167" spans="1:6" ht="12" customHeight="1" x14ac:dyDescent="0.25">
      <c r="A167" s="3"/>
      <c r="F167" s="3"/>
    </row>
    <row r="168" spans="1:6" ht="12" customHeight="1" x14ac:dyDescent="0.25">
      <c r="A168" s="3"/>
      <c r="F168" s="3"/>
    </row>
    <row r="169" spans="1:6" ht="12" customHeight="1" x14ac:dyDescent="0.25">
      <c r="A169" s="3"/>
      <c r="F169" s="3"/>
    </row>
    <row r="170" spans="1:6" ht="12" customHeight="1" x14ac:dyDescent="0.25">
      <c r="A170" s="3"/>
      <c r="F170" s="3"/>
    </row>
    <row r="171" spans="1:6" ht="12" customHeight="1" x14ac:dyDescent="0.25">
      <c r="A171" s="3"/>
      <c r="F171" s="3"/>
    </row>
    <row r="172" spans="1:6" ht="12" customHeight="1" x14ac:dyDescent="0.25">
      <c r="A172" s="3"/>
      <c r="F172" s="3"/>
    </row>
    <row r="173" spans="1:6" ht="12" customHeight="1" x14ac:dyDescent="0.25">
      <c r="A173" s="3"/>
      <c r="F173" s="3"/>
    </row>
    <row r="174" spans="1:6" ht="12" customHeight="1" x14ac:dyDescent="0.25">
      <c r="A174" s="3"/>
      <c r="F174" s="3"/>
    </row>
    <row r="175" spans="1:6" ht="12" customHeight="1" x14ac:dyDescent="0.25">
      <c r="A175" s="3"/>
      <c r="F175" s="3"/>
    </row>
    <row r="176" spans="1:6" ht="12" customHeight="1" x14ac:dyDescent="0.25">
      <c r="A176" s="3"/>
      <c r="F176" s="3"/>
    </row>
    <row r="177" spans="1:6" ht="12" customHeight="1" x14ac:dyDescent="0.25">
      <c r="A177" s="3"/>
      <c r="F177" s="3"/>
    </row>
    <row r="178" spans="1:6" ht="12" customHeight="1" x14ac:dyDescent="0.25">
      <c r="A178" s="3"/>
      <c r="F178" s="3"/>
    </row>
    <row r="179" spans="1:6" ht="12" customHeight="1" x14ac:dyDescent="0.25">
      <c r="A179" s="3"/>
      <c r="F179" s="3"/>
    </row>
    <row r="180" spans="1:6" ht="12" customHeight="1" x14ac:dyDescent="0.25">
      <c r="A180" s="3"/>
      <c r="F180" s="3"/>
    </row>
    <row r="181" spans="1:6" ht="12" customHeight="1" x14ac:dyDescent="0.25">
      <c r="A181" s="3"/>
      <c r="F181" s="3"/>
    </row>
    <row r="182" spans="1:6" ht="12" customHeight="1" x14ac:dyDescent="0.25">
      <c r="A182" s="3"/>
      <c r="F182" s="3"/>
    </row>
    <row r="183" spans="1:6" ht="12" customHeight="1" x14ac:dyDescent="0.25">
      <c r="A183" s="3"/>
      <c r="F183" s="3"/>
    </row>
    <row r="184" spans="1:6" ht="12" customHeight="1" x14ac:dyDescent="0.25">
      <c r="A184" s="3"/>
      <c r="F184" s="3"/>
    </row>
    <row r="185" spans="1:6" ht="12" customHeight="1" x14ac:dyDescent="0.25">
      <c r="A185" s="3"/>
      <c r="F185" s="3"/>
    </row>
    <row r="186" spans="1:6" ht="12" customHeight="1" x14ac:dyDescent="0.25">
      <c r="A186" s="3"/>
      <c r="F186" s="3"/>
    </row>
    <row r="187" spans="1:6" ht="12" customHeight="1" x14ac:dyDescent="0.25">
      <c r="A187" s="3"/>
      <c r="F187" s="3"/>
    </row>
    <row r="188" spans="1:6" ht="12" customHeight="1" x14ac:dyDescent="0.25">
      <c r="A188" s="3"/>
      <c r="F188" s="3"/>
    </row>
    <row r="189" spans="1:6" ht="12" customHeight="1" x14ac:dyDescent="0.25">
      <c r="A189" s="3"/>
      <c r="F189" s="3"/>
    </row>
    <row r="190" spans="1:6" ht="12" customHeight="1" x14ac:dyDescent="0.25">
      <c r="A190" s="3"/>
      <c r="F190" s="3"/>
    </row>
    <row r="191" spans="1:6" ht="12" customHeight="1" x14ac:dyDescent="0.25">
      <c r="A191" s="3"/>
      <c r="F191" s="3"/>
    </row>
    <row r="192" spans="1:6" ht="12" customHeight="1" x14ac:dyDescent="0.25">
      <c r="A192" s="3"/>
      <c r="F192" s="3"/>
    </row>
    <row r="193" spans="1:6" ht="12" customHeight="1" x14ac:dyDescent="0.25">
      <c r="A193" s="3"/>
      <c r="F193" s="3"/>
    </row>
    <row r="194" spans="1:6" ht="12" customHeight="1" x14ac:dyDescent="0.25">
      <c r="A194" s="3"/>
      <c r="F194" s="3"/>
    </row>
    <row r="195" spans="1:6" ht="12" customHeight="1" x14ac:dyDescent="0.25">
      <c r="A195" s="3"/>
      <c r="F195" s="3"/>
    </row>
    <row r="196" spans="1:6" ht="12" customHeight="1" x14ac:dyDescent="0.25">
      <c r="A196" s="3"/>
      <c r="F196" s="3"/>
    </row>
    <row r="197" spans="1:6" ht="12" customHeight="1" x14ac:dyDescent="0.25">
      <c r="A197" s="3"/>
      <c r="F197" s="3"/>
    </row>
    <row r="198" spans="1:6" ht="12" customHeight="1" x14ac:dyDescent="0.25">
      <c r="A198" s="3"/>
      <c r="F198" s="3"/>
    </row>
    <row r="199" spans="1:6" ht="12" customHeight="1" x14ac:dyDescent="0.25">
      <c r="A199" s="3"/>
      <c r="F199" s="3"/>
    </row>
    <row r="200" spans="1:6" ht="12" customHeight="1" x14ac:dyDescent="0.25">
      <c r="A200" s="3"/>
      <c r="F200" s="3"/>
    </row>
    <row r="201" spans="1:6" ht="12" customHeight="1" x14ac:dyDescent="0.25">
      <c r="A201" s="3"/>
      <c r="F201" s="3"/>
    </row>
    <row r="202" spans="1:6" ht="12" customHeight="1" x14ac:dyDescent="0.25">
      <c r="A202" s="3"/>
      <c r="F202" s="3"/>
    </row>
    <row r="203" spans="1:6" ht="12" customHeight="1" x14ac:dyDescent="0.25">
      <c r="A203" s="3"/>
      <c r="F203" s="3"/>
    </row>
    <row r="204" spans="1:6" ht="12" customHeight="1" x14ac:dyDescent="0.25">
      <c r="A204" s="3"/>
      <c r="F204" s="3"/>
    </row>
    <row r="205" spans="1:6" ht="12" customHeight="1" x14ac:dyDescent="0.25">
      <c r="A205" s="3"/>
      <c r="F205" s="3"/>
    </row>
    <row r="206" spans="1:6" ht="12" customHeight="1" x14ac:dyDescent="0.25">
      <c r="A206" s="3"/>
      <c r="F206" s="3"/>
    </row>
    <row r="207" spans="1:6" ht="12" customHeight="1" x14ac:dyDescent="0.25">
      <c r="A207" s="3"/>
      <c r="F207" s="3"/>
    </row>
    <row r="208" spans="1:6" ht="12" customHeight="1" x14ac:dyDescent="0.25">
      <c r="A208" s="3"/>
      <c r="F208" s="3"/>
    </row>
    <row r="209" spans="1:6" ht="12" customHeight="1" x14ac:dyDescent="0.25">
      <c r="A209" s="3"/>
      <c r="F209" s="3"/>
    </row>
    <row r="210" spans="1:6" ht="12" customHeight="1" x14ac:dyDescent="0.25">
      <c r="A210" s="3"/>
      <c r="F210" s="3"/>
    </row>
    <row r="211" spans="1:6" ht="12" customHeight="1" x14ac:dyDescent="0.25">
      <c r="A211" s="3"/>
      <c r="F211" s="3"/>
    </row>
    <row r="212" spans="1:6" ht="12" customHeight="1" x14ac:dyDescent="0.25">
      <c r="A212" s="3"/>
      <c r="F212" s="3"/>
    </row>
    <row r="213" spans="1:6" ht="12" customHeight="1" x14ac:dyDescent="0.25">
      <c r="A213" s="3"/>
      <c r="F213" s="3"/>
    </row>
    <row r="214" spans="1:6" ht="12" customHeight="1" x14ac:dyDescent="0.25">
      <c r="A214" s="3"/>
      <c r="F214" s="3"/>
    </row>
    <row r="215" spans="1:6" ht="12" customHeight="1" x14ac:dyDescent="0.25">
      <c r="A215" s="3"/>
      <c r="F215" s="3"/>
    </row>
    <row r="216" spans="1:6" ht="12" customHeight="1" x14ac:dyDescent="0.25">
      <c r="A216" s="3"/>
      <c r="F216" s="3"/>
    </row>
    <row r="217" spans="1:6" ht="12" customHeight="1" x14ac:dyDescent="0.25">
      <c r="A217" s="3"/>
      <c r="F217" s="3"/>
    </row>
    <row r="218" spans="1:6" ht="12" customHeight="1" x14ac:dyDescent="0.25">
      <c r="A218" s="3"/>
      <c r="F218" s="3"/>
    </row>
    <row r="219" spans="1:6" ht="12" customHeight="1" x14ac:dyDescent="0.25">
      <c r="A219" s="3"/>
      <c r="F219" s="3"/>
    </row>
    <row r="220" spans="1:6" ht="12" customHeight="1" x14ac:dyDescent="0.25">
      <c r="A220" s="3"/>
      <c r="F220" s="3"/>
    </row>
    <row r="221" spans="1:6" ht="12" customHeight="1" x14ac:dyDescent="0.25">
      <c r="A221" s="3"/>
      <c r="F221" s="3"/>
    </row>
    <row r="222" spans="1:6" ht="12" customHeight="1" x14ac:dyDescent="0.25">
      <c r="A222" s="3"/>
      <c r="F222" s="3"/>
    </row>
    <row r="223" spans="1:6" ht="12" customHeight="1" x14ac:dyDescent="0.25">
      <c r="A223" s="3"/>
      <c r="F223" s="3"/>
    </row>
    <row r="224" spans="1:6" ht="12" customHeight="1" x14ac:dyDescent="0.25">
      <c r="A224" s="3"/>
      <c r="F224" s="3"/>
    </row>
    <row r="225" spans="1:6" ht="12" customHeight="1" x14ac:dyDescent="0.25">
      <c r="A225" s="3"/>
      <c r="F225" s="3"/>
    </row>
    <row r="226" spans="1:6" ht="12" customHeight="1" x14ac:dyDescent="0.25">
      <c r="A226" s="3"/>
      <c r="F226" s="3"/>
    </row>
    <row r="227" spans="1:6" ht="12" customHeight="1" x14ac:dyDescent="0.25">
      <c r="A227" s="3"/>
      <c r="F227" s="3"/>
    </row>
    <row r="228" spans="1:6" ht="12" customHeight="1" x14ac:dyDescent="0.25">
      <c r="A228" s="3"/>
      <c r="F228" s="3"/>
    </row>
    <row r="229" spans="1:6" ht="12" customHeight="1" x14ac:dyDescent="0.25">
      <c r="A229" s="3"/>
      <c r="F229" s="3"/>
    </row>
    <row r="230" spans="1:6" ht="12" customHeight="1" x14ac:dyDescent="0.25">
      <c r="A230" s="3"/>
      <c r="F230" s="3"/>
    </row>
    <row r="231" spans="1:6" ht="12" customHeight="1" x14ac:dyDescent="0.25">
      <c r="A231" s="3"/>
      <c r="F231" s="3"/>
    </row>
    <row r="232" spans="1:6" ht="12" customHeight="1" x14ac:dyDescent="0.25">
      <c r="A232" s="3"/>
      <c r="F232" s="3"/>
    </row>
    <row r="233" spans="1:6" ht="12" customHeight="1" x14ac:dyDescent="0.25">
      <c r="A233" s="3"/>
      <c r="F233" s="3"/>
    </row>
    <row r="234" spans="1:6" ht="12" customHeight="1" x14ac:dyDescent="0.25">
      <c r="A234" s="3"/>
      <c r="F234" s="3"/>
    </row>
    <row r="235" spans="1:6" ht="12" customHeight="1" x14ac:dyDescent="0.25">
      <c r="A235" s="3"/>
      <c r="F235" s="3"/>
    </row>
    <row r="236" spans="1:6" ht="12" customHeight="1" x14ac:dyDescent="0.25">
      <c r="A236" s="3"/>
      <c r="F236" s="3"/>
    </row>
    <row r="237" spans="1:6" ht="12" customHeight="1" x14ac:dyDescent="0.25">
      <c r="A237" s="3"/>
      <c r="F237" s="3"/>
    </row>
    <row r="238" spans="1:6" ht="12" customHeight="1" x14ac:dyDescent="0.25">
      <c r="A238" s="3"/>
      <c r="F238" s="3"/>
    </row>
    <row r="239" spans="1:6" ht="12" customHeight="1" x14ac:dyDescent="0.25">
      <c r="A239" s="3"/>
      <c r="F239" s="3"/>
    </row>
    <row r="240" spans="1:6" ht="12" customHeight="1" x14ac:dyDescent="0.25">
      <c r="A240" s="3"/>
      <c r="F240" s="3"/>
    </row>
    <row r="241" spans="1:6" ht="12" customHeight="1" x14ac:dyDescent="0.25">
      <c r="A241" s="3"/>
      <c r="F241" s="3"/>
    </row>
    <row r="242" spans="1:6" ht="12" customHeight="1" x14ac:dyDescent="0.25">
      <c r="A242" s="3"/>
      <c r="F242" s="3"/>
    </row>
    <row r="243" spans="1:6" ht="12" customHeight="1" x14ac:dyDescent="0.25">
      <c r="A243" s="3"/>
      <c r="F243" s="3"/>
    </row>
    <row r="244" spans="1:6" ht="12" customHeight="1" x14ac:dyDescent="0.25">
      <c r="A244" s="3"/>
      <c r="F244" s="3"/>
    </row>
    <row r="245" spans="1:6" ht="12" customHeight="1" x14ac:dyDescent="0.25">
      <c r="A245" s="3"/>
      <c r="F245" s="3"/>
    </row>
    <row r="246" spans="1:6" ht="12" customHeight="1" x14ac:dyDescent="0.25">
      <c r="A246" s="3"/>
      <c r="F246" s="3"/>
    </row>
    <row r="247" spans="1:6" ht="12" customHeight="1" x14ac:dyDescent="0.25">
      <c r="A247" s="3"/>
      <c r="F247" s="3"/>
    </row>
    <row r="248" spans="1:6" ht="12" customHeight="1" x14ac:dyDescent="0.25">
      <c r="A248" s="3"/>
      <c r="F248" s="3"/>
    </row>
    <row r="249" spans="1:6" ht="12" customHeight="1" x14ac:dyDescent="0.25">
      <c r="A249" s="3"/>
      <c r="F249" s="3"/>
    </row>
    <row r="250" spans="1:6" ht="12" customHeight="1" x14ac:dyDescent="0.25">
      <c r="A250" s="3"/>
      <c r="F250" s="3"/>
    </row>
    <row r="251" spans="1:6" ht="12" customHeight="1" x14ac:dyDescent="0.25">
      <c r="A251" s="3"/>
      <c r="F251" s="3"/>
    </row>
    <row r="252" spans="1:6" ht="12" customHeight="1" x14ac:dyDescent="0.25">
      <c r="A252" s="3"/>
      <c r="F252" s="3"/>
    </row>
    <row r="253" spans="1:6" ht="12" customHeight="1" x14ac:dyDescent="0.25">
      <c r="A253" s="3"/>
      <c r="F253" s="3"/>
    </row>
    <row r="254" spans="1:6" ht="12" customHeight="1" x14ac:dyDescent="0.25">
      <c r="A254" s="3"/>
      <c r="F254" s="3"/>
    </row>
    <row r="255" spans="1:6" ht="12" customHeight="1" x14ac:dyDescent="0.25">
      <c r="A255" s="3"/>
      <c r="F255" s="3"/>
    </row>
    <row r="256" spans="1:6" ht="12" customHeight="1" x14ac:dyDescent="0.25">
      <c r="A256" s="3"/>
      <c r="F256" s="3"/>
    </row>
    <row r="257" spans="1:6" ht="12" customHeight="1" x14ac:dyDescent="0.25">
      <c r="A257" s="3"/>
      <c r="F257" s="3"/>
    </row>
    <row r="258" spans="1:6" ht="12" customHeight="1" x14ac:dyDescent="0.25">
      <c r="A258" s="3"/>
      <c r="F258" s="3"/>
    </row>
    <row r="259" spans="1:6" ht="12" customHeight="1" x14ac:dyDescent="0.25">
      <c r="A259" s="3"/>
      <c r="F259" s="3"/>
    </row>
    <row r="260" spans="1:6" ht="12" customHeight="1" x14ac:dyDescent="0.25">
      <c r="A260" s="3"/>
      <c r="F260" s="3"/>
    </row>
    <row r="261" spans="1:6" ht="12" customHeight="1" x14ac:dyDescent="0.25">
      <c r="A261" s="3"/>
      <c r="F261" s="3"/>
    </row>
    <row r="262" spans="1:6" ht="12" customHeight="1" x14ac:dyDescent="0.25">
      <c r="A262" s="3"/>
      <c r="F262" s="3"/>
    </row>
    <row r="263" spans="1:6" ht="12" customHeight="1" x14ac:dyDescent="0.25">
      <c r="A263" s="3"/>
      <c r="F263" s="3"/>
    </row>
    <row r="264" spans="1:6" ht="12" customHeight="1" x14ac:dyDescent="0.25">
      <c r="A264" s="3"/>
      <c r="F264" s="3"/>
    </row>
    <row r="265" spans="1:6" ht="12" customHeight="1" x14ac:dyDescent="0.25">
      <c r="A265" s="3"/>
      <c r="F265" s="3"/>
    </row>
    <row r="266" spans="1:6" ht="12" customHeight="1" x14ac:dyDescent="0.25">
      <c r="A266" s="3"/>
      <c r="F266" s="3"/>
    </row>
    <row r="267" spans="1:6" ht="12" customHeight="1" x14ac:dyDescent="0.25">
      <c r="A267" s="3"/>
      <c r="F267" s="3"/>
    </row>
    <row r="268" spans="1:6" ht="12" customHeight="1" x14ac:dyDescent="0.25">
      <c r="A268" s="3"/>
      <c r="F268" s="3"/>
    </row>
    <row r="269" spans="1:6" ht="12" customHeight="1" x14ac:dyDescent="0.25">
      <c r="A269" s="3"/>
      <c r="F269" s="3"/>
    </row>
    <row r="270" spans="1:6" ht="12" customHeight="1" x14ac:dyDescent="0.25">
      <c r="A270" s="3"/>
      <c r="F270" s="3"/>
    </row>
    <row r="271" spans="1:6" ht="12" customHeight="1" x14ac:dyDescent="0.25">
      <c r="A271" s="3"/>
      <c r="F271" s="3"/>
    </row>
    <row r="272" spans="1:6" ht="12" customHeight="1" x14ac:dyDescent="0.25">
      <c r="A272" s="3"/>
      <c r="F272" s="3"/>
    </row>
    <row r="273" spans="1:6" ht="12" customHeight="1" x14ac:dyDescent="0.25">
      <c r="A273" s="3"/>
      <c r="F273" s="3"/>
    </row>
    <row r="274" spans="1:6" ht="12" customHeight="1" x14ac:dyDescent="0.25">
      <c r="A274" s="3"/>
      <c r="F274" s="3"/>
    </row>
    <row r="275" spans="1:6" ht="12" customHeight="1" x14ac:dyDescent="0.25">
      <c r="A275" s="3"/>
      <c r="F275" s="3"/>
    </row>
    <row r="276" spans="1:6" ht="12" customHeight="1" x14ac:dyDescent="0.25">
      <c r="A276" s="3"/>
      <c r="F276" s="3"/>
    </row>
    <row r="277" spans="1:6" ht="12" customHeight="1" x14ac:dyDescent="0.25">
      <c r="A277" s="3"/>
      <c r="F277" s="3"/>
    </row>
    <row r="278" spans="1:6" ht="12" customHeight="1" x14ac:dyDescent="0.25">
      <c r="A278" s="3"/>
      <c r="F278" s="3"/>
    </row>
    <row r="279" spans="1:6" ht="12" customHeight="1" x14ac:dyDescent="0.25">
      <c r="A279" s="3"/>
      <c r="F279" s="3"/>
    </row>
    <row r="280" spans="1:6" ht="12" customHeight="1" x14ac:dyDescent="0.25">
      <c r="A280" s="3"/>
      <c r="F280" s="3"/>
    </row>
    <row r="281" spans="1:6" ht="12" customHeight="1" x14ac:dyDescent="0.25">
      <c r="A281" s="3"/>
      <c r="F281" s="3"/>
    </row>
    <row r="282" spans="1:6" ht="12" customHeight="1" x14ac:dyDescent="0.25">
      <c r="A282" s="3"/>
      <c r="F282" s="3"/>
    </row>
    <row r="283" spans="1:6" ht="12" customHeight="1" x14ac:dyDescent="0.25">
      <c r="A283" s="3"/>
      <c r="F283" s="3"/>
    </row>
    <row r="284" spans="1:6" ht="12" customHeight="1" x14ac:dyDescent="0.25">
      <c r="A284" s="3"/>
      <c r="F284" s="3"/>
    </row>
    <row r="285" spans="1:6" ht="12" customHeight="1" x14ac:dyDescent="0.25">
      <c r="A285" s="3"/>
      <c r="F285" s="3"/>
    </row>
    <row r="286" spans="1:6" ht="12" customHeight="1" x14ac:dyDescent="0.25">
      <c r="A286" s="3"/>
      <c r="F286" s="3"/>
    </row>
    <row r="287" spans="1:6" ht="12" customHeight="1" x14ac:dyDescent="0.25">
      <c r="A287" s="3"/>
      <c r="F287" s="3"/>
    </row>
    <row r="288" spans="1:6" ht="12" customHeight="1" x14ac:dyDescent="0.25">
      <c r="A288" s="3"/>
      <c r="F288" s="3"/>
    </row>
    <row r="289" spans="1:6" ht="12" customHeight="1" x14ac:dyDescent="0.25">
      <c r="A289" s="3"/>
      <c r="F289" s="3"/>
    </row>
    <row r="290" spans="1:6" ht="12" customHeight="1" x14ac:dyDescent="0.25">
      <c r="A290" s="3"/>
      <c r="F290" s="3"/>
    </row>
    <row r="291" spans="1:6" ht="12" customHeight="1" x14ac:dyDescent="0.25">
      <c r="A291" s="3"/>
      <c r="F291" s="3"/>
    </row>
    <row r="292" spans="1:6" ht="12" customHeight="1" x14ac:dyDescent="0.25">
      <c r="A292" s="3"/>
      <c r="F292" s="3"/>
    </row>
    <row r="293" spans="1:6" ht="12" customHeight="1" x14ac:dyDescent="0.25">
      <c r="A293" s="3"/>
      <c r="F293" s="3"/>
    </row>
    <row r="294" spans="1:6" ht="12" customHeight="1" x14ac:dyDescent="0.25">
      <c r="A294" s="3"/>
      <c r="F294" s="3"/>
    </row>
    <row r="295" spans="1:6" ht="12" customHeight="1" x14ac:dyDescent="0.25">
      <c r="A295" s="3"/>
      <c r="F295" s="3"/>
    </row>
    <row r="296" spans="1:6" ht="12" customHeight="1" x14ac:dyDescent="0.25">
      <c r="A296" s="3"/>
      <c r="F296" s="3"/>
    </row>
    <row r="297" spans="1:6" ht="12" customHeight="1" x14ac:dyDescent="0.25">
      <c r="A297" s="3"/>
      <c r="F297" s="3"/>
    </row>
    <row r="298" spans="1:6" ht="12" customHeight="1" x14ac:dyDescent="0.25">
      <c r="A298" s="3"/>
      <c r="F298" s="3"/>
    </row>
    <row r="299" spans="1:6" ht="12" customHeight="1" x14ac:dyDescent="0.25">
      <c r="A299" s="3"/>
      <c r="F299" s="3"/>
    </row>
    <row r="300" spans="1:6" ht="12" customHeight="1" x14ac:dyDescent="0.25">
      <c r="A300" s="3"/>
      <c r="F300" s="3"/>
    </row>
    <row r="301" spans="1:6" ht="12" customHeight="1" x14ac:dyDescent="0.25">
      <c r="A301" s="3"/>
      <c r="F301" s="3"/>
    </row>
    <row r="302" spans="1:6" ht="12" customHeight="1" x14ac:dyDescent="0.25">
      <c r="A302" s="3"/>
      <c r="F302" s="3"/>
    </row>
    <row r="303" spans="1:6" ht="12" customHeight="1" x14ac:dyDescent="0.25">
      <c r="A303" s="3"/>
      <c r="F303" s="3"/>
    </row>
    <row r="304" spans="1:6" ht="12" customHeight="1" x14ac:dyDescent="0.25">
      <c r="A304" s="3"/>
      <c r="F304" s="3"/>
    </row>
    <row r="305" spans="1:6" ht="12" customHeight="1" x14ac:dyDescent="0.25">
      <c r="A305" s="3"/>
      <c r="F305" s="3"/>
    </row>
    <row r="306" spans="1:6" ht="12" customHeight="1" x14ac:dyDescent="0.25">
      <c r="A306" s="3"/>
      <c r="F306" s="3"/>
    </row>
    <row r="307" spans="1:6" ht="12" customHeight="1" x14ac:dyDescent="0.25">
      <c r="A307" s="3"/>
      <c r="F307" s="3"/>
    </row>
    <row r="308" spans="1:6" ht="12" customHeight="1" x14ac:dyDescent="0.25">
      <c r="A308" s="3"/>
      <c r="F308" s="3"/>
    </row>
    <row r="309" spans="1:6" ht="12" customHeight="1" x14ac:dyDescent="0.25">
      <c r="A309" s="3"/>
      <c r="F309" s="3"/>
    </row>
    <row r="310" spans="1:6" ht="12" customHeight="1" x14ac:dyDescent="0.25">
      <c r="A310" s="3"/>
      <c r="F310" s="3"/>
    </row>
    <row r="311" spans="1:6" ht="12" customHeight="1" x14ac:dyDescent="0.25">
      <c r="A311" s="3"/>
      <c r="F311" s="3"/>
    </row>
    <row r="312" spans="1:6" ht="12" customHeight="1" x14ac:dyDescent="0.25">
      <c r="A312" s="3"/>
      <c r="F312" s="3"/>
    </row>
    <row r="313" spans="1:6" ht="12" customHeight="1" x14ac:dyDescent="0.25">
      <c r="A313" s="3"/>
      <c r="F313" s="3"/>
    </row>
    <row r="314" spans="1:6" ht="12" customHeight="1" x14ac:dyDescent="0.25">
      <c r="A314" s="3"/>
      <c r="F314" s="3"/>
    </row>
    <row r="315" spans="1:6" ht="12" customHeight="1" x14ac:dyDescent="0.25">
      <c r="A315" s="3"/>
      <c r="F315" s="3"/>
    </row>
    <row r="316" spans="1:6" ht="12" customHeight="1" x14ac:dyDescent="0.25">
      <c r="A316" s="3"/>
      <c r="F316" s="3"/>
    </row>
    <row r="317" spans="1:6" ht="12" customHeight="1" x14ac:dyDescent="0.25">
      <c r="A317" s="3"/>
      <c r="F317" s="3"/>
    </row>
    <row r="318" spans="1:6" ht="12" customHeight="1" x14ac:dyDescent="0.25">
      <c r="A318" s="3"/>
      <c r="F318" s="3"/>
    </row>
    <row r="319" spans="1:6" ht="12" customHeight="1" x14ac:dyDescent="0.25">
      <c r="A319" s="3"/>
      <c r="F319" s="3"/>
    </row>
    <row r="320" spans="1:6" ht="12" customHeight="1" x14ac:dyDescent="0.25">
      <c r="A320" s="3"/>
      <c r="F320" s="3"/>
    </row>
    <row r="321" spans="1:6" ht="12" customHeight="1" x14ac:dyDescent="0.25">
      <c r="A321" s="3"/>
      <c r="F321" s="3"/>
    </row>
    <row r="322" spans="1:6" ht="12" customHeight="1" x14ac:dyDescent="0.25">
      <c r="A322" s="3"/>
      <c r="F322" s="3"/>
    </row>
    <row r="323" spans="1:6" ht="12" customHeight="1" x14ac:dyDescent="0.25">
      <c r="A323" s="3"/>
      <c r="F323" s="3"/>
    </row>
    <row r="324" spans="1:6" ht="12" customHeight="1" x14ac:dyDescent="0.25">
      <c r="A324" s="3"/>
      <c r="F324" s="3"/>
    </row>
    <row r="325" spans="1:6" ht="12" customHeight="1" x14ac:dyDescent="0.25">
      <c r="A325" s="3"/>
      <c r="F325" s="3"/>
    </row>
    <row r="326" spans="1:6" ht="12" customHeight="1" x14ac:dyDescent="0.25">
      <c r="A326" s="3"/>
      <c r="F326" s="3"/>
    </row>
    <row r="327" spans="1:6" ht="12" customHeight="1" x14ac:dyDescent="0.25">
      <c r="A327" s="3"/>
      <c r="F327" s="3"/>
    </row>
    <row r="328" spans="1:6" ht="12" customHeight="1" x14ac:dyDescent="0.25">
      <c r="A328" s="3"/>
      <c r="F328" s="3"/>
    </row>
    <row r="329" spans="1:6" ht="12" customHeight="1" x14ac:dyDescent="0.25">
      <c r="A329" s="3"/>
      <c r="F329" s="3"/>
    </row>
    <row r="330" spans="1:6" ht="12" customHeight="1" x14ac:dyDescent="0.25">
      <c r="A330" s="3"/>
      <c r="F330" s="3"/>
    </row>
    <row r="331" spans="1:6" ht="12" customHeight="1" x14ac:dyDescent="0.25">
      <c r="A331" s="3"/>
      <c r="F331" s="3"/>
    </row>
    <row r="332" spans="1:6" ht="12" customHeight="1" x14ac:dyDescent="0.25">
      <c r="A332" s="3"/>
      <c r="F332" s="3"/>
    </row>
    <row r="333" spans="1:6" ht="12" customHeight="1" x14ac:dyDescent="0.25">
      <c r="A333" s="3"/>
      <c r="F333" s="3"/>
    </row>
    <row r="334" spans="1:6" ht="12" customHeight="1" x14ac:dyDescent="0.25">
      <c r="A334" s="3"/>
      <c r="F334" s="3"/>
    </row>
    <row r="335" spans="1:6" ht="12" customHeight="1" x14ac:dyDescent="0.25">
      <c r="A335" s="3"/>
      <c r="F335" s="3"/>
    </row>
    <row r="336" spans="1:6" ht="12" customHeight="1" x14ac:dyDescent="0.25">
      <c r="A336" s="3"/>
      <c r="F336" s="3"/>
    </row>
    <row r="337" spans="1:6" ht="12" customHeight="1" x14ac:dyDescent="0.25">
      <c r="A337" s="3"/>
      <c r="F337" s="3"/>
    </row>
    <row r="338" spans="1:6" ht="12" customHeight="1" x14ac:dyDescent="0.25">
      <c r="A338" s="3"/>
      <c r="F338" s="3"/>
    </row>
    <row r="339" spans="1:6" ht="12" customHeight="1" x14ac:dyDescent="0.25">
      <c r="A339" s="3"/>
      <c r="F339" s="3"/>
    </row>
    <row r="340" spans="1:6" ht="12" customHeight="1" x14ac:dyDescent="0.25">
      <c r="A340" s="3"/>
      <c r="F340" s="3"/>
    </row>
    <row r="341" spans="1:6" ht="12" customHeight="1" x14ac:dyDescent="0.25">
      <c r="A341" s="3"/>
      <c r="F341" s="3"/>
    </row>
    <row r="342" spans="1:6" ht="12" customHeight="1" x14ac:dyDescent="0.25">
      <c r="A342" s="3"/>
      <c r="F342" s="3"/>
    </row>
    <row r="343" spans="1:6" ht="12" customHeight="1" x14ac:dyDescent="0.25">
      <c r="A343" s="3"/>
      <c r="F343" s="3"/>
    </row>
    <row r="344" spans="1:6" ht="12" customHeight="1" x14ac:dyDescent="0.25">
      <c r="A344" s="3"/>
      <c r="F344" s="3"/>
    </row>
    <row r="345" spans="1:6" ht="12" customHeight="1" x14ac:dyDescent="0.25">
      <c r="A345" s="3"/>
      <c r="F345" s="3"/>
    </row>
    <row r="346" spans="1:6" ht="12" customHeight="1" x14ac:dyDescent="0.25">
      <c r="A346" s="3"/>
      <c r="F346" s="3"/>
    </row>
    <row r="347" spans="1:6" ht="12" customHeight="1" x14ac:dyDescent="0.25">
      <c r="A347" s="3"/>
      <c r="F347" s="3"/>
    </row>
    <row r="348" spans="1:6" ht="12" customHeight="1" x14ac:dyDescent="0.25">
      <c r="A348" s="3"/>
      <c r="F348" s="3"/>
    </row>
    <row r="349" spans="1:6" ht="12" customHeight="1" x14ac:dyDescent="0.25">
      <c r="A349" s="3"/>
      <c r="F349" s="3"/>
    </row>
    <row r="350" spans="1:6" ht="12" customHeight="1" x14ac:dyDescent="0.25">
      <c r="A350" s="3"/>
      <c r="F350" s="3"/>
    </row>
    <row r="351" spans="1:6" ht="12" customHeight="1" x14ac:dyDescent="0.25">
      <c r="A351" s="3"/>
      <c r="F351" s="3"/>
    </row>
    <row r="352" spans="1:6" ht="12" customHeight="1" x14ac:dyDescent="0.25">
      <c r="A352" s="3"/>
      <c r="F352" s="3"/>
    </row>
    <row r="353" spans="1:6" ht="12" customHeight="1" x14ac:dyDescent="0.25">
      <c r="A353" s="3"/>
      <c r="F353" s="3"/>
    </row>
    <row r="354" spans="1:6" ht="12" customHeight="1" x14ac:dyDescent="0.25">
      <c r="A354" s="3"/>
      <c r="F354" s="3"/>
    </row>
    <row r="355" spans="1:6" ht="12" customHeight="1" x14ac:dyDescent="0.25">
      <c r="A355" s="3"/>
      <c r="F355" s="3"/>
    </row>
    <row r="356" spans="1:6" ht="12" customHeight="1" x14ac:dyDescent="0.25">
      <c r="A356" s="3"/>
      <c r="F356" s="3"/>
    </row>
    <row r="357" spans="1:6" ht="12" customHeight="1" x14ac:dyDescent="0.25">
      <c r="A357" s="3"/>
      <c r="F357" s="3"/>
    </row>
    <row r="358" spans="1:6" ht="12" customHeight="1" x14ac:dyDescent="0.25">
      <c r="A358" s="3"/>
      <c r="F358" s="3"/>
    </row>
    <row r="359" spans="1:6" ht="12" customHeight="1" x14ac:dyDescent="0.25">
      <c r="A359" s="3"/>
      <c r="F359" s="3"/>
    </row>
    <row r="360" spans="1:6" ht="12" customHeight="1" x14ac:dyDescent="0.25">
      <c r="A360" s="3"/>
      <c r="F360" s="3"/>
    </row>
    <row r="361" spans="1:6" ht="12" customHeight="1" x14ac:dyDescent="0.25">
      <c r="A361" s="3"/>
      <c r="F361" s="3"/>
    </row>
    <row r="362" spans="1:6" ht="12" customHeight="1" x14ac:dyDescent="0.25">
      <c r="A362" s="3"/>
      <c r="F362" s="3"/>
    </row>
    <row r="363" spans="1:6" ht="12" customHeight="1" x14ac:dyDescent="0.25">
      <c r="A363" s="3"/>
      <c r="F363" s="3"/>
    </row>
    <row r="364" spans="1:6" ht="12" customHeight="1" x14ac:dyDescent="0.25">
      <c r="A364" s="3"/>
      <c r="F364" s="3"/>
    </row>
    <row r="365" spans="1:6" ht="12" customHeight="1" x14ac:dyDescent="0.25">
      <c r="A365" s="3"/>
      <c r="F365" s="3"/>
    </row>
    <row r="366" spans="1:6" ht="12" customHeight="1" x14ac:dyDescent="0.25">
      <c r="A366" s="3"/>
      <c r="F366" s="3"/>
    </row>
    <row r="367" spans="1:6" ht="12" customHeight="1" x14ac:dyDescent="0.25">
      <c r="A367" s="3"/>
      <c r="F367" s="3"/>
    </row>
    <row r="368" spans="1:6" ht="12" customHeight="1" x14ac:dyDescent="0.25">
      <c r="A368" s="3"/>
      <c r="F368" s="3"/>
    </row>
    <row r="369" spans="1:6" ht="12" customHeight="1" x14ac:dyDescent="0.25">
      <c r="A369" s="3"/>
      <c r="F369" s="3"/>
    </row>
    <row r="370" spans="1:6" ht="12" customHeight="1" x14ac:dyDescent="0.25">
      <c r="A370" s="3"/>
      <c r="F370" s="3"/>
    </row>
    <row r="371" spans="1:6" ht="12" customHeight="1" x14ac:dyDescent="0.25">
      <c r="A371" s="3"/>
      <c r="F371" s="3"/>
    </row>
    <row r="372" spans="1:6" ht="12" customHeight="1" x14ac:dyDescent="0.25">
      <c r="A372" s="3"/>
      <c r="F372" s="3"/>
    </row>
    <row r="373" spans="1:6" ht="12" customHeight="1" x14ac:dyDescent="0.25">
      <c r="A373" s="3"/>
      <c r="F373" s="3"/>
    </row>
    <row r="374" spans="1:6" ht="12" customHeight="1" x14ac:dyDescent="0.25">
      <c r="A374" s="3"/>
      <c r="F374" s="3"/>
    </row>
    <row r="375" spans="1:6" ht="12" customHeight="1" x14ac:dyDescent="0.25">
      <c r="A375" s="3"/>
      <c r="F375" s="3"/>
    </row>
    <row r="376" spans="1:6" ht="12" customHeight="1" x14ac:dyDescent="0.25">
      <c r="A376" s="3"/>
      <c r="F376" s="3"/>
    </row>
    <row r="377" spans="1:6" ht="12" customHeight="1" x14ac:dyDescent="0.25">
      <c r="A377" s="3"/>
      <c r="F377" s="3"/>
    </row>
    <row r="378" spans="1:6" ht="12" customHeight="1" x14ac:dyDescent="0.25">
      <c r="A378" s="3"/>
      <c r="F378" s="3"/>
    </row>
    <row r="379" spans="1:6" ht="12" customHeight="1" x14ac:dyDescent="0.25">
      <c r="A379" s="3"/>
      <c r="F379" s="3"/>
    </row>
    <row r="380" spans="1:6" ht="12" customHeight="1" x14ac:dyDescent="0.25">
      <c r="A380" s="3"/>
      <c r="F380" s="3"/>
    </row>
    <row r="381" spans="1:6" ht="12" customHeight="1" x14ac:dyDescent="0.25">
      <c r="A381" s="3"/>
      <c r="F381" s="3"/>
    </row>
    <row r="382" spans="1:6" ht="12" customHeight="1" x14ac:dyDescent="0.25">
      <c r="A382" s="3"/>
      <c r="F382" s="3"/>
    </row>
    <row r="383" spans="1:6" ht="12" customHeight="1" x14ac:dyDescent="0.25">
      <c r="A383" s="3"/>
      <c r="F383" s="3"/>
    </row>
    <row r="384" spans="1:6" ht="12" customHeight="1" x14ac:dyDescent="0.25">
      <c r="A384" s="3"/>
      <c r="F384" s="3"/>
    </row>
    <row r="385" spans="1:6" ht="12" customHeight="1" x14ac:dyDescent="0.25">
      <c r="A385" s="3"/>
      <c r="F385" s="3"/>
    </row>
    <row r="386" spans="1:6" ht="12" customHeight="1" x14ac:dyDescent="0.25">
      <c r="A386" s="3"/>
      <c r="F386" s="3"/>
    </row>
    <row r="387" spans="1:6" ht="12" customHeight="1" x14ac:dyDescent="0.25">
      <c r="A387" s="3"/>
      <c r="F387" s="3"/>
    </row>
    <row r="388" spans="1:6" ht="12" customHeight="1" x14ac:dyDescent="0.25">
      <c r="A388" s="3"/>
      <c r="F388" s="3"/>
    </row>
    <row r="389" spans="1:6" ht="12" customHeight="1" x14ac:dyDescent="0.25">
      <c r="A389" s="3"/>
      <c r="F389" s="3"/>
    </row>
    <row r="390" spans="1:6" ht="12" customHeight="1" x14ac:dyDescent="0.25">
      <c r="A390" s="3"/>
      <c r="F390" s="3"/>
    </row>
    <row r="391" spans="1:6" ht="12" customHeight="1" x14ac:dyDescent="0.25">
      <c r="A391" s="3"/>
      <c r="F391" s="3"/>
    </row>
    <row r="392" spans="1:6" ht="12" customHeight="1" x14ac:dyDescent="0.25">
      <c r="A392" s="3"/>
      <c r="F392" s="3"/>
    </row>
    <row r="393" spans="1:6" ht="12" customHeight="1" x14ac:dyDescent="0.25">
      <c r="A393" s="3"/>
      <c r="F393" s="3"/>
    </row>
    <row r="394" spans="1:6" ht="12" customHeight="1" x14ac:dyDescent="0.25">
      <c r="A394" s="3"/>
      <c r="F394" s="3"/>
    </row>
    <row r="395" spans="1:6" ht="12" customHeight="1" x14ac:dyDescent="0.25">
      <c r="A395" s="3"/>
      <c r="F395" s="3"/>
    </row>
    <row r="396" spans="1:6" ht="12" customHeight="1" x14ac:dyDescent="0.25">
      <c r="A396" s="3"/>
      <c r="F396" s="3"/>
    </row>
    <row r="397" spans="1:6" ht="12" customHeight="1" x14ac:dyDescent="0.25">
      <c r="A397" s="3"/>
      <c r="F397" s="3"/>
    </row>
    <row r="398" spans="1:6" ht="12" customHeight="1" x14ac:dyDescent="0.25">
      <c r="A398" s="3"/>
      <c r="F398" s="3"/>
    </row>
    <row r="399" spans="1:6" ht="12" customHeight="1" x14ac:dyDescent="0.25">
      <c r="A399" s="3"/>
      <c r="F399" s="3"/>
    </row>
    <row r="400" spans="1:6" ht="12" customHeight="1" x14ac:dyDescent="0.25">
      <c r="A400" s="3"/>
      <c r="F400" s="3"/>
    </row>
    <row r="401" spans="1:6" ht="12" customHeight="1" x14ac:dyDescent="0.25">
      <c r="A401" s="3"/>
      <c r="F401" s="3"/>
    </row>
    <row r="402" spans="1:6" ht="12" customHeight="1" x14ac:dyDescent="0.25">
      <c r="A402" s="3"/>
      <c r="F402" s="3"/>
    </row>
    <row r="403" spans="1:6" ht="12" customHeight="1" x14ac:dyDescent="0.25">
      <c r="A403" s="3"/>
      <c r="F403" s="3"/>
    </row>
    <row r="404" spans="1:6" ht="12" customHeight="1" x14ac:dyDescent="0.25">
      <c r="A404" s="3"/>
      <c r="F404" s="3"/>
    </row>
    <row r="405" spans="1:6" ht="12" customHeight="1" x14ac:dyDescent="0.25">
      <c r="A405" s="3"/>
      <c r="F405" s="3"/>
    </row>
    <row r="406" spans="1:6" ht="12" customHeight="1" x14ac:dyDescent="0.25">
      <c r="A406" s="3"/>
      <c r="F406" s="3"/>
    </row>
    <row r="407" spans="1:6" ht="12" customHeight="1" x14ac:dyDescent="0.25">
      <c r="A407" s="3"/>
      <c r="F407" s="3"/>
    </row>
    <row r="408" spans="1:6" ht="12" customHeight="1" x14ac:dyDescent="0.25">
      <c r="A408" s="3"/>
      <c r="F408" s="3"/>
    </row>
    <row r="409" spans="1:6" ht="12" customHeight="1" x14ac:dyDescent="0.25">
      <c r="A409" s="3"/>
      <c r="F409" s="3"/>
    </row>
    <row r="410" spans="1:6" ht="12" customHeight="1" x14ac:dyDescent="0.25">
      <c r="A410" s="3"/>
      <c r="F410" s="3"/>
    </row>
    <row r="411" spans="1:6" ht="12" customHeight="1" x14ac:dyDescent="0.25">
      <c r="A411" s="3"/>
      <c r="F411" s="3"/>
    </row>
    <row r="412" spans="1:6" ht="12" customHeight="1" x14ac:dyDescent="0.25">
      <c r="A412" s="3"/>
      <c r="F412" s="3"/>
    </row>
    <row r="413" spans="1:6" ht="12" customHeight="1" x14ac:dyDescent="0.25">
      <c r="A413" s="3"/>
      <c r="F413" s="3"/>
    </row>
    <row r="414" spans="1:6" ht="12" customHeight="1" x14ac:dyDescent="0.25">
      <c r="A414" s="3"/>
      <c r="F414" s="3"/>
    </row>
    <row r="415" spans="1:6" ht="12" customHeight="1" x14ac:dyDescent="0.25">
      <c r="A415" s="3"/>
      <c r="F415" s="3"/>
    </row>
    <row r="416" spans="1:6" ht="12" customHeight="1" x14ac:dyDescent="0.25">
      <c r="A416" s="3"/>
      <c r="F416" s="3"/>
    </row>
    <row r="417" spans="1:6" ht="12" customHeight="1" x14ac:dyDescent="0.25">
      <c r="A417" s="3"/>
      <c r="F417" s="3"/>
    </row>
    <row r="418" spans="1:6" ht="12" customHeight="1" x14ac:dyDescent="0.25">
      <c r="A418" s="3"/>
      <c r="F418" s="3"/>
    </row>
    <row r="419" spans="1:6" ht="12" customHeight="1" x14ac:dyDescent="0.25">
      <c r="A419" s="3"/>
      <c r="F419" s="3"/>
    </row>
    <row r="420" spans="1:6" ht="12" customHeight="1" x14ac:dyDescent="0.25">
      <c r="A420" s="3"/>
      <c r="F420" s="3"/>
    </row>
    <row r="421" spans="1:6" ht="12" customHeight="1" x14ac:dyDescent="0.25">
      <c r="A421" s="3"/>
      <c r="F421" s="3"/>
    </row>
    <row r="422" spans="1:6" ht="12" customHeight="1" x14ac:dyDescent="0.25">
      <c r="A422" s="3"/>
      <c r="F422" s="3"/>
    </row>
    <row r="423" spans="1:6" ht="12" customHeight="1" x14ac:dyDescent="0.25">
      <c r="A423" s="3"/>
      <c r="F423" s="3"/>
    </row>
    <row r="424" spans="1:6" ht="12" customHeight="1" x14ac:dyDescent="0.25">
      <c r="A424" s="3"/>
      <c r="F424" s="3"/>
    </row>
    <row r="425" spans="1:6" ht="12" customHeight="1" x14ac:dyDescent="0.25">
      <c r="A425" s="3"/>
      <c r="F425" s="3"/>
    </row>
    <row r="426" spans="1:6" ht="12" customHeight="1" x14ac:dyDescent="0.25">
      <c r="A426" s="3"/>
      <c r="F426" s="3"/>
    </row>
    <row r="427" spans="1:6" ht="12" customHeight="1" x14ac:dyDescent="0.25">
      <c r="A427" s="3"/>
      <c r="F427" s="3"/>
    </row>
    <row r="428" spans="1:6" ht="12" customHeight="1" x14ac:dyDescent="0.25">
      <c r="A428" s="3"/>
      <c r="F428" s="3"/>
    </row>
    <row r="429" spans="1:6" ht="12" customHeight="1" x14ac:dyDescent="0.25">
      <c r="A429" s="3"/>
      <c r="F429" s="3"/>
    </row>
    <row r="430" spans="1:6" ht="12" customHeight="1" x14ac:dyDescent="0.25">
      <c r="A430" s="3"/>
      <c r="F430" s="3"/>
    </row>
    <row r="431" spans="1:6" ht="12" customHeight="1" x14ac:dyDescent="0.25">
      <c r="A431" s="3"/>
      <c r="F431" s="3"/>
    </row>
    <row r="432" spans="1:6" ht="12" customHeight="1" x14ac:dyDescent="0.25">
      <c r="A432" s="3"/>
      <c r="F432" s="3"/>
    </row>
    <row r="433" spans="1:6" ht="12" customHeight="1" x14ac:dyDescent="0.25">
      <c r="A433" s="3"/>
      <c r="F433" s="3"/>
    </row>
    <row r="434" spans="1:6" ht="12" customHeight="1" x14ac:dyDescent="0.25">
      <c r="A434" s="3"/>
      <c r="F434" s="3"/>
    </row>
    <row r="435" spans="1:6" ht="12" customHeight="1" x14ac:dyDescent="0.25">
      <c r="A435" s="3"/>
      <c r="F435" s="3"/>
    </row>
    <row r="436" spans="1:6" ht="12" customHeight="1" x14ac:dyDescent="0.25">
      <c r="A436" s="3"/>
      <c r="F436" s="3"/>
    </row>
    <row r="437" spans="1:6" ht="12" customHeight="1" x14ac:dyDescent="0.25">
      <c r="A437" s="3"/>
      <c r="F437" s="3"/>
    </row>
    <row r="438" spans="1:6" ht="12" customHeight="1" x14ac:dyDescent="0.25">
      <c r="A438" s="3"/>
      <c r="F438" s="3"/>
    </row>
    <row r="439" spans="1:6" ht="12" customHeight="1" x14ac:dyDescent="0.25">
      <c r="A439" s="3"/>
      <c r="F439" s="3"/>
    </row>
    <row r="440" spans="1:6" ht="12" customHeight="1" x14ac:dyDescent="0.25">
      <c r="A440" s="3"/>
      <c r="F440" s="3"/>
    </row>
    <row r="441" spans="1:6" ht="12" customHeight="1" x14ac:dyDescent="0.25">
      <c r="A441" s="3"/>
      <c r="F441" s="3"/>
    </row>
    <row r="442" spans="1:6" ht="12" customHeight="1" x14ac:dyDescent="0.25">
      <c r="A442" s="3"/>
      <c r="F442" s="3"/>
    </row>
    <row r="443" spans="1:6" ht="12" customHeight="1" x14ac:dyDescent="0.25">
      <c r="A443" s="3"/>
      <c r="F443" s="3"/>
    </row>
    <row r="444" spans="1:6" ht="12" customHeight="1" x14ac:dyDescent="0.25">
      <c r="A444" s="3"/>
      <c r="F444" s="3"/>
    </row>
    <row r="445" spans="1:6" ht="12" customHeight="1" x14ac:dyDescent="0.25">
      <c r="A445" s="3"/>
      <c r="F445" s="3"/>
    </row>
    <row r="446" spans="1:6" ht="12" customHeight="1" x14ac:dyDescent="0.25">
      <c r="A446" s="3"/>
      <c r="F446" s="3"/>
    </row>
    <row r="447" spans="1:6" ht="12" customHeight="1" x14ac:dyDescent="0.25">
      <c r="A447" s="3"/>
      <c r="F447" s="3"/>
    </row>
    <row r="448" spans="1:6" ht="12" customHeight="1" x14ac:dyDescent="0.25">
      <c r="A448" s="3"/>
      <c r="F448" s="3"/>
    </row>
    <row r="449" spans="1:6" ht="12" customHeight="1" x14ac:dyDescent="0.25">
      <c r="A449" s="3"/>
      <c r="F449" s="3"/>
    </row>
    <row r="450" spans="1:6" ht="12" customHeight="1" x14ac:dyDescent="0.25">
      <c r="A450" s="3"/>
      <c r="F450" s="3"/>
    </row>
    <row r="451" spans="1:6" ht="12" customHeight="1" x14ac:dyDescent="0.25">
      <c r="A451" s="3"/>
      <c r="F451" s="3"/>
    </row>
    <row r="452" spans="1:6" ht="12" customHeight="1" x14ac:dyDescent="0.25">
      <c r="A452" s="3"/>
      <c r="F452" s="3"/>
    </row>
    <row r="453" spans="1:6" ht="12" customHeight="1" x14ac:dyDescent="0.25">
      <c r="A453" s="3"/>
      <c r="F453" s="3"/>
    </row>
    <row r="454" spans="1:6" ht="12" customHeight="1" x14ac:dyDescent="0.25">
      <c r="A454" s="3"/>
      <c r="F454" s="3"/>
    </row>
    <row r="455" spans="1:6" ht="12" customHeight="1" x14ac:dyDescent="0.25">
      <c r="A455" s="3"/>
      <c r="F455" s="3"/>
    </row>
    <row r="456" spans="1:6" ht="12" customHeight="1" x14ac:dyDescent="0.25">
      <c r="A456" s="3"/>
      <c r="F456" s="3"/>
    </row>
    <row r="457" spans="1:6" ht="12" customHeight="1" x14ac:dyDescent="0.25">
      <c r="A457" s="3"/>
      <c r="F457" s="3"/>
    </row>
    <row r="458" spans="1:6" ht="12" customHeight="1" x14ac:dyDescent="0.25">
      <c r="A458" s="3"/>
      <c r="F458" s="3"/>
    </row>
    <row r="459" spans="1:6" ht="12" customHeight="1" x14ac:dyDescent="0.25">
      <c r="A459" s="3"/>
      <c r="F459" s="3"/>
    </row>
    <row r="460" spans="1:6" ht="12" customHeight="1" x14ac:dyDescent="0.25">
      <c r="A460" s="3"/>
      <c r="F460" s="3"/>
    </row>
    <row r="461" spans="1:6" ht="12" customHeight="1" x14ac:dyDescent="0.25">
      <c r="A461" s="3"/>
      <c r="F461" s="3"/>
    </row>
    <row r="462" spans="1:6" ht="12" customHeight="1" x14ac:dyDescent="0.25">
      <c r="A462" s="3"/>
      <c r="F462" s="3"/>
    </row>
    <row r="463" spans="1:6" ht="12" customHeight="1" x14ac:dyDescent="0.25">
      <c r="A463" s="3"/>
      <c r="F463" s="3"/>
    </row>
    <row r="464" spans="1:6" ht="12" customHeight="1" x14ac:dyDescent="0.25">
      <c r="A464" s="3"/>
      <c r="F464" s="3"/>
    </row>
    <row r="465" spans="1:6" ht="12" customHeight="1" x14ac:dyDescent="0.25">
      <c r="A465" s="3"/>
      <c r="F465" s="3"/>
    </row>
    <row r="466" spans="1:6" ht="12" customHeight="1" x14ac:dyDescent="0.25">
      <c r="A466" s="3"/>
      <c r="F466" s="3"/>
    </row>
    <row r="467" spans="1:6" ht="12" customHeight="1" x14ac:dyDescent="0.25">
      <c r="A467" s="3"/>
      <c r="F467" s="3"/>
    </row>
    <row r="468" spans="1:6" ht="12" customHeight="1" x14ac:dyDescent="0.25">
      <c r="A468" s="3"/>
      <c r="F468" s="3"/>
    </row>
    <row r="469" spans="1:6" ht="12" customHeight="1" x14ac:dyDescent="0.25">
      <c r="A469" s="3"/>
      <c r="F469" s="3"/>
    </row>
    <row r="470" spans="1:6" ht="12" customHeight="1" x14ac:dyDescent="0.25">
      <c r="A470" s="3"/>
      <c r="F470" s="3"/>
    </row>
    <row r="471" spans="1:6" ht="12" customHeight="1" x14ac:dyDescent="0.25">
      <c r="A471" s="3"/>
      <c r="F471" s="3"/>
    </row>
    <row r="472" spans="1:6" ht="12" customHeight="1" x14ac:dyDescent="0.25">
      <c r="A472" s="3"/>
      <c r="F472" s="3"/>
    </row>
    <row r="473" spans="1:6" ht="12" customHeight="1" x14ac:dyDescent="0.25">
      <c r="A473" s="3"/>
      <c r="F473" s="3"/>
    </row>
    <row r="474" spans="1:6" ht="12" customHeight="1" x14ac:dyDescent="0.25">
      <c r="A474" s="3"/>
      <c r="F474" s="3"/>
    </row>
    <row r="475" spans="1:6" ht="12" customHeight="1" x14ac:dyDescent="0.25">
      <c r="A475" s="3"/>
      <c r="F475" s="3"/>
    </row>
    <row r="476" spans="1:6" ht="12" customHeight="1" x14ac:dyDescent="0.25">
      <c r="A476" s="3"/>
      <c r="F476" s="3"/>
    </row>
    <row r="477" spans="1:6" ht="12" customHeight="1" x14ac:dyDescent="0.25">
      <c r="A477" s="3"/>
      <c r="F477" s="3"/>
    </row>
    <row r="478" spans="1:6" ht="12" customHeight="1" x14ac:dyDescent="0.25">
      <c r="A478" s="3"/>
      <c r="F478" s="3"/>
    </row>
    <row r="479" spans="1:6" ht="12" customHeight="1" x14ac:dyDescent="0.25">
      <c r="A479" s="3"/>
      <c r="F479" s="3"/>
    </row>
    <row r="480" spans="1:6" ht="12" customHeight="1" x14ac:dyDescent="0.25">
      <c r="A480" s="3"/>
      <c r="F480" s="3"/>
    </row>
    <row r="481" spans="1:6" ht="12" customHeight="1" x14ac:dyDescent="0.25">
      <c r="A481" s="3"/>
      <c r="F481" s="3"/>
    </row>
    <row r="482" spans="1:6" ht="12" customHeight="1" x14ac:dyDescent="0.25">
      <c r="A482" s="3"/>
      <c r="F482" s="3"/>
    </row>
    <row r="483" spans="1:6" ht="12" customHeight="1" x14ac:dyDescent="0.25">
      <c r="A483" s="3"/>
      <c r="F483" s="3"/>
    </row>
    <row r="484" spans="1:6" ht="12" customHeight="1" x14ac:dyDescent="0.25">
      <c r="A484" s="3"/>
      <c r="F484" s="3"/>
    </row>
    <row r="485" spans="1:6" ht="12" customHeight="1" x14ac:dyDescent="0.25">
      <c r="A485" s="3"/>
      <c r="F485" s="3"/>
    </row>
    <row r="486" spans="1:6" ht="12" customHeight="1" x14ac:dyDescent="0.25">
      <c r="A486" s="3"/>
      <c r="F486" s="3"/>
    </row>
    <row r="487" spans="1:6" ht="12" customHeight="1" x14ac:dyDescent="0.25">
      <c r="A487" s="3"/>
      <c r="F487" s="3"/>
    </row>
    <row r="488" spans="1:6" ht="12" customHeight="1" x14ac:dyDescent="0.25">
      <c r="A488" s="3"/>
      <c r="F488" s="3"/>
    </row>
    <row r="489" spans="1:6" ht="12" customHeight="1" x14ac:dyDescent="0.25">
      <c r="A489" s="3"/>
      <c r="F489" s="3"/>
    </row>
    <row r="490" spans="1:6" ht="12" customHeight="1" x14ac:dyDescent="0.25">
      <c r="A490" s="3"/>
      <c r="F490" s="3"/>
    </row>
    <row r="491" spans="1:6" ht="12" customHeight="1" x14ac:dyDescent="0.25">
      <c r="A491" s="3"/>
      <c r="F491" s="3"/>
    </row>
    <row r="492" spans="1:6" ht="12" customHeight="1" x14ac:dyDescent="0.25">
      <c r="A492" s="3"/>
      <c r="F492" s="3"/>
    </row>
    <row r="493" spans="1:6" ht="12" customHeight="1" x14ac:dyDescent="0.25">
      <c r="A493" s="3"/>
      <c r="F493" s="3"/>
    </row>
    <row r="494" spans="1:6" ht="12" customHeight="1" x14ac:dyDescent="0.25">
      <c r="A494" s="3"/>
      <c r="F494" s="3"/>
    </row>
    <row r="495" spans="1:6" ht="12" customHeight="1" x14ac:dyDescent="0.25">
      <c r="A495" s="3"/>
      <c r="F495" s="3"/>
    </row>
    <row r="496" spans="1:6" ht="12" customHeight="1" x14ac:dyDescent="0.25">
      <c r="A496" s="3"/>
      <c r="F496" s="3"/>
    </row>
    <row r="497" spans="1:6" ht="12" customHeight="1" x14ac:dyDescent="0.25">
      <c r="A497" s="3"/>
      <c r="F497" s="3"/>
    </row>
    <row r="498" spans="1:6" ht="12" customHeight="1" x14ac:dyDescent="0.25">
      <c r="A498" s="3"/>
      <c r="F498" s="3"/>
    </row>
    <row r="499" spans="1:6" ht="12" customHeight="1" x14ac:dyDescent="0.25">
      <c r="A499" s="3"/>
      <c r="F499" s="3"/>
    </row>
    <row r="500" spans="1:6" ht="12" customHeight="1" x14ac:dyDescent="0.25">
      <c r="A500" s="3"/>
      <c r="F500" s="3"/>
    </row>
    <row r="501" spans="1:6" ht="12" customHeight="1" x14ac:dyDescent="0.25">
      <c r="A501" s="3"/>
      <c r="F501" s="3"/>
    </row>
    <row r="502" spans="1:6" ht="12" customHeight="1" x14ac:dyDescent="0.25">
      <c r="A502" s="3"/>
      <c r="F502" s="3"/>
    </row>
    <row r="503" spans="1:6" ht="12" customHeight="1" x14ac:dyDescent="0.25">
      <c r="A503" s="3"/>
      <c r="F503" s="3"/>
    </row>
    <row r="504" spans="1:6" ht="12" customHeight="1" x14ac:dyDescent="0.25">
      <c r="A504" s="3"/>
      <c r="F504" s="3"/>
    </row>
    <row r="505" spans="1:6" ht="12" customHeight="1" x14ac:dyDescent="0.25">
      <c r="A505" s="3"/>
      <c r="F505" s="3"/>
    </row>
    <row r="506" spans="1:6" ht="12" customHeight="1" x14ac:dyDescent="0.25">
      <c r="A506" s="3"/>
      <c r="F506" s="3"/>
    </row>
    <row r="507" spans="1:6" ht="12" customHeight="1" x14ac:dyDescent="0.25">
      <c r="A507" s="3"/>
      <c r="F507" s="3"/>
    </row>
    <row r="508" spans="1:6" ht="12" customHeight="1" x14ac:dyDescent="0.25">
      <c r="A508" s="3"/>
      <c r="F508" s="3"/>
    </row>
    <row r="509" spans="1:6" ht="12" customHeight="1" x14ac:dyDescent="0.25">
      <c r="A509" s="3"/>
      <c r="F509" s="3"/>
    </row>
    <row r="510" spans="1:6" ht="12" customHeight="1" x14ac:dyDescent="0.25">
      <c r="A510" s="3"/>
      <c r="F510" s="3"/>
    </row>
    <row r="511" spans="1:6" ht="12" customHeight="1" x14ac:dyDescent="0.25">
      <c r="A511" s="3"/>
      <c r="F511" s="3"/>
    </row>
    <row r="512" spans="1:6" ht="12" customHeight="1" x14ac:dyDescent="0.25">
      <c r="A512" s="3"/>
      <c r="F512" s="3"/>
    </row>
    <row r="513" spans="1:6" ht="12" customHeight="1" x14ac:dyDescent="0.25">
      <c r="A513" s="3"/>
      <c r="F513" s="3"/>
    </row>
    <row r="514" spans="1:6" ht="12" customHeight="1" x14ac:dyDescent="0.25">
      <c r="A514" s="3"/>
      <c r="F514" s="3"/>
    </row>
    <row r="515" spans="1:6" ht="12" customHeight="1" x14ac:dyDescent="0.25">
      <c r="A515" s="3"/>
      <c r="F515" s="3"/>
    </row>
    <row r="516" spans="1:6" ht="12" customHeight="1" x14ac:dyDescent="0.25">
      <c r="A516" s="3"/>
      <c r="F516" s="3"/>
    </row>
    <row r="517" spans="1:6" ht="12" customHeight="1" x14ac:dyDescent="0.25">
      <c r="A517" s="3"/>
      <c r="F517" s="3"/>
    </row>
    <row r="518" spans="1:6" ht="12" customHeight="1" x14ac:dyDescent="0.25">
      <c r="A518" s="3"/>
      <c r="F518" s="3"/>
    </row>
    <row r="519" spans="1:6" ht="12" customHeight="1" x14ac:dyDescent="0.25">
      <c r="A519" s="3"/>
      <c r="F519" s="3"/>
    </row>
    <row r="520" spans="1:6" ht="12" customHeight="1" x14ac:dyDescent="0.25">
      <c r="A520" s="3"/>
      <c r="F520" s="3"/>
    </row>
    <row r="521" spans="1:6" ht="12" customHeight="1" x14ac:dyDescent="0.25">
      <c r="A521" s="3"/>
      <c r="F521" s="3"/>
    </row>
    <row r="522" spans="1:6" ht="12" customHeight="1" x14ac:dyDescent="0.25">
      <c r="A522" s="3"/>
      <c r="F522" s="3"/>
    </row>
    <row r="523" spans="1:6" ht="12" customHeight="1" x14ac:dyDescent="0.25">
      <c r="A523" s="3"/>
      <c r="F523" s="3"/>
    </row>
    <row r="524" spans="1:6" ht="12" customHeight="1" x14ac:dyDescent="0.25">
      <c r="A524" s="3"/>
      <c r="F524" s="3"/>
    </row>
    <row r="525" spans="1:6" ht="12" customHeight="1" x14ac:dyDescent="0.25">
      <c r="A525" s="3"/>
      <c r="F525" s="3"/>
    </row>
    <row r="526" spans="1:6" ht="12" customHeight="1" x14ac:dyDescent="0.25">
      <c r="A526" s="3"/>
      <c r="F526" s="3"/>
    </row>
    <row r="527" spans="1:6" ht="12" customHeight="1" x14ac:dyDescent="0.25">
      <c r="A527" s="3"/>
      <c r="F527" s="3"/>
    </row>
    <row r="528" spans="1:6" ht="12" customHeight="1" x14ac:dyDescent="0.25">
      <c r="A528" s="3"/>
      <c r="F528" s="3"/>
    </row>
    <row r="529" spans="1:6" ht="12" customHeight="1" x14ac:dyDescent="0.25">
      <c r="A529" s="3"/>
      <c r="F529" s="3"/>
    </row>
    <row r="530" spans="1:6" ht="12" customHeight="1" x14ac:dyDescent="0.25">
      <c r="A530" s="3"/>
      <c r="F530" s="3"/>
    </row>
    <row r="531" spans="1:6" ht="12" customHeight="1" x14ac:dyDescent="0.25">
      <c r="A531" s="3"/>
      <c r="F531" s="3"/>
    </row>
    <row r="532" spans="1:6" ht="12" customHeight="1" x14ac:dyDescent="0.25">
      <c r="A532" s="3"/>
      <c r="F532" s="3"/>
    </row>
    <row r="533" spans="1:6" ht="12" customHeight="1" x14ac:dyDescent="0.25">
      <c r="A533" s="3"/>
      <c r="F533" s="3"/>
    </row>
    <row r="534" spans="1:6" ht="12" customHeight="1" x14ac:dyDescent="0.25">
      <c r="A534" s="3"/>
      <c r="F534" s="3"/>
    </row>
    <row r="535" spans="1:6" ht="12" customHeight="1" x14ac:dyDescent="0.25">
      <c r="A535" s="3"/>
      <c r="F535" s="3"/>
    </row>
    <row r="536" spans="1:6" ht="12" customHeight="1" x14ac:dyDescent="0.25">
      <c r="A536" s="3"/>
      <c r="F536" s="3"/>
    </row>
    <row r="537" spans="1:6" ht="12" customHeight="1" x14ac:dyDescent="0.25">
      <c r="A537" s="3"/>
      <c r="F537" s="3"/>
    </row>
    <row r="538" spans="1:6" ht="12" customHeight="1" x14ac:dyDescent="0.25">
      <c r="A538" s="3"/>
      <c r="F538" s="3"/>
    </row>
    <row r="539" spans="1:6" ht="12" customHeight="1" x14ac:dyDescent="0.25">
      <c r="A539" s="3"/>
      <c r="F539" s="3"/>
    </row>
    <row r="540" spans="1:6" ht="12" customHeight="1" x14ac:dyDescent="0.25">
      <c r="A540" s="3"/>
      <c r="F540" s="3"/>
    </row>
    <row r="541" spans="1:6" ht="12" customHeight="1" x14ac:dyDescent="0.25">
      <c r="A541" s="3"/>
      <c r="F541" s="3"/>
    </row>
    <row r="542" spans="1:6" ht="12" customHeight="1" x14ac:dyDescent="0.25">
      <c r="A542" s="3"/>
      <c r="F542" s="3"/>
    </row>
    <row r="543" spans="1:6" ht="12" customHeight="1" x14ac:dyDescent="0.25">
      <c r="A543" s="3"/>
      <c r="F543" s="3"/>
    </row>
    <row r="544" spans="1:6" ht="12" customHeight="1" x14ac:dyDescent="0.25">
      <c r="A544" s="3"/>
      <c r="F544" s="3"/>
    </row>
    <row r="545" spans="1:6" ht="12" customHeight="1" x14ac:dyDescent="0.25">
      <c r="A545" s="3"/>
      <c r="F545" s="3"/>
    </row>
    <row r="546" spans="1:6" ht="12" customHeight="1" x14ac:dyDescent="0.25">
      <c r="A546" s="3"/>
      <c r="F546" s="3"/>
    </row>
    <row r="547" spans="1:6" ht="12" customHeight="1" x14ac:dyDescent="0.25">
      <c r="A547" s="3"/>
      <c r="F547" s="3"/>
    </row>
    <row r="548" spans="1:6" ht="12" customHeight="1" x14ac:dyDescent="0.25">
      <c r="A548" s="3"/>
      <c r="F548" s="3"/>
    </row>
    <row r="549" spans="1:6" ht="12" customHeight="1" x14ac:dyDescent="0.25">
      <c r="A549" s="3"/>
      <c r="F549" s="3"/>
    </row>
    <row r="550" spans="1:6" ht="12" customHeight="1" x14ac:dyDescent="0.25">
      <c r="A550" s="3"/>
      <c r="F550" s="3"/>
    </row>
    <row r="551" spans="1:6" ht="12" customHeight="1" x14ac:dyDescent="0.25">
      <c r="A551" s="3"/>
      <c r="F551" s="3"/>
    </row>
    <row r="552" spans="1:6" ht="12" customHeight="1" x14ac:dyDescent="0.25">
      <c r="A552" s="3"/>
      <c r="F552" s="3"/>
    </row>
    <row r="553" spans="1:6" ht="12" customHeight="1" x14ac:dyDescent="0.25">
      <c r="A553" s="3"/>
      <c r="F553" s="3"/>
    </row>
    <row r="554" spans="1:6" ht="12" customHeight="1" x14ac:dyDescent="0.25">
      <c r="A554" s="3"/>
      <c r="F554" s="3"/>
    </row>
    <row r="555" spans="1:6" ht="12" customHeight="1" x14ac:dyDescent="0.25">
      <c r="A555" s="3"/>
      <c r="F555" s="3"/>
    </row>
    <row r="556" spans="1:6" ht="12" customHeight="1" x14ac:dyDescent="0.25">
      <c r="A556" s="3"/>
      <c r="F556" s="3"/>
    </row>
    <row r="557" spans="1:6" ht="12" customHeight="1" x14ac:dyDescent="0.25">
      <c r="A557" s="3"/>
      <c r="F557" s="3"/>
    </row>
    <row r="558" spans="1:6" ht="12" customHeight="1" x14ac:dyDescent="0.25">
      <c r="A558" s="3"/>
      <c r="F558" s="3"/>
    </row>
    <row r="559" spans="1:6" ht="12" customHeight="1" x14ac:dyDescent="0.25">
      <c r="A559" s="3"/>
      <c r="F559" s="3"/>
    </row>
    <row r="560" spans="1:6" ht="12" customHeight="1" x14ac:dyDescent="0.25">
      <c r="A560" s="3"/>
      <c r="F560" s="3"/>
    </row>
    <row r="561" spans="1:6" ht="12" customHeight="1" x14ac:dyDescent="0.25">
      <c r="A561" s="3"/>
      <c r="F561" s="3"/>
    </row>
    <row r="562" spans="1:6" ht="12" customHeight="1" x14ac:dyDescent="0.25">
      <c r="A562" s="3"/>
      <c r="F562" s="3"/>
    </row>
    <row r="563" spans="1:6" ht="12" customHeight="1" x14ac:dyDescent="0.25">
      <c r="A563" s="3"/>
      <c r="F563" s="3"/>
    </row>
    <row r="564" spans="1:6" ht="12" customHeight="1" x14ac:dyDescent="0.25">
      <c r="A564" s="3"/>
      <c r="F564" s="3"/>
    </row>
    <row r="565" spans="1:6" ht="12" customHeight="1" x14ac:dyDescent="0.25">
      <c r="A565" s="3"/>
      <c r="F565" s="3"/>
    </row>
    <row r="566" spans="1:6" ht="12" customHeight="1" x14ac:dyDescent="0.25">
      <c r="A566" s="3"/>
      <c r="F566" s="3"/>
    </row>
    <row r="567" spans="1:6" ht="12" customHeight="1" x14ac:dyDescent="0.25">
      <c r="A567" s="3"/>
      <c r="F567" s="3"/>
    </row>
    <row r="568" spans="1:6" ht="12" customHeight="1" x14ac:dyDescent="0.25">
      <c r="A568" s="3"/>
      <c r="F568" s="3"/>
    </row>
    <row r="569" spans="1:6" ht="12" customHeight="1" x14ac:dyDescent="0.25">
      <c r="A569" s="3"/>
      <c r="F569" s="3"/>
    </row>
    <row r="570" spans="1:6" ht="12" customHeight="1" x14ac:dyDescent="0.25">
      <c r="A570" s="3"/>
      <c r="F570" s="3"/>
    </row>
    <row r="571" spans="1:6" ht="12" customHeight="1" x14ac:dyDescent="0.25">
      <c r="A571" s="3"/>
      <c r="F571" s="3"/>
    </row>
    <row r="572" spans="1:6" ht="12" customHeight="1" x14ac:dyDescent="0.25">
      <c r="A572" s="3"/>
      <c r="F572" s="3"/>
    </row>
    <row r="573" spans="1:6" ht="12" customHeight="1" x14ac:dyDescent="0.25">
      <c r="A573" s="3"/>
      <c r="F573" s="3"/>
    </row>
    <row r="574" spans="1:6" ht="12" customHeight="1" x14ac:dyDescent="0.25">
      <c r="A574" s="3"/>
      <c r="F574" s="3"/>
    </row>
    <row r="575" spans="1:6" ht="12" customHeight="1" x14ac:dyDescent="0.25">
      <c r="A575" s="3"/>
      <c r="F575" s="3"/>
    </row>
    <row r="576" spans="1:6" ht="12" customHeight="1" x14ac:dyDescent="0.25">
      <c r="A576" s="3"/>
      <c r="F576" s="3"/>
    </row>
    <row r="577" spans="1:6" ht="12" customHeight="1" x14ac:dyDescent="0.25">
      <c r="A577" s="3"/>
      <c r="F577" s="3"/>
    </row>
    <row r="578" spans="1:6" ht="12" customHeight="1" x14ac:dyDescent="0.25">
      <c r="A578" s="3"/>
      <c r="F578" s="3"/>
    </row>
    <row r="579" spans="1:6" ht="12" customHeight="1" x14ac:dyDescent="0.25">
      <c r="A579" s="3"/>
      <c r="F579" s="3"/>
    </row>
    <row r="580" spans="1:6" ht="12" customHeight="1" x14ac:dyDescent="0.25">
      <c r="A580" s="3"/>
      <c r="F580" s="3"/>
    </row>
    <row r="581" spans="1:6" ht="12" customHeight="1" x14ac:dyDescent="0.25">
      <c r="A581" s="3"/>
      <c r="F581" s="3"/>
    </row>
    <row r="582" spans="1:6" ht="12" customHeight="1" x14ac:dyDescent="0.25">
      <c r="A582" s="3"/>
      <c r="F582" s="3"/>
    </row>
    <row r="583" spans="1:6" ht="12" customHeight="1" x14ac:dyDescent="0.25">
      <c r="A583" s="3"/>
      <c r="F583" s="3"/>
    </row>
    <row r="584" spans="1:6" ht="12" customHeight="1" x14ac:dyDescent="0.25">
      <c r="A584" s="3"/>
      <c r="F584" s="3"/>
    </row>
    <row r="585" spans="1:6" ht="12" customHeight="1" x14ac:dyDescent="0.25">
      <c r="A585" s="3"/>
      <c r="F585" s="3"/>
    </row>
    <row r="586" spans="1:6" ht="12" customHeight="1" x14ac:dyDescent="0.25">
      <c r="A586" s="3"/>
      <c r="F586" s="3"/>
    </row>
    <row r="587" spans="1:6" ht="12" customHeight="1" x14ac:dyDescent="0.25">
      <c r="A587" s="3"/>
      <c r="F587" s="3"/>
    </row>
    <row r="588" spans="1:6" ht="12" customHeight="1" x14ac:dyDescent="0.25">
      <c r="A588" s="3"/>
      <c r="F588" s="3"/>
    </row>
    <row r="589" spans="1:6" ht="12" customHeight="1" x14ac:dyDescent="0.25">
      <c r="A589" s="3"/>
      <c r="F589" s="3"/>
    </row>
    <row r="590" spans="1:6" ht="12" customHeight="1" x14ac:dyDescent="0.25">
      <c r="A590" s="3"/>
      <c r="F590" s="3"/>
    </row>
    <row r="591" spans="1:6" ht="12" customHeight="1" x14ac:dyDescent="0.25">
      <c r="A591" s="3"/>
      <c r="F591" s="3"/>
    </row>
    <row r="592" spans="1:6" ht="12" customHeight="1" x14ac:dyDescent="0.25">
      <c r="A592" s="3"/>
      <c r="F592" s="3"/>
    </row>
    <row r="593" spans="1:6" ht="12" customHeight="1" x14ac:dyDescent="0.25">
      <c r="A593" s="3"/>
      <c r="F593" s="3"/>
    </row>
    <row r="594" spans="1:6" ht="12" customHeight="1" x14ac:dyDescent="0.25">
      <c r="A594" s="3"/>
      <c r="F594" s="3"/>
    </row>
    <row r="595" spans="1:6" ht="12" customHeight="1" x14ac:dyDescent="0.25">
      <c r="A595" s="3"/>
      <c r="F595" s="3"/>
    </row>
    <row r="596" spans="1:6" ht="12" customHeight="1" x14ac:dyDescent="0.25">
      <c r="A596" s="3"/>
      <c r="F596" s="3"/>
    </row>
    <row r="597" spans="1:6" ht="12" customHeight="1" x14ac:dyDescent="0.25">
      <c r="A597" s="3"/>
      <c r="F597" s="3"/>
    </row>
    <row r="598" spans="1:6" ht="12" customHeight="1" x14ac:dyDescent="0.25">
      <c r="A598" s="3"/>
      <c r="F598" s="3"/>
    </row>
    <row r="599" spans="1:6" ht="12" customHeight="1" x14ac:dyDescent="0.25">
      <c r="A599" s="3"/>
      <c r="F599" s="3"/>
    </row>
    <row r="600" spans="1:6" ht="12" customHeight="1" x14ac:dyDescent="0.25">
      <c r="A600" s="3"/>
      <c r="F600" s="3"/>
    </row>
    <row r="601" spans="1:6" ht="12" customHeight="1" x14ac:dyDescent="0.25">
      <c r="A601" s="3"/>
      <c r="F601" s="3"/>
    </row>
    <row r="602" spans="1:6" ht="12" customHeight="1" x14ac:dyDescent="0.25">
      <c r="A602" s="3"/>
      <c r="F602" s="3"/>
    </row>
    <row r="603" spans="1:6" ht="12" customHeight="1" x14ac:dyDescent="0.25">
      <c r="A603" s="3"/>
      <c r="F603" s="3"/>
    </row>
    <row r="604" spans="1:6" ht="12" customHeight="1" x14ac:dyDescent="0.25">
      <c r="A604" s="3"/>
      <c r="F604" s="3"/>
    </row>
    <row r="605" spans="1:6" ht="12" customHeight="1" x14ac:dyDescent="0.25">
      <c r="A605" s="3"/>
      <c r="F605" s="3"/>
    </row>
    <row r="606" spans="1:6" ht="12" customHeight="1" x14ac:dyDescent="0.25">
      <c r="A606" s="3"/>
      <c r="F606" s="3"/>
    </row>
    <row r="607" spans="1:6" ht="12" customHeight="1" x14ac:dyDescent="0.25">
      <c r="A607" s="3"/>
      <c r="F607" s="3"/>
    </row>
    <row r="608" spans="1:6" ht="12" customHeight="1" x14ac:dyDescent="0.25">
      <c r="A608" s="3"/>
      <c r="F608" s="3"/>
    </row>
    <row r="609" spans="1:6" ht="12" customHeight="1" x14ac:dyDescent="0.25">
      <c r="A609" s="3"/>
      <c r="F609" s="3"/>
    </row>
    <row r="610" spans="1:6" ht="12" customHeight="1" x14ac:dyDescent="0.25">
      <c r="A610" s="3"/>
      <c r="F610" s="3"/>
    </row>
    <row r="611" spans="1:6" ht="12" customHeight="1" x14ac:dyDescent="0.25">
      <c r="A611" s="3"/>
      <c r="F611" s="3"/>
    </row>
    <row r="612" spans="1:6" ht="12" customHeight="1" x14ac:dyDescent="0.25">
      <c r="A612" s="3"/>
      <c r="F612" s="3"/>
    </row>
    <row r="613" spans="1:6" ht="12" customHeight="1" x14ac:dyDescent="0.25">
      <c r="A613" s="3"/>
      <c r="F613" s="3"/>
    </row>
    <row r="614" spans="1:6" ht="12" customHeight="1" x14ac:dyDescent="0.25">
      <c r="A614" s="3"/>
      <c r="F614" s="3"/>
    </row>
    <row r="615" spans="1:6" ht="12" customHeight="1" x14ac:dyDescent="0.25">
      <c r="A615" s="3"/>
      <c r="F615" s="3"/>
    </row>
    <row r="616" spans="1:6" ht="12" customHeight="1" x14ac:dyDescent="0.25">
      <c r="A616" s="3"/>
      <c r="F616" s="3"/>
    </row>
    <row r="617" spans="1:6" ht="12" customHeight="1" x14ac:dyDescent="0.25">
      <c r="A617" s="3"/>
      <c r="F617" s="3"/>
    </row>
    <row r="618" spans="1:6" ht="12" customHeight="1" x14ac:dyDescent="0.25">
      <c r="A618" s="3"/>
      <c r="F618" s="3"/>
    </row>
    <row r="619" spans="1:6" ht="12" customHeight="1" x14ac:dyDescent="0.25">
      <c r="A619" s="3"/>
      <c r="F619" s="3"/>
    </row>
    <row r="620" spans="1:6" ht="12" customHeight="1" x14ac:dyDescent="0.25">
      <c r="A620" s="3"/>
      <c r="F620" s="3"/>
    </row>
    <row r="621" spans="1:6" ht="12" customHeight="1" x14ac:dyDescent="0.25">
      <c r="A621" s="3"/>
      <c r="F621" s="3"/>
    </row>
    <row r="622" spans="1:6" ht="12" customHeight="1" x14ac:dyDescent="0.25">
      <c r="A622" s="3"/>
      <c r="F622" s="3"/>
    </row>
    <row r="623" spans="1:6" ht="12" customHeight="1" x14ac:dyDescent="0.25">
      <c r="A623" s="3"/>
      <c r="F623" s="3"/>
    </row>
    <row r="624" spans="1:6" ht="12" customHeight="1" x14ac:dyDescent="0.25">
      <c r="A624" s="3"/>
      <c r="F624" s="3"/>
    </row>
    <row r="625" spans="1:6" ht="12" customHeight="1" x14ac:dyDescent="0.25">
      <c r="A625" s="3"/>
      <c r="F625" s="3"/>
    </row>
    <row r="626" spans="1:6" ht="12" customHeight="1" x14ac:dyDescent="0.25">
      <c r="A626" s="3"/>
      <c r="F626" s="3"/>
    </row>
    <row r="627" spans="1:6" ht="12" customHeight="1" x14ac:dyDescent="0.25">
      <c r="A627" s="3"/>
      <c r="F627" s="3"/>
    </row>
    <row r="628" spans="1:6" ht="12" customHeight="1" x14ac:dyDescent="0.25">
      <c r="A628" s="3"/>
      <c r="F628" s="3"/>
    </row>
    <row r="629" spans="1:6" ht="12" customHeight="1" x14ac:dyDescent="0.25">
      <c r="A629" s="3"/>
      <c r="F629" s="3"/>
    </row>
    <row r="630" spans="1:6" ht="12" customHeight="1" x14ac:dyDescent="0.25">
      <c r="A630" s="3"/>
      <c r="F630" s="3"/>
    </row>
    <row r="631" spans="1:6" ht="12" customHeight="1" x14ac:dyDescent="0.25">
      <c r="A631" s="3"/>
      <c r="F631" s="3"/>
    </row>
    <row r="632" spans="1:6" ht="12" customHeight="1" x14ac:dyDescent="0.25">
      <c r="A632" s="3"/>
      <c r="F632" s="3"/>
    </row>
    <row r="633" spans="1:6" ht="12" customHeight="1" x14ac:dyDescent="0.25">
      <c r="A633" s="3"/>
      <c r="F633" s="3"/>
    </row>
    <row r="634" spans="1:6" ht="12" customHeight="1" x14ac:dyDescent="0.25">
      <c r="A634" s="3"/>
      <c r="F634" s="3"/>
    </row>
    <row r="635" spans="1:6" ht="12" customHeight="1" x14ac:dyDescent="0.25">
      <c r="A635" s="3"/>
      <c r="F635" s="3"/>
    </row>
    <row r="636" spans="1:6" ht="12" customHeight="1" x14ac:dyDescent="0.25">
      <c r="A636" s="3"/>
      <c r="F636" s="3"/>
    </row>
    <row r="637" spans="1:6" ht="12" customHeight="1" x14ac:dyDescent="0.25">
      <c r="A637" s="3"/>
      <c r="F637" s="3"/>
    </row>
    <row r="638" spans="1:6" ht="12" customHeight="1" x14ac:dyDescent="0.25">
      <c r="A638" s="3"/>
      <c r="F638" s="3"/>
    </row>
    <row r="639" spans="1:6" ht="12" customHeight="1" x14ac:dyDescent="0.25">
      <c r="A639" s="3"/>
      <c r="F639" s="3"/>
    </row>
    <row r="640" spans="1:6" ht="12" customHeight="1" x14ac:dyDescent="0.25">
      <c r="A640" s="3"/>
      <c r="F640" s="3"/>
    </row>
    <row r="641" spans="1:6" ht="12" customHeight="1" x14ac:dyDescent="0.25">
      <c r="A641" s="3"/>
      <c r="F641" s="3"/>
    </row>
    <row r="642" spans="1:6" ht="12" customHeight="1" x14ac:dyDescent="0.25">
      <c r="A642" s="3"/>
      <c r="F642" s="3"/>
    </row>
    <row r="643" spans="1:6" ht="12" customHeight="1" x14ac:dyDescent="0.25">
      <c r="A643" s="3"/>
      <c r="F643" s="3"/>
    </row>
    <row r="644" spans="1:6" ht="12" customHeight="1" x14ac:dyDescent="0.25">
      <c r="A644" s="3"/>
      <c r="F644" s="3"/>
    </row>
    <row r="645" spans="1:6" ht="12" customHeight="1" x14ac:dyDescent="0.25">
      <c r="A645" s="3"/>
      <c r="F645" s="3"/>
    </row>
    <row r="646" spans="1:6" ht="12" customHeight="1" x14ac:dyDescent="0.25">
      <c r="A646" s="3"/>
      <c r="F646" s="3"/>
    </row>
    <row r="647" spans="1:6" ht="12" customHeight="1" x14ac:dyDescent="0.25">
      <c r="A647" s="3"/>
      <c r="F647" s="3"/>
    </row>
    <row r="648" spans="1:6" ht="12" customHeight="1" x14ac:dyDescent="0.25">
      <c r="A648" s="3"/>
      <c r="F648" s="3"/>
    </row>
    <row r="649" spans="1:6" ht="12" customHeight="1" x14ac:dyDescent="0.25">
      <c r="A649" s="3"/>
      <c r="F649" s="3"/>
    </row>
    <row r="650" spans="1:6" ht="12" customHeight="1" x14ac:dyDescent="0.25">
      <c r="A650" s="3"/>
      <c r="F650" s="3"/>
    </row>
    <row r="651" spans="1:6" ht="12" customHeight="1" x14ac:dyDescent="0.25">
      <c r="A651" s="3"/>
      <c r="F651" s="3"/>
    </row>
    <row r="652" spans="1:6" ht="12" customHeight="1" x14ac:dyDescent="0.25">
      <c r="A652" s="3"/>
      <c r="F652" s="3"/>
    </row>
    <row r="653" spans="1:6" ht="12" customHeight="1" x14ac:dyDescent="0.25">
      <c r="A653" s="3"/>
      <c r="F653" s="3"/>
    </row>
    <row r="654" spans="1:6" ht="12" customHeight="1" x14ac:dyDescent="0.25">
      <c r="A654" s="3"/>
      <c r="F654" s="3"/>
    </row>
    <row r="655" spans="1:6" ht="12" customHeight="1" x14ac:dyDescent="0.25">
      <c r="A655" s="3"/>
      <c r="F655" s="3"/>
    </row>
    <row r="656" spans="1:6" ht="12" customHeight="1" x14ac:dyDescent="0.25">
      <c r="A656" s="3"/>
      <c r="F656" s="3"/>
    </row>
    <row r="657" spans="1:6" ht="12" customHeight="1" x14ac:dyDescent="0.25">
      <c r="A657" s="3"/>
      <c r="F657" s="3"/>
    </row>
    <row r="658" spans="1:6" ht="12" customHeight="1" x14ac:dyDescent="0.25">
      <c r="A658" s="3"/>
      <c r="F658" s="3"/>
    </row>
    <row r="659" spans="1:6" ht="12" customHeight="1" x14ac:dyDescent="0.25">
      <c r="A659" s="3"/>
      <c r="F659" s="3"/>
    </row>
    <row r="660" spans="1:6" ht="12" customHeight="1" x14ac:dyDescent="0.25">
      <c r="A660" s="3"/>
      <c r="F660" s="3"/>
    </row>
    <row r="661" spans="1:6" ht="12" customHeight="1" x14ac:dyDescent="0.25">
      <c r="A661" s="3"/>
      <c r="F661" s="3"/>
    </row>
    <row r="662" spans="1:6" ht="12" customHeight="1" x14ac:dyDescent="0.25">
      <c r="A662" s="3"/>
      <c r="F662" s="3"/>
    </row>
    <row r="663" spans="1:6" ht="12" customHeight="1" x14ac:dyDescent="0.25">
      <c r="A663" s="3"/>
      <c r="F663" s="3"/>
    </row>
    <row r="664" spans="1:6" ht="12" customHeight="1" x14ac:dyDescent="0.25">
      <c r="A664" s="3"/>
      <c r="F664" s="3"/>
    </row>
    <row r="665" spans="1:6" ht="12" customHeight="1" x14ac:dyDescent="0.25">
      <c r="A665" s="3"/>
      <c r="F665" s="3"/>
    </row>
    <row r="666" spans="1:6" ht="12" customHeight="1" x14ac:dyDescent="0.25">
      <c r="A666" s="3"/>
      <c r="F666" s="3"/>
    </row>
    <row r="667" spans="1:6" ht="12" customHeight="1" x14ac:dyDescent="0.25">
      <c r="A667" s="3"/>
      <c r="F667" s="3"/>
    </row>
    <row r="668" spans="1:6" ht="12" customHeight="1" x14ac:dyDescent="0.25">
      <c r="A668" s="3"/>
      <c r="F668" s="3"/>
    </row>
    <row r="669" spans="1:6" ht="12" customHeight="1" x14ac:dyDescent="0.25">
      <c r="A669" s="3"/>
      <c r="F669" s="3"/>
    </row>
    <row r="670" spans="1:6" ht="12" customHeight="1" x14ac:dyDescent="0.25">
      <c r="A670" s="3"/>
      <c r="F670" s="3"/>
    </row>
    <row r="671" spans="1:6" ht="12" customHeight="1" x14ac:dyDescent="0.25">
      <c r="A671" s="3"/>
      <c r="F671" s="3"/>
    </row>
    <row r="672" spans="1:6" ht="12" customHeight="1" x14ac:dyDescent="0.25">
      <c r="A672" s="3"/>
      <c r="F672" s="3"/>
    </row>
    <row r="673" spans="1:6" ht="12" customHeight="1" x14ac:dyDescent="0.25">
      <c r="A673" s="3"/>
      <c r="F673" s="3"/>
    </row>
    <row r="674" spans="1:6" ht="12" customHeight="1" x14ac:dyDescent="0.25">
      <c r="A674" s="3"/>
      <c r="F674" s="3"/>
    </row>
    <row r="675" spans="1:6" ht="12" customHeight="1" x14ac:dyDescent="0.25">
      <c r="A675" s="3"/>
      <c r="F675" s="3"/>
    </row>
    <row r="676" spans="1:6" ht="12" customHeight="1" x14ac:dyDescent="0.25">
      <c r="A676" s="3"/>
      <c r="F676" s="3"/>
    </row>
    <row r="677" spans="1:6" ht="12" customHeight="1" x14ac:dyDescent="0.25">
      <c r="A677" s="3"/>
      <c r="F677" s="3"/>
    </row>
    <row r="678" spans="1:6" ht="12" customHeight="1" x14ac:dyDescent="0.25">
      <c r="A678" s="3"/>
      <c r="F678" s="3"/>
    </row>
    <row r="679" spans="1:6" ht="12" customHeight="1" x14ac:dyDescent="0.25">
      <c r="A679" s="3"/>
      <c r="F679" s="3"/>
    </row>
    <row r="680" spans="1:6" ht="12" customHeight="1" x14ac:dyDescent="0.25">
      <c r="A680" s="3"/>
      <c r="F680" s="3"/>
    </row>
    <row r="681" spans="1:6" ht="12" customHeight="1" x14ac:dyDescent="0.25">
      <c r="A681" s="3"/>
      <c r="F681" s="3"/>
    </row>
    <row r="682" spans="1:6" ht="12" customHeight="1" x14ac:dyDescent="0.25">
      <c r="A682" s="3"/>
      <c r="F682" s="3"/>
    </row>
    <row r="683" spans="1:6" ht="12" customHeight="1" x14ac:dyDescent="0.25">
      <c r="A683" s="3"/>
      <c r="F683" s="3"/>
    </row>
    <row r="684" spans="1:6" ht="12" customHeight="1" x14ac:dyDescent="0.25">
      <c r="A684" s="3"/>
      <c r="F684" s="3"/>
    </row>
    <row r="685" spans="1:6" ht="12" customHeight="1" x14ac:dyDescent="0.25">
      <c r="A685" s="3"/>
      <c r="F685" s="3"/>
    </row>
    <row r="686" spans="1:6" ht="12" customHeight="1" x14ac:dyDescent="0.25">
      <c r="A686" s="3"/>
      <c r="F686" s="3"/>
    </row>
    <row r="687" spans="1:6" ht="12" customHeight="1" x14ac:dyDescent="0.25">
      <c r="A687" s="3"/>
      <c r="F687" s="3"/>
    </row>
    <row r="688" spans="1:6" ht="12" customHeight="1" x14ac:dyDescent="0.25">
      <c r="A688" s="3"/>
      <c r="F688" s="3"/>
    </row>
    <row r="689" spans="1:6" ht="12" customHeight="1" x14ac:dyDescent="0.25">
      <c r="A689" s="3"/>
      <c r="F689" s="3"/>
    </row>
    <row r="690" spans="1:6" ht="12" customHeight="1" x14ac:dyDescent="0.25">
      <c r="A690" s="3"/>
      <c r="F690" s="3"/>
    </row>
    <row r="691" spans="1:6" ht="12" customHeight="1" x14ac:dyDescent="0.25">
      <c r="A691" s="3"/>
      <c r="F691" s="3"/>
    </row>
    <row r="692" spans="1:6" ht="12" customHeight="1" x14ac:dyDescent="0.25">
      <c r="A692" s="3"/>
      <c r="F692" s="3"/>
    </row>
    <row r="693" spans="1:6" ht="12" customHeight="1" x14ac:dyDescent="0.25">
      <c r="A693" s="3"/>
      <c r="F693" s="3"/>
    </row>
    <row r="694" spans="1:6" ht="12" customHeight="1" x14ac:dyDescent="0.25">
      <c r="A694" s="3"/>
      <c r="F694" s="3"/>
    </row>
    <row r="695" spans="1:6" ht="12" customHeight="1" x14ac:dyDescent="0.25">
      <c r="A695" s="3"/>
      <c r="F695" s="3"/>
    </row>
    <row r="696" spans="1:6" ht="12" customHeight="1" x14ac:dyDescent="0.25">
      <c r="A696" s="3"/>
      <c r="F696" s="3"/>
    </row>
    <row r="697" spans="1:6" ht="12" customHeight="1" x14ac:dyDescent="0.25">
      <c r="A697" s="3"/>
      <c r="F697" s="3"/>
    </row>
    <row r="698" spans="1:6" ht="12" customHeight="1" x14ac:dyDescent="0.25">
      <c r="A698" s="3"/>
      <c r="F698" s="3"/>
    </row>
    <row r="699" spans="1:6" ht="12" customHeight="1" x14ac:dyDescent="0.25">
      <c r="A699" s="3"/>
      <c r="F699" s="3"/>
    </row>
    <row r="700" spans="1:6" ht="12" customHeight="1" x14ac:dyDescent="0.25">
      <c r="A700" s="3"/>
      <c r="F700" s="3"/>
    </row>
    <row r="701" spans="1:6" ht="12" customHeight="1" x14ac:dyDescent="0.25">
      <c r="A701" s="3"/>
      <c r="F701" s="3"/>
    </row>
    <row r="702" spans="1:6" ht="12" customHeight="1" x14ac:dyDescent="0.25">
      <c r="A702" s="3"/>
      <c r="F702" s="3"/>
    </row>
    <row r="703" spans="1:6" ht="12" customHeight="1" x14ac:dyDescent="0.25">
      <c r="A703" s="3"/>
      <c r="F703" s="3"/>
    </row>
    <row r="704" spans="1:6" ht="12" customHeight="1" x14ac:dyDescent="0.25">
      <c r="A704" s="3"/>
      <c r="F704" s="3"/>
    </row>
    <row r="705" spans="1:6" ht="12" customHeight="1" x14ac:dyDescent="0.25">
      <c r="A705" s="3"/>
      <c r="F705" s="3"/>
    </row>
    <row r="706" spans="1:6" ht="12" customHeight="1" x14ac:dyDescent="0.25">
      <c r="A706" s="3"/>
      <c r="F706" s="3"/>
    </row>
    <row r="707" spans="1:6" ht="12" customHeight="1" x14ac:dyDescent="0.25">
      <c r="A707" s="3"/>
      <c r="F707" s="3"/>
    </row>
    <row r="708" spans="1:6" ht="12" customHeight="1" x14ac:dyDescent="0.25">
      <c r="A708" s="3"/>
      <c r="F708" s="3"/>
    </row>
    <row r="709" spans="1:6" ht="12" customHeight="1" x14ac:dyDescent="0.25">
      <c r="A709" s="3"/>
      <c r="F709" s="3"/>
    </row>
    <row r="710" spans="1:6" ht="12" customHeight="1" x14ac:dyDescent="0.25">
      <c r="A710" s="3"/>
      <c r="F710" s="3"/>
    </row>
    <row r="711" spans="1:6" ht="12" customHeight="1" x14ac:dyDescent="0.25">
      <c r="A711" s="3"/>
      <c r="F711" s="3"/>
    </row>
    <row r="712" spans="1:6" ht="12" customHeight="1" x14ac:dyDescent="0.25">
      <c r="A712" s="3"/>
      <c r="F712" s="3"/>
    </row>
    <row r="713" spans="1:6" ht="12" customHeight="1" x14ac:dyDescent="0.25">
      <c r="A713" s="3"/>
      <c r="F713" s="3"/>
    </row>
    <row r="714" spans="1:6" ht="12" customHeight="1" x14ac:dyDescent="0.25">
      <c r="A714" s="3"/>
      <c r="F714" s="3"/>
    </row>
    <row r="715" spans="1:6" ht="12" customHeight="1" x14ac:dyDescent="0.25">
      <c r="A715" s="3"/>
      <c r="F715" s="3"/>
    </row>
    <row r="716" spans="1:6" ht="12" customHeight="1" x14ac:dyDescent="0.25">
      <c r="A716" s="3"/>
      <c r="F716" s="3"/>
    </row>
    <row r="717" spans="1:6" ht="12" customHeight="1" x14ac:dyDescent="0.25">
      <c r="A717" s="3"/>
      <c r="F717" s="3"/>
    </row>
    <row r="718" spans="1:6" ht="12" customHeight="1" x14ac:dyDescent="0.25">
      <c r="A718" s="3"/>
      <c r="F718" s="3"/>
    </row>
    <row r="719" spans="1:6" ht="12" customHeight="1" x14ac:dyDescent="0.25">
      <c r="A719" s="3"/>
      <c r="F719" s="3"/>
    </row>
    <row r="720" spans="1:6" ht="12" customHeight="1" x14ac:dyDescent="0.25">
      <c r="A720" s="3"/>
      <c r="F720" s="3"/>
    </row>
    <row r="721" spans="1:6" ht="12" customHeight="1" x14ac:dyDescent="0.25">
      <c r="A721" s="3"/>
      <c r="F721" s="3"/>
    </row>
    <row r="722" spans="1:6" ht="12" customHeight="1" x14ac:dyDescent="0.25">
      <c r="A722" s="3"/>
      <c r="F722" s="3"/>
    </row>
    <row r="723" spans="1:6" ht="12" customHeight="1" x14ac:dyDescent="0.25">
      <c r="A723" s="3"/>
      <c r="F723" s="3"/>
    </row>
    <row r="724" spans="1:6" ht="12" customHeight="1" x14ac:dyDescent="0.25">
      <c r="A724" s="3"/>
      <c r="F724" s="3"/>
    </row>
    <row r="725" spans="1:6" ht="12" customHeight="1" x14ac:dyDescent="0.25">
      <c r="A725" s="3"/>
      <c r="F725" s="3"/>
    </row>
    <row r="726" spans="1:6" ht="12" customHeight="1" x14ac:dyDescent="0.25">
      <c r="A726" s="3"/>
      <c r="F726" s="3"/>
    </row>
    <row r="727" spans="1:6" ht="12" customHeight="1" x14ac:dyDescent="0.25">
      <c r="A727" s="3"/>
      <c r="F727" s="3"/>
    </row>
    <row r="728" spans="1:6" ht="12" customHeight="1" x14ac:dyDescent="0.25">
      <c r="A728" s="3"/>
      <c r="F728" s="3"/>
    </row>
    <row r="729" spans="1:6" ht="12" customHeight="1" x14ac:dyDescent="0.25">
      <c r="A729" s="3"/>
      <c r="F729" s="3"/>
    </row>
    <row r="730" spans="1:6" ht="12" customHeight="1" x14ac:dyDescent="0.25">
      <c r="A730" s="3"/>
      <c r="F730" s="3"/>
    </row>
    <row r="731" spans="1:6" ht="12" customHeight="1" x14ac:dyDescent="0.25">
      <c r="A731" s="3"/>
      <c r="F731" s="3"/>
    </row>
    <row r="732" spans="1:6" ht="12" customHeight="1" x14ac:dyDescent="0.25">
      <c r="A732" s="3"/>
      <c r="F732" s="3"/>
    </row>
    <row r="733" spans="1:6" ht="12" customHeight="1" x14ac:dyDescent="0.25">
      <c r="A733" s="3"/>
      <c r="F733" s="3"/>
    </row>
    <row r="734" spans="1:6" ht="12" customHeight="1" x14ac:dyDescent="0.25">
      <c r="A734" s="3"/>
      <c r="F734" s="3"/>
    </row>
    <row r="735" spans="1:6" ht="12" customHeight="1" x14ac:dyDescent="0.25">
      <c r="A735" s="3"/>
      <c r="F735" s="3"/>
    </row>
    <row r="736" spans="1:6" ht="12" customHeight="1" x14ac:dyDescent="0.25">
      <c r="A736" s="3"/>
      <c r="F736" s="3"/>
    </row>
    <row r="737" spans="1:6" ht="12" customHeight="1" x14ac:dyDescent="0.25">
      <c r="A737" s="3"/>
      <c r="F737" s="3"/>
    </row>
    <row r="738" spans="1:6" ht="12" customHeight="1" x14ac:dyDescent="0.25">
      <c r="A738" s="3"/>
      <c r="F738" s="3"/>
    </row>
    <row r="739" spans="1:6" ht="12" customHeight="1" x14ac:dyDescent="0.25">
      <c r="A739" s="3"/>
      <c r="F739" s="3"/>
    </row>
    <row r="740" spans="1:6" ht="12" customHeight="1" x14ac:dyDescent="0.25">
      <c r="A740" s="3"/>
      <c r="F740" s="3"/>
    </row>
    <row r="741" spans="1:6" ht="12" customHeight="1" x14ac:dyDescent="0.25">
      <c r="A741" s="3"/>
      <c r="F741" s="3"/>
    </row>
    <row r="742" spans="1:6" ht="12" customHeight="1" x14ac:dyDescent="0.25">
      <c r="A742" s="3"/>
      <c r="F742" s="3"/>
    </row>
    <row r="743" spans="1:6" ht="12" customHeight="1" x14ac:dyDescent="0.25">
      <c r="A743" s="3"/>
      <c r="F743" s="3"/>
    </row>
    <row r="744" spans="1:6" ht="12" customHeight="1" x14ac:dyDescent="0.25">
      <c r="A744" s="3"/>
      <c r="F744" s="3"/>
    </row>
    <row r="745" spans="1:6" ht="12" customHeight="1" x14ac:dyDescent="0.25">
      <c r="A745" s="3"/>
      <c r="F745" s="3"/>
    </row>
    <row r="746" spans="1:6" ht="12" customHeight="1" x14ac:dyDescent="0.25">
      <c r="A746" s="3"/>
      <c r="F746" s="3"/>
    </row>
    <row r="747" spans="1:6" ht="12" customHeight="1" x14ac:dyDescent="0.25">
      <c r="A747" s="3"/>
      <c r="F747" s="3"/>
    </row>
    <row r="748" spans="1:6" ht="12" customHeight="1" x14ac:dyDescent="0.25">
      <c r="A748" s="3"/>
      <c r="F748" s="3"/>
    </row>
    <row r="749" spans="1:6" ht="12" customHeight="1" x14ac:dyDescent="0.25">
      <c r="A749" s="3"/>
      <c r="F749" s="3"/>
    </row>
    <row r="750" spans="1:6" ht="12" customHeight="1" x14ac:dyDescent="0.25">
      <c r="A750" s="3"/>
      <c r="F750" s="3"/>
    </row>
    <row r="751" spans="1:6" ht="12" customHeight="1" x14ac:dyDescent="0.25">
      <c r="A751" s="3"/>
      <c r="F751" s="3"/>
    </row>
    <row r="752" spans="1:6" ht="12" customHeight="1" x14ac:dyDescent="0.25">
      <c r="A752" s="3"/>
      <c r="F752" s="3"/>
    </row>
    <row r="753" spans="1:6" ht="12" customHeight="1" x14ac:dyDescent="0.25">
      <c r="A753" s="3"/>
      <c r="F753" s="3"/>
    </row>
    <row r="754" spans="1:6" ht="12" customHeight="1" x14ac:dyDescent="0.25">
      <c r="A754" s="3"/>
      <c r="F754" s="3"/>
    </row>
    <row r="755" spans="1:6" ht="12" customHeight="1" x14ac:dyDescent="0.25">
      <c r="A755" s="3"/>
      <c r="F755" s="3"/>
    </row>
    <row r="756" spans="1:6" ht="12" customHeight="1" x14ac:dyDescent="0.25">
      <c r="A756" s="3"/>
      <c r="F756" s="3"/>
    </row>
    <row r="757" spans="1:6" ht="12" customHeight="1" x14ac:dyDescent="0.25">
      <c r="A757" s="3"/>
      <c r="F757" s="3"/>
    </row>
    <row r="758" spans="1:6" ht="12" customHeight="1" x14ac:dyDescent="0.25">
      <c r="A758" s="3"/>
      <c r="F758" s="3"/>
    </row>
    <row r="759" spans="1:6" ht="12" customHeight="1" x14ac:dyDescent="0.25">
      <c r="A759" s="3"/>
      <c r="F759" s="3"/>
    </row>
    <row r="760" spans="1:6" ht="12" customHeight="1" x14ac:dyDescent="0.25">
      <c r="A760" s="3"/>
      <c r="F760" s="3"/>
    </row>
    <row r="761" spans="1:6" ht="12" customHeight="1" x14ac:dyDescent="0.25">
      <c r="A761" s="3"/>
      <c r="F761" s="3"/>
    </row>
    <row r="762" spans="1:6" ht="12" customHeight="1" x14ac:dyDescent="0.25">
      <c r="A762" s="3"/>
      <c r="F762" s="3"/>
    </row>
    <row r="763" spans="1:6" ht="12" customHeight="1" x14ac:dyDescent="0.25">
      <c r="A763" s="3"/>
      <c r="F763" s="3"/>
    </row>
    <row r="764" spans="1:6" ht="12" customHeight="1" x14ac:dyDescent="0.25">
      <c r="A764" s="3"/>
      <c r="F764" s="3"/>
    </row>
    <row r="765" spans="1:6" ht="12" customHeight="1" x14ac:dyDescent="0.25">
      <c r="A765" s="3"/>
      <c r="F765" s="3"/>
    </row>
    <row r="766" spans="1:6" ht="12" customHeight="1" x14ac:dyDescent="0.25">
      <c r="A766" s="3"/>
      <c r="F766" s="3"/>
    </row>
    <row r="767" spans="1:6" ht="12" customHeight="1" x14ac:dyDescent="0.25">
      <c r="A767" s="3"/>
      <c r="F767" s="3"/>
    </row>
    <row r="768" spans="1:6" ht="12" customHeight="1" x14ac:dyDescent="0.25">
      <c r="A768" s="3"/>
      <c r="F768" s="3"/>
    </row>
    <row r="769" spans="1:6" ht="12" customHeight="1" x14ac:dyDescent="0.25">
      <c r="A769" s="3"/>
      <c r="F769" s="3"/>
    </row>
    <row r="770" spans="1:6" ht="12" customHeight="1" x14ac:dyDescent="0.25">
      <c r="A770" s="3"/>
      <c r="F770" s="3"/>
    </row>
    <row r="771" spans="1:6" ht="12" customHeight="1" x14ac:dyDescent="0.25">
      <c r="A771" s="3"/>
      <c r="F771" s="3"/>
    </row>
    <row r="772" spans="1:6" ht="12" customHeight="1" x14ac:dyDescent="0.25">
      <c r="A772" s="3"/>
      <c r="F772" s="3"/>
    </row>
    <row r="773" spans="1:6" ht="12" customHeight="1" x14ac:dyDescent="0.25">
      <c r="A773" s="3"/>
      <c r="F773" s="3"/>
    </row>
    <row r="774" spans="1:6" ht="12" customHeight="1" x14ac:dyDescent="0.25">
      <c r="A774" s="3"/>
      <c r="F774" s="3"/>
    </row>
    <row r="775" spans="1:6" ht="12" customHeight="1" x14ac:dyDescent="0.25">
      <c r="A775" s="3"/>
      <c r="F775" s="3"/>
    </row>
    <row r="776" spans="1:6" ht="12" customHeight="1" x14ac:dyDescent="0.25">
      <c r="A776" s="3"/>
      <c r="F776" s="3"/>
    </row>
    <row r="777" spans="1:6" ht="12" customHeight="1" x14ac:dyDescent="0.25">
      <c r="A777" s="3"/>
      <c r="F777" s="3"/>
    </row>
    <row r="778" spans="1:6" ht="12" customHeight="1" x14ac:dyDescent="0.25">
      <c r="A778" s="3"/>
      <c r="F778" s="3"/>
    </row>
    <row r="779" spans="1:6" ht="12" customHeight="1" x14ac:dyDescent="0.25">
      <c r="A779" s="3"/>
      <c r="F779" s="3"/>
    </row>
    <row r="780" spans="1:6" ht="12" customHeight="1" x14ac:dyDescent="0.25">
      <c r="A780" s="3"/>
      <c r="F780" s="3"/>
    </row>
    <row r="781" spans="1:6" ht="12" customHeight="1" x14ac:dyDescent="0.25">
      <c r="A781" s="3"/>
      <c r="F781" s="3"/>
    </row>
    <row r="782" spans="1:6" ht="12" customHeight="1" x14ac:dyDescent="0.25">
      <c r="A782" s="3"/>
      <c r="F782" s="3"/>
    </row>
    <row r="783" spans="1:6" ht="12" customHeight="1" x14ac:dyDescent="0.25">
      <c r="A783" s="3"/>
      <c r="F783" s="3"/>
    </row>
    <row r="784" spans="1:6" ht="12" customHeight="1" x14ac:dyDescent="0.25">
      <c r="A784" s="3"/>
      <c r="F784" s="3"/>
    </row>
    <row r="785" spans="1:6" ht="12" customHeight="1" x14ac:dyDescent="0.25">
      <c r="A785" s="3"/>
      <c r="F785" s="3"/>
    </row>
    <row r="786" spans="1:6" ht="12" customHeight="1" x14ac:dyDescent="0.25">
      <c r="A786" s="3"/>
      <c r="F786" s="3"/>
    </row>
    <row r="787" spans="1:6" ht="12" customHeight="1" x14ac:dyDescent="0.25">
      <c r="A787" s="3"/>
      <c r="F787" s="3"/>
    </row>
    <row r="788" spans="1:6" ht="12" customHeight="1" x14ac:dyDescent="0.25">
      <c r="A788" s="3"/>
      <c r="F788" s="3"/>
    </row>
    <row r="789" spans="1:6" ht="12" customHeight="1" x14ac:dyDescent="0.25">
      <c r="A789" s="3"/>
      <c r="F789" s="3"/>
    </row>
    <row r="790" spans="1:6" ht="12" customHeight="1" x14ac:dyDescent="0.25">
      <c r="A790" s="3"/>
      <c r="F790" s="3"/>
    </row>
    <row r="791" spans="1:6" ht="12" customHeight="1" x14ac:dyDescent="0.25">
      <c r="A791" s="3"/>
      <c r="F791" s="3"/>
    </row>
    <row r="792" spans="1:6" ht="12" customHeight="1" x14ac:dyDescent="0.25">
      <c r="A792" s="3"/>
      <c r="F792" s="3"/>
    </row>
    <row r="793" spans="1:6" ht="12" customHeight="1" x14ac:dyDescent="0.25">
      <c r="A793" s="3"/>
      <c r="F793" s="3"/>
    </row>
    <row r="794" spans="1:6" ht="12" customHeight="1" x14ac:dyDescent="0.25">
      <c r="A794" s="3"/>
      <c r="F794" s="3"/>
    </row>
    <row r="795" spans="1:6" ht="12" customHeight="1" x14ac:dyDescent="0.25">
      <c r="A795" s="3"/>
      <c r="F795" s="3"/>
    </row>
    <row r="796" spans="1:6" ht="12" customHeight="1" x14ac:dyDescent="0.25">
      <c r="A796" s="3"/>
      <c r="F796" s="3"/>
    </row>
    <row r="797" spans="1:6" ht="12" customHeight="1" x14ac:dyDescent="0.25">
      <c r="A797" s="3"/>
      <c r="F797" s="3"/>
    </row>
    <row r="798" spans="1:6" ht="12" customHeight="1" x14ac:dyDescent="0.25">
      <c r="A798" s="3"/>
      <c r="F798" s="3"/>
    </row>
    <row r="799" spans="1:6" ht="12" customHeight="1" x14ac:dyDescent="0.25">
      <c r="A799" s="3"/>
      <c r="F799" s="3"/>
    </row>
    <row r="800" spans="1:6" ht="12" customHeight="1" x14ac:dyDescent="0.25">
      <c r="A800" s="3"/>
      <c r="F800" s="3"/>
    </row>
    <row r="801" spans="1:6" ht="12" customHeight="1" x14ac:dyDescent="0.25">
      <c r="A801" s="3"/>
      <c r="F801" s="3"/>
    </row>
    <row r="802" spans="1:6" ht="12" customHeight="1" x14ac:dyDescent="0.25">
      <c r="A802" s="3"/>
      <c r="F802" s="3"/>
    </row>
    <row r="803" spans="1:6" ht="12" customHeight="1" x14ac:dyDescent="0.25">
      <c r="A803" s="3"/>
      <c r="F803" s="3"/>
    </row>
    <row r="804" spans="1:6" ht="12" customHeight="1" x14ac:dyDescent="0.25">
      <c r="A804" s="3"/>
      <c r="F804" s="3"/>
    </row>
    <row r="805" spans="1:6" ht="12" customHeight="1" x14ac:dyDescent="0.25">
      <c r="A805" s="3"/>
      <c r="F805" s="3"/>
    </row>
    <row r="806" spans="1:6" ht="12" customHeight="1" x14ac:dyDescent="0.25">
      <c r="A806" s="3"/>
      <c r="F806" s="3"/>
    </row>
    <row r="807" spans="1:6" ht="12" customHeight="1" x14ac:dyDescent="0.25">
      <c r="A807" s="3"/>
      <c r="F807" s="3"/>
    </row>
    <row r="808" spans="1:6" ht="12" customHeight="1" x14ac:dyDescent="0.25">
      <c r="A808" s="3"/>
      <c r="F808" s="3"/>
    </row>
    <row r="809" spans="1:6" ht="12" customHeight="1" x14ac:dyDescent="0.25">
      <c r="A809" s="3"/>
      <c r="F809" s="3"/>
    </row>
    <row r="810" spans="1:6" ht="12" customHeight="1" x14ac:dyDescent="0.25">
      <c r="A810" s="3"/>
      <c r="F810" s="3"/>
    </row>
    <row r="811" spans="1:6" ht="12" customHeight="1" x14ac:dyDescent="0.25">
      <c r="A811" s="3"/>
      <c r="F811" s="3"/>
    </row>
    <row r="812" spans="1:6" ht="12" customHeight="1" x14ac:dyDescent="0.25">
      <c r="A812" s="3"/>
      <c r="F812" s="3"/>
    </row>
    <row r="813" spans="1:6" ht="12" customHeight="1" x14ac:dyDescent="0.25">
      <c r="A813" s="3"/>
      <c r="F813" s="3"/>
    </row>
    <row r="814" spans="1:6" ht="12" customHeight="1" x14ac:dyDescent="0.25">
      <c r="A814" s="3"/>
      <c r="F814" s="3"/>
    </row>
    <row r="815" spans="1:6" ht="12" customHeight="1" x14ac:dyDescent="0.25">
      <c r="A815" s="3"/>
      <c r="F815" s="3"/>
    </row>
    <row r="816" spans="1:6" ht="12" customHeight="1" x14ac:dyDescent="0.25">
      <c r="A816" s="3"/>
      <c r="F816" s="3"/>
    </row>
    <row r="817" spans="1:6" ht="12" customHeight="1" x14ac:dyDescent="0.25">
      <c r="A817" s="3"/>
      <c r="F817" s="3"/>
    </row>
    <row r="818" spans="1:6" ht="12" customHeight="1" x14ac:dyDescent="0.25">
      <c r="A818" s="3"/>
      <c r="F818" s="3"/>
    </row>
    <row r="819" spans="1:6" ht="12" customHeight="1" x14ac:dyDescent="0.25">
      <c r="A819" s="3"/>
      <c r="F819" s="3"/>
    </row>
    <row r="820" spans="1:6" ht="12" customHeight="1" x14ac:dyDescent="0.25">
      <c r="A820" s="3"/>
      <c r="F820" s="3"/>
    </row>
    <row r="821" spans="1:6" ht="12" customHeight="1" x14ac:dyDescent="0.25">
      <c r="A821" s="3"/>
      <c r="F821" s="3"/>
    </row>
    <row r="822" spans="1:6" ht="12" customHeight="1" x14ac:dyDescent="0.25">
      <c r="A822" s="3"/>
      <c r="F822" s="3"/>
    </row>
    <row r="823" spans="1:6" ht="12" customHeight="1" x14ac:dyDescent="0.25">
      <c r="A823" s="3"/>
      <c r="F823" s="3"/>
    </row>
    <row r="824" spans="1:6" ht="12" customHeight="1" x14ac:dyDescent="0.25">
      <c r="A824" s="3"/>
      <c r="F824" s="3"/>
    </row>
    <row r="825" spans="1:6" ht="12" customHeight="1" x14ac:dyDescent="0.25">
      <c r="A825" s="3"/>
      <c r="F825" s="3"/>
    </row>
    <row r="826" spans="1:6" ht="12" customHeight="1" x14ac:dyDescent="0.25">
      <c r="A826" s="3"/>
      <c r="F826" s="3"/>
    </row>
    <row r="827" spans="1:6" ht="12" customHeight="1" x14ac:dyDescent="0.25">
      <c r="A827" s="3"/>
      <c r="F827" s="3"/>
    </row>
    <row r="828" spans="1:6" ht="12" customHeight="1" x14ac:dyDescent="0.25">
      <c r="A828" s="3"/>
      <c r="F828" s="3"/>
    </row>
    <row r="829" spans="1:6" ht="12" customHeight="1" x14ac:dyDescent="0.25">
      <c r="A829" s="3"/>
      <c r="F829" s="3"/>
    </row>
    <row r="830" spans="1:6" ht="12" customHeight="1" x14ac:dyDescent="0.25">
      <c r="A830" s="3"/>
      <c r="F830" s="3"/>
    </row>
    <row r="831" spans="1:6" ht="12" customHeight="1" x14ac:dyDescent="0.25">
      <c r="A831" s="3"/>
      <c r="F831" s="3"/>
    </row>
    <row r="832" spans="1:6" ht="12" customHeight="1" x14ac:dyDescent="0.25">
      <c r="A832" s="3"/>
      <c r="F832" s="3"/>
    </row>
    <row r="833" spans="1:6" ht="12" customHeight="1" x14ac:dyDescent="0.25">
      <c r="A833" s="3"/>
      <c r="F833" s="3"/>
    </row>
    <row r="834" spans="1:6" ht="12" customHeight="1" x14ac:dyDescent="0.25">
      <c r="A834" s="3"/>
      <c r="F834" s="3"/>
    </row>
    <row r="835" spans="1:6" ht="12" customHeight="1" x14ac:dyDescent="0.25">
      <c r="A835" s="3"/>
      <c r="F835" s="3"/>
    </row>
    <row r="836" spans="1:6" ht="12" customHeight="1" x14ac:dyDescent="0.25">
      <c r="A836" s="3"/>
      <c r="F836" s="3"/>
    </row>
    <row r="837" spans="1:6" ht="12" customHeight="1" x14ac:dyDescent="0.25">
      <c r="A837" s="3"/>
      <c r="F837" s="3"/>
    </row>
    <row r="838" spans="1:6" ht="12" customHeight="1" x14ac:dyDescent="0.25">
      <c r="A838" s="3"/>
      <c r="F838" s="3"/>
    </row>
    <row r="839" spans="1:6" ht="12" customHeight="1" x14ac:dyDescent="0.25">
      <c r="A839" s="3"/>
      <c r="F839" s="3"/>
    </row>
    <row r="840" spans="1:6" ht="12" customHeight="1" x14ac:dyDescent="0.25">
      <c r="A840" s="3"/>
      <c r="F840" s="3"/>
    </row>
    <row r="841" spans="1:6" ht="12" customHeight="1" x14ac:dyDescent="0.25">
      <c r="A841" s="3"/>
      <c r="F841" s="3"/>
    </row>
    <row r="842" spans="1:6" ht="12" customHeight="1" x14ac:dyDescent="0.25">
      <c r="A842" s="3"/>
      <c r="F842" s="3"/>
    </row>
    <row r="843" spans="1:6" ht="12" customHeight="1" x14ac:dyDescent="0.25">
      <c r="A843" s="3"/>
      <c r="F843" s="3"/>
    </row>
    <row r="844" spans="1:6" ht="12" customHeight="1" x14ac:dyDescent="0.25">
      <c r="A844" s="3"/>
      <c r="F844" s="3"/>
    </row>
    <row r="845" spans="1:6" ht="12" customHeight="1" x14ac:dyDescent="0.25">
      <c r="A845" s="3"/>
      <c r="F845" s="3"/>
    </row>
    <row r="846" spans="1:6" ht="12" customHeight="1" x14ac:dyDescent="0.25">
      <c r="A846" s="3"/>
      <c r="F846" s="3"/>
    </row>
    <row r="847" spans="1:6" ht="12" customHeight="1" x14ac:dyDescent="0.25">
      <c r="A847" s="3"/>
      <c r="F847" s="3"/>
    </row>
    <row r="848" spans="1:6" ht="12" customHeight="1" x14ac:dyDescent="0.25">
      <c r="A848" s="3"/>
      <c r="F848" s="3"/>
    </row>
    <row r="849" spans="1:6" ht="12" customHeight="1" x14ac:dyDescent="0.25">
      <c r="A849" s="3"/>
      <c r="F849" s="3"/>
    </row>
    <row r="850" spans="1:6" ht="12" customHeight="1" x14ac:dyDescent="0.25">
      <c r="A850" s="3"/>
      <c r="F850" s="3"/>
    </row>
    <row r="851" spans="1:6" ht="12" customHeight="1" x14ac:dyDescent="0.25">
      <c r="A851" s="3"/>
      <c r="F851" s="3"/>
    </row>
    <row r="852" spans="1:6" ht="12" customHeight="1" x14ac:dyDescent="0.25">
      <c r="A852" s="3"/>
      <c r="F852" s="3"/>
    </row>
    <row r="853" spans="1:6" ht="12" customHeight="1" x14ac:dyDescent="0.25">
      <c r="A853" s="3"/>
      <c r="F853" s="3"/>
    </row>
    <row r="854" spans="1:6" ht="12" customHeight="1" x14ac:dyDescent="0.25">
      <c r="A854" s="3"/>
      <c r="F854" s="3"/>
    </row>
    <row r="855" spans="1:6" ht="12" customHeight="1" x14ac:dyDescent="0.25">
      <c r="A855" s="3"/>
      <c r="F855" s="3"/>
    </row>
    <row r="856" spans="1:6" ht="12" customHeight="1" x14ac:dyDescent="0.25">
      <c r="A856" s="3"/>
      <c r="F856" s="3"/>
    </row>
    <row r="857" spans="1:6" ht="12" customHeight="1" x14ac:dyDescent="0.25">
      <c r="A857" s="3"/>
      <c r="F857" s="3"/>
    </row>
    <row r="858" spans="1:6" ht="12" customHeight="1" x14ac:dyDescent="0.25">
      <c r="A858" s="3"/>
      <c r="F858" s="3"/>
    </row>
    <row r="859" spans="1:6" ht="12" customHeight="1" x14ac:dyDescent="0.25">
      <c r="A859" s="3"/>
      <c r="F859" s="3"/>
    </row>
    <row r="860" spans="1:6" ht="12" customHeight="1" x14ac:dyDescent="0.25">
      <c r="A860" s="3"/>
      <c r="F860" s="3"/>
    </row>
    <row r="861" spans="1:6" ht="12" customHeight="1" x14ac:dyDescent="0.25">
      <c r="A861" s="3"/>
      <c r="F861" s="3"/>
    </row>
    <row r="862" spans="1:6" ht="12" customHeight="1" x14ac:dyDescent="0.25">
      <c r="A862" s="3"/>
      <c r="F862" s="3"/>
    </row>
    <row r="863" spans="1:6" ht="12" customHeight="1" x14ac:dyDescent="0.25">
      <c r="A863" s="3"/>
      <c r="F863" s="3"/>
    </row>
    <row r="864" spans="1:6" ht="12" customHeight="1" x14ac:dyDescent="0.25">
      <c r="A864" s="3"/>
      <c r="F864" s="3"/>
    </row>
    <row r="865" spans="1:6" ht="12" customHeight="1" x14ac:dyDescent="0.25">
      <c r="A865" s="3"/>
      <c r="F865" s="3"/>
    </row>
    <row r="866" spans="1:6" ht="12" customHeight="1" x14ac:dyDescent="0.25">
      <c r="A866" s="3"/>
      <c r="F866" s="3"/>
    </row>
    <row r="867" spans="1:6" ht="12" customHeight="1" x14ac:dyDescent="0.25">
      <c r="A867" s="3"/>
      <c r="F867" s="3"/>
    </row>
    <row r="868" spans="1:6" ht="12" customHeight="1" x14ac:dyDescent="0.25">
      <c r="A868" s="3"/>
      <c r="F868" s="3"/>
    </row>
    <row r="869" spans="1:6" ht="12" customHeight="1" x14ac:dyDescent="0.25">
      <c r="A869" s="3"/>
      <c r="F869" s="3"/>
    </row>
    <row r="870" spans="1:6" ht="12" customHeight="1" x14ac:dyDescent="0.25">
      <c r="A870" s="3"/>
      <c r="F870" s="3"/>
    </row>
    <row r="871" spans="1:6" ht="12" customHeight="1" x14ac:dyDescent="0.25">
      <c r="A871" s="3"/>
      <c r="F871" s="3"/>
    </row>
    <row r="872" spans="1:6" ht="12" customHeight="1" x14ac:dyDescent="0.25">
      <c r="A872" s="3"/>
      <c r="F872" s="3"/>
    </row>
    <row r="873" spans="1:6" ht="12" customHeight="1" x14ac:dyDescent="0.25">
      <c r="A873" s="3"/>
      <c r="F873" s="3"/>
    </row>
    <row r="874" spans="1:6" ht="12" customHeight="1" x14ac:dyDescent="0.25">
      <c r="A874" s="3"/>
      <c r="F874" s="3"/>
    </row>
    <row r="875" spans="1:6" ht="12" customHeight="1" x14ac:dyDescent="0.25">
      <c r="A875" s="3"/>
      <c r="F875" s="3"/>
    </row>
    <row r="876" spans="1:6" ht="12" customHeight="1" x14ac:dyDescent="0.25">
      <c r="A876" s="3"/>
      <c r="F876" s="3"/>
    </row>
    <row r="877" spans="1:6" ht="12" customHeight="1" x14ac:dyDescent="0.25">
      <c r="A877" s="3"/>
      <c r="F877" s="3"/>
    </row>
    <row r="878" spans="1:6" ht="12" customHeight="1" x14ac:dyDescent="0.25">
      <c r="A878" s="3"/>
      <c r="F878" s="3"/>
    </row>
    <row r="879" spans="1:6" ht="12" customHeight="1" x14ac:dyDescent="0.25">
      <c r="A879" s="3"/>
      <c r="F879" s="3"/>
    </row>
    <row r="880" spans="1:6" ht="12" customHeight="1" x14ac:dyDescent="0.25">
      <c r="A880" s="3"/>
      <c r="F880" s="3"/>
    </row>
    <row r="881" spans="1:6" ht="12" customHeight="1" x14ac:dyDescent="0.25">
      <c r="A881" s="3"/>
      <c r="F881" s="3"/>
    </row>
    <row r="882" spans="1:6" ht="12" customHeight="1" x14ac:dyDescent="0.25">
      <c r="A882" s="3"/>
      <c r="F882" s="3"/>
    </row>
    <row r="883" spans="1:6" ht="12" customHeight="1" x14ac:dyDescent="0.25">
      <c r="A883" s="3"/>
      <c r="F883" s="3"/>
    </row>
    <row r="884" spans="1:6" ht="12" customHeight="1" x14ac:dyDescent="0.25">
      <c r="A884" s="3"/>
      <c r="F884" s="3"/>
    </row>
    <row r="885" spans="1:6" ht="12" customHeight="1" x14ac:dyDescent="0.25">
      <c r="A885" s="3"/>
      <c r="F885" s="3"/>
    </row>
    <row r="886" spans="1:6" ht="12" customHeight="1" x14ac:dyDescent="0.25">
      <c r="A886" s="3"/>
      <c r="F886" s="3"/>
    </row>
    <row r="887" spans="1:6" ht="12" customHeight="1" x14ac:dyDescent="0.25">
      <c r="A887" s="3"/>
      <c r="F887" s="3"/>
    </row>
    <row r="888" spans="1:6" ht="12" customHeight="1" x14ac:dyDescent="0.25">
      <c r="A888" s="3"/>
      <c r="F888" s="3"/>
    </row>
    <row r="889" spans="1:6" ht="12" customHeight="1" x14ac:dyDescent="0.25">
      <c r="A889" s="3"/>
      <c r="F889" s="3"/>
    </row>
    <row r="890" spans="1:6" ht="12" customHeight="1" x14ac:dyDescent="0.25">
      <c r="A890" s="3"/>
      <c r="F890" s="3"/>
    </row>
    <row r="891" spans="1:6" ht="12" customHeight="1" x14ac:dyDescent="0.25">
      <c r="A891" s="3"/>
      <c r="F891" s="3"/>
    </row>
    <row r="892" spans="1:6" ht="12" customHeight="1" x14ac:dyDescent="0.25">
      <c r="A892" s="3"/>
      <c r="F892" s="3"/>
    </row>
    <row r="893" spans="1:6" ht="12" customHeight="1" x14ac:dyDescent="0.25">
      <c r="A893" s="3"/>
      <c r="F893" s="3"/>
    </row>
    <row r="894" spans="1:6" ht="12" customHeight="1" x14ac:dyDescent="0.25">
      <c r="A894" s="3"/>
      <c r="F894" s="3"/>
    </row>
    <row r="895" spans="1:6" ht="12" customHeight="1" x14ac:dyDescent="0.25">
      <c r="A895" s="3"/>
      <c r="F895" s="3"/>
    </row>
    <row r="896" spans="1:6" ht="12" customHeight="1" x14ac:dyDescent="0.25">
      <c r="A896" s="3"/>
      <c r="F896" s="3"/>
    </row>
    <row r="897" spans="1:6" ht="12" customHeight="1" x14ac:dyDescent="0.25">
      <c r="A897" s="3"/>
      <c r="F897" s="3"/>
    </row>
    <row r="898" spans="1:6" ht="12" customHeight="1" x14ac:dyDescent="0.25">
      <c r="A898" s="3"/>
      <c r="F898" s="3"/>
    </row>
    <row r="899" spans="1:6" ht="12" customHeight="1" x14ac:dyDescent="0.25">
      <c r="A899" s="3"/>
      <c r="F899" s="3"/>
    </row>
    <row r="900" spans="1:6" ht="12" customHeight="1" x14ac:dyDescent="0.25">
      <c r="A900" s="3"/>
      <c r="F900" s="3"/>
    </row>
    <row r="901" spans="1:6" ht="12" customHeight="1" x14ac:dyDescent="0.25">
      <c r="A901" s="3"/>
      <c r="F901" s="3"/>
    </row>
    <row r="902" spans="1:6" ht="12" customHeight="1" x14ac:dyDescent="0.25">
      <c r="A902" s="3"/>
      <c r="F902" s="3"/>
    </row>
    <row r="903" spans="1:6" ht="12" customHeight="1" x14ac:dyDescent="0.25">
      <c r="A903" s="3"/>
      <c r="F903" s="3"/>
    </row>
    <row r="904" spans="1:6" ht="12" customHeight="1" x14ac:dyDescent="0.25">
      <c r="A904" s="3"/>
      <c r="F904" s="3"/>
    </row>
    <row r="905" spans="1:6" ht="12" customHeight="1" x14ac:dyDescent="0.25">
      <c r="A905" s="3"/>
      <c r="F905" s="3"/>
    </row>
    <row r="906" spans="1:6" ht="12" customHeight="1" x14ac:dyDescent="0.25">
      <c r="A906" s="3"/>
      <c r="F906" s="3"/>
    </row>
    <row r="907" spans="1:6" ht="12" customHeight="1" x14ac:dyDescent="0.25">
      <c r="A907" s="3"/>
      <c r="F907" s="3"/>
    </row>
    <row r="908" spans="1:6" ht="12" customHeight="1" x14ac:dyDescent="0.25">
      <c r="A908" s="3"/>
      <c r="F908" s="3"/>
    </row>
    <row r="909" spans="1:6" ht="12" customHeight="1" x14ac:dyDescent="0.25">
      <c r="A909" s="3"/>
      <c r="F909" s="3"/>
    </row>
    <row r="910" spans="1:6" ht="12" customHeight="1" x14ac:dyDescent="0.25">
      <c r="A910" s="3"/>
      <c r="F910" s="3"/>
    </row>
    <row r="911" spans="1:6" ht="12" customHeight="1" x14ac:dyDescent="0.25">
      <c r="A911" s="3"/>
      <c r="F911" s="3"/>
    </row>
    <row r="912" spans="1:6" ht="12" customHeight="1" x14ac:dyDescent="0.25">
      <c r="A912" s="3"/>
      <c r="F912" s="3"/>
    </row>
    <row r="913" spans="1:6" ht="12" customHeight="1" x14ac:dyDescent="0.25">
      <c r="A913" s="3"/>
      <c r="F913" s="3"/>
    </row>
    <row r="914" spans="1:6" ht="12" customHeight="1" x14ac:dyDescent="0.25">
      <c r="A914" s="3"/>
      <c r="F914" s="3"/>
    </row>
    <row r="915" spans="1:6" ht="12" customHeight="1" x14ac:dyDescent="0.25">
      <c r="A915" s="3"/>
      <c r="F915" s="3"/>
    </row>
    <row r="916" spans="1:6" ht="12" customHeight="1" x14ac:dyDescent="0.25">
      <c r="A916" s="3"/>
      <c r="F916" s="3"/>
    </row>
    <row r="917" spans="1:6" ht="12" customHeight="1" x14ac:dyDescent="0.25">
      <c r="A917" s="3"/>
      <c r="F917" s="3"/>
    </row>
    <row r="918" spans="1:6" ht="12" customHeight="1" x14ac:dyDescent="0.25">
      <c r="A918" s="3"/>
      <c r="F918" s="3"/>
    </row>
    <row r="919" spans="1:6" ht="12" customHeight="1" x14ac:dyDescent="0.25">
      <c r="A919" s="3"/>
      <c r="F919" s="3"/>
    </row>
    <row r="920" spans="1:6" ht="12" customHeight="1" x14ac:dyDescent="0.25">
      <c r="A920" s="3"/>
      <c r="F920" s="3"/>
    </row>
    <row r="921" spans="1:6" ht="12" customHeight="1" x14ac:dyDescent="0.25">
      <c r="A921" s="3"/>
      <c r="F921" s="3"/>
    </row>
    <row r="922" spans="1:6" ht="12" customHeight="1" x14ac:dyDescent="0.25">
      <c r="A922" s="3"/>
      <c r="F922" s="3"/>
    </row>
    <row r="923" spans="1:6" ht="12" customHeight="1" x14ac:dyDescent="0.25">
      <c r="A923" s="3"/>
      <c r="F923" s="3"/>
    </row>
    <row r="924" spans="1:6" ht="12" customHeight="1" x14ac:dyDescent="0.25">
      <c r="A924" s="3"/>
      <c r="F924" s="3"/>
    </row>
    <row r="925" spans="1:6" ht="12" customHeight="1" x14ac:dyDescent="0.25">
      <c r="A925" s="3"/>
      <c r="F925" s="3"/>
    </row>
    <row r="926" spans="1:6" ht="12" customHeight="1" x14ac:dyDescent="0.25">
      <c r="A926" s="3"/>
      <c r="F926" s="3"/>
    </row>
    <row r="927" spans="1:6" ht="12" customHeight="1" x14ac:dyDescent="0.25">
      <c r="A927" s="3"/>
      <c r="F927" s="3"/>
    </row>
    <row r="928" spans="1:6" ht="12" customHeight="1" x14ac:dyDescent="0.25">
      <c r="A928" s="3"/>
      <c r="F928" s="3"/>
    </row>
    <row r="929" spans="1:6" ht="12" customHeight="1" x14ac:dyDescent="0.25">
      <c r="A929" s="3"/>
      <c r="F929" s="3"/>
    </row>
    <row r="930" spans="1:6" ht="12" customHeight="1" x14ac:dyDescent="0.25">
      <c r="A930" s="3"/>
      <c r="F930" s="3"/>
    </row>
    <row r="931" spans="1:6" ht="12" customHeight="1" x14ac:dyDescent="0.25">
      <c r="A931" s="3"/>
      <c r="F931" s="3"/>
    </row>
    <row r="932" spans="1:6" ht="12" customHeight="1" x14ac:dyDescent="0.25">
      <c r="A932" s="3"/>
      <c r="F932" s="3"/>
    </row>
    <row r="933" spans="1:6" ht="12" customHeight="1" x14ac:dyDescent="0.25">
      <c r="A933" s="3"/>
      <c r="F933" s="3"/>
    </row>
    <row r="934" spans="1:6" ht="12" customHeight="1" x14ac:dyDescent="0.25">
      <c r="A934" s="3"/>
      <c r="F934" s="3"/>
    </row>
    <row r="935" spans="1:6" ht="12" customHeight="1" x14ac:dyDescent="0.25">
      <c r="A935" s="3"/>
      <c r="F935" s="3"/>
    </row>
    <row r="936" spans="1:6" ht="12" customHeight="1" x14ac:dyDescent="0.25">
      <c r="A936" s="3"/>
      <c r="F936" s="3"/>
    </row>
    <row r="937" spans="1:6" ht="12" customHeight="1" x14ac:dyDescent="0.25">
      <c r="A937" s="3"/>
      <c r="F937" s="3"/>
    </row>
    <row r="938" spans="1:6" ht="12" customHeight="1" x14ac:dyDescent="0.25">
      <c r="A938" s="3"/>
      <c r="F938" s="3"/>
    </row>
    <row r="939" spans="1:6" ht="12" customHeight="1" x14ac:dyDescent="0.25">
      <c r="A939" s="3"/>
      <c r="F939" s="3"/>
    </row>
    <row r="940" spans="1:6" ht="12" customHeight="1" x14ac:dyDescent="0.25">
      <c r="A940" s="3"/>
      <c r="F940" s="3"/>
    </row>
    <row r="941" spans="1:6" ht="12" customHeight="1" x14ac:dyDescent="0.25">
      <c r="A941" s="3"/>
      <c r="F941" s="3"/>
    </row>
    <row r="942" spans="1:6" ht="12" customHeight="1" x14ac:dyDescent="0.25">
      <c r="A942" s="3"/>
      <c r="F942" s="3"/>
    </row>
    <row r="943" spans="1:6" ht="12" customHeight="1" x14ac:dyDescent="0.25">
      <c r="A943" s="3"/>
      <c r="F943" s="3"/>
    </row>
    <row r="944" spans="1:6" ht="12" customHeight="1" x14ac:dyDescent="0.25">
      <c r="A944" s="3"/>
      <c r="F944" s="3"/>
    </row>
    <row r="945" spans="1:6" ht="12" customHeight="1" x14ac:dyDescent="0.25">
      <c r="A945" s="3"/>
      <c r="F945" s="3"/>
    </row>
    <row r="946" spans="1:6" ht="12" customHeight="1" x14ac:dyDescent="0.25">
      <c r="A946" s="3"/>
      <c r="F946" s="3"/>
    </row>
    <row r="947" spans="1:6" ht="12" customHeight="1" x14ac:dyDescent="0.25">
      <c r="A947" s="3"/>
      <c r="F947" s="3"/>
    </row>
    <row r="948" spans="1:6" ht="12" customHeight="1" x14ac:dyDescent="0.25">
      <c r="A948" s="3"/>
      <c r="F948" s="3"/>
    </row>
    <row r="949" spans="1:6" ht="12" customHeight="1" x14ac:dyDescent="0.25">
      <c r="A949" s="3"/>
      <c r="F949" s="3"/>
    </row>
    <row r="950" spans="1:6" ht="12" customHeight="1" x14ac:dyDescent="0.25">
      <c r="A950" s="3"/>
      <c r="F950" s="3"/>
    </row>
    <row r="951" spans="1:6" ht="12" customHeight="1" x14ac:dyDescent="0.25">
      <c r="A951" s="3"/>
      <c r="F951" s="3"/>
    </row>
    <row r="952" spans="1:6" ht="12" customHeight="1" x14ac:dyDescent="0.25">
      <c r="A952" s="3"/>
      <c r="F952" s="3"/>
    </row>
    <row r="953" spans="1:6" ht="12" customHeight="1" x14ac:dyDescent="0.25">
      <c r="A953" s="3"/>
      <c r="F953" s="3"/>
    </row>
    <row r="954" spans="1:6" ht="12" customHeight="1" x14ac:dyDescent="0.25">
      <c r="A954" s="3"/>
      <c r="F954" s="3"/>
    </row>
    <row r="955" spans="1:6" ht="12" customHeight="1" x14ac:dyDescent="0.25">
      <c r="A955" s="3"/>
      <c r="F955" s="3"/>
    </row>
    <row r="956" spans="1:6" ht="12" customHeight="1" x14ac:dyDescent="0.25">
      <c r="A956" s="3"/>
      <c r="F956" s="3"/>
    </row>
    <row r="957" spans="1:6" ht="12" customHeight="1" x14ac:dyDescent="0.25">
      <c r="A957" s="3"/>
      <c r="F957" s="3"/>
    </row>
    <row r="958" spans="1:6" ht="12" customHeight="1" x14ac:dyDescent="0.25">
      <c r="A958" s="3"/>
      <c r="F958" s="3"/>
    </row>
    <row r="959" spans="1:6" ht="12" customHeight="1" x14ac:dyDescent="0.25">
      <c r="A959" s="3"/>
      <c r="F959" s="3"/>
    </row>
    <row r="960" spans="1:6" ht="12" customHeight="1" x14ac:dyDescent="0.25">
      <c r="A960" s="3"/>
      <c r="F960" s="3"/>
    </row>
    <row r="961" spans="1:6" ht="12" customHeight="1" x14ac:dyDescent="0.25">
      <c r="A961" s="3"/>
      <c r="F961" s="3"/>
    </row>
    <row r="962" spans="1:6" ht="12" customHeight="1" x14ac:dyDescent="0.25">
      <c r="A962" s="3"/>
      <c r="F962" s="3"/>
    </row>
    <row r="963" spans="1:6" ht="12" customHeight="1" x14ac:dyDescent="0.25">
      <c r="A963" s="3"/>
      <c r="F963" s="3"/>
    </row>
    <row r="964" spans="1:6" ht="12" customHeight="1" x14ac:dyDescent="0.25">
      <c r="A964" s="3"/>
      <c r="F964" s="3"/>
    </row>
    <row r="965" spans="1:6" ht="12" customHeight="1" x14ac:dyDescent="0.25">
      <c r="A965" s="3"/>
      <c r="F965" s="3"/>
    </row>
    <row r="966" spans="1:6" ht="12" customHeight="1" x14ac:dyDescent="0.25">
      <c r="A966" s="3"/>
      <c r="F966" s="3"/>
    </row>
    <row r="967" spans="1:6" ht="12" customHeight="1" x14ac:dyDescent="0.25">
      <c r="A967" s="3"/>
      <c r="F967" s="3"/>
    </row>
    <row r="968" spans="1:6" ht="12" customHeight="1" x14ac:dyDescent="0.25">
      <c r="A968" s="3"/>
      <c r="F968" s="3"/>
    </row>
    <row r="969" spans="1:6" ht="12" customHeight="1" x14ac:dyDescent="0.25">
      <c r="A969" s="3"/>
      <c r="F969" s="3"/>
    </row>
    <row r="970" spans="1:6" ht="12" customHeight="1" x14ac:dyDescent="0.25">
      <c r="A970" s="3"/>
      <c r="F970" s="3"/>
    </row>
    <row r="971" spans="1:6" ht="12" customHeight="1" x14ac:dyDescent="0.25">
      <c r="A971" s="3"/>
      <c r="F971" s="3"/>
    </row>
    <row r="972" spans="1:6" ht="12" customHeight="1" x14ac:dyDescent="0.25">
      <c r="A972" s="3"/>
      <c r="F972" s="3"/>
    </row>
    <row r="973" spans="1:6" ht="12" customHeight="1" x14ac:dyDescent="0.25">
      <c r="A973" s="3"/>
      <c r="F973" s="3"/>
    </row>
    <row r="974" spans="1:6" ht="12" customHeight="1" x14ac:dyDescent="0.25">
      <c r="A974" s="3"/>
      <c r="F974" s="3"/>
    </row>
    <row r="975" spans="1:6" ht="12" customHeight="1" x14ac:dyDescent="0.25">
      <c r="A975" s="3"/>
      <c r="F975" s="3"/>
    </row>
    <row r="976" spans="1:6" ht="12" customHeight="1" x14ac:dyDescent="0.25">
      <c r="A976" s="3"/>
      <c r="F976" s="3"/>
    </row>
    <row r="977" spans="1:6" ht="12" customHeight="1" x14ac:dyDescent="0.25">
      <c r="A977" s="3"/>
      <c r="F977" s="3"/>
    </row>
    <row r="978" spans="1:6" ht="12" customHeight="1" x14ac:dyDescent="0.25">
      <c r="A978" s="3"/>
      <c r="F978" s="3"/>
    </row>
    <row r="979" spans="1:6" ht="12" customHeight="1" x14ac:dyDescent="0.25">
      <c r="A979" s="3"/>
      <c r="F979" s="3"/>
    </row>
    <row r="980" spans="1:6" ht="12" customHeight="1" x14ac:dyDescent="0.25">
      <c r="A980" s="3"/>
      <c r="F980" s="3"/>
    </row>
    <row r="981" spans="1:6" ht="12" customHeight="1" x14ac:dyDescent="0.25">
      <c r="A981" s="3"/>
      <c r="F981" s="3"/>
    </row>
    <row r="982" spans="1:6" ht="12" customHeight="1" x14ac:dyDescent="0.25">
      <c r="A982" s="3"/>
      <c r="F982" s="3"/>
    </row>
    <row r="983" spans="1:6" ht="12" customHeight="1" x14ac:dyDescent="0.25">
      <c r="A983" s="3"/>
      <c r="F983" s="3"/>
    </row>
    <row r="984" spans="1:6" ht="12" customHeight="1" x14ac:dyDescent="0.25">
      <c r="A984" s="3"/>
      <c r="F984" s="3"/>
    </row>
    <row r="985" spans="1:6" ht="12" customHeight="1" x14ac:dyDescent="0.25">
      <c r="A985" s="3"/>
      <c r="F985" s="3"/>
    </row>
    <row r="986" spans="1:6" ht="12" customHeight="1" x14ac:dyDescent="0.25">
      <c r="A986" s="3"/>
      <c r="F986" s="3"/>
    </row>
    <row r="987" spans="1:6" ht="12" customHeight="1" x14ac:dyDescent="0.25">
      <c r="A987" s="3"/>
      <c r="F987" s="3"/>
    </row>
    <row r="988" spans="1:6" ht="12" customHeight="1" x14ac:dyDescent="0.25">
      <c r="A988" s="3"/>
      <c r="F988" s="3"/>
    </row>
    <row r="989" spans="1:6" ht="12" customHeight="1" x14ac:dyDescent="0.25">
      <c r="A989" s="3"/>
      <c r="F989" s="3"/>
    </row>
    <row r="990" spans="1:6" ht="12" customHeight="1" x14ac:dyDescent="0.25">
      <c r="A990" s="3"/>
      <c r="F990" s="3"/>
    </row>
    <row r="991" spans="1:6" ht="12" customHeight="1" x14ac:dyDescent="0.25">
      <c r="A991" s="3"/>
      <c r="F991" s="3"/>
    </row>
    <row r="992" spans="1:6" ht="12" customHeight="1" x14ac:dyDescent="0.25">
      <c r="A992" s="3"/>
      <c r="F992" s="3"/>
    </row>
    <row r="993" spans="1:6" ht="12" customHeight="1" x14ac:dyDescent="0.25">
      <c r="A993" s="3"/>
      <c r="F993" s="3"/>
    </row>
    <row r="994" spans="1:6" ht="12" customHeight="1" x14ac:dyDescent="0.25">
      <c r="A994" s="3"/>
      <c r="F994" s="3"/>
    </row>
    <row r="995" spans="1:6" ht="12" customHeight="1" x14ac:dyDescent="0.25">
      <c r="A995" s="3"/>
      <c r="F995" s="3"/>
    </row>
    <row r="996" spans="1:6" ht="12" customHeight="1" x14ac:dyDescent="0.25">
      <c r="A996" s="3"/>
      <c r="F996" s="3"/>
    </row>
    <row r="997" spans="1:6" ht="12" customHeight="1" x14ac:dyDescent="0.25">
      <c r="A997" s="3"/>
      <c r="F997" s="3"/>
    </row>
    <row r="998" spans="1:6" ht="12" customHeight="1" x14ac:dyDescent="0.25">
      <c r="A998" s="3"/>
      <c r="F998" s="3"/>
    </row>
    <row r="999" spans="1:6" ht="12" customHeight="1" x14ac:dyDescent="0.25">
      <c r="A999" s="3"/>
      <c r="F999" s="3"/>
    </row>
    <row r="1000" spans="1:6" ht="12" customHeight="1" x14ac:dyDescent="0.25">
      <c r="A1000" s="3"/>
      <c r="F1000" s="3"/>
    </row>
  </sheetData>
  <autoFilter ref="A1:E1000" xr:uid="{00000000-0009-0000-0000-000000000000}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8BDA-7C01-4500-A0B1-F248835D6211}">
  <dimension ref="A1:E16"/>
  <sheetViews>
    <sheetView workbookViewId="0">
      <selection activeCell="C7" sqref="C7"/>
    </sheetView>
  </sheetViews>
  <sheetFormatPr baseColWidth="10" defaultRowHeight="12.5" x14ac:dyDescent="0.25"/>
  <cols>
    <col min="1" max="1" width="29" bestFit="1" customWidth="1"/>
    <col min="2" max="2" width="23" bestFit="1" customWidth="1"/>
    <col min="3" max="3" width="10.1796875" bestFit="1" customWidth="1"/>
    <col min="4" max="4" width="13.1796875" bestFit="1" customWidth="1"/>
    <col min="5" max="5" width="12.54296875" bestFit="1" customWidth="1"/>
    <col min="6" max="6" width="9.6328125" bestFit="1" customWidth="1"/>
    <col min="7" max="7" width="12.54296875" bestFit="1" customWidth="1"/>
    <col min="8" max="8" width="33.1796875" bestFit="1" customWidth="1"/>
    <col min="9" max="9" width="32.36328125" bestFit="1" customWidth="1"/>
  </cols>
  <sheetData>
    <row r="1" spans="1:5" x14ac:dyDescent="0.25">
      <c r="A1" s="16" t="s">
        <v>161</v>
      </c>
      <c r="B1" t="s">
        <v>192</v>
      </c>
    </row>
    <row r="3" spans="1:5" x14ac:dyDescent="0.25">
      <c r="A3" s="16" t="s">
        <v>170</v>
      </c>
      <c r="B3" s="16" t="s">
        <v>212</v>
      </c>
    </row>
    <row r="4" spans="1:5" x14ac:dyDescent="0.25">
      <c r="A4" s="16" t="s">
        <v>165</v>
      </c>
      <c r="B4" t="s">
        <v>7</v>
      </c>
      <c r="C4" t="s">
        <v>37</v>
      </c>
      <c r="D4" t="s">
        <v>124</v>
      </c>
      <c r="E4" t="s">
        <v>166</v>
      </c>
    </row>
    <row r="5" spans="1:5" x14ac:dyDescent="0.25">
      <c r="A5" s="17">
        <v>202205</v>
      </c>
      <c r="B5" s="22">
        <v>38.782207668228054</v>
      </c>
      <c r="C5" s="22">
        <v>9.2999931701132983</v>
      </c>
      <c r="D5" s="22">
        <v>129.04166148862507</v>
      </c>
      <c r="E5" s="22">
        <v>48.654270250873886</v>
      </c>
    </row>
    <row r="6" spans="1:5" x14ac:dyDescent="0.25">
      <c r="A6" s="17">
        <v>202206</v>
      </c>
      <c r="B6" s="22">
        <v>36.247969607946615</v>
      </c>
      <c r="C6" s="22">
        <v>10.094536442134059</v>
      </c>
      <c r="D6" s="22">
        <v>109.16283921916943</v>
      </c>
      <c r="E6" s="22">
        <v>45.405149690701094</v>
      </c>
    </row>
    <row r="7" spans="1:5" x14ac:dyDescent="0.25">
      <c r="A7" s="17">
        <v>202207</v>
      </c>
      <c r="B7" s="22">
        <v>36.255925471931434</v>
      </c>
      <c r="C7" s="22">
        <v>11.141104613731901</v>
      </c>
      <c r="D7" s="22">
        <v>113.54733930501077</v>
      </c>
      <c r="E7" s="22">
        <v>47.926024483773745</v>
      </c>
    </row>
    <row r="8" spans="1:5" x14ac:dyDescent="0.25">
      <c r="A8" s="17">
        <v>202208</v>
      </c>
      <c r="B8" s="22">
        <v>34.848725540037975</v>
      </c>
      <c r="C8" s="22">
        <v>10.174996364876868</v>
      </c>
      <c r="D8" s="22">
        <v>83.228830362460485</v>
      </c>
      <c r="E8" s="22">
        <v>36.920908492589099</v>
      </c>
    </row>
    <row r="9" spans="1:5" x14ac:dyDescent="0.25">
      <c r="A9" s="17">
        <v>202209</v>
      </c>
      <c r="B9" s="22">
        <v>38.696404070606945</v>
      </c>
      <c r="C9" s="22">
        <v>10.090032225328246</v>
      </c>
      <c r="D9" s="22">
        <v>80.603717171307522</v>
      </c>
      <c r="E9" s="22">
        <v>38.132233764243452</v>
      </c>
    </row>
    <row r="10" spans="1:5" x14ac:dyDescent="0.25">
      <c r="A10" s="17">
        <v>202210</v>
      </c>
      <c r="B10" s="22">
        <v>37.317545708387364</v>
      </c>
      <c r="C10" s="22">
        <v>10.322270656053606</v>
      </c>
      <c r="D10" s="22">
        <v>73.765197065031614</v>
      </c>
      <c r="E10" s="22">
        <v>35.028847387696636</v>
      </c>
    </row>
    <row r="11" spans="1:5" x14ac:dyDescent="0.25">
      <c r="A11" s="17">
        <v>202211</v>
      </c>
      <c r="B11" s="22">
        <v>36.667709169670253</v>
      </c>
      <c r="C11" s="22">
        <v>10.387565739641609</v>
      </c>
      <c r="D11" s="22">
        <v>71.680903298316935</v>
      </c>
      <c r="E11" s="22">
        <v>35.62060263469192</v>
      </c>
    </row>
    <row r="12" spans="1:5" x14ac:dyDescent="0.25">
      <c r="A12" s="17">
        <v>202212</v>
      </c>
      <c r="B12" s="22">
        <v>38.87656231472166</v>
      </c>
      <c r="C12" s="22">
        <v>12.570939885021533</v>
      </c>
      <c r="D12" s="22">
        <v>75.820513836402938</v>
      </c>
      <c r="E12" s="22">
        <v>36.857094835823311</v>
      </c>
    </row>
    <row r="13" spans="1:5" x14ac:dyDescent="0.25">
      <c r="A13" s="17">
        <v>202301</v>
      </c>
      <c r="B13" s="22">
        <v>27.320201929370572</v>
      </c>
      <c r="C13" s="22">
        <v>25.214732089724162</v>
      </c>
      <c r="D13" s="22">
        <v>78.248650013782907</v>
      </c>
      <c r="E13" s="22">
        <v>31.83551695937831</v>
      </c>
    </row>
    <row r="14" spans="1:5" x14ac:dyDescent="0.25">
      <c r="A14" s="17" t="s">
        <v>166</v>
      </c>
      <c r="B14" s="22">
        <v>36.714857325680832</v>
      </c>
      <c r="C14" s="22">
        <v>14.014774827136947</v>
      </c>
      <c r="D14" s="22">
        <v>90.038714892579662</v>
      </c>
      <c r="E14" s="22">
        <v>39.084457722322554</v>
      </c>
    </row>
    <row r="16" spans="1:5" x14ac:dyDescent="0.25">
      <c r="C16" s="22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F099-A034-4D91-A0D3-92444DB0627C}">
  <dimension ref="A1:B22"/>
  <sheetViews>
    <sheetView topLeftCell="A2" workbookViewId="0">
      <selection activeCell="J41" sqref="J40:J41"/>
    </sheetView>
  </sheetViews>
  <sheetFormatPr baseColWidth="10" defaultRowHeight="12.5" x14ac:dyDescent="0.25"/>
  <cols>
    <col min="1" max="1" width="20.1796875" bestFit="1" customWidth="1"/>
    <col min="2" max="2" width="27.7265625" bestFit="1" customWidth="1"/>
  </cols>
  <sheetData>
    <row r="1" spans="1:2" x14ac:dyDescent="0.25">
      <c r="A1" s="16" t="s">
        <v>3</v>
      </c>
      <c r="B1" t="s">
        <v>215</v>
      </c>
    </row>
    <row r="2" spans="1:2" x14ac:dyDescent="0.25">
      <c r="A2" s="16" t="s">
        <v>187</v>
      </c>
      <c r="B2" t="s">
        <v>172</v>
      </c>
    </row>
    <row r="4" spans="1:2" x14ac:dyDescent="0.25">
      <c r="A4" s="16" t="s">
        <v>165</v>
      </c>
      <c r="B4" t="s">
        <v>173</v>
      </c>
    </row>
    <row r="5" spans="1:2" x14ac:dyDescent="0.25">
      <c r="A5" s="17">
        <v>202205</v>
      </c>
      <c r="B5">
        <v>88</v>
      </c>
    </row>
    <row r="6" spans="1:2" x14ac:dyDescent="0.25">
      <c r="A6" s="17">
        <v>202206</v>
      </c>
      <c r="B6">
        <v>99</v>
      </c>
    </row>
    <row r="7" spans="1:2" x14ac:dyDescent="0.25">
      <c r="A7" s="17">
        <v>202207</v>
      </c>
      <c r="B7">
        <v>96</v>
      </c>
    </row>
    <row r="8" spans="1:2" x14ac:dyDescent="0.25">
      <c r="A8" s="17">
        <v>202208</v>
      </c>
      <c r="B8">
        <v>92</v>
      </c>
    </row>
    <row r="9" spans="1:2" x14ac:dyDescent="0.25">
      <c r="A9" s="17">
        <v>202209</v>
      </c>
      <c r="B9">
        <v>91</v>
      </c>
    </row>
    <row r="10" spans="1:2" x14ac:dyDescent="0.25">
      <c r="A10" s="17">
        <v>202210</v>
      </c>
      <c r="B10">
        <v>95</v>
      </c>
    </row>
    <row r="11" spans="1:2" x14ac:dyDescent="0.25">
      <c r="A11" s="17">
        <v>202211</v>
      </c>
      <c r="B11">
        <v>97</v>
      </c>
    </row>
    <row r="12" spans="1:2" x14ac:dyDescent="0.25">
      <c r="A12" s="17">
        <v>202212</v>
      </c>
      <c r="B12">
        <v>99</v>
      </c>
    </row>
    <row r="13" spans="1:2" x14ac:dyDescent="0.25">
      <c r="A13" s="17">
        <v>202301</v>
      </c>
      <c r="B13">
        <v>95</v>
      </c>
    </row>
    <row r="14" spans="1:2" x14ac:dyDescent="0.25">
      <c r="A14" s="17" t="s">
        <v>166</v>
      </c>
      <c r="B14">
        <v>852</v>
      </c>
    </row>
    <row r="16" spans="1:2" ht="25.5" thickBot="1" x14ac:dyDescent="0.3">
      <c r="A16" s="76" t="s">
        <v>167</v>
      </c>
      <c r="B16" s="77" t="s">
        <v>174</v>
      </c>
    </row>
    <row r="17" spans="1:2" ht="13" thickBot="1" x14ac:dyDescent="0.3">
      <c r="A17" s="80" t="s">
        <v>168</v>
      </c>
      <c r="B17" s="81">
        <f>(B13-B5)/B5</f>
        <v>7.9545454545454544E-2</v>
      </c>
    </row>
    <row r="18" spans="1:2" x14ac:dyDescent="0.25">
      <c r="A18" s="78" t="s">
        <v>7</v>
      </c>
      <c r="B18" s="79">
        <f>(6-13)/13</f>
        <v>-0.53846153846153844</v>
      </c>
    </row>
    <row r="19" spans="1:2" x14ac:dyDescent="0.25">
      <c r="A19" s="23" t="s">
        <v>37</v>
      </c>
      <c r="B19" s="24">
        <f>((59-21)/21)</f>
        <v>1.8095238095238095</v>
      </c>
    </row>
    <row r="20" spans="1:2" x14ac:dyDescent="0.25">
      <c r="A20" s="23" t="s">
        <v>124</v>
      </c>
      <c r="B20" s="24">
        <f>(9-12)/12</f>
        <v>-0.25</v>
      </c>
    </row>
    <row r="21" spans="1:2" x14ac:dyDescent="0.25">
      <c r="A21" s="19" t="s">
        <v>78</v>
      </c>
      <c r="B21" s="18">
        <f>(16-32)/32</f>
        <v>-0.5</v>
      </c>
    </row>
    <row r="22" spans="1:2" x14ac:dyDescent="0.25">
      <c r="A22" s="19" t="s">
        <v>144</v>
      </c>
      <c r="B22" s="18">
        <f>(5-10)/10</f>
        <v>-0.5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BAB0-F05C-43C1-8BEB-6BE95F589EEF}">
  <dimension ref="A1:E14"/>
  <sheetViews>
    <sheetView workbookViewId="0">
      <selection activeCell="J16" sqref="J16"/>
    </sheetView>
  </sheetViews>
  <sheetFormatPr baseColWidth="10" defaultRowHeight="12.5" x14ac:dyDescent="0.25"/>
  <cols>
    <col min="1" max="1" width="29.1796875" bestFit="1" customWidth="1"/>
    <col min="2" max="2" width="24" bestFit="1" customWidth="1"/>
    <col min="3" max="3" width="10.7265625" bestFit="1" customWidth="1"/>
    <col min="4" max="4" width="13.81640625" bestFit="1" customWidth="1"/>
    <col min="5" max="5" width="13.1796875" bestFit="1" customWidth="1"/>
  </cols>
  <sheetData>
    <row r="1" spans="1:5" x14ac:dyDescent="0.25">
      <c r="A1" s="16" t="s">
        <v>187</v>
      </c>
      <c r="B1" t="s">
        <v>172</v>
      </c>
    </row>
    <row r="3" spans="1:5" x14ac:dyDescent="0.25">
      <c r="A3" s="16" t="s">
        <v>173</v>
      </c>
      <c r="B3" s="16" t="s">
        <v>212</v>
      </c>
    </row>
    <row r="4" spans="1:5" x14ac:dyDescent="0.25">
      <c r="A4" s="16" t="s">
        <v>165</v>
      </c>
      <c r="B4" t="s">
        <v>7</v>
      </c>
      <c r="C4" t="s">
        <v>37</v>
      </c>
      <c r="D4" t="s">
        <v>124</v>
      </c>
      <c r="E4" t="s">
        <v>166</v>
      </c>
    </row>
    <row r="5" spans="1:5" x14ac:dyDescent="0.25">
      <c r="A5" s="17">
        <v>202205</v>
      </c>
      <c r="B5">
        <v>13</v>
      </c>
      <c r="C5">
        <v>21</v>
      </c>
      <c r="D5">
        <v>12</v>
      </c>
      <c r="E5">
        <v>46</v>
      </c>
    </row>
    <row r="6" spans="1:5" x14ac:dyDescent="0.25">
      <c r="A6" s="17">
        <v>202206</v>
      </c>
      <c r="B6">
        <v>15</v>
      </c>
      <c r="C6">
        <v>24</v>
      </c>
      <c r="D6">
        <v>16</v>
      </c>
      <c r="E6">
        <v>55</v>
      </c>
    </row>
    <row r="7" spans="1:5" x14ac:dyDescent="0.25">
      <c r="A7" s="17">
        <v>202207</v>
      </c>
      <c r="B7">
        <v>15</v>
      </c>
      <c r="C7">
        <v>22</v>
      </c>
      <c r="D7">
        <v>15</v>
      </c>
      <c r="E7">
        <v>52</v>
      </c>
    </row>
    <row r="8" spans="1:5" x14ac:dyDescent="0.25">
      <c r="A8" s="17">
        <v>202208</v>
      </c>
      <c r="B8">
        <v>16</v>
      </c>
      <c r="C8">
        <v>23</v>
      </c>
      <c r="D8">
        <v>14</v>
      </c>
      <c r="E8">
        <v>53</v>
      </c>
    </row>
    <row r="9" spans="1:5" x14ac:dyDescent="0.25">
      <c r="A9" s="17">
        <v>202209</v>
      </c>
      <c r="B9">
        <v>14</v>
      </c>
      <c r="C9">
        <v>22</v>
      </c>
      <c r="D9">
        <v>15</v>
      </c>
      <c r="E9">
        <v>51</v>
      </c>
    </row>
    <row r="10" spans="1:5" x14ac:dyDescent="0.25">
      <c r="A10" s="17">
        <v>202210</v>
      </c>
      <c r="B10">
        <v>16</v>
      </c>
      <c r="C10">
        <v>25</v>
      </c>
      <c r="D10">
        <v>15</v>
      </c>
      <c r="E10">
        <v>56</v>
      </c>
    </row>
    <row r="11" spans="1:5" x14ac:dyDescent="0.25">
      <c r="A11" s="17">
        <v>202211</v>
      </c>
      <c r="B11">
        <v>17</v>
      </c>
      <c r="C11">
        <v>25</v>
      </c>
      <c r="D11">
        <v>17</v>
      </c>
      <c r="E11">
        <v>59</v>
      </c>
    </row>
    <row r="12" spans="1:5" x14ac:dyDescent="0.25">
      <c r="A12" s="17">
        <v>202212</v>
      </c>
      <c r="B12">
        <v>16</v>
      </c>
      <c r="C12">
        <v>27</v>
      </c>
      <c r="D12">
        <v>16</v>
      </c>
      <c r="E12">
        <v>59</v>
      </c>
    </row>
    <row r="13" spans="1:5" x14ac:dyDescent="0.25">
      <c r="A13" s="17">
        <v>202301</v>
      </c>
      <c r="B13">
        <v>6</v>
      </c>
      <c r="C13">
        <v>59</v>
      </c>
      <c r="D13">
        <v>9</v>
      </c>
      <c r="E13">
        <v>74</v>
      </c>
    </row>
    <row r="14" spans="1:5" x14ac:dyDescent="0.25">
      <c r="A14" s="17" t="s">
        <v>166</v>
      </c>
      <c r="B14">
        <v>128</v>
      </c>
      <c r="C14">
        <v>248</v>
      </c>
      <c r="D14">
        <v>129</v>
      </c>
      <c r="E14">
        <v>505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1800-B1CC-40EF-B6D7-17B1AFB55781}">
  <dimension ref="A1:C22"/>
  <sheetViews>
    <sheetView workbookViewId="0">
      <selection activeCell="A15" sqref="A15:C15"/>
    </sheetView>
  </sheetViews>
  <sheetFormatPr baseColWidth="10" defaultRowHeight="12.5" x14ac:dyDescent="0.25"/>
  <cols>
    <col min="1" max="1" width="20.1796875" bestFit="1" customWidth="1"/>
    <col min="2" max="2" width="32.6328125" bestFit="1" customWidth="1"/>
    <col min="3" max="3" width="28.6328125" bestFit="1" customWidth="1"/>
    <col min="4" max="4" width="19.81640625" bestFit="1" customWidth="1"/>
  </cols>
  <sheetData>
    <row r="1" spans="1:3" x14ac:dyDescent="0.25">
      <c r="A1" s="16" t="s">
        <v>3</v>
      </c>
      <c r="B1" t="s">
        <v>215</v>
      </c>
    </row>
    <row r="3" spans="1:3" x14ac:dyDescent="0.25">
      <c r="A3" s="16" t="s">
        <v>165</v>
      </c>
      <c r="B3" s="34" t="s">
        <v>177</v>
      </c>
      <c r="C3" s="34" t="s">
        <v>178</v>
      </c>
    </row>
    <row r="4" spans="1:3" x14ac:dyDescent="0.25">
      <c r="A4" s="32">
        <v>202205</v>
      </c>
      <c r="B4">
        <v>682402</v>
      </c>
      <c r="C4">
        <v>630493</v>
      </c>
    </row>
    <row r="5" spans="1:3" x14ac:dyDescent="0.25">
      <c r="A5" s="32">
        <v>202206</v>
      </c>
      <c r="B5">
        <v>642686</v>
      </c>
      <c r="C5">
        <v>867493</v>
      </c>
    </row>
    <row r="6" spans="1:3" x14ac:dyDescent="0.25">
      <c r="A6" s="32">
        <v>202207</v>
      </c>
      <c r="B6">
        <v>373895</v>
      </c>
      <c r="C6">
        <v>377436</v>
      </c>
    </row>
    <row r="7" spans="1:3" x14ac:dyDescent="0.25">
      <c r="A7" s="32">
        <v>202208</v>
      </c>
      <c r="B7">
        <v>508099</v>
      </c>
      <c r="C7">
        <v>503449</v>
      </c>
    </row>
    <row r="8" spans="1:3" x14ac:dyDescent="0.25">
      <c r="A8" s="32">
        <v>202209</v>
      </c>
      <c r="B8">
        <v>685728</v>
      </c>
      <c r="C8">
        <v>711535</v>
      </c>
    </row>
    <row r="9" spans="1:3" x14ac:dyDescent="0.25">
      <c r="A9" s="32">
        <v>202210</v>
      </c>
      <c r="B9">
        <v>898975</v>
      </c>
      <c r="C9">
        <v>812164</v>
      </c>
    </row>
    <row r="10" spans="1:3" x14ac:dyDescent="0.25">
      <c r="A10" s="32">
        <v>202211</v>
      </c>
      <c r="B10">
        <v>788633</v>
      </c>
      <c r="C10">
        <v>796795</v>
      </c>
    </row>
    <row r="11" spans="1:3" x14ac:dyDescent="0.25">
      <c r="A11" s="32">
        <v>202212</v>
      </c>
      <c r="B11">
        <v>819616</v>
      </c>
      <c r="C11">
        <v>801462</v>
      </c>
    </row>
    <row r="12" spans="1:3" x14ac:dyDescent="0.25">
      <c r="A12" s="32" t="s">
        <v>166</v>
      </c>
      <c r="B12">
        <v>5400034</v>
      </c>
      <c r="C12">
        <v>5500827</v>
      </c>
    </row>
    <row r="14" spans="1:3" ht="13" thickBot="1" x14ac:dyDescent="0.3">
      <c r="A14" s="60" t="s">
        <v>195</v>
      </c>
      <c r="B14" s="21" t="s">
        <v>180</v>
      </c>
      <c r="C14" s="21" t="s">
        <v>181</v>
      </c>
    </row>
    <row r="15" spans="1:3" ht="13" thickBot="1" x14ac:dyDescent="0.3">
      <c r="A15" s="82" t="s">
        <v>182</v>
      </c>
      <c r="B15" s="83">
        <f>(B11-B4)/B4</f>
        <v>0.20107502615760212</v>
      </c>
      <c r="C15" s="84">
        <f>(C11-C4)/C4</f>
        <v>0.27116716601135937</v>
      </c>
    </row>
    <row r="16" spans="1:3" x14ac:dyDescent="0.25">
      <c r="B16" s="33"/>
    </row>
    <row r="17" spans="1:3" x14ac:dyDescent="0.25">
      <c r="A17" s="20" t="s">
        <v>167</v>
      </c>
      <c r="B17" s="57" t="s">
        <v>193</v>
      </c>
      <c r="C17" s="57" t="s">
        <v>194</v>
      </c>
    </row>
    <row r="18" spans="1:3" x14ac:dyDescent="0.25">
      <c r="A18" s="23" t="s">
        <v>7</v>
      </c>
      <c r="B18" s="58">
        <v>-7.1860220704151295E-2</v>
      </c>
      <c r="C18" s="58">
        <v>0.13167127365511375</v>
      </c>
    </row>
    <row r="19" spans="1:3" x14ac:dyDescent="0.25">
      <c r="A19" s="23" t="s">
        <v>37</v>
      </c>
      <c r="B19" s="58">
        <v>0.5798959772593264</v>
      </c>
      <c r="C19" s="58">
        <v>0.52965697163328385</v>
      </c>
    </row>
    <row r="20" spans="1:3" x14ac:dyDescent="0.25">
      <c r="A20" s="23" t="s">
        <v>124</v>
      </c>
      <c r="B20" s="58">
        <v>0.11143210895583987</v>
      </c>
      <c r="C20" s="58">
        <v>0.13533225283630471</v>
      </c>
    </row>
    <row r="21" spans="1:3" x14ac:dyDescent="0.25">
      <c r="A21" s="19" t="s">
        <v>78</v>
      </c>
      <c r="B21" s="59">
        <v>-1.8277706040871321E-2</v>
      </c>
      <c r="C21" s="58">
        <v>-8.0875462323734743E-2</v>
      </c>
    </row>
    <row r="22" spans="1:3" x14ac:dyDescent="0.25">
      <c r="A22" s="19" t="s">
        <v>144</v>
      </c>
      <c r="B22" s="59">
        <v>0.51313763861709072</v>
      </c>
      <c r="C22" s="58">
        <v>0.39318130952676994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6D0E-12D2-44E6-84C7-304A9995E653}">
  <dimension ref="A1:C21"/>
  <sheetViews>
    <sheetView workbookViewId="0">
      <selection activeCell="B18" sqref="B18"/>
    </sheetView>
  </sheetViews>
  <sheetFormatPr baseColWidth="10" defaultRowHeight="12.5" x14ac:dyDescent="0.25"/>
  <cols>
    <col min="1" max="1" width="20.1796875" bestFit="1" customWidth="1"/>
    <col min="2" max="2" width="19" bestFit="1" customWidth="1"/>
  </cols>
  <sheetData>
    <row r="1" spans="1:3" x14ac:dyDescent="0.25">
      <c r="A1" s="16" t="s">
        <v>3</v>
      </c>
      <c r="B1" t="s">
        <v>215</v>
      </c>
    </row>
    <row r="3" spans="1:3" x14ac:dyDescent="0.25">
      <c r="A3" s="16" t="s">
        <v>165</v>
      </c>
      <c r="B3" t="s">
        <v>179</v>
      </c>
    </row>
    <row r="4" spans="1:3" x14ac:dyDescent="0.25">
      <c r="A4" s="17">
        <v>202205</v>
      </c>
      <c r="B4">
        <v>118</v>
      </c>
    </row>
    <row r="5" spans="1:3" x14ac:dyDescent="0.25">
      <c r="A5" s="17">
        <v>202206</v>
      </c>
      <c r="B5">
        <v>96</v>
      </c>
    </row>
    <row r="6" spans="1:3" x14ac:dyDescent="0.25">
      <c r="A6" s="17">
        <v>202207</v>
      </c>
      <c r="B6">
        <v>79</v>
      </c>
    </row>
    <row r="7" spans="1:3" x14ac:dyDescent="0.25">
      <c r="A7" s="17">
        <v>202208</v>
      </c>
      <c r="B7">
        <v>104</v>
      </c>
    </row>
    <row r="8" spans="1:3" x14ac:dyDescent="0.25">
      <c r="A8" s="17">
        <v>202209</v>
      </c>
      <c r="B8">
        <v>114</v>
      </c>
    </row>
    <row r="9" spans="1:3" x14ac:dyDescent="0.25">
      <c r="A9" s="17">
        <v>202210</v>
      </c>
      <c r="B9">
        <v>130</v>
      </c>
    </row>
    <row r="10" spans="1:3" x14ac:dyDescent="0.25">
      <c r="A10" s="17">
        <v>202211</v>
      </c>
      <c r="B10">
        <v>104</v>
      </c>
    </row>
    <row r="11" spans="1:3" x14ac:dyDescent="0.25">
      <c r="A11" s="17">
        <v>202212</v>
      </c>
      <c r="B11">
        <v>125</v>
      </c>
    </row>
    <row r="12" spans="1:3" x14ac:dyDescent="0.25">
      <c r="A12" s="17">
        <v>202301</v>
      </c>
      <c r="B12">
        <v>101</v>
      </c>
    </row>
    <row r="13" spans="1:3" x14ac:dyDescent="0.25">
      <c r="A13" s="17" t="s">
        <v>166</v>
      </c>
      <c r="B13">
        <v>971</v>
      </c>
    </row>
    <row r="15" spans="1:3" ht="38" thickBot="1" x14ac:dyDescent="0.3">
      <c r="A15" s="76" t="s">
        <v>167</v>
      </c>
      <c r="B15" s="77" t="s">
        <v>183</v>
      </c>
    </row>
    <row r="16" spans="1:3" ht="13" thickBot="1" x14ac:dyDescent="0.3">
      <c r="A16" s="80" t="s">
        <v>168</v>
      </c>
      <c r="B16" s="81">
        <f>(B12-B4)/B4</f>
        <v>-0.1440677966101695</v>
      </c>
      <c r="C16" s="36"/>
    </row>
    <row r="17" spans="1:2" x14ac:dyDescent="0.25">
      <c r="A17" s="78" t="s">
        <v>7</v>
      </c>
      <c r="B17" s="79">
        <v>8.6956521739130405E-2</v>
      </c>
    </row>
    <row r="18" spans="1:2" x14ac:dyDescent="0.25">
      <c r="A18" s="23" t="s">
        <v>37</v>
      </c>
      <c r="B18" s="24">
        <v>-0.11666666666666667</v>
      </c>
    </row>
    <row r="19" spans="1:2" x14ac:dyDescent="0.25">
      <c r="A19" s="23" t="s">
        <v>124</v>
      </c>
      <c r="B19" s="24">
        <v>-0.8</v>
      </c>
    </row>
    <row r="20" spans="1:2" x14ac:dyDescent="0.25">
      <c r="A20" s="19" t="s">
        <v>78</v>
      </c>
      <c r="B20" s="18">
        <v>-0.36363636363636365</v>
      </c>
    </row>
    <row r="21" spans="1:2" x14ac:dyDescent="0.25">
      <c r="A21" s="19" t="s">
        <v>144</v>
      </c>
      <c r="B21" s="1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0441-2911-44F8-B0C8-5915697CFF0D}">
  <dimension ref="A1:K22"/>
  <sheetViews>
    <sheetView tabSelected="1" workbookViewId="0">
      <selection activeCell="D14" sqref="D14"/>
    </sheetView>
  </sheetViews>
  <sheetFormatPr baseColWidth="10" defaultRowHeight="12.5" x14ac:dyDescent="0.25"/>
  <cols>
    <col min="1" max="1" width="20.1796875" bestFit="1" customWidth="1"/>
    <col min="2" max="2" width="31.54296875" bestFit="1" customWidth="1"/>
    <col min="3" max="3" width="32.6328125" bestFit="1" customWidth="1"/>
    <col min="4" max="4" width="19" bestFit="1" customWidth="1"/>
    <col min="6" max="6" width="0" hidden="1" customWidth="1"/>
    <col min="7" max="7" width="13.1796875" customWidth="1"/>
    <col min="8" max="8" width="17.54296875" customWidth="1"/>
    <col min="9" max="9" width="19" customWidth="1"/>
  </cols>
  <sheetData>
    <row r="1" spans="1:11" x14ac:dyDescent="0.25">
      <c r="A1" s="16" t="s">
        <v>3</v>
      </c>
      <c r="B1" t="s">
        <v>215</v>
      </c>
    </row>
    <row r="2" spans="1:11" ht="13" thickBot="1" x14ac:dyDescent="0.3"/>
    <row r="3" spans="1:11" ht="25.5" thickBot="1" x14ac:dyDescent="0.3">
      <c r="A3" s="16" t="s">
        <v>165</v>
      </c>
      <c r="B3" t="s">
        <v>191</v>
      </c>
      <c r="C3" t="s">
        <v>177</v>
      </c>
      <c r="D3" s="55" t="s">
        <v>185</v>
      </c>
      <c r="G3" s="21" t="s">
        <v>159</v>
      </c>
      <c r="H3" s="21" t="s">
        <v>185</v>
      </c>
      <c r="I3" s="69" t="s">
        <v>200</v>
      </c>
      <c r="K3" s="66"/>
    </row>
    <row r="4" spans="1:11" x14ac:dyDescent="0.25">
      <c r="A4" s="17">
        <v>202204</v>
      </c>
      <c r="B4">
        <v>557526</v>
      </c>
      <c r="C4">
        <v>0</v>
      </c>
      <c r="D4" s="63">
        <f>C4/B4</f>
        <v>0</v>
      </c>
      <c r="G4" s="37">
        <v>202204</v>
      </c>
      <c r="H4" s="67">
        <f>D4</f>
        <v>0</v>
      </c>
      <c r="I4" s="67">
        <f>H4-$H$14</f>
        <v>-1.0348217719900923</v>
      </c>
      <c r="K4" s="66"/>
    </row>
    <row r="5" spans="1:11" x14ac:dyDescent="0.25">
      <c r="A5" s="17">
        <v>202205</v>
      </c>
      <c r="B5">
        <v>765933</v>
      </c>
      <c r="C5">
        <v>682402</v>
      </c>
      <c r="D5" s="63">
        <f>C5/B5</f>
        <v>0.89094215812610245</v>
      </c>
      <c r="E5" s="66"/>
      <c r="G5" s="37">
        <v>202205</v>
      </c>
      <c r="H5" s="67">
        <f>D5</f>
        <v>0.89094215812610245</v>
      </c>
      <c r="I5" s="67">
        <f>H5-$H$14</f>
        <v>-0.14387961386398984</v>
      </c>
      <c r="K5" s="66"/>
    </row>
    <row r="6" spans="1:11" x14ac:dyDescent="0.25">
      <c r="A6" s="17">
        <v>202206</v>
      </c>
      <c r="B6">
        <v>576750</v>
      </c>
      <c r="C6">
        <v>642686</v>
      </c>
      <c r="D6" s="63">
        <f>C6/B6</f>
        <v>1.1143233636757695</v>
      </c>
      <c r="G6" s="37">
        <v>202206</v>
      </c>
      <c r="H6" s="67">
        <f>D6</f>
        <v>1.1143233636757695</v>
      </c>
      <c r="I6" s="67">
        <f t="shared" ref="I6:I13" si="0">H6-$H$14</f>
        <v>7.9501591685677164E-2</v>
      </c>
      <c r="K6" s="66"/>
    </row>
    <row r="7" spans="1:11" x14ac:dyDescent="0.25">
      <c r="A7" s="17">
        <v>202207</v>
      </c>
      <c r="B7">
        <v>321650</v>
      </c>
      <c r="C7">
        <v>373895</v>
      </c>
      <c r="D7" s="63">
        <f t="shared" ref="D7:D12" si="1">C7/B7</f>
        <v>1.1624281050831649</v>
      </c>
      <c r="G7" s="37">
        <v>202207</v>
      </c>
      <c r="H7" s="67">
        <f t="shared" ref="H7:H13" si="2">D7</f>
        <v>1.1624281050831649</v>
      </c>
      <c r="I7" s="67">
        <f t="shared" si="0"/>
        <v>0.12760633309307257</v>
      </c>
      <c r="K7" s="66"/>
    </row>
    <row r="8" spans="1:11" x14ac:dyDescent="0.25">
      <c r="A8" s="17">
        <v>202208</v>
      </c>
      <c r="B8">
        <v>617854</v>
      </c>
      <c r="C8">
        <v>508099</v>
      </c>
      <c r="D8" s="63">
        <f t="shared" si="1"/>
        <v>0.82236094611348309</v>
      </c>
      <c r="G8" s="37">
        <v>202208</v>
      </c>
      <c r="H8" s="67">
        <f t="shared" si="2"/>
        <v>0.82236094611348309</v>
      </c>
      <c r="I8" s="67">
        <f t="shared" si="0"/>
        <v>-0.21246082587660919</v>
      </c>
      <c r="K8" s="66"/>
    </row>
    <row r="9" spans="1:11" x14ac:dyDescent="0.25">
      <c r="A9" s="17">
        <v>202209</v>
      </c>
      <c r="B9">
        <v>741910</v>
      </c>
      <c r="C9">
        <v>685728</v>
      </c>
      <c r="D9" s="63">
        <f t="shared" si="1"/>
        <v>0.9242738337534202</v>
      </c>
      <c r="G9" s="37">
        <v>202209</v>
      </c>
      <c r="H9" s="67">
        <f t="shared" si="2"/>
        <v>0.9242738337534202</v>
      </c>
      <c r="I9" s="67">
        <f t="shared" si="0"/>
        <v>-0.11054793823667208</v>
      </c>
      <c r="K9" s="66"/>
    </row>
    <row r="10" spans="1:11" x14ac:dyDescent="0.25">
      <c r="A10" s="17">
        <v>202210</v>
      </c>
      <c r="B10">
        <v>956750</v>
      </c>
      <c r="C10">
        <v>898975</v>
      </c>
      <c r="D10" s="63">
        <f t="shared" si="1"/>
        <v>0.93961327410504314</v>
      </c>
      <c r="G10" s="37">
        <v>202210</v>
      </c>
      <c r="H10" s="67">
        <f t="shared" si="2"/>
        <v>0.93961327410504314</v>
      </c>
      <c r="I10" s="67">
        <f t="shared" si="0"/>
        <v>-9.5208497885049148E-2</v>
      </c>
      <c r="K10" s="66"/>
    </row>
    <row r="11" spans="1:11" x14ac:dyDescent="0.25">
      <c r="A11" s="17">
        <v>202211</v>
      </c>
      <c r="B11">
        <v>949761</v>
      </c>
      <c r="C11">
        <v>788633</v>
      </c>
      <c r="D11" s="63">
        <f t="shared" si="1"/>
        <v>0.83034889830178327</v>
      </c>
      <c r="G11" s="37">
        <v>202211</v>
      </c>
      <c r="H11" s="67">
        <f t="shared" si="2"/>
        <v>0.83034889830178327</v>
      </c>
      <c r="I11" s="67">
        <f t="shared" si="0"/>
        <v>-0.20447287368830902</v>
      </c>
      <c r="K11" s="66"/>
    </row>
    <row r="12" spans="1:11" x14ac:dyDescent="0.25">
      <c r="A12" s="17">
        <v>202212</v>
      </c>
      <c r="B12">
        <v>813832</v>
      </c>
      <c r="C12">
        <v>819616</v>
      </c>
      <c r="D12" s="63">
        <f t="shared" si="1"/>
        <v>1.0071071179309734</v>
      </c>
      <c r="G12" s="37">
        <v>202212</v>
      </c>
      <c r="H12" s="67">
        <f t="shared" si="2"/>
        <v>1.0071071179309734</v>
      </c>
      <c r="I12" s="67">
        <f t="shared" si="0"/>
        <v>-2.7714654059118882E-2</v>
      </c>
      <c r="K12" s="66"/>
    </row>
    <row r="13" spans="1:11" ht="13" thickBot="1" x14ac:dyDescent="0.3">
      <c r="A13" s="17">
        <v>202301</v>
      </c>
      <c r="B13">
        <v>429916</v>
      </c>
      <c r="C13">
        <v>697323</v>
      </c>
      <c r="D13" s="64">
        <f>C13/B13</f>
        <v>1.6219982508210906</v>
      </c>
      <c r="G13" s="37">
        <v>202301</v>
      </c>
      <c r="H13" s="67">
        <f t="shared" si="2"/>
        <v>1.6219982508210906</v>
      </c>
      <c r="I13" s="67">
        <f t="shared" si="0"/>
        <v>0.58717647883099833</v>
      </c>
      <c r="K13" s="66"/>
    </row>
    <row r="14" spans="1:11" ht="13" thickBot="1" x14ac:dyDescent="0.3">
      <c r="A14" s="17" t="s">
        <v>166</v>
      </c>
      <c r="B14">
        <v>6731882</v>
      </c>
      <c r="C14">
        <v>6097357</v>
      </c>
      <c r="D14" s="68"/>
      <c r="G14" s="55" t="s">
        <v>199</v>
      </c>
      <c r="H14" s="85">
        <f>AVERAGE(H5:H13)</f>
        <v>1.0348217719900923</v>
      </c>
      <c r="I14" s="65"/>
    </row>
    <row r="16" spans="1:11" x14ac:dyDescent="0.25">
      <c r="A16" s="60" t="s">
        <v>195</v>
      </c>
      <c r="B16" s="60" t="s">
        <v>197</v>
      </c>
      <c r="C16" s="60" t="s">
        <v>180</v>
      </c>
    </row>
    <row r="17" spans="1:3" x14ac:dyDescent="0.25">
      <c r="A17" s="60" t="s">
        <v>182</v>
      </c>
      <c r="B17" s="61">
        <f>(B13-B4)/B4</f>
        <v>-0.22888618647381467</v>
      </c>
      <c r="C17" s="61">
        <f>IFERROR((C13-C5)/C5, 0)</f>
        <v>2.1865410710988537E-2</v>
      </c>
    </row>
    <row r="18" spans="1:3" x14ac:dyDescent="0.25">
      <c r="A18" s="21" t="s">
        <v>7</v>
      </c>
      <c r="B18" s="62">
        <v>-0.76504841105855437</v>
      </c>
      <c r="C18" s="62">
        <v>-0.6771429013013508</v>
      </c>
    </row>
    <row r="19" spans="1:3" x14ac:dyDescent="0.25">
      <c r="A19" s="21" t="s">
        <v>37</v>
      </c>
      <c r="B19" s="62">
        <v>0.23214739234076681</v>
      </c>
      <c r="C19" s="62">
        <v>0.15026093690871167</v>
      </c>
    </row>
    <row r="20" spans="1:3" x14ac:dyDescent="0.25">
      <c r="A20" s="21" t="s">
        <v>124</v>
      </c>
      <c r="B20" s="62">
        <v>-1</v>
      </c>
      <c r="C20" s="62">
        <v>-0.59760627321502269</v>
      </c>
    </row>
    <row r="21" spans="1:3" x14ac:dyDescent="0.25">
      <c r="A21" s="21" t="s">
        <v>78</v>
      </c>
      <c r="B21" s="62">
        <v>-0.29853803944334972</v>
      </c>
      <c r="C21" s="62">
        <v>7.3489782169324044E-2</v>
      </c>
    </row>
    <row r="22" spans="1:3" x14ac:dyDescent="0.25">
      <c r="A22" s="21" t="s">
        <v>144</v>
      </c>
      <c r="B22" s="62">
        <v>-0.8463908789769663</v>
      </c>
      <c r="C22" s="62">
        <v>1.2759817351598173</v>
      </c>
    </row>
  </sheetData>
  <conditionalFormatting sqref="I4:I13">
    <cfRule type="cellIs" dxfId="0" priority="1" operator="greaterThan">
      <formula>0</formula>
    </cfRule>
  </conditionalFormatting>
  <pageMargins left="0.7" right="0.7" top="0.75" bottom="0.75" header="0.3" footer="0.3"/>
  <ignoredErrors>
    <ignoredError sqref="B22 B18 B19 B20 B21" calculatedColumn="1"/>
  </ignoredErrors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1BDC-9548-4DC0-8EB3-91E20E7F96D7}">
  <dimension ref="A1:F10"/>
  <sheetViews>
    <sheetView showGridLines="0" zoomScaleNormal="100" workbookViewId="0">
      <selection activeCell="B7" sqref="B7"/>
    </sheetView>
  </sheetViews>
  <sheetFormatPr baseColWidth="10" defaultRowHeight="12.5" x14ac:dyDescent="0.25"/>
  <cols>
    <col min="1" max="1" width="24.81640625" bestFit="1" customWidth="1"/>
    <col min="2" max="2" width="14" bestFit="1" customWidth="1"/>
    <col min="3" max="4" width="13.81640625" customWidth="1"/>
  </cols>
  <sheetData>
    <row r="1" spans="1:6" ht="20" x14ac:dyDescent="0.4">
      <c r="A1" s="87" t="s">
        <v>210</v>
      </c>
      <c r="B1" s="88"/>
      <c r="C1" s="88"/>
      <c r="D1" s="88"/>
      <c r="E1" s="88"/>
      <c r="F1" s="88"/>
    </row>
    <row r="2" spans="1:6" x14ac:dyDescent="0.25">
      <c r="A2" s="21" t="s">
        <v>204</v>
      </c>
      <c r="B2" s="21" t="s">
        <v>201</v>
      </c>
      <c r="C2" t="s">
        <v>202</v>
      </c>
      <c r="D2" t="s">
        <v>203</v>
      </c>
    </row>
    <row r="3" spans="1:6" x14ac:dyDescent="0.25">
      <c r="A3" s="60" t="s">
        <v>209</v>
      </c>
      <c r="B3" s="71">
        <v>210858</v>
      </c>
      <c r="C3" s="71">
        <v>2599</v>
      </c>
      <c r="D3" s="71">
        <v>1553</v>
      </c>
    </row>
    <row r="4" spans="1:6" x14ac:dyDescent="0.25">
      <c r="A4" s="60" t="s">
        <v>208</v>
      </c>
      <c r="B4" s="72">
        <v>9.3699999999999992</v>
      </c>
      <c r="C4" s="75">
        <v>0.86</v>
      </c>
      <c r="D4" s="75">
        <v>0.15</v>
      </c>
    </row>
    <row r="5" spans="1:6" ht="13" x14ac:dyDescent="0.25">
      <c r="A5" s="60" t="s">
        <v>206</v>
      </c>
      <c r="B5" s="74">
        <v>16</v>
      </c>
      <c r="C5" s="74">
        <f>-50.79</f>
        <v>-50.79</v>
      </c>
      <c r="D5" s="74">
        <f>-11.46</f>
        <v>-11.46</v>
      </c>
    </row>
    <row r="6" spans="1:6" x14ac:dyDescent="0.25">
      <c r="A6" s="60" t="s">
        <v>207</v>
      </c>
      <c r="B6" s="70">
        <v>1.71</v>
      </c>
      <c r="C6" s="33">
        <f>-39%</f>
        <v>-0.39</v>
      </c>
      <c r="D6" s="33">
        <f>-32%</f>
        <v>-0.32</v>
      </c>
    </row>
    <row r="7" spans="1:6" x14ac:dyDescent="0.25">
      <c r="A7" s="21" t="s">
        <v>205</v>
      </c>
      <c r="B7" s="73">
        <v>1.81</v>
      </c>
      <c r="C7" s="33">
        <f>-25%</f>
        <v>-0.25</v>
      </c>
      <c r="D7" s="75">
        <v>-0.54</v>
      </c>
    </row>
    <row r="8" spans="1:6" x14ac:dyDescent="0.25">
      <c r="A8" s="21" t="s">
        <v>213</v>
      </c>
      <c r="B8" s="70">
        <v>0.5798959772593264</v>
      </c>
      <c r="C8" s="33">
        <v>0.11143210895583987</v>
      </c>
      <c r="D8" s="75">
        <v>-7.1860220704151337E-2</v>
      </c>
    </row>
    <row r="9" spans="1:6" x14ac:dyDescent="0.25">
      <c r="A9" s="21" t="s">
        <v>214</v>
      </c>
      <c r="B9" s="70">
        <v>0.52965697163328385</v>
      </c>
      <c r="C9" s="33">
        <v>0.13533225283630471</v>
      </c>
      <c r="D9" s="75">
        <v>0.13167127365511375</v>
      </c>
    </row>
    <row r="10" spans="1:6" ht="18" x14ac:dyDescent="0.4">
      <c r="A10" s="86" t="s">
        <v>211</v>
      </c>
      <c r="B10" s="86"/>
      <c r="C10" s="86"/>
      <c r="D10" s="86"/>
      <c r="E10" s="86"/>
      <c r="F10" s="86"/>
    </row>
  </sheetData>
  <mergeCells count="2">
    <mergeCell ref="A10:F10"/>
    <mergeCell ref="A1:F1"/>
  </mergeCells>
  <conditionalFormatting sqref="B3:D3">
    <cfRule type="iconSet" priority="5">
      <iconSet iconSet="3Arrows">
        <cfvo type="percent" val="0"/>
        <cfvo type="num" val="0"/>
        <cfvo type="num" val="0"/>
      </iconSet>
    </cfRule>
  </conditionalFormatting>
  <conditionalFormatting sqref="B4:D4">
    <cfRule type="iconSet" priority="4">
      <iconSet iconSet="3Arrows">
        <cfvo type="percent" val="0"/>
        <cfvo type="percent" val="0"/>
        <cfvo type="percent" val="0"/>
      </iconSet>
    </cfRule>
  </conditionalFormatting>
  <conditionalFormatting sqref="B5:D5">
    <cfRule type="iconSet" priority="3">
      <iconSet iconSet="3Arrows">
        <cfvo type="percent" val="0"/>
        <cfvo type="num" val="0"/>
        <cfvo type="num" val="1"/>
      </iconSet>
    </cfRule>
  </conditionalFormatting>
  <conditionalFormatting sqref="B6:D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&amp;CSynthèse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49"/>
  <sheetViews>
    <sheetView zoomScale="80" zoomScaleNormal="80" workbookViewId="0">
      <selection activeCell="F1" sqref="F1:J1"/>
    </sheetView>
  </sheetViews>
  <sheetFormatPr baseColWidth="10" defaultColWidth="12.54296875" defaultRowHeight="15.75" customHeight="1" x14ac:dyDescent="0.25"/>
  <cols>
    <col min="1" max="1" width="23.453125" customWidth="1"/>
    <col min="2" max="2" width="10.7265625" customWidth="1"/>
    <col min="3" max="3" width="17.81640625" customWidth="1"/>
    <col min="4" max="4" width="22.7265625" customWidth="1"/>
    <col min="5" max="5" width="21.453125" customWidth="1"/>
    <col min="6" max="6" width="13.54296875" style="30" bestFit="1" customWidth="1"/>
    <col min="7" max="7" width="11.54296875" customWidth="1"/>
    <col min="8" max="8" width="31.453125" style="30" bestFit="1" customWidth="1"/>
    <col min="9" max="9" width="20.1796875" bestFit="1" customWidth="1"/>
    <col min="10" max="10" width="18.90625" bestFit="1" customWidth="1"/>
    <col min="11" max="16" width="8.54296875" customWidth="1"/>
  </cols>
  <sheetData>
    <row r="1" spans="1:10" ht="36.65" customHeight="1" x14ac:dyDescent="0.25">
      <c r="A1" s="26" t="s">
        <v>153</v>
      </c>
      <c r="B1" s="27" t="s">
        <v>154</v>
      </c>
      <c r="C1" s="26" t="s">
        <v>155</v>
      </c>
      <c r="D1" s="26" t="s">
        <v>156</v>
      </c>
      <c r="E1" s="26" t="s">
        <v>186</v>
      </c>
      <c r="F1" s="25" t="s">
        <v>3</v>
      </c>
      <c r="G1" s="40" t="s">
        <v>159</v>
      </c>
      <c r="H1" s="28" t="s">
        <v>184</v>
      </c>
      <c r="I1" s="25" t="s">
        <v>188</v>
      </c>
      <c r="J1" s="40" t="s">
        <v>196</v>
      </c>
    </row>
    <row r="2" spans="1:10" ht="12" customHeight="1" x14ac:dyDescent="0.25">
      <c r="A2" s="6">
        <v>44654</v>
      </c>
      <c r="B2" s="7">
        <v>142634985</v>
      </c>
      <c r="C2" s="35">
        <v>5540246188047</v>
      </c>
      <c r="D2" s="6">
        <v>44696</v>
      </c>
      <c r="E2" s="8">
        <v>116</v>
      </c>
      <c r="F2" s="30" t="str">
        <f>VLOOKUP(Commandes[[#This Row],[Article Commande]],'Catégorie des articles'!A:D,4,0)</f>
        <v>EMBALLAGES</v>
      </c>
      <c r="G2" s="38">
        <v>202204</v>
      </c>
      <c r="H2" s="37" t="str">
        <f>Commandes[[#This Row],[Num CDE]]&amp;Commandes[[#This Row],[AnnéeMois]]</f>
        <v>142634985202204</v>
      </c>
      <c r="I2" t="str">
        <f>Commandes[[#This Row],[AnnéeMois]]&amp;Commandes[[#This Row],[Famille de Produit]]</f>
        <v>202204EMBALLAGES</v>
      </c>
      <c r="J2" s="38">
        <v>202204</v>
      </c>
    </row>
    <row r="3" spans="1:10" ht="12" customHeight="1" x14ac:dyDescent="0.25">
      <c r="A3" s="6">
        <v>44655</v>
      </c>
      <c r="B3" s="7">
        <v>142634989</v>
      </c>
      <c r="C3" s="3">
        <v>5540246174174</v>
      </c>
      <c r="D3" s="6">
        <v>44657</v>
      </c>
      <c r="E3" s="8">
        <v>47</v>
      </c>
      <c r="F3" s="30" t="str">
        <f>VLOOKUP(Commandes[[#This Row],[Article Commande]],'Catégorie des articles'!A:D,4,0)</f>
        <v>CREMERIE</v>
      </c>
      <c r="G3" s="38">
        <v>202204</v>
      </c>
      <c r="H3" s="37" t="str">
        <f>Commandes[[#This Row],[Num CDE]]&amp;Commandes[[#This Row],[AnnéeMois]]</f>
        <v>142634989202204</v>
      </c>
      <c r="I3" t="str">
        <f>Commandes[[#This Row],[AnnéeMois]]&amp;Commandes[[#This Row],[Famille de Produit]]</f>
        <v>202204CREMERIE</v>
      </c>
      <c r="J3" s="38">
        <v>202204</v>
      </c>
    </row>
    <row r="4" spans="1:10" ht="12" customHeight="1" x14ac:dyDescent="0.25">
      <c r="A4" s="6">
        <v>44655</v>
      </c>
      <c r="B4" s="7">
        <v>142634990</v>
      </c>
      <c r="C4" s="3">
        <v>5540246193316</v>
      </c>
      <c r="D4" s="6">
        <v>44658</v>
      </c>
      <c r="E4" s="8">
        <v>446</v>
      </c>
      <c r="F4" s="30" t="str">
        <f>VLOOKUP(Commandes[[#This Row],[Article Commande]],'Catégorie des articles'!A:D,4,0)</f>
        <v>BOULANGERIE</v>
      </c>
      <c r="G4" s="38">
        <v>202204</v>
      </c>
      <c r="H4" s="37" t="str">
        <f>Commandes[[#This Row],[Num CDE]]&amp;Commandes[[#This Row],[AnnéeMois]]</f>
        <v>142634990202204</v>
      </c>
      <c r="I4" t="str">
        <f>Commandes[[#This Row],[AnnéeMois]]&amp;Commandes[[#This Row],[Famille de Produit]]</f>
        <v>202204BOULANGERIE</v>
      </c>
      <c r="J4" s="38">
        <v>202204</v>
      </c>
    </row>
    <row r="5" spans="1:10" ht="12" customHeight="1" x14ac:dyDescent="0.25">
      <c r="A5" s="6">
        <v>44656</v>
      </c>
      <c r="B5" s="7">
        <v>142635006</v>
      </c>
      <c r="C5" s="3">
        <v>5540246192505</v>
      </c>
      <c r="D5" s="6">
        <v>44669</v>
      </c>
      <c r="E5" s="8">
        <v>18338</v>
      </c>
      <c r="F5" s="30" t="str">
        <f>VLOOKUP(Commandes[[#This Row],[Article Commande]],'Catégorie des articles'!A:D,4,0)</f>
        <v>MIX LEGUMES</v>
      </c>
      <c r="G5" s="38">
        <v>202204</v>
      </c>
      <c r="H5" s="37" t="str">
        <f>Commandes[[#This Row],[Num CDE]]&amp;Commandes[[#This Row],[AnnéeMois]]</f>
        <v>142635006202204</v>
      </c>
      <c r="I5" t="str">
        <f>Commandes[[#This Row],[AnnéeMois]]&amp;Commandes[[#This Row],[Famille de Produit]]</f>
        <v>202204MIX LEGUMES</v>
      </c>
      <c r="J5" s="38">
        <v>202204</v>
      </c>
    </row>
    <row r="6" spans="1:10" ht="12" customHeight="1" x14ac:dyDescent="0.25">
      <c r="A6" s="6">
        <v>44656</v>
      </c>
      <c r="B6" s="7">
        <v>142635013</v>
      </c>
      <c r="C6" s="3">
        <v>5540246171933</v>
      </c>
      <c r="D6" s="6">
        <v>44658</v>
      </c>
      <c r="E6" s="8">
        <v>279</v>
      </c>
      <c r="F6" s="30" t="str">
        <f>VLOOKUP(Commandes[[#This Row],[Article Commande]],'Catégorie des articles'!A:D,4,0)</f>
        <v>CREMERIE</v>
      </c>
      <c r="G6" s="38">
        <v>202204</v>
      </c>
      <c r="H6" s="37" t="str">
        <f>Commandes[[#This Row],[Num CDE]]&amp;Commandes[[#This Row],[AnnéeMois]]</f>
        <v>142635013202204</v>
      </c>
      <c r="I6" t="str">
        <f>Commandes[[#This Row],[AnnéeMois]]&amp;Commandes[[#This Row],[Famille de Produit]]</f>
        <v>202204CREMERIE</v>
      </c>
      <c r="J6" s="38">
        <v>202204</v>
      </c>
    </row>
    <row r="7" spans="1:10" ht="12" customHeight="1" x14ac:dyDescent="0.25">
      <c r="A7" s="9">
        <v>44656</v>
      </c>
      <c r="B7" s="10">
        <v>142635013</v>
      </c>
      <c r="C7" s="3">
        <v>5540246172669</v>
      </c>
      <c r="D7" s="9">
        <v>44658</v>
      </c>
      <c r="E7" s="11">
        <v>140</v>
      </c>
      <c r="F7" s="30" t="str">
        <f>VLOOKUP(Commandes[[#This Row],[Article Commande]],'Catégorie des articles'!A:D,4,0)</f>
        <v>CREMERIE</v>
      </c>
      <c r="G7" s="38">
        <v>202204</v>
      </c>
      <c r="H7" s="37" t="str">
        <f>Commandes[[#This Row],[Num CDE]]&amp;Commandes[[#This Row],[AnnéeMois]]</f>
        <v>142635013202204</v>
      </c>
      <c r="I7" t="str">
        <f>Commandes[[#This Row],[AnnéeMois]]&amp;Commandes[[#This Row],[Famille de Produit]]</f>
        <v>202204CREMERIE</v>
      </c>
      <c r="J7" s="38">
        <v>202204</v>
      </c>
    </row>
    <row r="8" spans="1:10" ht="12" customHeight="1" x14ac:dyDescent="0.25">
      <c r="A8" s="9">
        <v>44656</v>
      </c>
      <c r="B8" s="10">
        <v>142635013</v>
      </c>
      <c r="C8" s="3">
        <v>5540246176294</v>
      </c>
      <c r="D8" s="9">
        <v>44658</v>
      </c>
      <c r="E8" s="11">
        <v>2228</v>
      </c>
      <c r="F8" s="30" t="str">
        <f>VLOOKUP(Commandes[[#This Row],[Article Commande]],'Catégorie des articles'!A:D,4,0)</f>
        <v>CREMERIE</v>
      </c>
      <c r="G8" s="38">
        <v>202204</v>
      </c>
      <c r="H8" s="37" t="str">
        <f>Commandes[[#This Row],[Num CDE]]&amp;Commandes[[#This Row],[AnnéeMois]]</f>
        <v>142635013202204</v>
      </c>
      <c r="I8" t="str">
        <f>Commandes[[#This Row],[AnnéeMois]]&amp;Commandes[[#This Row],[Famille de Produit]]</f>
        <v>202204CREMERIE</v>
      </c>
      <c r="J8" s="38">
        <v>202204</v>
      </c>
    </row>
    <row r="9" spans="1:10" ht="12" customHeight="1" x14ac:dyDescent="0.25">
      <c r="A9" s="6">
        <v>44656</v>
      </c>
      <c r="B9" s="7">
        <v>142635013</v>
      </c>
      <c r="C9" s="3">
        <v>5540246176295</v>
      </c>
      <c r="D9" s="6">
        <v>44658</v>
      </c>
      <c r="E9" s="8">
        <v>5568</v>
      </c>
      <c r="F9" s="30" t="str">
        <f>VLOOKUP(Commandes[[#This Row],[Article Commande]],'Catégorie des articles'!A:D,4,0)</f>
        <v>CREMERIE</v>
      </c>
      <c r="G9" s="38">
        <v>202204</v>
      </c>
      <c r="H9" s="37" t="str">
        <f>Commandes[[#This Row],[Num CDE]]&amp;Commandes[[#This Row],[AnnéeMois]]</f>
        <v>142635013202204</v>
      </c>
      <c r="I9" t="str">
        <f>Commandes[[#This Row],[AnnéeMois]]&amp;Commandes[[#This Row],[Famille de Produit]]</f>
        <v>202204CREMERIE</v>
      </c>
      <c r="J9" s="38">
        <v>202204</v>
      </c>
    </row>
    <row r="10" spans="1:10" ht="12" customHeight="1" x14ac:dyDescent="0.25">
      <c r="A10" s="9">
        <v>44656</v>
      </c>
      <c r="B10" s="10">
        <v>142635013</v>
      </c>
      <c r="C10" s="3">
        <v>5540246184808</v>
      </c>
      <c r="D10" s="9">
        <v>44658</v>
      </c>
      <c r="E10" s="11">
        <v>836</v>
      </c>
      <c r="F10" s="30" t="str">
        <f>VLOOKUP(Commandes[[#This Row],[Article Commande]],'Catégorie des articles'!A:D,4,0)</f>
        <v>CREMERIE</v>
      </c>
      <c r="G10" s="38">
        <v>202204</v>
      </c>
      <c r="H10" s="37" t="str">
        <f>Commandes[[#This Row],[Num CDE]]&amp;Commandes[[#This Row],[AnnéeMois]]</f>
        <v>142635013202204</v>
      </c>
      <c r="I10" t="str">
        <f>Commandes[[#This Row],[AnnéeMois]]&amp;Commandes[[#This Row],[Famille de Produit]]</f>
        <v>202204CREMERIE</v>
      </c>
      <c r="J10" s="38">
        <v>202204</v>
      </c>
    </row>
    <row r="11" spans="1:10" ht="12" customHeight="1" x14ac:dyDescent="0.25">
      <c r="A11" s="6">
        <v>44656</v>
      </c>
      <c r="B11" s="7">
        <v>142635013</v>
      </c>
      <c r="C11" s="3">
        <v>5540246187987</v>
      </c>
      <c r="D11" s="6">
        <v>44658</v>
      </c>
      <c r="E11" s="8">
        <v>1114</v>
      </c>
      <c r="F11" s="30" t="str">
        <f>VLOOKUP(Commandes[[#This Row],[Article Commande]],'Catégorie des articles'!A:D,4,0)</f>
        <v>CREMERIE</v>
      </c>
      <c r="G11" s="38">
        <v>202204</v>
      </c>
      <c r="H11" s="37" t="str">
        <f>Commandes[[#This Row],[Num CDE]]&amp;Commandes[[#This Row],[AnnéeMois]]</f>
        <v>142635013202204</v>
      </c>
      <c r="I11" t="str">
        <f>Commandes[[#This Row],[AnnéeMois]]&amp;Commandes[[#This Row],[Famille de Produit]]</f>
        <v>202204CREMERIE</v>
      </c>
      <c r="J11" s="38">
        <v>202204</v>
      </c>
    </row>
    <row r="12" spans="1:10" ht="12" customHeight="1" x14ac:dyDescent="0.25">
      <c r="A12" s="9">
        <v>44656</v>
      </c>
      <c r="B12" s="10">
        <v>142635013</v>
      </c>
      <c r="C12" s="3">
        <v>5540246188200</v>
      </c>
      <c r="D12" s="9">
        <v>44658</v>
      </c>
      <c r="E12" s="11">
        <v>372</v>
      </c>
      <c r="F12" s="30" t="str">
        <f>VLOOKUP(Commandes[[#This Row],[Article Commande]],'Catégorie des articles'!A:D,4,0)</f>
        <v>CREMERIE</v>
      </c>
      <c r="G12" s="38">
        <v>202204</v>
      </c>
      <c r="H12" s="37" t="str">
        <f>Commandes[[#This Row],[Num CDE]]&amp;Commandes[[#This Row],[AnnéeMois]]</f>
        <v>142635013202204</v>
      </c>
      <c r="I12" t="str">
        <f>Commandes[[#This Row],[AnnéeMois]]&amp;Commandes[[#This Row],[Famille de Produit]]</f>
        <v>202204CREMERIE</v>
      </c>
      <c r="J12" s="38">
        <v>202204</v>
      </c>
    </row>
    <row r="13" spans="1:10" ht="12" customHeight="1" x14ac:dyDescent="0.25">
      <c r="A13" s="9">
        <v>44656</v>
      </c>
      <c r="B13" s="10">
        <v>142635015</v>
      </c>
      <c r="C13" s="3">
        <v>5540246183589</v>
      </c>
      <c r="D13" s="9">
        <v>44665</v>
      </c>
      <c r="E13" s="11">
        <v>1300</v>
      </c>
      <c r="F13" s="30" t="str">
        <f>VLOOKUP(Commandes[[#This Row],[Article Commande]],'Catégorie des articles'!A:D,4,0)</f>
        <v>MIX LEGUMES</v>
      </c>
      <c r="G13" s="38">
        <v>202204</v>
      </c>
      <c r="H13" s="37" t="str">
        <f>Commandes[[#This Row],[Num CDE]]&amp;Commandes[[#This Row],[AnnéeMois]]</f>
        <v>142635015202204</v>
      </c>
      <c r="I13" t="str">
        <f>Commandes[[#This Row],[AnnéeMois]]&amp;Commandes[[#This Row],[Famille de Produit]]</f>
        <v>202204MIX LEGUMES</v>
      </c>
      <c r="J13" s="38">
        <v>202204</v>
      </c>
    </row>
    <row r="14" spans="1:10" ht="12" customHeight="1" x14ac:dyDescent="0.25">
      <c r="A14" s="6">
        <v>44656</v>
      </c>
      <c r="B14" s="7">
        <v>142635018</v>
      </c>
      <c r="C14" s="3">
        <v>5540246191596</v>
      </c>
      <c r="D14" s="6">
        <v>44664</v>
      </c>
      <c r="E14" s="8">
        <v>75</v>
      </c>
      <c r="F14" s="30" t="str">
        <f>VLOOKUP(Commandes[[#This Row],[Article Commande]],'Catégorie des articles'!A:D,4,0)</f>
        <v>BOULANGERIE</v>
      </c>
      <c r="G14" s="38">
        <v>202204</v>
      </c>
      <c r="H14" s="37" t="str">
        <f>Commandes[[#This Row],[Num CDE]]&amp;Commandes[[#This Row],[AnnéeMois]]</f>
        <v>142635018202204</v>
      </c>
      <c r="I14" t="str">
        <f>Commandes[[#This Row],[AnnéeMois]]&amp;Commandes[[#This Row],[Famille de Produit]]</f>
        <v>202204BOULANGERIE</v>
      </c>
      <c r="J14" s="38">
        <v>202204</v>
      </c>
    </row>
    <row r="15" spans="1:10" ht="12" customHeight="1" x14ac:dyDescent="0.25">
      <c r="A15" s="6">
        <v>44656</v>
      </c>
      <c r="B15" s="7">
        <v>142635022</v>
      </c>
      <c r="C15" s="3">
        <v>5540246177132</v>
      </c>
      <c r="D15" s="6">
        <v>44661</v>
      </c>
      <c r="E15" s="8">
        <v>6032</v>
      </c>
      <c r="F15" s="30" t="str">
        <f>VLOOKUP(Commandes[[#This Row],[Article Commande]],'Catégorie des articles'!A:D,4,0)</f>
        <v>MIX LEGUMES</v>
      </c>
      <c r="G15" s="38">
        <v>202204</v>
      </c>
      <c r="H15" s="37" t="str">
        <f>Commandes[[#This Row],[Num CDE]]&amp;Commandes[[#This Row],[AnnéeMois]]</f>
        <v>142635022202204</v>
      </c>
      <c r="I15" t="str">
        <f>Commandes[[#This Row],[AnnéeMois]]&amp;Commandes[[#This Row],[Famille de Produit]]</f>
        <v>202204MIX LEGUMES</v>
      </c>
      <c r="J15" s="38">
        <v>202204</v>
      </c>
    </row>
    <row r="16" spans="1:10" ht="12" customHeight="1" x14ac:dyDescent="0.25">
      <c r="A16" s="9">
        <v>44656</v>
      </c>
      <c r="B16" s="10">
        <v>142635022</v>
      </c>
      <c r="C16" s="3">
        <v>5540246177133</v>
      </c>
      <c r="D16" s="9">
        <v>44661</v>
      </c>
      <c r="E16" s="11">
        <v>3898</v>
      </c>
      <c r="F16" s="30" t="str">
        <f>VLOOKUP(Commandes[[#This Row],[Article Commande]],'Catégorie des articles'!A:D,4,0)</f>
        <v>MIX LEGUMES</v>
      </c>
      <c r="G16" s="38">
        <v>202204</v>
      </c>
      <c r="H16" s="37" t="str">
        <f>Commandes[[#This Row],[Num CDE]]&amp;Commandes[[#This Row],[AnnéeMois]]</f>
        <v>142635022202204</v>
      </c>
      <c r="I16" t="str">
        <f>Commandes[[#This Row],[AnnéeMois]]&amp;Commandes[[#This Row],[Famille de Produit]]</f>
        <v>202204MIX LEGUMES</v>
      </c>
      <c r="J16" s="38">
        <v>202204</v>
      </c>
    </row>
    <row r="17" spans="1:10" ht="12" customHeight="1" x14ac:dyDescent="0.25">
      <c r="A17" s="6">
        <v>44656</v>
      </c>
      <c r="B17" s="7">
        <v>142635022</v>
      </c>
      <c r="C17" s="3">
        <v>5540246192518</v>
      </c>
      <c r="D17" s="6">
        <v>44661</v>
      </c>
      <c r="E17" s="8">
        <v>16704</v>
      </c>
      <c r="F17" s="30" t="str">
        <f>VLOOKUP(Commandes[[#This Row],[Article Commande]],'Catégorie des articles'!A:D,4,0)</f>
        <v>MIX LEGUMES</v>
      </c>
      <c r="G17" s="38">
        <v>202204</v>
      </c>
      <c r="H17" s="37" t="str">
        <f>Commandes[[#This Row],[Num CDE]]&amp;Commandes[[#This Row],[AnnéeMois]]</f>
        <v>142635022202204</v>
      </c>
      <c r="I17" t="str">
        <f>Commandes[[#This Row],[AnnéeMois]]&amp;Commandes[[#This Row],[Famille de Produit]]</f>
        <v>202204MIX LEGUMES</v>
      </c>
      <c r="J17" s="38">
        <v>202204</v>
      </c>
    </row>
    <row r="18" spans="1:10" ht="12" customHeight="1" x14ac:dyDescent="0.25">
      <c r="A18" s="6">
        <v>44657</v>
      </c>
      <c r="B18" s="7">
        <v>142635028</v>
      </c>
      <c r="C18" s="3">
        <v>5540246191594</v>
      </c>
      <c r="D18" s="6">
        <v>44661</v>
      </c>
      <c r="E18" s="8">
        <v>279</v>
      </c>
      <c r="F18" s="30" t="str">
        <f>VLOOKUP(Commandes[[#This Row],[Article Commande]],'Catégorie des articles'!A:D,4,0)</f>
        <v>CREMERIE</v>
      </c>
      <c r="G18" s="38">
        <v>202204</v>
      </c>
      <c r="H18" s="37" t="str">
        <f>Commandes[[#This Row],[Num CDE]]&amp;Commandes[[#This Row],[AnnéeMois]]</f>
        <v>142635028202204</v>
      </c>
      <c r="I18" t="str">
        <f>Commandes[[#This Row],[AnnéeMois]]&amp;Commandes[[#This Row],[Famille de Produit]]</f>
        <v>202204CREMERIE</v>
      </c>
      <c r="J18" s="38">
        <v>202204</v>
      </c>
    </row>
    <row r="19" spans="1:10" ht="12" customHeight="1" x14ac:dyDescent="0.25">
      <c r="A19" s="9">
        <v>44657</v>
      </c>
      <c r="B19" s="10">
        <v>142635028</v>
      </c>
      <c r="C19" s="3">
        <v>5540246191598</v>
      </c>
      <c r="D19" s="9">
        <v>44661</v>
      </c>
      <c r="E19" s="11">
        <v>696</v>
      </c>
      <c r="F19" s="30" t="str">
        <f>VLOOKUP(Commandes[[#This Row],[Article Commande]],'Catégorie des articles'!A:D,4,0)</f>
        <v>CREMERIE</v>
      </c>
      <c r="G19" s="38">
        <v>202204</v>
      </c>
      <c r="H19" s="37" t="str">
        <f>Commandes[[#This Row],[Num CDE]]&amp;Commandes[[#This Row],[AnnéeMois]]</f>
        <v>142635028202204</v>
      </c>
      <c r="I19" t="str">
        <f>Commandes[[#This Row],[AnnéeMois]]&amp;Commandes[[#This Row],[Famille de Produit]]</f>
        <v>202204CREMERIE</v>
      </c>
      <c r="J19" s="38">
        <v>202204</v>
      </c>
    </row>
    <row r="20" spans="1:10" ht="12" customHeight="1" x14ac:dyDescent="0.25">
      <c r="A20" s="9">
        <v>44657</v>
      </c>
      <c r="B20" s="10">
        <v>142635028</v>
      </c>
      <c r="C20" s="3">
        <v>5540246192102</v>
      </c>
      <c r="D20" s="9">
        <v>44661</v>
      </c>
      <c r="E20" s="11">
        <v>4009</v>
      </c>
      <c r="F20" s="30" t="str">
        <f>VLOOKUP(Commandes[[#This Row],[Article Commande]],'Catégorie des articles'!A:D,4,0)</f>
        <v>CREMERIE</v>
      </c>
      <c r="G20" s="38">
        <v>202204</v>
      </c>
      <c r="H20" s="37" t="str">
        <f>Commandes[[#This Row],[Num CDE]]&amp;Commandes[[#This Row],[AnnéeMois]]</f>
        <v>142635028202204</v>
      </c>
      <c r="I20" t="str">
        <f>Commandes[[#This Row],[AnnéeMois]]&amp;Commandes[[#This Row],[Famille de Produit]]</f>
        <v>202204CREMERIE</v>
      </c>
      <c r="J20" s="38">
        <v>202204</v>
      </c>
    </row>
    <row r="21" spans="1:10" ht="12" customHeight="1" x14ac:dyDescent="0.25">
      <c r="A21" s="9">
        <v>44657</v>
      </c>
      <c r="B21" s="10">
        <v>142635033</v>
      </c>
      <c r="C21" s="3">
        <v>5540246175050</v>
      </c>
      <c r="D21" s="9">
        <v>44663</v>
      </c>
      <c r="E21" s="11">
        <v>279</v>
      </c>
      <c r="F21" s="30" t="str">
        <f>VLOOKUP(Commandes[[#This Row],[Article Commande]],'Catégorie des articles'!A:D,4,0)</f>
        <v>CREMERIE</v>
      </c>
      <c r="G21" s="38">
        <v>202204</v>
      </c>
      <c r="H21" s="37" t="str">
        <f>Commandes[[#This Row],[Num CDE]]&amp;Commandes[[#This Row],[AnnéeMois]]</f>
        <v>142635033202204</v>
      </c>
      <c r="I21" t="str">
        <f>Commandes[[#This Row],[AnnéeMois]]&amp;Commandes[[#This Row],[Famille de Produit]]</f>
        <v>202204CREMERIE</v>
      </c>
      <c r="J21" s="38">
        <v>202204</v>
      </c>
    </row>
    <row r="22" spans="1:10" ht="12" customHeight="1" x14ac:dyDescent="0.25">
      <c r="A22" s="9">
        <v>44657</v>
      </c>
      <c r="B22" s="10">
        <v>142635034</v>
      </c>
      <c r="C22" s="3">
        <v>5540246185429</v>
      </c>
      <c r="D22" s="9">
        <v>44661</v>
      </c>
      <c r="E22" s="11">
        <v>140</v>
      </c>
      <c r="F22" s="30" t="str">
        <f>VLOOKUP(Commandes[[#This Row],[Article Commande]],'Catégorie des articles'!A:D,4,0)</f>
        <v>CREMERIE</v>
      </c>
      <c r="G22" s="38">
        <v>202204</v>
      </c>
      <c r="H22" s="37" t="str">
        <f>Commandes[[#This Row],[Num CDE]]&amp;Commandes[[#This Row],[AnnéeMois]]</f>
        <v>142635034202204</v>
      </c>
      <c r="I22" t="str">
        <f>Commandes[[#This Row],[AnnéeMois]]&amp;Commandes[[#This Row],[Famille de Produit]]</f>
        <v>202204CREMERIE</v>
      </c>
      <c r="J22" s="38">
        <v>202204</v>
      </c>
    </row>
    <row r="23" spans="1:10" ht="12" customHeight="1" x14ac:dyDescent="0.25">
      <c r="A23" s="6">
        <v>44657</v>
      </c>
      <c r="B23" s="7">
        <v>142635034</v>
      </c>
      <c r="C23" s="3">
        <v>5540246185562</v>
      </c>
      <c r="D23" s="6">
        <v>44661</v>
      </c>
      <c r="E23" s="8">
        <v>279</v>
      </c>
      <c r="F23" s="30" t="str">
        <f>VLOOKUP(Commandes[[#This Row],[Article Commande]],'Catégorie des articles'!A:D,4,0)</f>
        <v>CREMERIE</v>
      </c>
      <c r="G23" s="38">
        <v>202204</v>
      </c>
      <c r="H23" s="37" t="str">
        <f>Commandes[[#This Row],[Num CDE]]&amp;Commandes[[#This Row],[AnnéeMois]]</f>
        <v>142635034202204</v>
      </c>
      <c r="I23" t="str">
        <f>Commandes[[#This Row],[AnnéeMois]]&amp;Commandes[[#This Row],[Famille de Produit]]</f>
        <v>202204CREMERIE</v>
      </c>
      <c r="J23" s="38">
        <v>202204</v>
      </c>
    </row>
    <row r="24" spans="1:10" ht="12" customHeight="1" x14ac:dyDescent="0.25">
      <c r="A24" s="9">
        <v>44657</v>
      </c>
      <c r="B24" s="10">
        <v>142635034</v>
      </c>
      <c r="C24" s="3">
        <v>5540246186325</v>
      </c>
      <c r="D24" s="9">
        <v>44661</v>
      </c>
      <c r="E24" s="11">
        <v>279</v>
      </c>
      <c r="F24" s="30" t="str">
        <f>VLOOKUP(Commandes[[#This Row],[Article Commande]],'Catégorie des articles'!A:D,4,0)</f>
        <v>CREMERIE</v>
      </c>
      <c r="G24" s="38">
        <v>202204</v>
      </c>
      <c r="H24" s="37" t="str">
        <f>Commandes[[#This Row],[Num CDE]]&amp;Commandes[[#This Row],[AnnéeMois]]</f>
        <v>142635034202204</v>
      </c>
      <c r="I24" t="str">
        <f>Commandes[[#This Row],[AnnéeMois]]&amp;Commandes[[#This Row],[Famille de Produit]]</f>
        <v>202204CREMERIE</v>
      </c>
      <c r="J24" s="38">
        <v>202204</v>
      </c>
    </row>
    <row r="25" spans="1:10" ht="12" customHeight="1" x14ac:dyDescent="0.25">
      <c r="A25" s="6">
        <v>44657</v>
      </c>
      <c r="B25" s="7">
        <v>142635039</v>
      </c>
      <c r="C25" s="3">
        <v>5540246193249</v>
      </c>
      <c r="D25" s="6">
        <v>44670</v>
      </c>
      <c r="E25" s="8">
        <v>1392</v>
      </c>
      <c r="F25" s="30" t="str">
        <f>VLOOKUP(Commandes[[#This Row],[Article Commande]],'Catégorie des articles'!A:D,4,0)</f>
        <v>EMBALLAGES</v>
      </c>
      <c r="G25" s="38">
        <v>202204</v>
      </c>
      <c r="H25" s="37" t="str">
        <f>Commandes[[#This Row],[Num CDE]]&amp;Commandes[[#This Row],[AnnéeMois]]</f>
        <v>142635039202204</v>
      </c>
      <c r="I25" t="str">
        <f>Commandes[[#This Row],[AnnéeMois]]&amp;Commandes[[#This Row],[Famille de Produit]]</f>
        <v>202204EMBALLAGES</v>
      </c>
      <c r="J25" s="38">
        <v>202204</v>
      </c>
    </row>
    <row r="26" spans="1:10" ht="12" customHeight="1" x14ac:dyDescent="0.25">
      <c r="A26" s="9">
        <v>44657</v>
      </c>
      <c r="B26" s="10">
        <v>142635040</v>
      </c>
      <c r="C26" s="3">
        <v>5540246187995</v>
      </c>
      <c r="D26" s="9">
        <v>44787</v>
      </c>
      <c r="E26" s="11">
        <v>2320</v>
      </c>
      <c r="F26" s="30" t="str">
        <f>VLOOKUP(Commandes[[#This Row],[Article Commande]],'Catégorie des articles'!A:D,4,0)</f>
        <v>EMBALLAGES</v>
      </c>
      <c r="G26" s="38">
        <v>202204</v>
      </c>
      <c r="H26" s="37" t="str">
        <f>Commandes[[#This Row],[Num CDE]]&amp;Commandes[[#This Row],[AnnéeMois]]</f>
        <v>142635040202204</v>
      </c>
      <c r="I26" t="str">
        <f>Commandes[[#This Row],[AnnéeMois]]&amp;Commandes[[#This Row],[Famille de Produit]]</f>
        <v>202204EMBALLAGES</v>
      </c>
      <c r="J26" s="38">
        <v>202204</v>
      </c>
    </row>
    <row r="27" spans="1:10" ht="12" customHeight="1" x14ac:dyDescent="0.25">
      <c r="A27" s="6">
        <v>44657</v>
      </c>
      <c r="B27" s="7">
        <v>142635044</v>
      </c>
      <c r="C27" s="3">
        <v>5540246183547</v>
      </c>
      <c r="D27" s="6">
        <v>44665</v>
      </c>
      <c r="E27" s="8">
        <v>11136</v>
      </c>
      <c r="F27" s="30" t="str">
        <f>VLOOKUP(Commandes[[#This Row],[Article Commande]],'Catégorie des articles'!A:D,4,0)</f>
        <v>VOLAILLE</v>
      </c>
      <c r="G27" s="38">
        <v>202204</v>
      </c>
      <c r="H27" s="37" t="str">
        <f>Commandes[[#This Row],[Num CDE]]&amp;Commandes[[#This Row],[AnnéeMois]]</f>
        <v>142635044202204</v>
      </c>
      <c r="I27" t="str">
        <f>Commandes[[#This Row],[AnnéeMois]]&amp;Commandes[[#This Row],[Famille de Produit]]</f>
        <v>202204VOLAILLE</v>
      </c>
      <c r="J27" s="38">
        <v>202204</v>
      </c>
    </row>
    <row r="28" spans="1:10" ht="12" customHeight="1" x14ac:dyDescent="0.25">
      <c r="A28" s="6">
        <v>44658</v>
      </c>
      <c r="B28" s="7">
        <v>142645057</v>
      </c>
      <c r="C28" s="3">
        <v>5540246171933</v>
      </c>
      <c r="D28" s="6">
        <v>44662</v>
      </c>
      <c r="E28" s="8">
        <v>279</v>
      </c>
      <c r="F28" s="30" t="str">
        <f>VLOOKUP(Commandes[[#This Row],[Article Commande]],'Catégorie des articles'!A:D,4,0)</f>
        <v>CREMERIE</v>
      </c>
      <c r="G28" s="38">
        <v>202204</v>
      </c>
      <c r="H28" s="37" t="str">
        <f>Commandes[[#This Row],[Num CDE]]&amp;Commandes[[#This Row],[AnnéeMois]]</f>
        <v>142645057202204</v>
      </c>
      <c r="I28" t="str">
        <f>Commandes[[#This Row],[AnnéeMois]]&amp;Commandes[[#This Row],[Famille de Produit]]</f>
        <v>202204CREMERIE</v>
      </c>
      <c r="J28" s="38">
        <v>202204</v>
      </c>
    </row>
    <row r="29" spans="1:10" ht="12" customHeight="1" x14ac:dyDescent="0.25">
      <c r="A29" s="9">
        <v>44658</v>
      </c>
      <c r="B29" s="10">
        <v>142645057</v>
      </c>
      <c r="C29" s="3">
        <v>5540246174174</v>
      </c>
      <c r="D29" s="9">
        <v>44662</v>
      </c>
      <c r="E29" s="11">
        <v>58</v>
      </c>
      <c r="F29" s="30" t="str">
        <f>VLOOKUP(Commandes[[#This Row],[Article Commande]],'Catégorie des articles'!A:D,4,0)</f>
        <v>CREMERIE</v>
      </c>
      <c r="G29" s="38">
        <v>202204</v>
      </c>
      <c r="H29" s="37" t="str">
        <f>Commandes[[#This Row],[Num CDE]]&amp;Commandes[[#This Row],[AnnéeMois]]</f>
        <v>142645057202204</v>
      </c>
      <c r="I29" t="str">
        <f>Commandes[[#This Row],[AnnéeMois]]&amp;Commandes[[#This Row],[Famille de Produit]]</f>
        <v>202204CREMERIE</v>
      </c>
      <c r="J29" s="38">
        <v>202204</v>
      </c>
    </row>
    <row r="30" spans="1:10" ht="12" customHeight="1" x14ac:dyDescent="0.25">
      <c r="A30" s="6">
        <v>44658</v>
      </c>
      <c r="B30" s="7">
        <v>142645057</v>
      </c>
      <c r="C30" s="3">
        <v>5540246176294</v>
      </c>
      <c r="D30" s="6">
        <v>44662</v>
      </c>
      <c r="E30" s="8">
        <v>1485</v>
      </c>
      <c r="F30" s="30" t="str">
        <f>VLOOKUP(Commandes[[#This Row],[Article Commande]],'Catégorie des articles'!A:D,4,0)</f>
        <v>CREMERIE</v>
      </c>
      <c r="G30" s="38">
        <v>202204</v>
      </c>
      <c r="H30" s="37" t="str">
        <f>Commandes[[#This Row],[Num CDE]]&amp;Commandes[[#This Row],[AnnéeMois]]</f>
        <v>142645057202204</v>
      </c>
      <c r="I30" t="str">
        <f>Commandes[[#This Row],[AnnéeMois]]&amp;Commandes[[#This Row],[Famille de Produit]]</f>
        <v>202204CREMERIE</v>
      </c>
      <c r="J30" s="38">
        <v>202204</v>
      </c>
    </row>
    <row r="31" spans="1:10" ht="12" customHeight="1" x14ac:dyDescent="0.25">
      <c r="A31" s="9">
        <v>44658</v>
      </c>
      <c r="B31" s="10">
        <v>142645057</v>
      </c>
      <c r="C31" s="3">
        <v>5540246176295</v>
      </c>
      <c r="D31" s="9">
        <v>44662</v>
      </c>
      <c r="E31" s="11">
        <v>4455</v>
      </c>
      <c r="F31" s="30" t="str">
        <f>VLOOKUP(Commandes[[#This Row],[Article Commande]],'Catégorie des articles'!A:D,4,0)</f>
        <v>CREMERIE</v>
      </c>
      <c r="G31" s="38">
        <v>202204</v>
      </c>
      <c r="H31" s="37" t="str">
        <f>Commandes[[#This Row],[Num CDE]]&amp;Commandes[[#This Row],[AnnéeMois]]</f>
        <v>142645057202204</v>
      </c>
      <c r="I31" t="str">
        <f>Commandes[[#This Row],[AnnéeMois]]&amp;Commandes[[#This Row],[Famille de Produit]]</f>
        <v>202204CREMERIE</v>
      </c>
      <c r="J31" s="38">
        <v>202204</v>
      </c>
    </row>
    <row r="32" spans="1:10" ht="12" customHeight="1" x14ac:dyDescent="0.25">
      <c r="A32" s="6">
        <v>44658</v>
      </c>
      <c r="B32" s="7">
        <v>142645057</v>
      </c>
      <c r="C32" s="3">
        <v>5540246184808</v>
      </c>
      <c r="D32" s="6">
        <v>44662</v>
      </c>
      <c r="E32" s="8">
        <v>1044</v>
      </c>
      <c r="F32" s="30" t="str">
        <f>VLOOKUP(Commandes[[#This Row],[Article Commande]],'Catégorie des articles'!A:D,4,0)</f>
        <v>CREMERIE</v>
      </c>
      <c r="G32" s="38">
        <v>202204</v>
      </c>
      <c r="H32" s="37" t="str">
        <f>Commandes[[#This Row],[Num CDE]]&amp;Commandes[[#This Row],[AnnéeMois]]</f>
        <v>142645057202204</v>
      </c>
      <c r="I32" t="str">
        <f>Commandes[[#This Row],[AnnéeMois]]&amp;Commandes[[#This Row],[Famille de Produit]]</f>
        <v>202204CREMERIE</v>
      </c>
      <c r="J32" s="38">
        <v>202204</v>
      </c>
    </row>
    <row r="33" spans="1:10" ht="12" customHeight="1" x14ac:dyDescent="0.25">
      <c r="A33" s="6">
        <v>44658</v>
      </c>
      <c r="B33" s="7">
        <v>142645057</v>
      </c>
      <c r="C33" s="3">
        <v>5540246187987</v>
      </c>
      <c r="D33" s="6">
        <v>44662</v>
      </c>
      <c r="E33" s="8">
        <v>2228</v>
      </c>
      <c r="F33" s="30" t="str">
        <f>VLOOKUP(Commandes[[#This Row],[Article Commande]],'Catégorie des articles'!A:D,4,0)</f>
        <v>CREMERIE</v>
      </c>
      <c r="G33" s="38">
        <v>202204</v>
      </c>
      <c r="H33" s="37" t="str">
        <f>Commandes[[#This Row],[Num CDE]]&amp;Commandes[[#This Row],[AnnéeMois]]</f>
        <v>142645057202204</v>
      </c>
      <c r="I33" t="str">
        <f>Commandes[[#This Row],[AnnéeMois]]&amp;Commandes[[#This Row],[Famille de Produit]]</f>
        <v>202204CREMERIE</v>
      </c>
      <c r="J33" s="38">
        <v>202204</v>
      </c>
    </row>
    <row r="34" spans="1:10" ht="12" customHeight="1" x14ac:dyDescent="0.25">
      <c r="A34" s="9">
        <v>44658</v>
      </c>
      <c r="B34" s="10">
        <v>142645057</v>
      </c>
      <c r="C34" s="3">
        <v>5540246188200</v>
      </c>
      <c r="D34" s="9">
        <v>44662</v>
      </c>
      <c r="E34" s="11">
        <v>743</v>
      </c>
      <c r="F34" s="30" t="str">
        <f>VLOOKUP(Commandes[[#This Row],[Article Commande]],'Catégorie des articles'!A:D,4,0)</f>
        <v>CREMERIE</v>
      </c>
      <c r="G34" s="38">
        <v>202204</v>
      </c>
      <c r="H34" s="37" t="str">
        <f>Commandes[[#This Row],[Num CDE]]&amp;Commandes[[#This Row],[AnnéeMois]]</f>
        <v>142645057202204</v>
      </c>
      <c r="I34" t="str">
        <f>Commandes[[#This Row],[AnnéeMois]]&amp;Commandes[[#This Row],[Famille de Produit]]</f>
        <v>202204CREMERIE</v>
      </c>
      <c r="J34" s="38">
        <v>202204</v>
      </c>
    </row>
    <row r="35" spans="1:10" ht="12" customHeight="1" x14ac:dyDescent="0.25">
      <c r="A35" s="6">
        <v>44658</v>
      </c>
      <c r="B35" s="7">
        <v>142645060</v>
      </c>
      <c r="C35" s="3">
        <v>5540246173472</v>
      </c>
      <c r="D35" s="6">
        <v>44665</v>
      </c>
      <c r="E35" s="8">
        <v>140</v>
      </c>
      <c r="F35" s="30" t="str">
        <f>VLOOKUP(Commandes[[#This Row],[Article Commande]],'Catégorie des articles'!A:D,4,0)</f>
        <v>CREMERIE</v>
      </c>
      <c r="G35" s="38">
        <v>202204</v>
      </c>
      <c r="H35" s="37" t="str">
        <f>Commandes[[#This Row],[Num CDE]]&amp;Commandes[[#This Row],[AnnéeMois]]</f>
        <v>142645060202204</v>
      </c>
      <c r="I35" t="str">
        <f>Commandes[[#This Row],[AnnéeMois]]&amp;Commandes[[#This Row],[Famille de Produit]]</f>
        <v>202204CREMERIE</v>
      </c>
      <c r="J35" s="38">
        <v>202204</v>
      </c>
    </row>
    <row r="36" spans="1:10" ht="12" customHeight="1" x14ac:dyDescent="0.25">
      <c r="A36" s="9">
        <v>44658</v>
      </c>
      <c r="B36" s="10">
        <v>142645060</v>
      </c>
      <c r="C36" s="3">
        <v>5540246174095</v>
      </c>
      <c r="D36" s="9">
        <v>44665</v>
      </c>
      <c r="E36" s="11">
        <v>140</v>
      </c>
      <c r="F36" s="30" t="str">
        <f>VLOOKUP(Commandes[[#This Row],[Article Commande]],'Catégorie des articles'!A:D,4,0)</f>
        <v>CREMERIE</v>
      </c>
      <c r="G36" s="38">
        <v>202204</v>
      </c>
      <c r="H36" s="37" t="str">
        <f>Commandes[[#This Row],[Num CDE]]&amp;Commandes[[#This Row],[AnnéeMois]]</f>
        <v>142645060202204</v>
      </c>
      <c r="I36" t="str">
        <f>Commandes[[#This Row],[AnnéeMois]]&amp;Commandes[[#This Row],[Famille de Produit]]</f>
        <v>202204CREMERIE</v>
      </c>
      <c r="J36" s="38">
        <v>202204</v>
      </c>
    </row>
    <row r="37" spans="1:10" ht="12" customHeight="1" x14ac:dyDescent="0.25">
      <c r="A37" s="6">
        <v>44658</v>
      </c>
      <c r="B37" s="7">
        <v>142645060</v>
      </c>
      <c r="C37" s="3">
        <v>5540246175047</v>
      </c>
      <c r="D37" s="6">
        <v>44665</v>
      </c>
      <c r="E37" s="8">
        <v>209</v>
      </c>
      <c r="F37" s="30" t="str">
        <f>VLOOKUP(Commandes[[#This Row],[Article Commande]],'Catégorie des articles'!A:D,4,0)</f>
        <v>CREMERIE</v>
      </c>
      <c r="G37" s="38">
        <v>202204</v>
      </c>
      <c r="H37" s="37" t="str">
        <f>Commandes[[#This Row],[Num CDE]]&amp;Commandes[[#This Row],[AnnéeMois]]</f>
        <v>142645060202204</v>
      </c>
      <c r="I37" t="str">
        <f>Commandes[[#This Row],[AnnéeMois]]&amp;Commandes[[#This Row],[Famille de Produit]]</f>
        <v>202204CREMERIE</v>
      </c>
      <c r="J37" s="38">
        <v>202204</v>
      </c>
    </row>
    <row r="38" spans="1:10" ht="12" customHeight="1" x14ac:dyDescent="0.25">
      <c r="A38" s="9">
        <v>44658</v>
      </c>
      <c r="B38" s="10">
        <v>142645060</v>
      </c>
      <c r="C38" s="3">
        <v>5540246175050</v>
      </c>
      <c r="D38" s="9">
        <v>44665</v>
      </c>
      <c r="E38" s="11">
        <v>279</v>
      </c>
      <c r="F38" s="30" t="str">
        <f>VLOOKUP(Commandes[[#This Row],[Article Commande]],'Catégorie des articles'!A:D,4,0)</f>
        <v>CREMERIE</v>
      </c>
      <c r="G38" s="38">
        <v>202204</v>
      </c>
      <c r="H38" s="37" t="str">
        <f>Commandes[[#This Row],[Num CDE]]&amp;Commandes[[#This Row],[AnnéeMois]]</f>
        <v>142645060202204</v>
      </c>
      <c r="I38" t="str">
        <f>Commandes[[#This Row],[AnnéeMois]]&amp;Commandes[[#This Row],[Famille de Produit]]</f>
        <v>202204CREMERIE</v>
      </c>
      <c r="J38" s="38">
        <v>202204</v>
      </c>
    </row>
    <row r="39" spans="1:10" ht="12" customHeight="1" x14ac:dyDescent="0.25">
      <c r="A39" s="6">
        <v>44658</v>
      </c>
      <c r="B39" s="7">
        <v>142645078</v>
      </c>
      <c r="C39" s="3">
        <v>5540246186010</v>
      </c>
      <c r="D39" s="6">
        <v>44672</v>
      </c>
      <c r="E39" s="8">
        <v>42</v>
      </c>
      <c r="F39" s="30" t="str">
        <f>VLOOKUP(Commandes[[#This Row],[Article Commande]],'Catégorie des articles'!A:D,4,0)</f>
        <v>EMBALLAGES</v>
      </c>
      <c r="G39" s="38">
        <v>202204</v>
      </c>
      <c r="H39" s="37" t="str">
        <f>Commandes[[#This Row],[Num CDE]]&amp;Commandes[[#This Row],[AnnéeMois]]</f>
        <v>142645078202204</v>
      </c>
      <c r="I39" t="str">
        <f>Commandes[[#This Row],[AnnéeMois]]&amp;Commandes[[#This Row],[Famille de Produit]]</f>
        <v>202204EMBALLAGES</v>
      </c>
      <c r="J39" s="38">
        <v>202204</v>
      </c>
    </row>
    <row r="40" spans="1:10" ht="12" customHeight="1" x14ac:dyDescent="0.25">
      <c r="A40" s="9">
        <v>44658</v>
      </c>
      <c r="B40" s="10">
        <v>142645078</v>
      </c>
      <c r="C40" s="3">
        <v>5540246186011</v>
      </c>
      <c r="D40" s="9">
        <v>44672</v>
      </c>
      <c r="E40" s="11">
        <v>128</v>
      </c>
      <c r="F40" s="30" t="str">
        <f>VLOOKUP(Commandes[[#This Row],[Article Commande]],'Catégorie des articles'!A:D,4,0)</f>
        <v>EMBALLAGES</v>
      </c>
      <c r="G40" s="38">
        <v>202204</v>
      </c>
      <c r="H40" s="37" t="str">
        <f>Commandes[[#This Row],[Num CDE]]&amp;Commandes[[#This Row],[AnnéeMois]]</f>
        <v>142645078202204</v>
      </c>
      <c r="I40" t="str">
        <f>Commandes[[#This Row],[AnnéeMois]]&amp;Commandes[[#This Row],[Famille de Produit]]</f>
        <v>202204EMBALLAGES</v>
      </c>
      <c r="J40" s="38">
        <v>202204</v>
      </c>
    </row>
    <row r="41" spans="1:10" ht="12" customHeight="1" x14ac:dyDescent="0.25">
      <c r="A41" s="9">
        <v>44660</v>
      </c>
      <c r="B41" s="10">
        <v>142645084</v>
      </c>
      <c r="C41" s="3">
        <v>5540246188047</v>
      </c>
      <c r="D41" s="9">
        <v>44696</v>
      </c>
      <c r="E41" s="11">
        <v>116</v>
      </c>
      <c r="F41" s="30" t="str">
        <f>VLOOKUP(Commandes[[#This Row],[Article Commande]],'Catégorie des articles'!A:D,4,0)</f>
        <v>EMBALLAGES</v>
      </c>
      <c r="G41" s="38">
        <v>202204</v>
      </c>
      <c r="H41" s="37" t="str">
        <f>Commandes[[#This Row],[Num CDE]]&amp;Commandes[[#This Row],[AnnéeMois]]</f>
        <v>142645084202204</v>
      </c>
      <c r="I41" t="str">
        <f>Commandes[[#This Row],[AnnéeMois]]&amp;Commandes[[#This Row],[Famille de Produit]]</f>
        <v>202204EMBALLAGES</v>
      </c>
      <c r="J41" s="38">
        <v>202204</v>
      </c>
    </row>
    <row r="42" spans="1:10" ht="12" customHeight="1" x14ac:dyDescent="0.25">
      <c r="A42" s="9">
        <v>44661</v>
      </c>
      <c r="B42" s="10">
        <v>142645089</v>
      </c>
      <c r="C42" s="3">
        <v>5540246171933</v>
      </c>
      <c r="D42" s="9">
        <v>44663</v>
      </c>
      <c r="E42" s="11">
        <v>836</v>
      </c>
      <c r="F42" s="30" t="str">
        <f>VLOOKUP(Commandes[[#This Row],[Article Commande]],'Catégorie des articles'!A:D,4,0)</f>
        <v>CREMERIE</v>
      </c>
      <c r="G42" s="38">
        <v>202204</v>
      </c>
      <c r="H42" s="37" t="str">
        <f>Commandes[[#This Row],[Num CDE]]&amp;Commandes[[#This Row],[AnnéeMois]]</f>
        <v>142645089202204</v>
      </c>
      <c r="I42" t="str">
        <f>Commandes[[#This Row],[AnnéeMois]]&amp;Commandes[[#This Row],[Famille de Produit]]</f>
        <v>202204CREMERIE</v>
      </c>
      <c r="J42" s="38">
        <v>202204</v>
      </c>
    </row>
    <row r="43" spans="1:10" ht="12" customHeight="1" x14ac:dyDescent="0.25">
      <c r="A43" s="9">
        <v>44661</v>
      </c>
      <c r="B43" s="10">
        <v>142645089</v>
      </c>
      <c r="C43" s="3">
        <v>5540246176294</v>
      </c>
      <c r="D43" s="9">
        <v>44663</v>
      </c>
      <c r="E43" s="11">
        <v>1485</v>
      </c>
      <c r="F43" s="30" t="str">
        <f>VLOOKUP(Commandes[[#This Row],[Article Commande]],'Catégorie des articles'!A:D,4,0)</f>
        <v>CREMERIE</v>
      </c>
      <c r="G43" s="38">
        <v>202204</v>
      </c>
      <c r="H43" s="37" t="str">
        <f>Commandes[[#This Row],[Num CDE]]&amp;Commandes[[#This Row],[AnnéeMois]]</f>
        <v>142645089202204</v>
      </c>
      <c r="I43" t="str">
        <f>Commandes[[#This Row],[AnnéeMois]]&amp;Commandes[[#This Row],[Famille de Produit]]</f>
        <v>202204CREMERIE</v>
      </c>
      <c r="J43" s="38">
        <v>202204</v>
      </c>
    </row>
    <row r="44" spans="1:10" ht="12" customHeight="1" x14ac:dyDescent="0.25">
      <c r="A44" s="6">
        <v>44661</v>
      </c>
      <c r="B44" s="7">
        <v>142645089</v>
      </c>
      <c r="C44" s="3">
        <v>5540246176295</v>
      </c>
      <c r="D44" s="6">
        <v>44663</v>
      </c>
      <c r="E44" s="8">
        <v>4455</v>
      </c>
      <c r="F44" s="30" t="str">
        <f>VLOOKUP(Commandes[[#This Row],[Article Commande]],'Catégorie des articles'!A:D,4,0)</f>
        <v>CREMERIE</v>
      </c>
      <c r="G44" s="38">
        <v>202204</v>
      </c>
      <c r="H44" s="37" t="str">
        <f>Commandes[[#This Row],[Num CDE]]&amp;Commandes[[#This Row],[AnnéeMois]]</f>
        <v>142645089202204</v>
      </c>
      <c r="I44" t="str">
        <f>Commandes[[#This Row],[AnnéeMois]]&amp;Commandes[[#This Row],[Famille de Produit]]</f>
        <v>202204CREMERIE</v>
      </c>
      <c r="J44" s="38">
        <v>202204</v>
      </c>
    </row>
    <row r="45" spans="1:10" ht="12" customHeight="1" x14ac:dyDescent="0.25">
      <c r="A45" s="6">
        <v>44661</v>
      </c>
      <c r="B45" s="7">
        <v>142645089</v>
      </c>
      <c r="C45" s="3">
        <v>5540246184808</v>
      </c>
      <c r="D45" s="6">
        <v>44663</v>
      </c>
      <c r="E45" s="8">
        <v>1044</v>
      </c>
      <c r="F45" s="30" t="str">
        <f>VLOOKUP(Commandes[[#This Row],[Article Commande]],'Catégorie des articles'!A:D,4,0)</f>
        <v>CREMERIE</v>
      </c>
      <c r="G45" s="38">
        <v>202204</v>
      </c>
      <c r="H45" s="37" t="str">
        <f>Commandes[[#This Row],[Num CDE]]&amp;Commandes[[#This Row],[AnnéeMois]]</f>
        <v>142645089202204</v>
      </c>
      <c r="I45" t="str">
        <f>Commandes[[#This Row],[AnnéeMois]]&amp;Commandes[[#This Row],[Famille de Produit]]</f>
        <v>202204CREMERIE</v>
      </c>
      <c r="J45" s="38">
        <v>202204</v>
      </c>
    </row>
    <row r="46" spans="1:10" ht="12" customHeight="1" x14ac:dyDescent="0.25">
      <c r="A46" s="6">
        <v>44661</v>
      </c>
      <c r="B46" s="7">
        <v>142645089</v>
      </c>
      <c r="C46" s="3">
        <v>5540246187987</v>
      </c>
      <c r="D46" s="6">
        <v>44663</v>
      </c>
      <c r="E46" s="8">
        <v>2228</v>
      </c>
      <c r="F46" s="30" t="str">
        <f>VLOOKUP(Commandes[[#This Row],[Article Commande]],'Catégorie des articles'!A:D,4,0)</f>
        <v>CREMERIE</v>
      </c>
      <c r="G46" s="38">
        <v>202204</v>
      </c>
      <c r="H46" s="37" t="str">
        <f>Commandes[[#This Row],[Num CDE]]&amp;Commandes[[#This Row],[AnnéeMois]]</f>
        <v>142645089202204</v>
      </c>
      <c r="I46" t="str">
        <f>Commandes[[#This Row],[AnnéeMois]]&amp;Commandes[[#This Row],[Famille de Produit]]</f>
        <v>202204CREMERIE</v>
      </c>
      <c r="J46" s="38">
        <v>202204</v>
      </c>
    </row>
    <row r="47" spans="1:10" ht="12" customHeight="1" x14ac:dyDescent="0.25">
      <c r="A47" s="9">
        <v>44662</v>
      </c>
      <c r="B47" s="10">
        <v>142645120</v>
      </c>
      <c r="C47" s="3">
        <v>5540246173492</v>
      </c>
      <c r="D47" s="9">
        <v>44670</v>
      </c>
      <c r="E47" s="11">
        <v>4176</v>
      </c>
      <c r="F47" s="30" t="str">
        <f>VLOOKUP(Commandes[[#This Row],[Article Commande]],'Catégorie des articles'!A:D,4,0)</f>
        <v>VOLAILLE</v>
      </c>
      <c r="G47" s="38">
        <v>202204</v>
      </c>
      <c r="H47" s="37" t="str">
        <f>Commandes[[#This Row],[Num CDE]]&amp;Commandes[[#This Row],[AnnéeMois]]</f>
        <v>142645120202204</v>
      </c>
      <c r="I47" t="str">
        <f>Commandes[[#This Row],[AnnéeMois]]&amp;Commandes[[#This Row],[Famille de Produit]]</f>
        <v>202204VOLAILLE</v>
      </c>
      <c r="J47" s="38">
        <v>202204</v>
      </c>
    </row>
    <row r="48" spans="1:10" ht="12" customHeight="1" x14ac:dyDescent="0.25">
      <c r="A48" s="6">
        <v>44662</v>
      </c>
      <c r="B48" s="7">
        <v>142645121</v>
      </c>
      <c r="C48" s="3">
        <v>5540246181016</v>
      </c>
      <c r="D48" s="6">
        <v>44672</v>
      </c>
      <c r="E48" s="8">
        <v>2729</v>
      </c>
      <c r="F48" s="30" t="str">
        <f>VLOOKUP(Commandes[[#This Row],[Article Commande]],'Catégorie des articles'!A:D,4,0)</f>
        <v>VOLAILLE</v>
      </c>
      <c r="G48" s="38">
        <v>202204</v>
      </c>
      <c r="H48" s="37" t="str">
        <f>Commandes[[#This Row],[Num CDE]]&amp;Commandes[[#This Row],[AnnéeMois]]</f>
        <v>142645121202204</v>
      </c>
      <c r="I48" t="str">
        <f>Commandes[[#This Row],[AnnéeMois]]&amp;Commandes[[#This Row],[Famille de Produit]]</f>
        <v>202204VOLAILLE</v>
      </c>
      <c r="J48" s="38">
        <v>202204</v>
      </c>
    </row>
    <row r="49" spans="1:10" ht="12" customHeight="1" x14ac:dyDescent="0.25">
      <c r="A49" s="9">
        <v>44662</v>
      </c>
      <c r="B49" s="10">
        <v>142645122</v>
      </c>
      <c r="C49" s="3">
        <v>5540246191594</v>
      </c>
      <c r="D49" s="9">
        <v>44663</v>
      </c>
      <c r="E49" s="11">
        <v>655</v>
      </c>
      <c r="F49" s="30" t="str">
        <f>VLOOKUP(Commandes[[#This Row],[Article Commande]],'Catégorie des articles'!A:D,4,0)</f>
        <v>CREMERIE</v>
      </c>
      <c r="G49" s="38">
        <v>202204</v>
      </c>
      <c r="H49" s="37" t="str">
        <f>Commandes[[#This Row],[Num CDE]]&amp;Commandes[[#This Row],[AnnéeMois]]</f>
        <v>142645122202204</v>
      </c>
      <c r="I49" t="str">
        <f>Commandes[[#This Row],[AnnéeMois]]&amp;Commandes[[#This Row],[Famille de Produit]]</f>
        <v>202204CREMERIE</v>
      </c>
      <c r="J49" s="38">
        <v>202204</v>
      </c>
    </row>
    <row r="50" spans="1:10" ht="12" customHeight="1" x14ac:dyDescent="0.25">
      <c r="A50" s="6">
        <v>44662</v>
      </c>
      <c r="B50" s="7">
        <v>142645122</v>
      </c>
      <c r="C50" s="3">
        <v>5540246191598</v>
      </c>
      <c r="D50" s="6">
        <v>44663</v>
      </c>
      <c r="E50" s="8">
        <v>1072</v>
      </c>
      <c r="F50" s="30" t="str">
        <f>VLOOKUP(Commandes[[#This Row],[Article Commande]],'Catégorie des articles'!A:D,4,0)</f>
        <v>CREMERIE</v>
      </c>
      <c r="G50" s="38">
        <v>202204</v>
      </c>
      <c r="H50" s="37" t="str">
        <f>Commandes[[#This Row],[Num CDE]]&amp;Commandes[[#This Row],[AnnéeMois]]</f>
        <v>142645122202204</v>
      </c>
      <c r="I50" t="str">
        <f>Commandes[[#This Row],[AnnéeMois]]&amp;Commandes[[#This Row],[Famille de Produit]]</f>
        <v>202204CREMERIE</v>
      </c>
      <c r="J50" s="38">
        <v>202204</v>
      </c>
    </row>
    <row r="51" spans="1:10" ht="12" customHeight="1" x14ac:dyDescent="0.25">
      <c r="A51" s="9">
        <v>44662</v>
      </c>
      <c r="B51" s="10">
        <v>142645123</v>
      </c>
      <c r="C51" s="3">
        <v>5540246174174</v>
      </c>
      <c r="D51" s="9">
        <v>44664</v>
      </c>
      <c r="E51" s="11">
        <v>58</v>
      </c>
      <c r="F51" s="30" t="str">
        <f>VLOOKUP(Commandes[[#This Row],[Article Commande]],'Catégorie des articles'!A:D,4,0)</f>
        <v>CREMERIE</v>
      </c>
      <c r="G51" s="38">
        <v>202204</v>
      </c>
      <c r="H51" s="37" t="str">
        <f>Commandes[[#This Row],[Num CDE]]&amp;Commandes[[#This Row],[AnnéeMois]]</f>
        <v>142645123202204</v>
      </c>
      <c r="I51" t="str">
        <f>Commandes[[#This Row],[AnnéeMois]]&amp;Commandes[[#This Row],[Famille de Produit]]</f>
        <v>202204CREMERIE</v>
      </c>
      <c r="J51" s="38">
        <v>202204</v>
      </c>
    </row>
    <row r="52" spans="1:10" ht="12" customHeight="1" x14ac:dyDescent="0.25">
      <c r="A52" s="6">
        <v>44662</v>
      </c>
      <c r="B52" s="7">
        <v>142645123</v>
      </c>
      <c r="C52" s="3">
        <v>5540246176295</v>
      </c>
      <c r="D52" s="6">
        <v>44664</v>
      </c>
      <c r="E52" s="8">
        <v>7424</v>
      </c>
      <c r="F52" s="30" t="str">
        <f>VLOOKUP(Commandes[[#This Row],[Article Commande]],'Catégorie des articles'!A:D,4,0)</f>
        <v>CREMERIE</v>
      </c>
      <c r="G52" s="38">
        <v>202204</v>
      </c>
      <c r="H52" s="37" t="str">
        <f>Commandes[[#This Row],[Num CDE]]&amp;Commandes[[#This Row],[AnnéeMois]]</f>
        <v>142645123202204</v>
      </c>
      <c r="I52" t="str">
        <f>Commandes[[#This Row],[AnnéeMois]]&amp;Commandes[[#This Row],[Famille de Produit]]</f>
        <v>202204CREMERIE</v>
      </c>
      <c r="J52" s="38">
        <v>202204</v>
      </c>
    </row>
    <row r="53" spans="1:10" ht="12" customHeight="1" x14ac:dyDescent="0.25">
      <c r="A53" s="6">
        <v>44662</v>
      </c>
      <c r="B53" s="7">
        <v>142645123</v>
      </c>
      <c r="C53" s="3">
        <v>5540246187987</v>
      </c>
      <c r="D53" s="6">
        <v>44664</v>
      </c>
      <c r="E53" s="8">
        <v>2228</v>
      </c>
      <c r="F53" s="30" t="str">
        <f>VLOOKUP(Commandes[[#This Row],[Article Commande]],'Catégorie des articles'!A:D,4,0)</f>
        <v>CREMERIE</v>
      </c>
      <c r="G53" s="38">
        <v>202204</v>
      </c>
      <c r="H53" s="37" t="str">
        <f>Commandes[[#This Row],[Num CDE]]&amp;Commandes[[#This Row],[AnnéeMois]]</f>
        <v>142645123202204</v>
      </c>
      <c r="I53" t="str">
        <f>Commandes[[#This Row],[AnnéeMois]]&amp;Commandes[[#This Row],[Famille de Produit]]</f>
        <v>202204CREMERIE</v>
      </c>
      <c r="J53" s="38">
        <v>202204</v>
      </c>
    </row>
    <row r="54" spans="1:10" ht="12" customHeight="1" x14ac:dyDescent="0.25">
      <c r="A54" s="6">
        <v>44662</v>
      </c>
      <c r="B54" s="7">
        <v>142645130</v>
      </c>
      <c r="C54" s="3">
        <v>5540246183560</v>
      </c>
      <c r="D54" s="6">
        <v>44672</v>
      </c>
      <c r="E54" s="8">
        <v>223</v>
      </c>
      <c r="F54" s="30" t="str">
        <f>VLOOKUP(Commandes[[#This Row],[Article Commande]],'Catégorie des articles'!A:D,4,0)</f>
        <v>MIX LEGUMES</v>
      </c>
      <c r="G54" s="38">
        <v>202204</v>
      </c>
      <c r="H54" s="37" t="str">
        <f>Commandes[[#This Row],[Num CDE]]&amp;Commandes[[#This Row],[AnnéeMois]]</f>
        <v>142645130202204</v>
      </c>
      <c r="I54" t="str">
        <f>Commandes[[#This Row],[AnnéeMois]]&amp;Commandes[[#This Row],[Famille de Produit]]</f>
        <v>202204MIX LEGUMES</v>
      </c>
      <c r="J54" s="38">
        <v>202204</v>
      </c>
    </row>
    <row r="55" spans="1:10" ht="12" customHeight="1" x14ac:dyDescent="0.25">
      <c r="A55" s="9">
        <v>44662</v>
      </c>
      <c r="B55" s="10">
        <v>142645130</v>
      </c>
      <c r="C55" s="3">
        <v>5540246192209</v>
      </c>
      <c r="D55" s="9">
        <v>44672</v>
      </c>
      <c r="E55" s="11">
        <v>1114</v>
      </c>
      <c r="F55" s="30" t="str">
        <f>VLOOKUP(Commandes[[#This Row],[Article Commande]],'Catégorie des articles'!A:D,4,0)</f>
        <v>MIX LEGUMES</v>
      </c>
      <c r="G55" s="38">
        <v>202204</v>
      </c>
      <c r="H55" s="37" t="str">
        <f>Commandes[[#This Row],[Num CDE]]&amp;Commandes[[#This Row],[AnnéeMois]]</f>
        <v>142645130202204</v>
      </c>
      <c r="I55" t="str">
        <f>Commandes[[#This Row],[AnnéeMois]]&amp;Commandes[[#This Row],[Famille de Produit]]</f>
        <v>202204MIX LEGUMES</v>
      </c>
      <c r="J55" s="38">
        <v>202204</v>
      </c>
    </row>
    <row r="56" spans="1:10" ht="12" customHeight="1" x14ac:dyDescent="0.25">
      <c r="A56" s="9">
        <v>44662</v>
      </c>
      <c r="B56" s="10">
        <v>142645131</v>
      </c>
      <c r="C56" s="3">
        <v>5540246185562</v>
      </c>
      <c r="D56" s="9">
        <v>44665</v>
      </c>
      <c r="E56" s="11">
        <v>140</v>
      </c>
      <c r="F56" s="30" t="str">
        <f>VLOOKUP(Commandes[[#This Row],[Article Commande]],'Catégorie des articles'!A:D,4,0)</f>
        <v>CREMERIE</v>
      </c>
      <c r="G56" s="38">
        <v>202204</v>
      </c>
      <c r="H56" s="37" t="str">
        <f>Commandes[[#This Row],[Num CDE]]&amp;Commandes[[#This Row],[AnnéeMois]]</f>
        <v>142645131202204</v>
      </c>
      <c r="I56" t="str">
        <f>Commandes[[#This Row],[AnnéeMois]]&amp;Commandes[[#This Row],[Famille de Produit]]</f>
        <v>202204CREMERIE</v>
      </c>
      <c r="J56" s="38">
        <v>202204</v>
      </c>
    </row>
    <row r="57" spans="1:10" ht="12" customHeight="1" x14ac:dyDescent="0.25">
      <c r="A57" s="6">
        <v>44662</v>
      </c>
      <c r="B57" s="7">
        <v>142645131</v>
      </c>
      <c r="C57" s="3">
        <v>5540246186325</v>
      </c>
      <c r="D57" s="6">
        <v>44665</v>
      </c>
      <c r="E57" s="8">
        <v>140</v>
      </c>
      <c r="F57" s="30" t="str">
        <f>VLOOKUP(Commandes[[#This Row],[Article Commande]],'Catégorie des articles'!A:D,4,0)</f>
        <v>CREMERIE</v>
      </c>
      <c r="G57" s="38">
        <v>202204</v>
      </c>
      <c r="H57" s="37" t="str">
        <f>Commandes[[#This Row],[Num CDE]]&amp;Commandes[[#This Row],[AnnéeMois]]</f>
        <v>142645131202204</v>
      </c>
      <c r="I57" t="str">
        <f>Commandes[[#This Row],[AnnéeMois]]&amp;Commandes[[#This Row],[Famille de Produit]]</f>
        <v>202204CREMERIE</v>
      </c>
      <c r="J57" s="38">
        <v>202204</v>
      </c>
    </row>
    <row r="58" spans="1:10" ht="12" customHeight="1" x14ac:dyDescent="0.25">
      <c r="A58" s="6">
        <v>44662</v>
      </c>
      <c r="B58" s="7">
        <v>142645132</v>
      </c>
      <c r="C58" s="3">
        <v>5540246177132</v>
      </c>
      <c r="D58" s="6">
        <v>44669</v>
      </c>
      <c r="E58" s="8">
        <v>8816</v>
      </c>
      <c r="F58" s="30" t="str">
        <f>VLOOKUP(Commandes[[#This Row],[Article Commande]],'Catégorie des articles'!A:D,4,0)</f>
        <v>MIX LEGUMES</v>
      </c>
      <c r="G58" s="38">
        <v>202204</v>
      </c>
      <c r="H58" s="37" t="str">
        <f>Commandes[[#This Row],[Num CDE]]&amp;Commandes[[#This Row],[AnnéeMois]]</f>
        <v>142645132202204</v>
      </c>
      <c r="I58" t="str">
        <f>Commandes[[#This Row],[AnnéeMois]]&amp;Commandes[[#This Row],[Famille de Produit]]</f>
        <v>202204MIX LEGUMES</v>
      </c>
      <c r="J58" s="38">
        <v>202204</v>
      </c>
    </row>
    <row r="59" spans="1:10" ht="12" customHeight="1" x14ac:dyDescent="0.25">
      <c r="A59" s="9">
        <v>44662</v>
      </c>
      <c r="B59" s="10">
        <v>142645132</v>
      </c>
      <c r="C59" s="3">
        <v>5540246177133</v>
      </c>
      <c r="D59" s="9">
        <v>44669</v>
      </c>
      <c r="E59" s="11">
        <v>2784</v>
      </c>
      <c r="F59" s="30" t="str">
        <f>VLOOKUP(Commandes[[#This Row],[Article Commande]],'Catégorie des articles'!A:D,4,0)</f>
        <v>MIX LEGUMES</v>
      </c>
      <c r="G59" s="38">
        <v>202204</v>
      </c>
      <c r="H59" s="37" t="str">
        <f>Commandes[[#This Row],[Num CDE]]&amp;Commandes[[#This Row],[AnnéeMois]]</f>
        <v>142645132202204</v>
      </c>
      <c r="I59" t="str">
        <f>Commandes[[#This Row],[AnnéeMois]]&amp;Commandes[[#This Row],[Famille de Produit]]</f>
        <v>202204MIX LEGUMES</v>
      </c>
      <c r="J59" s="38">
        <v>202204</v>
      </c>
    </row>
    <row r="60" spans="1:10" ht="12" customHeight="1" x14ac:dyDescent="0.25">
      <c r="A60" s="6">
        <v>44662</v>
      </c>
      <c r="B60" s="7">
        <v>142645132</v>
      </c>
      <c r="C60" s="3">
        <v>5540246183542</v>
      </c>
      <c r="D60" s="6">
        <v>44669</v>
      </c>
      <c r="E60" s="8">
        <v>140</v>
      </c>
      <c r="F60" s="30" t="str">
        <f>VLOOKUP(Commandes[[#This Row],[Article Commande]],'Catégorie des articles'!A:D,4,0)</f>
        <v>MIX LEGUMES</v>
      </c>
      <c r="G60" s="38">
        <v>202204</v>
      </c>
      <c r="H60" s="37" t="str">
        <f>Commandes[[#This Row],[Num CDE]]&amp;Commandes[[#This Row],[AnnéeMois]]</f>
        <v>142645132202204</v>
      </c>
      <c r="I60" t="str">
        <f>Commandes[[#This Row],[AnnéeMois]]&amp;Commandes[[#This Row],[Famille de Produit]]</f>
        <v>202204MIX LEGUMES</v>
      </c>
      <c r="J60" s="38">
        <v>202204</v>
      </c>
    </row>
    <row r="61" spans="1:10" ht="12" customHeight="1" x14ac:dyDescent="0.25">
      <c r="A61" s="6">
        <v>44662</v>
      </c>
      <c r="B61" s="7">
        <v>142645133</v>
      </c>
      <c r="C61" s="3">
        <v>5540246186351</v>
      </c>
      <c r="D61" s="6">
        <v>44668</v>
      </c>
      <c r="E61" s="8">
        <v>564</v>
      </c>
      <c r="F61" s="30" t="str">
        <f>VLOOKUP(Commandes[[#This Row],[Article Commande]],'Catégorie des articles'!A:D,4,0)</f>
        <v>MIX LEGUMES</v>
      </c>
      <c r="G61" s="38">
        <v>202204</v>
      </c>
      <c r="H61" s="37" t="str">
        <f>Commandes[[#This Row],[Num CDE]]&amp;Commandes[[#This Row],[AnnéeMois]]</f>
        <v>142645133202204</v>
      </c>
      <c r="I61" t="str">
        <f>Commandes[[#This Row],[AnnéeMois]]&amp;Commandes[[#This Row],[Famille de Produit]]</f>
        <v>202204MIX LEGUMES</v>
      </c>
      <c r="J61" s="38">
        <v>202204</v>
      </c>
    </row>
    <row r="62" spans="1:10" ht="12" customHeight="1" x14ac:dyDescent="0.25">
      <c r="A62" s="6">
        <v>44662</v>
      </c>
      <c r="B62" s="7">
        <v>142645138</v>
      </c>
      <c r="C62" s="3">
        <v>5540246173686</v>
      </c>
      <c r="D62" s="6">
        <v>44670</v>
      </c>
      <c r="E62" s="8">
        <v>406</v>
      </c>
      <c r="F62" s="30" t="str">
        <f>VLOOKUP(Commandes[[#This Row],[Article Commande]],'Catégorie des articles'!A:D,4,0)</f>
        <v>EMBALLAGES</v>
      </c>
      <c r="G62" s="38">
        <v>202204</v>
      </c>
      <c r="H62" s="37" t="str">
        <f>Commandes[[#This Row],[Num CDE]]&amp;Commandes[[#This Row],[AnnéeMois]]</f>
        <v>142645138202204</v>
      </c>
      <c r="I62" t="str">
        <f>Commandes[[#This Row],[AnnéeMois]]&amp;Commandes[[#This Row],[Famille de Produit]]</f>
        <v>202204EMBALLAGES</v>
      </c>
      <c r="J62" s="38">
        <v>202204</v>
      </c>
    </row>
    <row r="63" spans="1:10" ht="12" customHeight="1" x14ac:dyDescent="0.25">
      <c r="A63" s="9">
        <v>44662</v>
      </c>
      <c r="B63" s="10">
        <v>142645141</v>
      </c>
      <c r="C63" s="3">
        <v>5540246192907</v>
      </c>
      <c r="D63" s="9">
        <v>44679</v>
      </c>
      <c r="E63" s="11">
        <v>11136</v>
      </c>
      <c r="F63" s="30" t="str">
        <f>VLOOKUP(Commandes[[#This Row],[Article Commande]],'Catégorie des articles'!A:D,4,0)</f>
        <v>VOLAILLE</v>
      </c>
      <c r="G63" s="38">
        <v>202204</v>
      </c>
      <c r="H63" s="37" t="str">
        <f>Commandes[[#This Row],[Num CDE]]&amp;Commandes[[#This Row],[AnnéeMois]]</f>
        <v>142645141202204</v>
      </c>
      <c r="I63" t="str">
        <f>Commandes[[#This Row],[AnnéeMois]]&amp;Commandes[[#This Row],[Famille de Produit]]</f>
        <v>202204VOLAILLE</v>
      </c>
      <c r="J63" s="38">
        <v>202204</v>
      </c>
    </row>
    <row r="64" spans="1:10" ht="12" customHeight="1" x14ac:dyDescent="0.25">
      <c r="A64" s="9">
        <v>44663</v>
      </c>
      <c r="B64" s="10">
        <v>142645146</v>
      </c>
      <c r="C64" s="3">
        <v>5540246171933</v>
      </c>
      <c r="D64" s="9">
        <v>44665</v>
      </c>
      <c r="E64" s="11">
        <v>1114</v>
      </c>
      <c r="F64" s="30" t="str">
        <f>VLOOKUP(Commandes[[#This Row],[Article Commande]],'Catégorie des articles'!A:D,4,0)</f>
        <v>CREMERIE</v>
      </c>
      <c r="G64" s="38">
        <v>202204</v>
      </c>
      <c r="H64" s="37" t="str">
        <f>Commandes[[#This Row],[Num CDE]]&amp;Commandes[[#This Row],[AnnéeMois]]</f>
        <v>142645146202204</v>
      </c>
      <c r="I64" t="str">
        <f>Commandes[[#This Row],[AnnéeMois]]&amp;Commandes[[#This Row],[Famille de Produit]]</f>
        <v>202204CREMERIE</v>
      </c>
      <c r="J64" s="38">
        <v>202204</v>
      </c>
    </row>
    <row r="65" spans="1:10" ht="12" customHeight="1" x14ac:dyDescent="0.25">
      <c r="A65" s="9">
        <v>44663</v>
      </c>
      <c r="B65" s="10">
        <v>142645146</v>
      </c>
      <c r="C65" s="3">
        <v>5540246174174</v>
      </c>
      <c r="D65" s="9">
        <v>44665</v>
      </c>
      <c r="E65" s="11">
        <v>348</v>
      </c>
      <c r="F65" s="30" t="str">
        <f>VLOOKUP(Commandes[[#This Row],[Article Commande]],'Catégorie des articles'!A:D,4,0)</f>
        <v>CREMERIE</v>
      </c>
      <c r="G65" s="38">
        <v>202204</v>
      </c>
      <c r="H65" s="37" t="str">
        <f>Commandes[[#This Row],[Num CDE]]&amp;Commandes[[#This Row],[AnnéeMois]]</f>
        <v>142645146202204</v>
      </c>
      <c r="I65" t="str">
        <f>Commandes[[#This Row],[AnnéeMois]]&amp;Commandes[[#This Row],[Famille de Produit]]</f>
        <v>202204CREMERIE</v>
      </c>
      <c r="J65" s="38">
        <v>202204</v>
      </c>
    </row>
    <row r="66" spans="1:10" ht="12" customHeight="1" x14ac:dyDescent="0.25">
      <c r="A66" s="6">
        <v>44663</v>
      </c>
      <c r="B66" s="7">
        <v>142645146</v>
      </c>
      <c r="C66" s="3">
        <v>5540246176294</v>
      </c>
      <c r="D66" s="6">
        <v>44665</v>
      </c>
      <c r="E66" s="8">
        <v>1485</v>
      </c>
      <c r="F66" s="30" t="str">
        <f>VLOOKUP(Commandes[[#This Row],[Article Commande]],'Catégorie des articles'!A:D,4,0)</f>
        <v>CREMERIE</v>
      </c>
      <c r="G66" s="38">
        <v>202204</v>
      </c>
      <c r="H66" s="37" t="str">
        <f>Commandes[[#This Row],[Num CDE]]&amp;Commandes[[#This Row],[AnnéeMois]]</f>
        <v>142645146202204</v>
      </c>
      <c r="I66" t="str">
        <f>Commandes[[#This Row],[AnnéeMois]]&amp;Commandes[[#This Row],[Famille de Produit]]</f>
        <v>202204CREMERIE</v>
      </c>
      <c r="J66" s="38">
        <v>202204</v>
      </c>
    </row>
    <row r="67" spans="1:10" ht="12" customHeight="1" x14ac:dyDescent="0.25">
      <c r="A67" s="9">
        <v>44663</v>
      </c>
      <c r="B67" s="10">
        <v>142645146</v>
      </c>
      <c r="C67" s="3">
        <v>5540246176295</v>
      </c>
      <c r="D67" s="9">
        <v>44665</v>
      </c>
      <c r="E67" s="11">
        <v>2228</v>
      </c>
      <c r="F67" s="30" t="str">
        <f>VLOOKUP(Commandes[[#This Row],[Article Commande]],'Catégorie des articles'!A:D,4,0)</f>
        <v>CREMERIE</v>
      </c>
      <c r="G67" s="38">
        <v>202204</v>
      </c>
      <c r="H67" s="37" t="str">
        <f>Commandes[[#This Row],[Num CDE]]&amp;Commandes[[#This Row],[AnnéeMois]]</f>
        <v>142645146202204</v>
      </c>
      <c r="I67" t="str">
        <f>Commandes[[#This Row],[AnnéeMois]]&amp;Commandes[[#This Row],[Famille de Produit]]</f>
        <v>202204CREMERIE</v>
      </c>
      <c r="J67" s="38">
        <v>202204</v>
      </c>
    </row>
    <row r="68" spans="1:10" ht="12" customHeight="1" x14ac:dyDescent="0.25">
      <c r="A68" s="6">
        <v>44663</v>
      </c>
      <c r="B68" s="7">
        <v>142645146</v>
      </c>
      <c r="C68" s="3">
        <v>5540246184808</v>
      </c>
      <c r="D68" s="6">
        <v>44665</v>
      </c>
      <c r="E68" s="8">
        <v>1044</v>
      </c>
      <c r="F68" s="30" t="str">
        <f>VLOOKUP(Commandes[[#This Row],[Article Commande]],'Catégorie des articles'!A:D,4,0)</f>
        <v>CREMERIE</v>
      </c>
      <c r="G68" s="38">
        <v>202204</v>
      </c>
      <c r="H68" s="37" t="str">
        <f>Commandes[[#This Row],[Num CDE]]&amp;Commandes[[#This Row],[AnnéeMois]]</f>
        <v>142645146202204</v>
      </c>
      <c r="I68" t="str">
        <f>Commandes[[#This Row],[AnnéeMois]]&amp;Commandes[[#This Row],[Famille de Produit]]</f>
        <v>202204CREMERIE</v>
      </c>
      <c r="J68" s="38">
        <v>202204</v>
      </c>
    </row>
    <row r="69" spans="1:10" ht="12" customHeight="1" x14ac:dyDescent="0.25">
      <c r="A69" s="6">
        <v>44663</v>
      </c>
      <c r="B69" s="7">
        <v>142645146</v>
      </c>
      <c r="C69" s="3">
        <v>5540246187987</v>
      </c>
      <c r="D69" s="6">
        <v>44665</v>
      </c>
      <c r="E69" s="8">
        <v>1114</v>
      </c>
      <c r="F69" s="30" t="str">
        <f>VLOOKUP(Commandes[[#This Row],[Article Commande]],'Catégorie des articles'!A:D,4,0)</f>
        <v>CREMERIE</v>
      </c>
      <c r="G69" s="38">
        <v>202204</v>
      </c>
      <c r="H69" s="37" t="str">
        <f>Commandes[[#This Row],[Num CDE]]&amp;Commandes[[#This Row],[AnnéeMois]]</f>
        <v>142645146202204</v>
      </c>
      <c r="I69" t="str">
        <f>Commandes[[#This Row],[AnnéeMois]]&amp;Commandes[[#This Row],[Famille de Produit]]</f>
        <v>202204CREMERIE</v>
      </c>
      <c r="J69" s="38">
        <v>202204</v>
      </c>
    </row>
    <row r="70" spans="1:10" ht="12" customHeight="1" x14ac:dyDescent="0.25">
      <c r="A70" s="9">
        <v>44663</v>
      </c>
      <c r="B70" s="10">
        <v>142645146</v>
      </c>
      <c r="C70" s="3">
        <v>5540246188200</v>
      </c>
      <c r="D70" s="9">
        <v>44665</v>
      </c>
      <c r="E70" s="11">
        <v>743</v>
      </c>
      <c r="F70" s="30" t="str">
        <f>VLOOKUP(Commandes[[#This Row],[Article Commande]],'Catégorie des articles'!A:D,4,0)</f>
        <v>CREMERIE</v>
      </c>
      <c r="G70" s="38">
        <v>202204</v>
      </c>
      <c r="H70" s="37" t="str">
        <f>Commandes[[#This Row],[Num CDE]]&amp;Commandes[[#This Row],[AnnéeMois]]</f>
        <v>142645146202204</v>
      </c>
      <c r="I70" t="str">
        <f>Commandes[[#This Row],[AnnéeMois]]&amp;Commandes[[#This Row],[Famille de Produit]]</f>
        <v>202204CREMERIE</v>
      </c>
      <c r="J70" s="38">
        <v>202204</v>
      </c>
    </row>
    <row r="71" spans="1:10" ht="12" customHeight="1" x14ac:dyDescent="0.25">
      <c r="A71" s="6">
        <v>44663</v>
      </c>
      <c r="B71" s="7">
        <v>142645149</v>
      </c>
      <c r="C71" s="3">
        <v>5540246172669</v>
      </c>
      <c r="D71" s="6">
        <v>44668</v>
      </c>
      <c r="E71" s="8">
        <v>140</v>
      </c>
      <c r="F71" s="30" t="str">
        <f>VLOOKUP(Commandes[[#This Row],[Article Commande]],'Catégorie des articles'!A:D,4,0)</f>
        <v>CREMERIE</v>
      </c>
      <c r="G71" s="38">
        <v>202204</v>
      </c>
      <c r="H71" s="37" t="str">
        <f>Commandes[[#This Row],[Num CDE]]&amp;Commandes[[#This Row],[AnnéeMois]]</f>
        <v>142645149202204</v>
      </c>
      <c r="I71" t="str">
        <f>Commandes[[#This Row],[AnnéeMois]]&amp;Commandes[[#This Row],[Famille de Produit]]</f>
        <v>202204CREMERIE</v>
      </c>
      <c r="J71" s="38">
        <v>202204</v>
      </c>
    </row>
    <row r="72" spans="1:10" ht="12" customHeight="1" x14ac:dyDescent="0.25">
      <c r="A72" s="6">
        <v>44663</v>
      </c>
      <c r="B72" s="7">
        <v>142645151</v>
      </c>
      <c r="C72" s="3">
        <v>5540246175050</v>
      </c>
      <c r="D72" s="6">
        <v>44670</v>
      </c>
      <c r="E72" s="8">
        <v>279</v>
      </c>
      <c r="F72" s="30" t="str">
        <f>VLOOKUP(Commandes[[#This Row],[Article Commande]],'Catégorie des articles'!A:D,4,0)</f>
        <v>CREMERIE</v>
      </c>
      <c r="G72" s="38">
        <v>202204</v>
      </c>
      <c r="H72" s="37" t="str">
        <f>Commandes[[#This Row],[Num CDE]]&amp;Commandes[[#This Row],[AnnéeMois]]</f>
        <v>142645151202204</v>
      </c>
      <c r="I72" t="str">
        <f>Commandes[[#This Row],[AnnéeMois]]&amp;Commandes[[#This Row],[Famille de Produit]]</f>
        <v>202204CREMERIE</v>
      </c>
      <c r="J72" s="38">
        <v>202204</v>
      </c>
    </row>
    <row r="73" spans="1:10" ht="12" customHeight="1" x14ac:dyDescent="0.25">
      <c r="A73" s="6">
        <v>44664</v>
      </c>
      <c r="B73" s="7">
        <v>142645172</v>
      </c>
      <c r="C73" s="3">
        <v>5540246171933</v>
      </c>
      <c r="D73" s="6">
        <v>44668</v>
      </c>
      <c r="E73" s="8">
        <v>1114</v>
      </c>
      <c r="F73" s="30" t="str">
        <f>VLOOKUP(Commandes[[#This Row],[Article Commande]],'Catégorie des articles'!A:D,4,0)</f>
        <v>CREMERIE</v>
      </c>
      <c r="G73" s="38">
        <v>202204</v>
      </c>
      <c r="H73" s="37" t="str">
        <f>Commandes[[#This Row],[Num CDE]]&amp;Commandes[[#This Row],[AnnéeMois]]</f>
        <v>142645172202204</v>
      </c>
      <c r="I73" t="str">
        <f>Commandes[[#This Row],[AnnéeMois]]&amp;Commandes[[#This Row],[Famille de Produit]]</f>
        <v>202204CREMERIE</v>
      </c>
      <c r="J73" s="38">
        <v>202204</v>
      </c>
    </row>
    <row r="74" spans="1:10" ht="12" customHeight="1" x14ac:dyDescent="0.25">
      <c r="A74" s="6">
        <v>44664</v>
      </c>
      <c r="B74" s="7">
        <v>142645172</v>
      </c>
      <c r="C74" s="3">
        <v>5540246172978</v>
      </c>
      <c r="D74" s="6">
        <v>44668</v>
      </c>
      <c r="E74" s="8">
        <v>836</v>
      </c>
      <c r="F74" s="30" t="str">
        <f>VLOOKUP(Commandes[[#This Row],[Article Commande]],'Catégorie des articles'!A:D,4,0)</f>
        <v>CREMERIE</v>
      </c>
      <c r="G74" s="38">
        <v>202204</v>
      </c>
      <c r="H74" s="37" t="str">
        <f>Commandes[[#This Row],[Num CDE]]&amp;Commandes[[#This Row],[AnnéeMois]]</f>
        <v>142645172202204</v>
      </c>
      <c r="I74" t="str">
        <f>Commandes[[#This Row],[AnnéeMois]]&amp;Commandes[[#This Row],[Famille de Produit]]</f>
        <v>202204CREMERIE</v>
      </c>
      <c r="J74" s="38">
        <v>202204</v>
      </c>
    </row>
    <row r="75" spans="1:10" ht="12" customHeight="1" x14ac:dyDescent="0.25">
      <c r="A75" s="9">
        <v>44664</v>
      </c>
      <c r="B75" s="10">
        <v>142645172</v>
      </c>
      <c r="C75" s="3">
        <v>5540246174174</v>
      </c>
      <c r="D75" s="9">
        <v>44668</v>
      </c>
      <c r="E75" s="11">
        <v>464</v>
      </c>
      <c r="F75" s="30" t="str">
        <f>VLOOKUP(Commandes[[#This Row],[Article Commande]],'Catégorie des articles'!A:D,4,0)</f>
        <v>CREMERIE</v>
      </c>
      <c r="G75" s="38">
        <v>202204</v>
      </c>
      <c r="H75" s="37" t="str">
        <f>Commandes[[#This Row],[Num CDE]]&amp;Commandes[[#This Row],[AnnéeMois]]</f>
        <v>142645172202204</v>
      </c>
      <c r="I75" t="str">
        <f>Commandes[[#This Row],[AnnéeMois]]&amp;Commandes[[#This Row],[Famille de Produit]]</f>
        <v>202204CREMERIE</v>
      </c>
      <c r="J75" s="38">
        <v>202204</v>
      </c>
    </row>
    <row r="76" spans="1:10" ht="12" customHeight="1" x14ac:dyDescent="0.25">
      <c r="A76" s="6">
        <v>44664</v>
      </c>
      <c r="B76" s="7">
        <v>142645172</v>
      </c>
      <c r="C76" s="3">
        <v>5540246176295</v>
      </c>
      <c r="D76" s="6">
        <v>44668</v>
      </c>
      <c r="E76" s="8">
        <v>1485</v>
      </c>
      <c r="F76" s="30" t="str">
        <f>VLOOKUP(Commandes[[#This Row],[Article Commande]],'Catégorie des articles'!A:D,4,0)</f>
        <v>CREMERIE</v>
      </c>
      <c r="G76" s="38">
        <v>202204</v>
      </c>
      <c r="H76" s="37" t="str">
        <f>Commandes[[#This Row],[Num CDE]]&amp;Commandes[[#This Row],[AnnéeMois]]</f>
        <v>142645172202204</v>
      </c>
      <c r="I76" t="str">
        <f>Commandes[[#This Row],[AnnéeMois]]&amp;Commandes[[#This Row],[Famille de Produit]]</f>
        <v>202204CREMERIE</v>
      </c>
      <c r="J76" s="38">
        <v>202204</v>
      </c>
    </row>
    <row r="77" spans="1:10" ht="12" customHeight="1" x14ac:dyDescent="0.25">
      <c r="A77" s="9">
        <v>44664</v>
      </c>
      <c r="B77" s="10">
        <v>142645172</v>
      </c>
      <c r="C77" s="3">
        <v>5540246188200</v>
      </c>
      <c r="D77" s="9">
        <v>44668</v>
      </c>
      <c r="E77" s="11">
        <v>372</v>
      </c>
      <c r="F77" s="30" t="str">
        <f>VLOOKUP(Commandes[[#This Row],[Article Commande]],'Catégorie des articles'!A:D,4,0)</f>
        <v>CREMERIE</v>
      </c>
      <c r="G77" s="38">
        <v>202204</v>
      </c>
      <c r="H77" s="37" t="str">
        <f>Commandes[[#This Row],[Num CDE]]&amp;Commandes[[#This Row],[AnnéeMois]]</f>
        <v>142645172202204</v>
      </c>
      <c r="I77" t="str">
        <f>Commandes[[#This Row],[AnnéeMois]]&amp;Commandes[[#This Row],[Famille de Produit]]</f>
        <v>202204CREMERIE</v>
      </c>
      <c r="J77" s="38">
        <v>202204</v>
      </c>
    </row>
    <row r="78" spans="1:10" ht="12" customHeight="1" x14ac:dyDescent="0.25">
      <c r="A78" s="6">
        <v>44664</v>
      </c>
      <c r="B78" s="7">
        <v>142645179</v>
      </c>
      <c r="C78" s="3">
        <v>5540246183554</v>
      </c>
      <c r="D78" s="6">
        <v>44670</v>
      </c>
      <c r="E78" s="8">
        <v>891</v>
      </c>
      <c r="F78" s="30" t="str">
        <f>VLOOKUP(Commandes[[#This Row],[Article Commande]],'Catégorie des articles'!A:D,4,0)</f>
        <v>MIX LEGUMES</v>
      </c>
      <c r="G78" s="38">
        <v>202204</v>
      </c>
      <c r="H78" s="37" t="str">
        <f>Commandes[[#This Row],[Num CDE]]&amp;Commandes[[#This Row],[AnnéeMois]]</f>
        <v>142645179202204</v>
      </c>
      <c r="I78" t="str">
        <f>Commandes[[#This Row],[AnnéeMois]]&amp;Commandes[[#This Row],[Famille de Produit]]</f>
        <v>202204MIX LEGUMES</v>
      </c>
      <c r="J78" s="38">
        <v>202204</v>
      </c>
    </row>
    <row r="79" spans="1:10" ht="12" customHeight="1" x14ac:dyDescent="0.25">
      <c r="A79" s="9">
        <v>44664</v>
      </c>
      <c r="B79" s="10">
        <v>142645180</v>
      </c>
      <c r="C79" s="3">
        <v>5540246191594</v>
      </c>
      <c r="D79" s="9">
        <v>44665</v>
      </c>
      <c r="E79" s="11">
        <v>1504</v>
      </c>
      <c r="F79" s="30" t="str">
        <f>VLOOKUP(Commandes[[#This Row],[Article Commande]],'Catégorie des articles'!A:D,4,0)</f>
        <v>CREMERIE</v>
      </c>
      <c r="G79" s="38">
        <v>202204</v>
      </c>
      <c r="H79" s="37" t="str">
        <f>Commandes[[#This Row],[Num CDE]]&amp;Commandes[[#This Row],[AnnéeMois]]</f>
        <v>142645180202204</v>
      </c>
      <c r="I79" t="str">
        <f>Commandes[[#This Row],[AnnéeMois]]&amp;Commandes[[#This Row],[Famille de Produit]]</f>
        <v>202204CREMERIE</v>
      </c>
      <c r="J79" s="38">
        <v>202204</v>
      </c>
    </row>
    <row r="80" spans="1:10" ht="12" customHeight="1" x14ac:dyDescent="0.25">
      <c r="A80" s="6">
        <v>44664</v>
      </c>
      <c r="B80" s="7">
        <v>142645180</v>
      </c>
      <c r="C80" s="3">
        <v>5540246191598</v>
      </c>
      <c r="D80" s="6">
        <v>44665</v>
      </c>
      <c r="E80" s="8">
        <v>2924</v>
      </c>
      <c r="F80" s="30" t="str">
        <f>VLOOKUP(Commandes[[#This Row],[Article Commande]],'Catégorie des articles'!A:D,4,0)</f>
        <v>CREMERIE</v>
      </c>
      <c r="G80" s="38">
        <v>202204</v>
      </c>
      <c r="H80" s="37" t="str">
        <f>Commandes[[#This Row],[Num CDE]]&amp;Commandes[[#This Row],[AnnéeMois]]</f>
        <v>142645180202204</v>
      </c>
      <c r="I80" t="str">
        <f>Commandes[[#This Row],[AnnéeMois]]&amp;Commandes[[#This Row],[Famille de Produit]]</f>
        <v>202204CREMERIE</v>
      </c>
      <c r="J80" s="38">
        <v>202204</v>
      </c>
    </row>
    <row r="81" spans="1:10" ht="12" customHeight="1" x14ac:dyDescent="0.25">
      <c r="A81" s="9">
        <v>44664</v>
      </c>
      <c r="B81" s="10">
        <v>142645181</v>
      </c>
      <c r="C81" s="3">
        <v>5540246186352</v>
      </c>
      <c r="D81" s="9">
        <v>44669</v>
      </c>
      <c r="E81" s="11">
        <v>940</v>
      </c>
      <c r="F81" s="30" t="str">
        <f>VLOOKUP(Commandes[[#This Row],[Article Commande]],'Catégorie des articles'!A:D,4,0)</f>
        <v>MIX LEGUMES</v>
      </c>
      <c r="G81" s="38">
        <v>202204</v>
      </c>
      <c r="H81" s="37" t="str">
        <f>Commandes[[#This Row],[Num CDE]]&amp;Commandes[[#This Row],[AnnéeMois]]</f>
        <v>142645181202204</v>
      </c>
      <c r="I81" t="str">
        <f>Commandes[[#This Row],[AnnéeMois]]&amp;Commandes[[#This Row],[Famille de Produit]]</f>
        <v>202204MIX LEGUMES</v>
      </c>
      <c r="J81" s="38">
        <v>202204</v>
      </c>
    </row>
    <row r="82" spans="1:10" ht="12" customHeight="1" x14ac:dyDescent="0.25">
      <c r="A82" s="9">
        <v>44664</v>
      </c>
      <c r="B82" s="10">
        <v>142645182</v>
      </c>
      <c r="C82" s="3">
        <v>5540246185429</v>
      </c>
      <c r="D82" s="9">
        <v>44669</v>
      </c>
      <c r="E82" s="11">
        <v>140</v>
      </c>
      <c r="F82" s="30" t="str">
        <f>VLOOKUP(Commandes[[#This Row],[Article Commande]],'Catégorie des articles'!A:D,4,0)</f>
        <v>CREMERIE</v>
      </c>
      <c r="G82" s="38">
        <v>202204</v>
      </c>
      <c r="H82" s="37" t="str">
        <f>Commandes[[#This Row],[Num CDE]]&amp;Commandes[[#This Row],[AnnéeMois]]</f>
        <v>142645182202204</v>
      </c>
      <c r="I82" t="str">
        <f>Commandes[[#This Row],[AnnéeMois]]&amp;Commandes[[#This Row],[Famille de Produit]]</f>
        <v>202204CREMERIE</v>
      </c>
      <c r="J82" s="38">
        <v>202204</v>
      </c>
    </row>
    <row r="83" spans="1:10" ht="12" customHeight="1" x14ac:dyDescent="0.25">
      <c r="A83" s="6">
        <v>44664</v>
      </c>
      <c r="B83" s="7">
        <v>142645182</v>
      </c>
      <c r="C83" s="3">
        <v>5540246186325</v>
      </c>
      <c r="D83" s="6">
        <v>44669</v>
      </c>
      <c r="E83" s="8">
        <v>209</v>
      </c>
      <c r="F83" s="30" t="str">
        <f>VLOOKUP(Commandes[[#This Row],[Article Commande]],'Catégorie des articles'!A:D,4,0)</f>
        <v>CREMERIE</v>
      </c>
      <c r="G83" s="38">
        <v>202204</v>
      </c>
      <c r="H83" s="37" t="str">
        <f>Commandes[[#This Row],[Num CDE]]&amp;Commandes[[#This Row],[AnnéeMois]]</f>
        <v>142645182202204</v>
      </c>
      <c r="I83" t="str">
        <f>Commandes[[#This Row],[AnnéeMois]]&amp;Commandes[[#This Row],[Famille de Produit]]</f>
        <v>202204CREMERIE</v>
      </c>
      <c r="J83" s="38">
        <v>202204</v>
      </c>
    </row>
    <row r="84" spans="1:10" ht="12" customHeight="1" x14ac:dyDescent="0.25">
      <c r="A84" s="9">
        <v>44664</v>
      </c>
      <c r="B84" s="10">
        <v>142645185</v>
      </c>
      <c r="C84" s="3">
        <v>5540246180522</v>
      </c>
      <c r="D84" s="9">
        <v>44669</v>
      </c>
      <c r="E84" s="11">
        <v>1727</v>
      </c>
      <c r="F84" s="30" t="str">
        <f>VLOOKUP(Commandes[[#This Row],[Article Commande]],'Catégorie des articles'!A:D,4,0)</f>
        <v>BOULANGERIE</v>
      </c>
      <c r="G84" s="38">
        <v>202204</v>
      </c>
      <c r="H84" s="37" t="str">
        <f>Commandes[[#This Row],[Num CDE]]&amp;Commandes[[#This Row],[AnnéeMois]]</f>
        <v>142645185202204</v>
      </c>
      <c r="I84" t="str">
        <f>Commandes[[#This Row],[AnnéeMois]]&amp;Commandes[[#This Row],[Famille de Produit]]</f>
        <v>202204BOULANGERIE</v>
      </c>
      <c r="J84" s="38">
        <v>202204</v>
      </c>
    </row>
    <row r="85" spans="1:10" ht="12" customHeight="1" x14ac:dyDescent="0.25">
      <c r="A85" s="6">
        <v>44664</v>
      </c>
      <c r="B85" s="7">
        <v>142645185</v>
      </c>
      <c r="C85" s="3">
        <v>5540246193409</v>
      </c>
      <c r="D85" s="6">
        <v>44669</v>
      </c>
      <c r="E85" s="8">
        <v>130</v>
      </c>
      <c r="F85" s="30" t="str">
        <f>VLOOKUP(Commandes[[#This Row],[Article Commande]],'Catégorie des articles'!A:D,4,0)</f>
        <v>BOULANGERIE</v>
      </c>
      <c r="G85" s="38">
        <v>202204</v>
      </c>
      <c r="H85" s="37" t="str">
        <f>Commandes[[#This Row],[Num CDE]]&amp;Commandes[[#This Row],[AnnéeMois]]</f>
        <v>142645185202204</v>
      </c>
      <c r="I85" t="str">
        <f>Commandes[[#This Row],[AnnéeMois]]&amp;Commandes[[#This Row],[Famille de Produit]]</f>
        <v>202204BOULANGERIE</v>
      </c>
      <c r="J85" s="38">
        <v>202204</v>
      </c>
    </row>
    <row r="86" spans="1:10" ht="12" customHeight="1" x14ac:dyDescent="0.25">
      <c r="A86" s="6">
        <v>44664</v>
      </c>
      <c r="B86" s="7">
        <v>142645188</v>
      </c>
      <c r="C86" s="3">
        <v>5540246190727</v>
      </c>
      <c r="D86" s="6">
        <v>44684</v>
      </c>
      <c r="E86" s="8">
        <v>877</v>
      </c>
      <c r="F86" s="30" t="str">
        <f>VLOOKUP(Commandes[[#This Row],[Article Commande]],'Catégorie des articles'!A:D,4,0)</f>
        <v>BOULANGERIE</v>
      </c>
      <c r="G86" s="38">
        <v>202204</v>
      </c>
      <c r="H86" s="37" t="str">
        <f>Commandes[[#This Row],[Num CDE]]&amp;Commandes[[#This Row],[AnnéeMois]]</f>
        <v>142645188202204</v>
      </c>
      <c r="I86" t="str">
        <f>Commandes[[#This Row],[AnnéeMois]]&amp;Commandes[[#This Row],[Famille de Produit]]</f>
        <v>202204BOULANGERIE</v>
      </c>
      <c r="J86" s="38">
        <v>202204</v>
      </c>
    </row>
    <row r="87" spans="1:10" ht="12" customHeight="1" x14ac:dyDescent="0.25">
      <c r="A87" s="9">
        <v>44664</v>
      </c>
      <c r="B87" s="10">
        <v>142645192</v>
      </c>
      <c r="C87" s="3">
        <v>5540246192264</v>
      </c>
      <c r="D87" s="9">
        <v>44686</v>
      </c>
      <c r="E87" s="11">
        <v>1300</v>
      </c>
      <c r="F87" s="30" t="str">
        <f>VLOOKUP(Commandes[[#This Row],[Article Commande]],'Catégorie des articles'!A:D,4,0)</f>
        <v>CREMERIE</v>
      </c>
      <c r="G87" s="38">
        <v>202204</v>
      </c>
      <c r="H87" s="37" t="str">
        <f>Commandes[[#This Row],[Num CDE]]&amp;Commandes[[#This Row],[AnnéeMois]]</f>
        <v>142645192202204</v>
      </c>
      <c r="I87" t="str">
        <f>Commandes[[#This Row],[AnnéeMois]]&amp;Commandes[[#This Row],[Famille de Produit]]</f>
        <v>202204CREMERIE</v>
      </c>
      <c r="J87" s="38">
        <v>202204</v>
      </c>
    </row>
    <row r="88" spans="1:10" ht="12" customHeight="1" x14ac:dyDescent="0.25">
      <c r="A88" s="6">
        <v>44664</v>
      </c>
      <c r="B88" s="7">
        <v>142645192</v>
      </c>
      <c r="C88" s="3">
        <v>5540246192265</v>
      </c>
      <c r="D88" s="6">
        <v>44686</v>
      </c>
      <c r="E88" s="8">
        <v>483</v>
      </c>
      <c r="F88" s="30" t="str">
        <f>VLOOKUP(Commandes[[#This Row],[Article Commande]],'Catégorie des articles'!A:D,4,0)</f>
        <v>CREMERIE</v>
      </c>
      <c r="G88" s="38">
        <v>202204</v>
      </c>
      <c r="H88" s="37" t="str">
        <f>Commandes[[#This Row],[Num CDE]]&amp;Commandes[[#This Row],[AnnéeMois]]</f>
        <v>142645192202204</v>
      </c>
      <c r="I88" t="str">
        <f>Commandes[[#This Row],[AnnéeMois]]&amp;Commandes[[#This Row],[Famille de Produit]]</f>
        <v>202204CREMERIE</v>
      </c>
      <c r="J88" s="38">
        <v>202204</v>
      </c>
    </row>
    <row r="89" spans="1:10" ht="12" customHeight="1" x14ac:dyDescent="0.25">
      <c r="A89" s="9">
        <v>44665</v>
      </c>
      <c r="B89" s="10">
        <v>142655196</v>
      </c>
      <c r="C89" s="3">
        <v>5540246184617</v>
      </c>
      <c r="D89" s="9">
        <v>44678</v>
      </c>
      <c r="E89" s="11">
        <v>13753</v>
      </c>
      <c r="F89" s="30" t="str">
        <f>VLOOKUP(Commandes[[#This Row],[Article Commande]],'Catégorie des articles'!A:D,4,0)</f>
        <v>MIX LEGUMES</v>
      </c>
      <c r="G89" s="38">
        <v>202204</v>
      </c>
      <c r="H89" s="37" t="str">
        <f>Commandes[[#This Row],[Num CDE]]&amp;Commandes[[#This Row],[AnnéeMois]]</f>
        <v>142655196202204</v>
      </c>
      <c r="I89" t="str">
        <f>Commandes[[#This Row],[AnnéeMois]]&amp;Commandes[[#This Row],[Famille de Produit]]</f>
        <v>202204MIX LEGUMES</v>
      </c>
      <c r="J89" s="38">
        <v>202204</v>
      </c>
    </row>
    <row r="90" spans="1:10" ht="12" customHeight="1" x14ac:dyDescent="0.25">
      <c r="A90" s="6">
        <v>44665</v>
      </c>
      <c r="B90" s="7">
        <v>142655202</v>
      </c>
      <c r="C90" s="3">
        <v>5540246172978</v>
      </c>
      <c r="D90" s="6">
        <v>44669</v>
      </c>
      <c r="E90" s="8">
        <v>1671</v>
      </c>
      <c r="F90" s="30" t="str">
        <f>VLOOKUP(Commandes[[#This Row],[Article Commande]],'Catégorie des articles'!A:D,4,0)</f>
        <v>CREMERIE</v>
      </c>
      <c r="G90" s="38">
        <v>202204</v>
      </c>
      <c r="H90" s="37" t="str">
        <f>Commandes[[#This Row],[Num CDE]]&amp;Commandes[[#This Row],[AnnéeMois]]</f>
        <v>142655202202204</v>
      </c>
      <c r="I90" t="str">
        <f>Commandes[[#This Row],[AnnéeMois]]&amp;Commandes[[#This Row],[Famille de Produit]]</f>
        <v>202204CREMERIE</v>
      </c>
      <c r="J90" s="38">
        <v>202204</v>
      </c>
    </row>
    <row r="91" spans="1:10" ht="12" customHeight="1" x14ac:dyDescent="0.25">
      <c r="A91" s="9">
        <v>44665</v>
      </c>
      <c r="B91" s="10">
        <v>142655202</v>
      </c>
      <c r="C91" s="3">
        <v>5540246174174</v>
      </c>
      <c r="D91" s="9">
        <v>44669</v>
      </c>
      <c r="E91" s="11">
        <v>464</v>
      </c>
      <c r="F91" s="30" t="str">
        <f>VLOOKUP(Commandes[[#This Row],[Article Commande]],'Catégorie des articles'!A:D,4,0)</f>
        <v>CREMERIE</v>
      </c>
      <c r="G91" s="38">
        <v>202204</v>
      </c>
      <c r="H91" s="37" t="str">
        <f>Commandes[[#This Row],[Num CDE]]&amp;Commandes[[#This Row],[AnnéeMois]]</f>
        <v>142655202202204</v>
      </c>
      <c r="I91" t="str">
        <f>Commandes[[#This Row],[AnnéeMois]]&amp;Commandes[[#This Row],[Famille de Produit]]</f>
        <v>202204CREMERIE</v>
      </c>
      <c r="J91" s="38">
        <v>202204</v>
      </c>
    </row>
    <row r="92" spans="1:10" ht="12" customHeight="1" x14ac:dyDescent="0.25">
      <c r="A92" s="6">
        <v>44665</v>
      </c>
      <c r="B92" s="7">
        <v>142655202</v>
      </c>
      <c r="C92" s="3">
        <v>5540246176295</v>
      </c>
      <c r="D92" s="6">
        <v>44669</v>
      </c>
      <c r="E92" s="8">
        <v>2970</v>
      </c>
      <c r="F92" s="30" t="str">
        <f>VLOOKUP(Commandes[[#This Row],[Article Commande]],'Catégorie des articles'!A:D,4,0)</f>
        <v>CREMERIE</v>
      </c>
      <c r="G92" s="38">
        <v>202204</v>
      </c>
      <c r="H92" s="37" t="str">
        <f>Commandes[[#This Row],[Num CDE]]&amp;Commandes[[#This Row],[AnnéeMois]]</f>
        <v>142655202202204</v>
      </c>
      <c r="I92" t="str">
        <f>Commandes[[#This Row],[AnnéeMois]]&amp;Commandes[[#This Row],[Famille de Produit]]</f>
        <v>202204CREMERIE</v>
      </c>
      <c r="J92" s="38">
        <v>202204</v>
      </c>
    </row>
    <row r="93" spans="1:10" ht="12" customHeight="1" x14ac:dyDescent="0.25">
      <c r="A93" s="9">
        <v>44665</v>
      </c>
      <c r="B93" s="10">
        <v>142655202</v>
      </c>
      <c r="C93" s="3">
        <v>5540246184808</v>
      </c>
      <c r="D93" s="9">
        <v>44669</v>
      </c>
      <c r="E93" s="11">
        <v>1044</v>
      </c>
      <c r="F93" s="30" t="str">
        <f>VLOOKUP(Commandes[[#This Row],[Article Commande]],'Catégorie des articles'!A:D,4,0)</f>
        <v>CREMERIE</v>
      </c>
      <c r="G93" s="38">
        <v>202204</v>
      </c>
      <c r="H93" s="37" t="str">
        <f>Commandes[[#This Row],[Num CDE]]&amp;Commandes[[#This Row],[AnnéeMois]]</f>
        <v>142655202202204</v>
      </c>
      <c r="I93" t="str">
        <f>Commandes[[#This Row],[AnnéeMois]]&amp;Commandes[[#This Row],[Famille de Produit]]</f>
        <v>202204CREMERIE</v>
      </c>
      <c r="J93" s="38">
        <v>202204</v>
      </c>
    </row>
    <row r="94" spans="1:10" ht="12" customHeight="1" x14ac:dyDescent="0.25">
      <c r="A94" s="9">
        <v>44665</v>
      </c>
      <c r="B94" s="10">
        <v>142655221</v>
      </c>
      <c r="C94" s="3">
        <v>5540246192505</v>
      </c>
      <c r="D94" s="9">
        <v>44670</v>
      </c>
      <c r="E94" s="11">
        <v>4585</v>
      </c>
      <c r="F94" s="30" t="str">
        <f>VLOOKUP(Commandes[[#This Row],[Article Commande]],'Catégorie des articles'!A:D,4,0)</f>
        <v>MIX LEGUMES</v>
      </c>
      <c r="G94" s="38">
        <v>202204</v>
      </c>
      <c r="H94" s="37" t="str">
        <f>Commandes[[#This Row],[Num CDE]]&amp;Commandes[[#This Row],[AnnéeMois]]</f>
        <v>142655221202204</v>
      </c>
      <c r="I94" t="str">
        <f>Commandes[[#This Row],[AnnéeMois]]&amp;Commandes[[#This Row],[Famille de Produit]]</f>
        <v>202204MIX LEGUMES</v>
      </c>
      <c r="J94" s="38">
        <v>202204</v>
      </c>
    </row>
    <row r="95" spans="1:10" ht="12" customHeight="1" x14ac:dyDescent="0.25">
      <c r="A95" s="9">
        <v>44668</v>
      </c>
      <c r="B95" s="10">
        <v>142655227</v>
      </c>
      <c r="C95" s="3">
        <v>5540246172669</v>
      </c>
      <c r="D95" s="9">
        <v>44670</v>
      </c>
      <c r="E95" s="11">
        <v>279</v>
      </c>
      <c r="F95" s="30" t="str">
        <f>VLOOKUP(Commandes[[#This Row],[Article Commande]],'Catégorie des articles'!A:D,4,0)</f>
        <v>CREMERIE</v>
      </c>
      <c r="G95" s="38">
        <v>202204</v>
      </c>
      <c r="H95" s="37" t="str">
        <f>Commandes[[#This Row],[Num CDE]]&amp;Commandes[[#This Row],[AnnéeMois]]</f>
        <v>142655227202204</v>
      </c>
      <c r="I95" t="str">
        <f>Commandes[[#This Row],[AnnéeMois]]&amp;Commandes[[#This Row],[Famille de Produit]]</f>
        <v>202204CREMERIE</v>
      </c>
      <c r="J95" s="38">
        <v>202204</v>
      </c>
    </row>
    <row r="96" spans="1:10" ht="12" customHeight="1" x14ac:dyDescent="0.25">
      <c r="A96" s="6">
        <v>44668</v>
      </c>
      <c r="B96" s="7">
        <v>142655227</v>
      </c>
      <c r="C96" s="3">
        <v>5540246172978</v>
      </c>
      <c r="D96" s="6">
        <v>44670</v>
      </c>
      <c r="E96" s="8">
        <v>836</v>
      </c>
      <c r="F96" s="30" t="str">
        <f>VLOOKUP(Commandes[[#This Row],[Article Commande]],'Catégorie des articles'!A:D,4,0)</f>
        <v>CREMERIE</v>
      </c>
      <c r="G96" s="38">
        <v>202204</v>
      </c>
      <c r="H96" s="37" t="str">
        <f>Commandes[[#This Row],[Num CDE]]&amp;Commandes[[#This Row],[AnnéeMois]]</f>
        <v>142655227202204</v>
      </c>
      <c r="I96" t="str">
        <f>Commandes[[#This Row],[AnnéeMois]]&amp;Commandes[[#This Row],[Famille de Produit]]</f>
        <v>202204CREMERIE</v>
      </c>
      <c r="J96" s="38">
        <v>202204</v>
      </c>
    </row>
    <row r="97" spans="1:10" ht="12" customHeight="1" x14ac:dyDescent="0.25">
      <c r="A97" s="6">
        <v>44668</v>
      </c>
      <c r="B97" s="7">
        <v>142655227</v>
      </c>
      <c r="C97" s="3">
        <v>5540246184808</v>
      </c>
      <c r="D97" s="6">
        <v>44670</v>
      </c>
      <c r="E97" s="8">
        <v>1044</v>
      </c>
      <c r="F97" s="30" t="str">
        <f>VLOOKUP(Commandes[[#This Row],[Article Commande]],'Catégorie des articles'!A:D,4,0)</f>
        <v>CREMERIE</v>
      </c>
      <c r="G97" s="38">
        <v>202204</v>
      </c>
      <c r="H97" s="37" t="str">
        <f>Commandes[[#This Row],[Num CDE]]&amp;Commandes[[#This Row],[AnnéeMois]]</f>
        <v>142655227202204</v>
      </c>
      <c r="I97" t="str">
        <f>Commandes[[#This Row],[AnnéeMois]]&amp;Commandes[[#This Row],[Famille de Produit]]</f>
        <v>202204CREMERIE</v>
      </c>
      <c r="J97" s="38">
        <v>202204</v>
      </c>
    </row>
    <row r="98" spans="1:10" ht="12" customHeight="1" x14ac:dyDescent="0.25">
      <c r="A98" s="6">
        <v>44668</v>
      </c>
      <c r="B98" s="7">
        <v>142655227</v>
      </c>
      <c r="C98" s="3">
        <v>5540246187987</v>
      </c>
      <c r="D98" s="6">
        <v>44670</v>
      </c>
      <c r="E98" s="8">
        <v>3341</v>
      </c>
      <c r="F98" s="30" t="str">
        <f>VLOOKUP(Commandes[[#This Row],[Article Commande]],'Catégorie des articles'!A:D,4,0)</f>
        <v>CREMERIE</v>
      </c>
      <c r="G98" s="38">
        <v>202204</v>
      </c>
      <c r="H98" s="37" t="str">
        <f>Commandes[[#This Row],[Num CDE]]&amp;Commandes[[#This Row],[AnnéeMois]]</f>
        <v>142655227202204</v>
      </c>
      <c r="I98" t="str">
        <f>Commandes[[#This Row],[AnnéeMois]]&amp;Commandes[[#This Row],[Famille de Produit]]</f>
        <v>202204CREMERIE</v>
      </c>
      <c r="J98" s="38">
        <v>202204</v>
      </c>
    </row>
    <row r="99" spans="1:10" ht="12" customHeight="1" x14ac:dyDescent="0.25">
      <c r="A99" s="9">
        <v>44668</v>
      </c>
      <c r="B99" s="10">
        <v>142655227</v>
      </c>
      <c r="C99" s="3">
        <v>5540246188200</v>
      </c>
      <c r="D99" s="9">
        <v>44670</v>
      </c>
      <c r="E99" s="11">
        <v>743</v>
      </c>
      <c r="F99" s="30" t="str">
        <f>VLOOKUP(Commandes[[#This Row],[Article Commande]],'Catégorie des articles'!A:D,4,0)</f>
        <v>CREMERIE</v>
      </c>
      <c r="G99" s="38">
        <v>202204</v>
      </c>
      <c r="H99" s="37" t="str">
        <f>Commandes[[#This Row],[Num CDE]]&amp;Commandes[[#This Row],[AnnéeMois]]</f>
        <v>142655227202204</v>
      </c>
      <c r="I99" t="str">
        <f>Commandes[[#This Row],[AnnéeMois]]&amp;Commandes[[#This Row],[Famille de Produit]]</f>
        <v>202204CREMERIE</v>
      </c>
      <c r="J99" s="38">
        <v>202204</v>
      </c>
    </row>
    <row r="100" spans="1:10" ht="12" customHeight="1" x14ac:dyDescent="0.25">
      <c r="A100" s="9">
        <v>44668</v>
      </c>
      <c r="B100" s="10">
        <v>142655227</v>
      </c>
      <c r="C100" s="3">
        <v>5540246191594</v>
      </c>
      <c r="D100" s="9">
        <v>44670</v>
      </c>
      <c r="E100" s="11">
        <v>696</v>
      </c>
      <c r="F100" s="30" t="str">
        <f>VLOOKUP(Commandes[[#This Row],[Article Commande]],'Catégorie des articles'!A:D,4,0)</f>
        <v>CREMERIE</v>
      </c>
      <c r="G100" s="38">
        <v>202204</v>
      </c>
      <c r="H100" s="37" t="str">
        <f>Commandes[[#This Row],[Num CDE]]&amp;Commandes[[#This Row],[AnnéeMois]]</f>
        <v>142655227202204</v>
      </c>
      <c r="I100" t="str">
        <f>Commandes[[#This Row],[AnnéeMois]]&amp;Commandes[[#This Row],[Famille de Produit]]</f>
        <v>202204CREMERIE</v>
      </c>
      <c r="J100" s="38">
        <v>202204</v>
      </c>
    </row>
    <row r="101" spans="1:10" ht="12" customHeight="1" x14ac:dyDescent="0.25">
      <c r="A101" s="6">
        <v>44668</v>
      </c>
      <c r="B101" s="7">
        <v>142655227</v>
      </c>
      <c r="C101" s="3">
        <v>5540246191598</v>
      </c>
      <c r="D101" s="6">
        <v>44670</v>
      </c>
      <c r="E101" s="8">
        <v>1462</v>
      </c>
      <c r="F101" s="30" t="str">
        <f>VLOOKUP(Commandes[[#This Row],[Article Commande]],'Catégorie des articles'!A:D,4,0)</f>
        <v>CREMERIE</v>
      </c>
      <c r="G101" s="38">
        <v>202204</v>
      </c>
      <c r="H101" s="37" t="str">
        <f>Commandes[[#This Row],[Num CDE]]&amp;Commandes[[#This Row],[AnnéeMois]]</f>
        <v>142655227202204</v>
      </c>
      <c r="I101" t="str">
        <f>Commandes[[#This Row],[AnnéeMois]]&amp;Commandes[[#This Row],[Famille de Produit]]</f>
        <v>202204CREMERIE</v>
      </c>
      <c r="J101" s="38">
        <v>202204</v>
      </c>
    </row>
    <row r="102" spans="1:10" ht="12" customHeight="1" x14ac:dyDescent="0.25">
      <c r="A102" s="9">
        <v>44669</v>
      </c>
      <c r="B102" s="10">
        <v>142655256</v>
      </c>
      <c r="C102" s="3">
        <v>5540246183589</v>
      </c>
      <c r="D102" s="9">
        <v>44669</v>
      </c>
      <c r="E102" s="11">
        <v>1300</v>
      </c>
      <c r="F102" s="30" t="str">
        <f>VLOOKUP(Commandes[[#This Row],[Article Commande]],'Catégorie des articles'!A:D,4,0)</f>
        <v>MIX LEGUMES</v>
      </c>
      <c r="G102" s="38">
        <v>202204</v>
      </c>
      <c r="H102" s="37" t="str">
        <f>Commandes[[#This Row],[Num CDE]]&amp;Commandes[[#This Row],[AnnéeMois]]</f>
        <v>142655256202204</v>
      </c>
      <c r="I102" t="str">
        <f>Commandes[[#This Row],[AnnéeMois]]&amp;Commandes[[#This Row],[Famille de Produit]]</f>
        <v>202204MIX LEGUMES</v>
      </c>
      <c r="J102" s="38">
        <v>202204</v>
      </c>
    </row>
    <row r="103" spans="1:10" ht="12" customHeight="1" x14ac:dyDescent="0.25">
      <c r="A103" s="6">
        <v>44669</v>
      </c>
      <c r="B103" s="7">
        <v>142655260</v>
      </c>
      <c r="C103" s="3">
        <v>5540246184617</v>
      </c>
      <c r="D103" s="6">
        <v>44671</v>
      </c>
      <c r="E103" s="8">
        <v>9169</v>
      </c>
      <c r="F103" s="30" t="str">
        <f>VLOOKUP(Commandes[[#This Row],[Article Commande]],'Catégorie des articles'!A:D,4,0)</f>
        <v>MIX LEGUMES</v>
      </c>
      <c r="G103" s="38">
        <v>202204</v>
      </c>
      <c r="H103" s="37" t="str">
        <f>Commandes[[#This Row],[Num CDE]]&amp;Commandes[[#This Row],[AnnéeMois]]</f>
        <v>142655260202204</v>
      </c>
      <c r="I103" t="str">
        <f>Commandes[[#This Row],[AnnéeMois]]&amp;Commandes[[#This Row],[Famille de Produit]]</f>
        <v>202204MIX LEGUMES</v>
      </c>
      <c r="J103" s="38">
        <v>202204</v>
      </c>
    </row>
    <row r="104" spans="1:10" ht="12" customHeight="1" x14ac:dyDescent="0.25">
      <c r="A104" s="9">
        <v>44669</v>
      </c>
      <c r="B104" s="10">
        <v>142655264</v>
      </c>
      <c r="C104" s="3">
        <v>5540246171933</v>
      </c>
      <c r="D104" s="9">
        <v>44671</v>
      </c>
      <c r="E104" s="11">
        <v>557</v>
      </c>
      <c r="F104" s="30" t="str">
        <f>VLOOKUP(Commandes[[#This Row],[Article Commande]],'Catégorie des articles'!A:D,4,0)</f>
        <v>CREMERIE</v>
      </c>
      <c r="G104" s="38">
        <v>202204</v>
      </c>
      <c r="H104" s="37" t="str">
        <f>Commandes[[#This Row],[Num CDE]]&amp;Commandes[[#This Row],[AnnéeMois]]</f>
        <v>142655264202204</v>
      </c>
      <c r="I104" t="str">
        <f>Commandes[[#This Row],[AnnéeMois]]&amp;Commandes[[#This Row],[Famille de Produit]]</f>
        <v>202204CREMERIE</v>
      </c>
      <c r="J104" s="38">
        <v>202204</v>
      </c>
    </row>
    <row r="105" spans="1:10" ht="12" customHeight="1" x14ac:dyDescent="0.25">
      <c r="A105" s="6">
        <v>44669</v>
      </c>
      <c r="B105" s="7">
        <v>142655264</v>
      </c>
      <c r="C105" s="3">
        <v>5540246172978</v>
      </c>
      <c r="D105" s="6">
        <v>44671</v>
      </c>
      <c r="E105" s="8">
        <v>1253</v>
      </c>
      <c r="F105" s="30" t="str">
        <f>VLOOKUP(Commandes[[#This Row],[Article Commande]],'Catégorie des articles'!A:D,4,0)</f>
        <v>CREMERIE</v>
      </c>
      <c r="G105" s="38">
        <v>202204</v>
      </c>
      <c r="H105" s="37" t="str">
        <f>Commandes[[#This Row],[Num CDE]]&amp;Commandes[[#This Row],[AnnéeMois]]</f>
        <v>142655264202204</v>
      </c>
      <c r="I105" t="str">
        <f>Commandes[[#This Row],[AnnéeMois]]&amp;Commandes[[#This Row],[Famille de Produit]]</f>
        <v>202204CREMERIE</v>
      </c>
      <c r="J105" s="38">
        <v>202204</v>
      </c>
    </row>
    <row r="106" spans="1:10" ht="12" customHeight="1" x14ac:dyDescent="0.25">
      <c r="A106" s="9">
        <v>44669</v>
      </c>
      <c r="B106" s="10">
        <v>142655264</v>
      </c>
      <c r="C106" s="3">
        <v>5540246176295</v>
      </c>
      <c r="D106" s="9">
        <v>44671</v>
      </c>
      <c r="E106" s="11">
        <v>4455</v>
      </c>
      <c r="F106" s="30" t="str">
        <f>VLOOKUP(Commandes[[#This Row],[Article Commande]],'Catégorie des articles'!A:D,4,0)</f>
        <v>CREMERIE</v>
      </c>
      <c r="G106" s="38">
        <v>202204</v>
      </c>
      <c r="H106" s="37" t="str">
        <f>Commandes[[#This Row],[Num CDE]]&amp;Commandes[[#This Row],[AnnéeMois]]</f>
        <v>142655264202204</v>
      </c>
      <c r="I106" t="str">
        <f>Commandes[[#This Row],[AnnéeMois]]&amp;Commandes[[#This Row],[Famille de Produit]]</f>
        <v>202204CREMERIE</v>
      </c>
      <c r="J106" s="38">
        <v>202204</v>
      </c>
    </row>
    <row r="107" spans="1:10" ht="12" customHeight="1" x14ac:dyDescent="0.25">
      <c r="A107" s="6">
        <v>44669</v>
      </c>
      <c r="B107" s="7">
        <v>142655264</v>
      </c>
      <c r="C107" s="3">
        <v>5540246184808</v>
      </c>
      <c r="D107" s="6">
        <v>44671</v>
      </c>
      <c r="E107" s="8">
        <v>1044</v>
      </c>
      <c r="F107" s="30" t="str">
        <f>VLOOKUP(Commandes[[#This Row],[Article Commande]],'Catégorie des articles'!A:D,4,0)</f>
        <v>CREMERIE</v>
      </c>
      <c r="G107" s="38">
        <v>202204</v>
      </c>
      <c r="H107" s="37" t="str">
        <f>Commandes[[#This Row],[Num CDE]]&amp;Commandes[[#This Row],[AnnéeMois]]</f>
        <v>142655264202204</v>
      </c>
      <c r="I107" t="str">
        <f>Commandes[[#This Row],[AnnéeMois]]&amp;Commandes[[#This Row],[Famille de Produit]]</f>
        <v>202204CREMERIE</v>
      </c>
      <c r="J107" s="38">
        <v>202204</v>
      </c>
    </row>
    <row r="108" spans="1:10" ht="12" customHeight="1" x14ac:dyDescent="0.25">
      <c r="A108" s="6">
        <v>44669</v>
      </c>
      <c r="B108" s="7">
        <v>142655264</v>
      </c>
      <c r="C108" s="3">
        <v>5540246188200</v>
      </c>
      <c r="D108" s="6">
        <v>44671</v>
      </c>
      <c r="E108" s="8">
        <v>372</v>
      </c>
      <c r="F108" s="30" t="str">
        <f>VLOOKUP(Commandes[[#This Row],[Article Commande]],'Catégorie des articles'!A:D,4,0)</f>
        <v>CREMERIE</v>
      </c>
      <c r="G108" s="38">
        <v>202204</v>
      </c>
      <c r="H108" s="37" t="str">
        <f>Commandes[[#This Row],[Num CDE]]&amp;Commandes[[#This Row],[AnnéeMois]]</f>
        <v>142655264202204</v>
      </c>
      <c r="I108" t="str">
        <f>Commandes[[#This Row],[AnnéeMois]]&amp;Commandes[[#This Row],[Famille de Produit]]</f>
        <v>202204CREMERIE</v>
      </c>
      <c r="J108" s="38">
        <v>202204</v>
      </c>
    </row>
    <row r="109" spans="1:10" ht="12" customHeight="1" x14ac:dyDescent="0.25">
      <c r="A109" s="9">
        <v>44669</v>
      </c>
      <c r="B109" s="10">
        <v>142655276</v>
      </c>
      <c r="C109" s="3">
        <v>5540246177132</v>
      </c>
      <c r="D109" s="9">
        <v>44675</v>
      </c>
      <c r="E109" s="11">
        <v>11600</v>
      </c>
      <c r="F109" s="30" t="str">
        <f>VLOOKUP(Commandes[[#This Row],[Article Commande]],'Catégorie des articles'!A:D,4,0)</f>
        <v>MIX LEGUMES</v>
      </c>
      <c r="G109" s="38">
        <v>202204</v>
      </c>
      <c r="H109" s="37" t="str">
        <f>Commandes[[#This Row],[Num CDE]]&amp;Commandes[[#This Row],[AnnéeMois]]</f>
        <v>142655276202204</v>
      </c>
      <c r="I109" t="str">
        <f>Commandes[[#This Row],[AnnéeMois]]&amp;Commandes[[#This Row],[Famille de Produit]]</f>
        <v>202204MIX LEGUMES</v>
      </c>
      <c r="J109" s="38">
        <v>202204</v>
      </c>
    </row>
    <row r="110" spans="1:10" ht="12" customHeight="1" x14ac:dyDescent="0.25">
      <c r="A110" s="6">
        <v>44669</v>
      </c>
      <c r="B110" s="7">
        <v>142655276</v>
      </c>
      <c r="C110" s="3">
        <v>5540246177133</v>
      </c>
      <c r="D110" s="6">
        <v>44675</v>
      </c>
      <c r="E110" s="8">
        <v>4455</v>
      </c>
      <c r="F110" s="30" t="str">
        <f>VLOOKUP(Commandes[[#This Row],[Article Commande]],'Catégorie des articles'!A:D,4,0)</f>
        <v>MIX LEGUMES</v>
      </c>
      <c r="G110" s="38">
        <v>202204</v>
      </c>
      <c r="H110" s="37" t="str">
        <f>Commandes[[#This Row],[Num CDE]]&amp;Commandes[[#This Row],[AnnéeMois]]</f>
        <v>142655276202204</v>
      </c>
      <c r="I110" t="str">
        <f>Commandes[[#This Row],[AnnéeMois]]&amp;Commandes[[#This Row],[Famille de Produit]]</f>
        <v>202204MIX LEGUMES</v>
      </c>
      <c r="J110" s="38">
        <v>202204</v>
      </c>
    </row>
    <row r="111" spans="1:10" ht="12" customHeight="1" x14ac:dyDescent="0.25">
      <c r="A111" s="6">
        <v>44669</v>
      </c>
      <c r="B111" s="7">
        <v>142655278</v>
      </c>
      <c r="C111" s="3">
        <v>5540246183547</v>
      </c>
      <c r="D111" s="6">
        <v>44678</v>
      </c>
      <c r="E111" s="8">
        <v>6682</v>
      </c>
      <c r="F111" s="30" t="str">
        <f>VLOOKUP(Commandes[[#This Row],[Article Commande]],'Catégorie des articles'!A:D,4,0)</f>
        <v>VOLAILLE</v>
      </c>
      <c r="G111" s="38">
        <v>202204</v>
      </c>
      <c r="H111" s="37" t="str">
        <f>Commandes[[#This Row],[Num CDE]]&amp;Commandes[[#This Row],[AnnéeMois]]</f>
        <v>142655278202204</v>
      </c>
      <c r="I111" t="str">
        <f>Commandes[[#This Row],[AnnéeMois]]&amp;Commandes[[#This Row],[Famille de Produit]]</f>
        <v>202204VOLAILLE</v>
      </c>
      <c r="J111" s="38">
        <v>202204</v>
      </c>
    </row>
    <row r="112" spans="1:10" ht="12" customHeight="1" x14ac:dyDescent="0.25">
      <c r="A112" s="6">
        <v>44669</v>
      </c>
      <c r="B112" s="7">
        <v>142655279</v>
      </c>
      <c r="C112" s="3">
        <v>5540246173492</v>
      </c>
      <c r="D112" s="6">
        <v>44677</v>
      </c>
      <c r="E112" s="8">
        <v>940</v>
      </c>
      <c r="F112" s="30" t="str">
        <f>VLOOKUP(Commandes[[#This Row],[Article Commande]],'Catégorie des articles'!A:D,4,0)</f>
        <v>VOLAILLE</v>
      </c>
      <c r="G112" s="38">
        <v>202204</v>
      </c>
      <c r="H112" s="37" t="str">
        <f>Commandes[[#This Row],[Num CDE]]&amp;Commandes[[#This Row],[AnnéeMois]]</f>
        <v>142655279202204</v>
      </c>
      <c r="I112" t="str">
        <f>Commandes[[#This Row],[AnnéeMois]]&amp;Commandes[[#This Row],[Famille de Produit]]</f>
        <v>202204VOLAILLE</v>
      </c>
      <c r="J112" s="38">
        <v>202204</v>
      </c>
    </row>
    <row r="113" spans="1:10" ht="12" customHeight="1" x14ac:dyDescent="0.25">
      <c r="A113" s="6">
        <v>44669</v>
      </c>
      <c r="B113" s="7">
        <v>142655282</v>
      </c>
      <c r="C113" s="3">
        <v>5540246183130</v>
      </c>
      <c r="D113" s="6">
        <v>44676</v>
      </c>
      <c r="E113" s="8">
        <v>2819</v>
      </c>
      <c r="F113" s="30" t="str">
        <f>VLOOKUP(Commandes[[#This Row],[Article Commande]],'Catégorie des articles'!A:D,4,0)</f>
        <v>MIX LEGUMES</v>
      </c>
      <c r="G113" s="38">
        <v>202204</v>
      </c>
      <c r="H113" s="37" t="str">
        <f>Commandes[[#This Row],[Num CDE]]&amp;Commandes[[#This Row],[AnnéeMois]]</f>
        <v>142655282202204</v>
      </c>
      <c r="I113" t="str">
        <f>Commandes[[#This Row],[AnnéeMois]]&amp;Commandes[[#This Row],[Famille de Produit]]</f>
        <v>202204MIX LEGUMES</v>
      </c>
      <c r="J113" s="38">
        <v>202204</v>
      </c>
    </row>
    <row r="114" spans="1:10" ht="12" customHeight="1" x14ac:dyDescent="0.25">
      <c r="A114" s="6">
        <v>44669</v>
      </c>
      <c r="B114" s="7">
        <v>142655287</v>
      </c>
      <c r="C114" s="3">
        <v>5540246183587</v>
      </c>
      <c r="D114" s="6">
        <v>44678</v>
      </c>
      <c r="E114" s="8">
        <v>1003</v>
      </c>
      <c r="F114" s="30" t="str">
        <f>VLOOKUP(Commandes[[#This Row],[Article Commande]],'Catégorie des articles'!A:D,4,0)</f>
        <v>MIX LEGUMES</v>
      </c>
      <c r="G114" s="38">
        <v>202204</v>
      </c>
      <c r="H114" s="37" t="str">
        <f>Commandes[[#This Row],[Num CDE]]&amp;Commandes[[#This Row],[AnnéeMois]]</f>
        <v>142655287202204</v>
      </c>
      <c r="I114" t="str">
        <f>Commandes[[#This Row],[AnnéeMois]]&amp;Commandes[[#This Row],[Famille de Produit]]</f>
        <v>202204MIX LEGUMES</v>
      </c>
      <c r="J114" s="38">
        <v>202204</v>
      </c>
    </row>
    <row r="115" spans="1:10" ht="12" customHeight="1" x14ac:dyDescent="0.25">
      <c r="A115" s="9">
        <v>44669</v>
      </c>
      <c r="B115" s="10">
        <v>142655290</v>
      </c>
      <c r="C115" s="3">
        <v>5540246184036</v>
      </c>
      <c r="D115" s="9">
        <v>44678</v>
      </c>
      <c r="E115" s="11">
        <v>130</v>
      </c>
      <c r="F115" s="30" t="str">
        <f>VLOOKUP(Commandes[[#This Row],[Article Commande]],'Catégorie des articles'!A:D,4,0)</f>
        <v>BOULANGERIE</v>
      </c>
      <c r="G115" s="38">
        <v>202204</v>
      </c>
      <c r="H115" s="37" t="str">
        <f>Commandes[[#This Row],[Num CDE]]&amp;Commandes[[#This Row],[AnnéeMois]]</f>
        <v>142655290202204</v>
      </c>
      <c r="I115" t="str">
        <f>Commandes[[#This Row],[AnnéeMois]]&amp;Commandes[[#This Row],[Famille de Produit]]</f>
        <v>202204BOULANGERIE</v>
      </c>
      <c r="J115" s="38">
        <v>202204</v>
      </c>
    </row>
    <row r="116" spans="1:10" ht="12" customHeight="1" x14ac:dyDescent="0.25">
      <c r="A116" s="9">
        <v>44669</v>
      </c>
      <c r="B116" s="10">
        <v>142655291</v>
      </c>
      <c r="C116" s="3">
        <v>5540246188583</v>
      </c>
      <c r="D116" s="9">
        <v>44672</v>
      </c>
      <c r="E116" s="11">
        <v>3898</v>
      </c>
      <c r="F116" s="30" t="str">
        <f>VLOOKUP(Commandes[[#This Row],[Article Commande]],'Catégorie des articles'!A:D,4,0)</f>
        <v>BOULANGERIE</v>
      </c>
      <c r="G116" s="38">
        <v>202204</v>
      </c>
      <c r="H116" s="37" t="str">
        <f>Commandes[[#This Row],[Num CDE]]&amp;Commandes[[#This Row],[AnnéeMois]]</f>
        <v>142655291202204</v>
      </c>
      <c r="I116" t="str">
        <f>Commandes[[#This Row],[AnnéeMois]]&amp;Commandes[[#This Row],[Famille de Produit]]</f>
        <v>202204BOULANGERIE</v>
      </c>
      <c r="J116" s="38">
        <v>202204</v>
      </c>
    </row>
    <row r="117" spans="1:10" ht="12" customHeight="1" x14ac:dyDescent="0.25">
      <c r="A117" s="6">
        <v>44670</v>
      </c>
      <c r="B117" s="7">
        <v>142655305</v>
      </c>
      <c r="C117" s="3">
        <v>5540246171933</v>
      </c>
      <c r="D117" s="6">
        <v>44672</v>
      </c>
      <c r="E117" s="8">
        <v>836</v>
      </c>
      <c r="F117" s="30" t="str">
        <f>VLOOKUP(Commandes[[#This Row],[Article Commande]],'Catégorie des articles'!A:D,4,0)</f>
        <v>CREMERIE</v>
      </c>
      <c r="G117" s="38">
        <v>202204</v>
      </c>
      <c r="H117" s="37" t="str">
        <f>Commandes[[#This Row],[Num CDE]]&amp;Commandes[[#This Row],[AnnéeMois]]</f>
        <v>142655305202204</v>
      </c>
      <c r="I117" t="str">
        <f>Commandes[[#This Row],[AnnéeMois]]&amp;Commandes[[#This Row],[Famille de Produit]]</f>
        <v>202204CREMERIE</v>
      </c>
      <c r="J117" s="38">
        <v>202204</v>
      </c>
    </row>
    <row r="118" spans="1:10" ht="12" customHeight="1" x14ac:dyDescent="0.25">
      <c r="A118" s="6">
        <v>44670</v>
      </c>
      <c r="B118" s="7">
        <v>142655305</v>
      </c>
      <c r="C118" s="3">
        <v>5540246172669</v>
      </c>
      <c r="D118" s="6">
        <v>44672</v>
      </c>
      <c r="E118" s="8">
        <v>279</v>
      </c>
      <c r="F118" s="30" t="str">
        <f>VLOOKUP(Commandes[[#This Row],[Article Commande]],'Catégorie des articles'!A:D,4,0)</f>
        <v>CREMERIE</v>
      </c>
      <c r="G118" s="38">
        <v>202204</v>
      </c>
      <c r="H118" s="37" t="str">
        <f>Commandes[[#This Row],[Num CDE]]&amp;Commandes[[#This Row],[AnnéeMois]]</f>
        <v>142655305202204</v>
      </c>
      <c r="I118" t="str">
        <f>Commandes[[#This Row],[AnnéeMois]]&amp;Commandes[[#This Row],[Famille de Produit]]</f>
        <v>202204CREMERIE</v>
      </c>
      <c r="J118" s="38">
        <v>202204</v>
      </c>
    </row>
    <row r="119" spans="1:10" ht="12" customHeight="1" x14ac:dyDescent="0.25">
      <c r="A119" s="9">
        <v>44670</v>
      </c>
      <c r="B119" s="10">
        <v>142655305</v>
      </c>
      <c r="C119" s="3">
        <v>5540246172978</v>
      </c>
      <c r="D119" s="9">
        <v>44672</v>
      </c>
      <c r="E119" s="11">
        <v>836</v>
      </c>
      <c r="F119" s="30" t="str">
        <f>VLOOKUP(Commandes[[#This Row],[Article Commande]],'Catégorie des articles'!A:D,4,0)</f>
        <v>CREMERIE</v>
      </c>
      <c r="G119" s="38">
        <v>202204</v>
      </c>
      <c r="H119" s="37" t="str">
        <f>Commandes[[#This Row],[Num CDE]]&amp;Commandes[[#This Row],[AnnéeMois]]</f>
        <v>142655305202204</v>
      </c>
      <c r="I119" t="str">
        <f>Commandes[[#This Row],[AnnéeMois]]&amp;Commandes[[#This Row],[Famille de Produit]]</f>
        <v>202204CREMERIE</v>
      </c>
      <c r="J119" s="38">
        <v>202204</v>
      </c>
    </row>
    <row r="120" spans="1:10" ht="12" customHeight="1" x14ac:dyDescent="0.25">
      <c r="A120" s="6">
        <v>44670</v>
      </c>
      <c r="B120" s="7">
        <v>142655305</v>
      </c>
      <c r="C120" s="3">
        <v>5540246176294</v>
      </c>
      <c r="D120" s="6">
        <v>44672</v>
      </c>
      <c r="E120" s="8">
        <v>4455</v>
      </c>
      <c r="F120" s="30" t="str">
        <f>VLOOKUP(Commandes[[#This Row],[Article Commande]],'Catégorie des articles'!A:D,4,0)</f>
        <v>CREMERIE</v>
      </c>
      <c r="G120" s="38">
        <v>202204</v>
      </c>
      <c r="H120" s="37" t="str">
        <f>Commandes[[#This Row],[Num CDE]]&amp;Commandes[[#This Row],[AnnéeMois]]</f>
        <v>142655305202204</v>
      </c>
      <c r="I120" t="str">
        <f>Commandes[[#This Row],[AnnéeMois]]&amp;Commandes[[#This Row],[Famille de Produit]]</f>
        <v>202204CREMERIE</v>
      </c>
      <c r="J120" s="38">
        <v>202204</v>
      </c>
    </row>
    <row r="121" spans="1:10" ht="12" customHeight="1" x14ac:dyDescent="0.25">
      <c r="A121" s="9">
        <v>44670</v>
      </c>
      <c r="B121" s="10">
        <v>142655305</v>
      </c>
      <c r="C121" s="3">
        <v>5540246176295</v>
      </c>
      <c r="D121" s="9">
        <v>44672</v>
      </c>
      <c r="E121" s="11">
        <v>7424</v>
      </c>
      <c r="F121" s="30" t="str">
        <f>VLOOKUP(Commandes[[#This Row],[Article Commande]],'Catégorie des articles'!A:D,4,0)</f>
        <v>CREMERIE</v>
      </c>
      <c r="G121" s="38">
        <v>202204</v>
      </c>
      <c r="H121" s="37" t="str">
        <f>Commandes[[#This Row],[Num CDE]]&amp;Commandes[[#This Row],[AnnéeMois]]</f>
        <v>142655305202204</v>
      </c>
      <c r="I121" t="str">
        <f>Commandes[[#This Row],[AnnéeMois]]&amp;Commandes[[#This Row],[Famille de Produit]]</f>
        <v>202204CREMERIE</v>
      </c>
      <c r="J121" s="38">
        <v>202204</v>
      </c>
    </row>
    <row r="122" spans="1:10" ht="12" customHeight="1" x14ac:dyDescent="0.25">
      <c r="A122" s="6">
        <v>44670</v>
      </c>
      <c r="B122" s="7">
        <v>142655305</v>
      </c>
      <c r="C122" s="3">
        <v>5540246184808</v>
      </c>
      <c r="D122" s="6">
        <v>44672</v>
      </c>
      <c r="E122" s="8">
        <v>2088</v>
      </c>
      <c r="F122" s="30" t="str">
        <f>VLOOKUP(Commandes[[#This Row],[Article Commande]],'Catégorie des articles'!A:D,4,0)</f>
        <v>CREMERIE</v>
      </c>
      <c r="G122" s="38">
        <v>202204</v>
      </c>
      <c r="H122" s="37" t="str">
        <f>Commandes[[#This Row],[Num CDE]]&amp;Commandes[[#This Row],[AnnéeMois]]</f>
        <v>142655305202204</v>
      </c>
      <c r="I122" t="str">
        <f>Commandes[[#This Row],[AnnéeMois]]&amp;Commandes[[#This Row],[Famille de Produit]]</f>
        <v>202204CREMERIE</v>
      </c>
      <c r="J122" s="38">
        <v>202204</v>
      </c>
    </row>
    <row r="123" spans="1:10" ht="12" customHeight="1" x14ac:dyDescent="0.25">
      <c r="A123" s="9">
        <v>44670</v>
      </c>
      <c r="B123" s="10">
        <v>142655305</v>
      </c>
      <c r="C123" s="3">
        <v>5540246187987</v>
      </c>
      <c r="D123" s="9">
        <v>44672</v>
      </c>
      <c r="E123" s="11">
        <v>4455</v>
      </c>
      <c r="F123" s="30" t="str">
        <f>VLOOKUP(Commandes[[#This Row],[Article Commande]],'Catégorie des articles'!A:D,4,0)</f>
        <v>CREMERIE</v>
      </c>
      <c r="G123" s="38">
        <v>202204</v>
      </c>
      <c r="H123" s="37" t="str">
        <f>Commandes[[#This Row],[Num CDE]]&amp;Commandes[[#This Row],[AnnéeMois]]</f>
        <v>142655305202204</v>
      </c>
      <c r="I123" t="str">
        <f>Commandes[[#This Row],[AnnéeMois]]&amp;Commandes[[#This Row],[Famille de Produit]]</f>
        <v>202204CREMERIE</v>
      </c>
      <c r="J123" s="38">
        <v>202204</v>
      </c>
    </row>
    <row r="124" spans="1:10" ht="12" customHeight="1" x14ac:dyDescent="0.25">
      <c r="A124" s="9">
        <v>44670</v>
      </c>
      <c r="B124" s="10">
        <v>142655305</v>
      </c>
      <c r="C124" s="3">
        <v>5540246188200</v>
      </c>
      <c r="D124" s="9">
        <v>44672</v>
      </c>
      <c r="E124" s="11">
        <v>372</v>
      </c>
      <c r="F124" s="30" t="str">
        <f>VLOOKUP(Commandes[[#This Row],[Article Commande]],'Catégorie des articles'!A:D,4,0)</f>
        <v>CREMERIE</v>
      </c>
      <c r="G124" s="38">
        <v>202204</v>
      </c>
      <c r="H124" s="37" t="str">
        <f>Commandes[[#This Row],[Num CDE]]&amp;Commandes[[#This Row],[AnnéeMois]]</f>
        <v>142655305202204</v>
      </c>
      <c r="I124" t="str">
        <f>Commandes[[#This Row],[AnnéeMois]]&amp;Commandes[[#This Row],[Famille de Produit]]</f>
        <v>202204CREMERIE</v>
      </c>
      <c r="J124" s="38">
        <v>202204</v>
      </c>
    </row>
    <row r="125" spans="1:10" ht="12" customHeight="1" x14ac:dyDescent="0.25">
      <c r="A125" s="6">
        <v>44671</v>
      </c>
      <c r="B125" s="7">
        <v>142655325</v>
      </c>
      <c r="C125" s="3">
        <v>5540246176294</v>
      </c>
      <c r="D125" s="6">
        <v>44675</v>
      </c>
      <c r="E125" s="8">
        <v>1485</v>
      </c>
      <c r="F125" s="30" t="str">
        <f>VLOOKUP(Commandes[[#This Row],[Article Commande]],'Catégorie des articles'!A:D,4,0)</f>
        <v>CREMERIE</v>
      </c>
      <c r="G125" s="38">
        <v>202204</v>
      </c>
      <c r="H125" s="37" t="str">
        <f>Commandes[[#This Row],[Num CDE]]&amp;Commandes[[#This Row],[AnnéeMois]]</f>
        <v>142655325202204</v>
      </c>
      <c r="I125" t="str">
        <f>Commandes[[#This Row],[AnnéeMois]]&amp;Commandes[[#This Row],[Famille de Produit]]</f>
        <v>202204CREMERIE</v>
      </c>
      <c r="J125" s="38">
        <v>202204</v>
      </c>
    </row>
    <row r="126" spans="1:10" ht="12" customHeight="1" x14ac:dyDescent="0.25">
      <c r="A126" s="9">
        <v>44671</v>
      </c>
      <c r="B126" s="10">
        <v>142655325</v>
      </c>
      <c r="C126" s="3">
        <v>5540246176295</v>
      </c>
      <c r="D126" s="9">
        <v>44675</v>
      </c>
      <c r="E126" s="11">
        <v>7424</v>
      </c>
      <c r="F126" s="30" t="str">
        <f>VLOOKUP(Commandes[[#This Row],[Article Commande]],'Catégorie des articles'!A:D,4,0)</f>
        <v>CREMERIE</v>
      </c>
      <c r="G126" s="38">
        <v>202204</v>
      </c>
      <c r="H126" s="37" t="str">
        <f>Commandes[[#This Row],[Num CDE]]&amp;Commandes[[#This Row],[AnnéeMois]]</f>
        <v>142655325202204</v>
      </c>
      <c r="I126" t="str">
        <f>Commandes[[#This Row],[AnnéeMois]]&amp;Commandes[[#This Row],[Famille de Produit]]</f>
        <v>202204CREMERIE</v>
      </c>
      <c r="J126" s="38">
        <v>202204</v>
      </c>
    </row>
    <row r="127" spans="1:10" ht="12" customHeight="1" x14ac:dyDescent="0.25">
      <c r="A127" s="9">
        <v>44671</v>
      </c>
      <c r="B127" s="10">
        <v>142655325</v>
      </c>
      <c r="C127" s="3">
        <v>5540246184808</v>
      </c>
      <c r="D127" s="9">
        <v>44675</v>
      </c>
      <c r="E127" s="11">
        <v>2088</v>
      </c>
      <c r="F127" s="30" t="str">
        <f>VLOOKUP(Commandes[[#This Row],[Article Commande]],'Catégorie des articles'!A:D,4,0)</f>
        <v>CREMERIE</v>
      </c>
      <c r="G127" s="38">
        <v>202204</v>
      </c>
      <c r="H127" s="37" t="str">
        <f>Commandes[[#This Row],[Num CDE]]&amp;Commandes[[#This Row],[AnnéeMois]]</f>
        <v>142655325202204</v>
      </c>
      <c r="I127" t="str">
        <f>Commandes[[#This Row],[AnnéeMois]]&amp;Commandes[[#This Row],[Famille de Produit]]</f>
        <v>202204CREMERIE</v>
      </c>
      <c r="J127" s="38">
        <v>202204</v>
      </c>
    </row>
    <row r="128" spans="1:10" ht="12" customHeight="1" x14ac:dyDescent="0.25">
      <c r="A128" s="6">
        <v>44671</v>
      </c>
      <c r="B128" s="7">
        <v>142655325</v>
      </c>
      <c r="C128" s="3">
        <v>5540246188200</v>
      </c>
      <c r="D128" s="6">
        <v>44675</v>
      </c>
      <c r="E128" s="8">
        <v>743</v>
      </c>
      <c r="F128" s="30" t="str">
        <f>VLOOKUP(Commandes[[#This Row],[Article Commande]],'Catégorie des articles'!A:D,4,0)</f>
        <v>CREMERIE</v>
      </c>
      <c r="G128" s="38">
        <v>202204</v>
      </c>
      <c r="H128" s="37" t="str">
        <f>Commandes[[#This Row],[Num CDE]]&amp;Commandes[[#This Row],[AnnéeMois]]</f>
        <v>142655325202204</v>
      </c>
      <c r="I128" t="str">
        <f>Commandes[[#This Row],[AnnéeMois]]&amp;Commandes[[#This Row],[Famille de Produit]]</f>
        <v>202204CREMERIE</v>
      </c>
      <c r="J128" s="38">
        <v>202204</v>
      </c>
    </row>
    <row r="129" spans="1:10" ht="12" customHeight="1" x14ac:dyDescent="0.25">
      <c r="A129" s="9">
        <v>44671</v>
      </c>
      <c r="B129" s="10">
        <v>142655331</v>
      </c>
      <c r="C129" s="3">
        <v>5540246172539</v>
      </c>
      <c r="D129" s="9">
        <v>44675</v>
      </c>
      <c r="E129" s="11">
        <v>47</v>
      </c>
      <c r="F129" s="30" t="str">
        <f>VLOOKUP(Commandes[[#This Row],[Article Commande]],'Catégorie des articles'!A:D,4,0)</f>
        <v>CREMERIE</v>
      </c>
      <c r="G129" s="38">
        <v>202204</v>
      </c>
      <c r="H129" s="37" t="str">
        <f>Commandes[[#This Row],[Num CDE]]&amp;Commandes[[#This Row],[AnnéeMois]]</f>
        <v>142655331202204</v>
      </c>
      <c r="I129" t="str">
        <f>Commandes[[#This Row],[AnnéeMois]]&amp;Commandes[[#This Row],[Famille de Produit]]</f>
        <v>202204CREMERIE</v>
      </c>
      <c r="J129" s="38">
        <v>202204</v>
      </c>
    </row>
    <row r="130" spans="1:10" ht="12" customHeight="1" x14ac:dyDescent="0.25">
      <c r="A130" s="6">
        <v>44671</v>
      </c>
      <c r="B130" s="7">
        <v>142655334</v>
      </c>
      <c r="C130" s="3">
        <v>5540246185429</v>
      </c>
      <c r="D130" s="6">
        <v>44678</v>
      </c>
      <c r="E130" s="8">
        <v>140</v>
      </c>
      <c r="F130" s="30" t="str">
        <f>VLOOKUP(Commandes[[#This Row],[Article Commande]],'Catégorie des articles'!A:D,4,0)</f>
        <v>CREMERIE</v>
      </c>
      <c r="G130" s="38">
        <v>202204</v>
      </c>
      <c r="H130" s="37" t="str">
        <f>Commandes[[#This Row],[Num CDE]]&amp;Commandes[[#This Row],[AnnéeMois]]</f>
        <v>142655334202204</v>
      </c>
      <c r="I130" t="str">
        <f>Commandes[[#This Row],[AnnéeMois]]&amp;Commandes[[#This Row],[Famille de Produit]]</f>
        <v>202204CREMERIE</v>
      </c>
      <c r="J130" s="38">
        <v>202204</v>
      </c>
    </row>
    <row r="131" spans="1:10" ht="12" customHeight="1" x14ac:dyDescent="0.25">
      <c r="A131" s="9">
        <v>44671</v>
      </c>
      <c r="B131" s="10">
        <v>142655334</v>
      </c>
      <c r="C131" s="3">
        <v>5540246185562</v>
      </c>
      <c r="D131" s="9">
        <v>44678</v>
      </c>
      <c r="E131" s="11">
        <v>279</v>
      </c>
      <c r="F131" s="30" t="str">
        <f>VLOOKUP(Commandes[[#This Row],[Article Commande]],'Catégorie des articles'!A:D,4,0)</f>
        <v>CREMERIE</v>
      </c>
      <c r="G131" s="38">
        <v>202204</v>
      </c>
      <c r="H131" s="37" t="str">
        <f>Commandes[[#This Row],[Num CDE]]&amp;Commandes[[#This Row],[AnnéeMois]]</f>
        <v>142655334202204</v>
      </c>
      <c r="I131" t="str">
        <f>Commandes[[#This Row],[AnnéeMois]]&amp;Commandes[[#This Row],[Famille de Produit]]</f>
        <v>202204CREMERIE</v>
      </c>
      <c r="J131" s="38">
        <v>202204</v>
      </c>
    </row>
    <row r="132" spans="1:10" ht="12" customHeight="1" x14ac:dyDescent="0.25">
      <c r="A132" s="6">
        <v>44671</v>
      </c>
      <c r="B132" s="7">
        <v>142655334</v>
      </c>
      <c r="C132" s="3">
        <v>5540246186325</v>
      </c>
      <c r="D132" s="6">
        <v>44678</v>
      </c>
      <c r="E132" s="8">
        <v>279</v>
      </c>
      <c r="F132" s="30" t="str">
        <f>VLOOKUP(Commandes[[#This Row],[Article Commande]],'Catégorie des articles'!A:D,4,0)</f>
        <v>CREMERIE</v>
      </c>
      <c r="G132" s="38">
        <v>202204</v>
      </c>
      <c r="H132" s="37" t="str">
        <f>Commandes[[#This Row],[Num CDE]]&amp;Commandes[[#This Row],[AnnéeMois]]</f>
        <v>142655334202204</v>
      </c>
      <c r="I132" t="str">
        <f>Commandes[[#This Row],[AnnéeMois]]&amp;Commandes[[#This Row],[Famille de Produit]]</f>
        <v>202204CREMERIE</v>
      </c>
      <c r="J132" s="38">
        <v>202204</v>
      </c>
    </row>
    <row r="133" spans="1:10" ht="12" customHeight="1" x14ac:dyDescent="0.25">
      <c r="A133" s="6">
        <v>44671</v>
      </c>
      <c r="B133" s="7">
        <v>142655344</v>
      </c>
      <c r="C133" s="3">
        <v>5540246183547</v>
      </c>
      <c r="D133" s="6">
        <v>44684</v>
      </c>
      <c r="E133" s="8">
        <v>6682</v>
      </c>
      <c r="F133" s="30" t="str">
        <f>VLOOKUP(Commandes[[#This Row],[Article Commande]],'Catégorie des articles'!A:D,4,0)</f>
        <v>VOLAILLE</v>
      </c>
      <c r="G133" s="38">
        <v>202204</v>
      </c>
      <c r="H133" s="37" t="str">
        <f>Commandes[[#This Row],[Num CDE]]&amp;Commandes[[#This Row],[AnnéeMois]]</f>
        <v>142655344202204</v>
      </c>
      <c r="I133" t="str">
        <f>Commandes[[#This Row],[AnnéeMois]]&amp;Commandes[[#This Row],[Famille de Produit]]</f>
        <v>202204VOLAILLE</v>
      </c>
      <c r="J133" s="38">
        <v>202204</v>
      </c>
    </row>
    <row r="134" spans="1:10" ht="12" customHeight="1" x14ac:dyDescent="0.25">
      <c r="A134" s="9">
        <v>44671</v>
      </c>
      <c r="B134" s="10">
        <v>142655344</v>
      </c>
      <c r="C134" s="3">
        <v>5540246185278</v>
      </c>
      <c r="D134" s="9">
        <v>44684</v>
      </c>
      <c r="E134" s="11">
        <v>3358</v>
      </c>
      <c r="F134" s="30" t="str">
        <f>VLOOKUP(Commandes[[#This Row],[Article Commande]],'Catégorie des articles'!A:D,4,0)</f>
        <v>VOLAILLE</v>
      </c>
      <c r="G134" s="38">
        <v>202204</v>
      </c>
      <c r="H134" s="37" t="str">
        <f>Commandes[[#This Row],[Num CDE]]&amp;Commandes[[#This Row],[AnnéeMois]]</f>
        <v>142655344202204</v>
      </c>
      <c r="I134" t="str">
        <f>Commandes[[#This Row],[AnnéeMois]]&amp;Commandes[[#This Row],[Famille de Produit]]</f>
        <v>202204VOLAILLE</v>
      </c>
      <c r="J134" s="38">
        <v>202204</v>
      </c>
    </row>
    <row r="135" spans="1:10" ht="12" customHeight="1" x14ac:dyDescent="0.25">
      <c r="A135" s="6">
        <v>44671</v>
      </c>
      <c r="B135" s="7">
        <v>142655345</v>
      </c>
      <c r="C135" s="3">
        <v>5540246181061</v>
      </c>
      <c r="D135" s="6">
        <v>44686</v>
      </c>
      <c r="E135" s="8">
        <v>5513</v>
      </c>
      <c r="F135" s="30" t="str">
        <f>VLOOKUP(Commandes[[#This Row],[Article Commande]],'Catégorie des articles'!A:D,4,0)</f>
        <v>VOLAILLE</v>
      </c>
      <c r="G135" s="38">
        <v>202204</v>
      </c>
      <c r="H135" s="37" t="str">
        <f>Commandes[[#This Row],[Num CDE]]&amp;Commandes[[#This Row],[AnnéeMois]]</f>
        <v>142655345202204</v>
      </c>
      <c r="I135" t="str">
        <f>Commandes[[#This Row],[AnnéeMois]]&amp;Commandes[[#This Row],[Famille de Produit]]</f>
        <v>202204VOLAILLE</v>
      </c>
      <c r="J135" s="38">
        <v>202204</v>
      </c>
    </row>
    <row r="136" spans="1:10" ht="12" customHeight="1" x14ac:dyDescent="0.25">
      <c r="A136" s="6">
        <v>44671</v>
      </c>
      <c r="B136" s="7">
        <v>142655350</v>
      </c>
      <c r="C136" s="3">
        <v>5540246193505</v>
      </c>
      <c r="D136" s="6">
        <v>44686</v>
      </c>
      <c r="E136" s="8">
        <v>15962</v>
      </c>
      <c r="F136" s="30" t="str">
        <f>VLOOKUP(Commandes[[#This Row],[Article Commande]],'Catégorie des articles'!A:D,4,0)</f>
        <v>BOULANGERIE</v>
      </c>
      <c r="G136" s="38">
        <v>202204</v>
      </c>
      <c r="H136" s="37" t="str">
        <f>Commandes[[#This Row],[Num CDE]]&amp;Commandes[[#This Row],[AnnéeMois]]</f>
        <v>142655350202204</v>
      </c>
      <c r="I136" t="str">
        <f>Commandes[[#This Row],[AnnéeMois]]&amp;Commandes[[#This Row],[Famille de Produit]]</f>
        <v>202204BOULANGERIE</v>
      </c>
      <c r="J136" s="38">
        <v>202204</v>
      </c>
    </row>
    <row r="137" spans="1:10" ht="12" customHeight="1" x14ac:dyDescent="0.25">
      <c r="A137" s="9">
        <v>44671</v>
      </c>
      <c r="B137" s="10">
        <v>142655351</v>
      </c>
      <c r="C137" s="3">
        <v>5540246193505</v>
      </c>
      <c r="D137" s="9">
        <v>44691</v>
      </c>
      <c r="E137" s="11">
        <v>19154</v>
      </c>
      <c r="F137" s="30" t="str">
        <f>VLOOKUP(Commandes[[#This Row],[Article Commande]],'Catégorie des articles'!A:D,4,0)</f>
        <v>BOULANGERIE</v>
      </c>
      <c r="G137" s="38">
        <v>202204</v>
      </c>
      <c r="H137" s="37" t="str">
        <f>Commandes[[#This Row],[Num CDE]]&amp;Commandes[[#This Row],[AnnéeMois]]</f>
        <v>142655351202204</v>
      </c>
      <c r="I137" t="str">
        <f>Commandes[[#This Row],[AnnéeMois]]&amp;Commandes[[#This Row],[Famille de Produit]]</f>
        <v>202204BOULANGERIE</v>
      </c>
      <c r="J137" s="38">
        <v>202204</v>
      </c>
    </row>
    <row r="138" spans="1:10" ht="12" customHeight="1" x14ac:dyDescent="0.25">
      <c r="A138" s="6">
        <v>44672</v>
      </c>
      <c r="B138" s="7">
        <v>142665361</v>
      </c>
      <c r="C138" s="3">
        <v>5540246171933</v>
      </c>
      <c r="D138" s="6">
        <v>44676</v>
      </c>
      <c r="E138" s="8">
        <v>1671</v>
      </c>
      <c r="F138" s="30" t="str">
        <f>VLOOKUP(Commandes[[#This Row],[Article Commande]],'Catégorie des articles'!A:D,4,0)</f>
        <v>CREMERIE</v>
      </c>
      <c r="G138" s="38">
        <v>202204</v>
      </c>
      <c r="H138" s="37" t="str">
        <f>Commandes[[#This Row],[Num CDE]]&amp;Commandes[[#This Row],[AnnéeMois]]</f>
        <v>142665361202204</v>
      </c>
      <c r="I138" t="str">
        <f>Commandes[[#This Row],[AnnéeMois]]&amp;Commandes[[#This Row],[Famille de Produit]]</f>
        <v>202204CREMERIE</v>
      </c>
      <c r="J138" s="38">
        <v>202204</v>
      </c>
    </row>
    <row r="139" spans="1:10" ht="12" customHeight="1" x14ac:dyDescent="0.25">
      <c r="A139" s="9">
        <v>44672</v>
      </c>
      <c r="B139" s="10">
        <v>142665361</v>
      </c>
      <c r="C139" s="3">
        <v>5540246172978</v>
      </c>
      <c r="D139" s="9">
        <v>44676</v>
      </c>
      <c r="E139" s="11">
        <v>836</v>
      </c>
      <c r="F139" s="30" t="str">
        <f>VLOOKUP(Commandes[[#This Row],[Article Commande]],'Catégorie des articles'!A:D,4,0)</f>
        <v>CREMERIE</v>
      </c>
      <c r="G139" s="38">
        <v>202204</v>
      </c>
      <c r="H139" s="37" t="str">
        <f>Commandes[[#This Row],[Num CDE]]&amp;Commandes[[#This Row],[AnnéeMois]]</f>
        <v>142665361202204</v>
      </c>
      <c r="I139" t="str">
        <f>Commandes[[#This Row],[AnnéeMois]]&amp;Commandes[[#This Row],[Famille de Produit]]</f>
        <v>202204CREMERIE</v>
      </c>
      <c r="J139" s="38">
        <v>202204</v>
      </c>
    </row>
    <row r="140" spans="1:10" ht="12" customHeight="1" x14ac:dyDescent="0.25">
      <c r="A140" s="6">
        <v>44672</v>
      </c>
      <c r="B140" s="7">
        <v>142665361</v>
      </c>
      <c r="C140" s="3">
        <v>5540246174174</v>
      </c>
      <c r="D140" s="6">
        <v>44676</v>
      </c>
      <c r="E140" s="8">
        <v>464</v>
      </c>
      <c r="F140" s="30" t="str">
        <f>VLOOKUP(Commandes[[#This Row],[Article Commande]],'Catégorie des articles'!A:D,4,0)</f>
        <v>CREMERIE</v>
      </c>
      <c r="G140" s="38">
        <v>202204</v>
      </c>
      <c r="H140" s="37" t="str">
        <f>Commandes[[#This Row],[Num CDE]]&amp;Commandes[[#This Row],[AnnéeMois]]</f>
        <v>142665361202204</v>
      </c>
      <c r="I140" t="str">
        <f>Commandes[[#This Row],[AnnéeMois]]&amp;Commandes[[#This Row],[Famille de Produit]]</f>
        <v>202204CREMERIE</v>
      </c>
      <c r="J140" s="38">
        <v>202204</v>
      </c>
    </row>
    <row r="141" spans="1:10" ht="12" customHeight="1" x14ac:dyDescent="0.25">
      <c r="A141" s="9">
        <v>44672</v>
      </c>
      <c r="B141" s="10">
        <v>142665361</v>
      </c>
      <c r="C141" s="3">
        <v>5540246176294</v>
      </c>
      <c r="D141" s="9">
        <v>44676</v>
      </c>
      <c r="E141" s="11">
        <v>4455</v>
      </c>
      <c r="F141" s="30" t="str">
        <f>VLOOKUP(Commandes[[#This Row],[Article Commande]],'Catégorie des articles'!A:D,4,0)</f>
        <v>CREMERIE</v>
      </c>
      <c r="G141" s="38">
        <v>202204</v>
      </c>
      <c r="H141" s="37" t="str">
        <f>Commandes[[#This Row],[Num CDE]]&amp;Commandes[[#This Row],[AnnéeMois]]</f>
        <v>142665361202204</v>
      </c>
      <c r="I141" t="str">
        <f>Commandes[[#This Row],[AnnéeMois]]&amp;Commandes[[#This Row],[Famille de Produit]]</f>
        <v>202204CREMERIE</v>
      </c>
      <c r="J141" s="38">
        <v>202204</v>
      </c>
    </row>
    <row r="142" spans="1:10" ht="12" customHeight="1" x14ac:dyDescent="0.25">
      <c r="A142" s="6">
        <v>44672</v>
      </c>
      <c r="B142" s="7">
        <v>142665361</v>
      </c>
      <c r="C142" s="3">
        <v>5540246176295</v>
      </c>
      <c r="D142" s="6">
        <v>44676</v>
      </c>
      <c r="E142" s="8">
        <v>7424</v>
      </c>
      <c r="F142" s="30" t="str">
        <f>VLOOKUP(Commandes[[#This Row],[Article Commande]],'Catégorie des articles'!A:D,4,0)</f>
        <v>CREMERIE</v>
      </c>
      <c r="G142" s="38">
        <v>202204</v>
      </c>
      <c r="H142" s="37" t="str">
        <f>Commandes[[#This Row],[Num CDE]]&amp;Commandes[[#This Row],[AnnéeMois]]</f>
        <v>142665361202204</v>
      </c>
      <c r="I142" t="str">
        <f>Commandes[[#This Row],[AnnéeMois]]&amp;Commandes[[#This Row],[Famille de Produit]]</f>
        <v>202204CREMERIE</v>
      </c>
      <c r="J142" s="38">
        <v>202204</v>
      </c>
    </row>
    <row r="143" spans="1:10" ht="12" customHeight="1" x14ac:dyDescent="0.25">
      <c r="A143" s="9">
        <v>44672</v>
      </c>
      <c r="B143" s="10">
        <v>142665361</v>
      </c>
      <c r="C143" s="3">
        <v>5540246184808</v>
      </c>
      <c r="D143" s="9">
        <v>44676</v>
      </c>
      <c r="E143" s="11">
        <v>2088</v>
      </c>
      <c r="F143" s="30" t="str">
        <f>VLOOKUP(Commandes[[#This Row],[Article Commande]],'Catégorie des articles'!A:D,4,0)</f>
        <v>CREMERIE</v>
      </c>
      <c r="G143" s="38">
        <v>202204</v>
      </c>
      <c r="H143" s="37" t="str">
        <f>Commandes[[#This Row],[Num CDE]]&amp;Commandes[[#This Row],[AnnéeMois]]</f>
        <v>142665361202204</v>
      </c>
      <c r="I143" t="str">
        <f>Commandes[[#This Row],[AnnéeMois]]&amp;Commandes[[#This Row],[Famille de Produit]]</f>
        <v>202204CREMERIE</v>
      </c>
      <c r="J143" s="38">
        <v>202204</v>
      </c>
    </row>
    <row r="144" spans="1:10" ht="12" customHeight="1" x14ac:dyDescent="0.25">
      <c r="A144" s="9">
        <v>44672</v>
      </c>
      <c r="B144" s="10">
        <v>142665361</v>
      </c>
      <c r="C144" s="3">
        <v>5540246188200</v>
      </c>
      <c r="D144" s="9">
        <v>44676</v>
      </c>
      <c r="E144" s="11">
        <v>743</v>
      </c>
      <c r="F144" s="30" t="str">
        <f>VLOOKUP(Commandes[[#This Row],[Article Commande]],'Catégorie des articles'!A:D,4,0)</f>
        <v>CREMERIE</v>
      </c>
      <c r="G144" s="38">
        <v>202204</v>
      </c>
      <c r="H144" s="37" t="str">
        <f>Commandes[[#This Row],[Num CDE]]&amp;Commandes[[#This Row],[AnnéeMois]]</f>
        <v>142665361202204</v>
      </c>
      <c r="I144" t="str">
        <f>Commandes[[#This Row],[AnnéeMois]]&amp;Commandes[[#This Row],[Famille de Produit]]</f>
        <v>202204CREMERIE</v>
      </c>
      <c r="J144" s="38">
        <v>202204</v>
      </c>
    </row>
    <row r="145" spans="1:10" ht="12" customHeight="1" x14ac:dyDescent="0.25">
      <c r="A145" s="6">
        <v>44672</v>
      </c>
      <c r="B145" s="7">
        <v>142665365</v>
      </c>
      <c r="C145" s="3">
        <v>5540246173472</v>
      </c>
      <c r="D145" s="6">
        <v>44679</v>
      </c>
      <c r="E145" s="8">
        <v>140</v>
      </c>
      <c r="F145" s="30" t="str">
        <f>VLOOKUP(Commandes[[#This Row],[Article Commande]],'Catégorie des articles'!A:D,4,0)</f>
        <v>CREMERIE</v>
      </c>
      <c r="G145" s="38">
        <v>202204</v>
      </c>
      <c r="H145" s="37" t="str">
        <f>Commandes[[#This Row],[Num CDE]]&amp;Commandes[[#This Row],[AnnéeMois]]</f>
        <v>142665365202204</v>
      </c>
      <c r="I145" t="str">
        <f>Commandes[[#This Row],[AnnéeMois]]&amp;Commandes[[#This Row],[Famille de Produit]]</f>
        <v>202204CREMERIE</v>
      </c>
      <c r="J145" s="38">
        <v>202204</v>
      </c>
    </row>
    <row r="146" spans="1:10" ht="12" customHeight="1" x14ac:dyDescent="0.25">
      <c r="A146" s="9">
        <v>44672</v>
      </c>
      <c r="B146" s="10">
        <v>142665365</v>
      </c>
      <c r="C146" s="3">
        <v>5540246174095</v>
      </c>
      <c r="D146" s="9">
        <v>44679</v>
      </c>
      <c r="E146" s="11">
        <v>56</v>
      </c>
      <c r="F146" s="30" t="str">
        <f>VLOOKUP(Commandes[[#This Row],[Article Commande]],'Catégorie des articles'!A:D,4,0)</f>
        <v>CREMERIE</v>
      </c>
      <c r="G146" s="38">
        <v>202204</v>
      </c>
      <c r="H146" s="37" t="str">
        <f>Commandes[[#This Row],[Num CDE]]&amp;Commandes[[#This Row],[AnnéeMois]]</f>
        <v>142665365202204</v>
      </c>
      <c r="I146" t="str">
        <f>Commandes[[#This Row],[AnnéeMois]]&amp;Commandes[[#This Row],[Famille de Produit]]</f>
        <v>202204CREMERIE</v>
      </c>
      <c r="J146" s="38">
        <v>202204</v>
      </c>
    </row>
    <row r="147" spans="1:10" ht="12" customHeight="1" x14ac:dyDescent="0.25">
      <c r="A147" s="6">
        <v>44672</v>
      </c>
      <c r="B147" s="7">
        <v>142665365</v>
      </c>
      <c r="C147" s="3">
        <v>5540246175049</v>
      </c>
      <c r="D147" s="6">
        <v>44679</v>
      </c>
      <c r="E147" s="8">
        <v>279</v>
      </c>
      <c r="F147" s="30" t="str">
        <f>VLOOKUP(Commandes[[#This Row],[Article Commande]],'Catégorie des articles'!A:D,4,0)</f>
        <v>CREMERIE</v>
      </c>
      <c r="G147" s="38">
        <v>202204</v>
      </c>
      <c r="H147" s="37" t="str">
        <f>Commandes[[#This Row],[Num CDE]]&amp;Commandes[[#This Row],[AnnéeMois]]</f>
        <v>142665365202204</v>
      </c>
      <c r="I147" t="str">
        <f>Commandes[[#This Row],[AnnéeMois]]&amp;Commandes[[#This Row],[Famille de Produit]]</f>
        <v>202204CREMERIE</v>
      </c>
      <c r="J147" s="38">
        <v>202204</v>
      </c>
    </row>
    <row r="148" spans="1:10" ht="12" customHeight="1" x14ac:dyDescent="0.25">
      <c r="A148" s="9">
        <v>44672</v>
      </c>
      <c r="B148" s="10">
        <v>142665365</v>
      </c>
      <c r="C148" s="3">
        <v>5540246175050</v>
      </c>
      <c r="D148" s="9">
        <v>44679</v>
      </c>
      <c r="E148" s="11">
        <v>279</v>
      </c>
      <c r="F148" s="30" t="str">
        <f>VLOOKUP(Commandes[[#This Row],[Article Commande]],'Catégorie des articles'!A:D,4,0)</f>
        <v>CREMERIE</v>
      </c>
      <c r="G148" s="38">
        <v>202204</v>
      </c>
      <c r="H148" s="37" t="str">
        <f>Commandes[[#This Row],[Num CDE]]&amp;Commandes[[#This Row],[AnnéeMois]]</f>
        <v>142665365202204</v>
      </c>
      <c r="I148" t="str">
        <f>Commandes[[#This Row],[AnnéeMois]]&amp;Commandes[[#This Row],[Famille de Produit]]</f>
        <v>202204CREMERIE</v>
      </c>
      <c r="J148" s="38">
        <v>202204</v>
      </c>
    </row>
    <row r="149" spans="1:10" ht="12" customHeight="1" x14ac:dyDescent="0.25">
      <c r="A149" s="6">
        <v>44672</v>
      </c>
      <c r="B149" s="7">
        <v>142665365</v>
      </c>
      <c r="C149" s="3">
        <v>5540246190743</v>
      </c>
      <c r="D149" s="6">
        <v>44679</v>
      </c>
      <c r="E149" s="8">
        <v>279</v>
      </c>
      <c r="F149" s="30" t="str">
        <f>VLOOKUP(Commandes[[#This Row],[Article Commande]],'Catégorie des articles'!A:D,4,0)</f>
        <v>CREMERIE</v>
      </c>
      <c r="G149" s="38">
        <v>202204</v>
      </c>
      <c r="H149" s="37" t="str">
        <f>Commandes[[#This Row],[Num CDE]]&amp;Commandes[[#This Row],[AnnéeMois]]</f>
        <v>142665365202204</v>
      </c>
      <c r="I149" t="str">
        <f>Commandes[[#This Row],[AnnéeMois]]&amp;Commandes[[#This Row],[Famille de Produit]]</f>
        <v>202204CREMERIE</v>
      </c>
      <c r="J149" s="38">
        <v>202204</v>
      </c>
    </row>
    <row r="150" spans="1:10" ht="12" customHeight="1" x14ac:dyDescent="0.25">
      <c r="A150" s="9">
        <v>44672</v>
      </c>
      <c r="B150" s="10">
        <v>142665370</v>
      </c>
      <c r="C150" s="3">
        <v>5540246188224</v>
      </c>
      <c r="D150" s="9">
        <v>44686</v>
      </c>
      <c r="E150" s="11">
        <v>1207</v>
      </c>
      <c r="F150" s="30" t="str">
        <f>VLOOKUP(Commandes[[#This Row],[Article Commande]],'Catégorie des articles'!A:D,4,0)</f>
        <v>VOLAILLE</v>
      </c>
      <c r="G150" s="38">
        <v>202204</v>
      </c>
      <c r="H150" s="37" t="str">
        <f>Commandes[[#This Row],[Num CDE]]&amp;Commandes[[#This Row],[AnnéeMois]]</f>
        <v>142665370202204</v>
      </c>
      <c r="I150" t="str">
        <f>Commandes[[#This Row],[AnnéeMois]]&amp;Commandes[[#This Row],[Famille de Produit]]</f>
        <v>202204VOLAILLE</v>
      </c>
      <c r="J150" s="38">
        <v>202204</v>
      </c>
    </row>
    <row r="151" spans="1:10" ht="12" customHeight="1" x14ac:dyDescent="0.25">
      <c r="A151" s="6">
        <v>44672</v>
      </c>
      <c r="B151" s="7">
        <v>142665373</v>
      </c>
      <c r="C151" s="3">
        <v>5540246183556</v>
      </c>
      <c r="D151" s="6">
        <v>44679</v>
      </c>
      <c r="E151" s="8">
        <v>1782</v>
      </c>
      <c r="F151" s="30" t="str">
        <f>VLOOKUP(Commandes[[#This Row],[Article Commande]],'Catégorie des articles'!A:D,4,0)</f>
        <v>MIX LEGUMES</v>
      </c>
      <c r="G151" s="38">
        <v>202204</v>
      </c>
      <c r="H151" s="37" t="str">
        <f>Commandes[[#This Row],[Num CDE]]&amp;Commandes[[#This Row],[AnnéeMois]]</f>
        <v>142665373202204</v>
      </c>
      <c r="I151" t="str">
        <f>Commandes[[#This Row],[AnnéeMois]]&amp;Commandes[[#This Row],[Famille de Produit]]</f>
        <v>202204MIX LEGUMES</v>
      </c>
      <c r="J151" s="38">
        <v>202204</v>
      </c>
    </row>
    <row r="152" spans="1:10" ht="12" customHeight="1" x14ac:dyDescent="0.25">
      <c r="A152" s="9">
        <v>44672</v>
      </c>
      <c r="B152" s="10">
        <v>142665373</v>
      </c>
      <c r="C152" s="3">
        <v>5540246183558</v>
      </c>
      <c r="D152" s="9">
        <v>44679</v>
      </c>
      <c r="E152" s="11">
        <v>1300</v>
      </c>
      <c r="F152" s="30" t="str">
        <f>VLOOKUP(Commandes[[#This Row],[Article Commande]],'Catégorie des articles'!A:D,4,0)</f>
        <v>MIX LEGUMES</v>
      </c>
      <c r="G152" s="38">
        <v>202204</v>
      </c>
      <c r="H152" s="37" t="str">
        <f>Commandes[[#This Row],[Num CDE]]&amp;Commandes[[#This Row],[AnnéeMois]]</f>
        <v>142665373202204</v>
      </c>
      <c r="I152" t="str">
        <f>Commandes[[#This Row],[AnnéeMois]]&amp;Commandes[[#This Row],[Famille de Produit]]</f>
        <v>202204MIX LEGUMES</v>
      </c>
      <c r="J152" s="38">
        <v>202204</v>
      </c>
    </row>
    <row r="153" spans="1:10" ht="12" customHeight="1" x14ac:dyDescent="0.25">
      <c r="A153" s="6">
        <v>44672</v>
      </c>
      <c r="B153" s="7">
        <v>142665373</v>
      </c>
      <c r="C153" s="3">
        <v>5540246192209</v>
      </c>
      <c r="D153" s="6">
        <v>44679</v>
      </c>
      <c r="E153" s="8">
        <v>1114</v>
      </c>
      <c r="F153" s="30" t="str">
        <f>VLOOKUP(Commandes[[#This Row],[Article Commande]],'Catégorie des articles'!A:D,4,0)</f>
        <v>MIX LEGUMES</v>
      </c>
      <c r="G153" s="38">
        <v>202204</v>
      </c>
      <c r="H153" s="37" t="str">
        <f>Commandes[[#This Row],[Num CDE]]&amp;Commandes[[#This Row],[AnnéeMois]]</f>
        <v>142665373202204</v>
      </c>
      <c r="I153" t="str">
        <f>Commandes[[#This Row],[AnnéeMois]]&amp;Commandes[[#This Row],[Famille de Produit]]</f>
        <v>202204MIX LEGUMES</v>
      </c>
      <c r="J153" s="38">
        <v>202204</v>
      </c>
    </row>
    <row r="154" spans="1:10" ht="12" customHeight="1" x14ac:dyDescent="0.25">
      <c r="A154" s="9">
        <v>44672</v>
      </c>
      <c r="B154" s="10">
        <v>142665373</v>
      </c>
      <c r="C154" s="3">
        <v>5540246192462</v>
      </c>
      <c r="D154" s="9">
        <v>44679</v>
      </c>
      <c r="E154" s="11">
        <v>2228</v>
      </c>
      <c r="F154" s="30" t="str">
        <f>VLOOKUP(Commandes[[#This Row],[Article Commande]],'Catégorie des articles'!A:D,4,0)</f>
        <v>MIX LEGUMES</v>
      </c>
      <c r="G154" s="38">
        <v>202204</v>
      </c>
      <c r="H154" s="37" t="str">
        <f>Commandes[[#This Row],[Num CDE]]&amp;Commandes[[#This Row],[AnnéeMois]]</f>
        <v>142665373202204</v>
      </c>
      <c r="I154" t="str">
        <f>Commandes[[#This Row],[AnnéeMois]]&amp;Commandes[[#This Row],[Famille de Produit]]</f>
        <v>202204MIX LEGUMES</v>
      </c>
      <c r="J154" s="38">
        <v>202204</v>
      </c>
    </row>
    <row r="155" spans="1:10" ht="12" customHeight="1" x14ac:dyDescent="0.25">
      <c r="A155" s="6">
        <v>44672</v>
      </c>
      <c r="B155" s="7">
        <v>142665373</v>
      </c>
      <c r="C155" s="3">
        <v>5540246192594</v>
      </c>
      <c r="D155" s="6">
        <v>44679</v>
      </c>
      <c r="E155" s="8">
        <v>743</v>
      </c>
      <c r="F155" s="30" t="str">
        <f>VLOOKUP(Commandes[[#This Row],[Article Commande]],'Catégorie des articles'!A:D,4,0)</f>
        <v>MIX LEGUMES</v>
      </c>
      <c r="G155" s="38">
        <v>202204</v>
      </c>
      <c r="H155" s="37" t="str">
        <f>Commandes[[#This Row],[Num CDE]]&amp;Commandes[[#This Row],[AnnéeMois]]</f>
        <v>142665373202204</v>
      </c>
      <c r="I155" t="str">
        <f>Commandes[[#This Row],[AnnéeMois]]&amp;Commandes[[#This Row],[Famille de Produit]]</f>
        <v>202204MIX LEGUMES</v>
      </c>
      <c r="J155" s="38">
        <v>202204</v>
      </c>
    </row>
    <row r="156" spans="1:10" ht="12" customHeight="1" x14ac:dyDescent="0.25">
      <c r="A156" s="9">
        <v>44672</v>
      </c>
      <c r="B156" s="10">
        <v>142665376</v>
      </c>
      <c r="C156" s="3">
        <v>5540246170256</v>
      </c>
      <c r="D156" s="9">
        <v>44683</v>
      </c>
      <c r="E156" s="11">
        <v>3351</v>
      </c>
      <c r="F156" s="30" t="str">
        <f>VLOOKUP(Commandes[[#This Row],[Article Commande]],'Catégorie des articles'!A:D,4,0)</f>
        <v>BOULANGERIE</v>
      </c>
      <c r="G156" s="38">
        <v>202204</v>
      </c>
      <c r="H156" s="37" t="str">
        <f>Commandes[[#This Row],[Num CDE]]&amp;Commandes[[#This Row],[AnnéeMois]]</f>
        <v>142665376202204</v>
      </c>
      <c r="I156" t="str">
        <f>Commandes[[#This Row],[AnnéeMois]]&amp;Commandes[[#This Row],[Famille de Produit]]</f>
        <v>202204BOULANGERIE</v>
      </c>
      <c r="J156" s="38">
        <v>202204</v>
      </c>
    </row>
    <row r="157" spans="1:10" ht="12" customHeight="1" x14ac:dyDescent="0.25">
      <c r="A157" s="6">
        <v>44672</v>
      </c>
      <c r="B157" s="7">
        <v>142665378</v>
      </c>
      <c r="C157" s="3">
        <v>5540246191596</v>
      </c>
      <c r="D157" s="6">
        <v>44678</v>
      </c>
      <c r="E157" s="8">
        <v>149</v>
      </c>
      <c r="F157" s="30" t="str">
        <f>VLOOKUP(Commandes[[#This Row],[Article Commande]],'Catégorie des articles'!A:D,4,0)</f>
        <v>BOULANGERIE</v>
      </c>
      <c r="G157" s="38">
        <v>202204</v>
      </c>
      <c r="H157" s="37" t="str">
        <f>Commandes[[#This Row],[Num CDE]]&amp;Commandes[[#This Row],[AnnéeMois]]</f>
        <v>142665378202204</v>
      </c>
      <c r="I157" t="str">
        <f>Commandes[[#This Row],[AnnéeMois]]&amp;Commandes[[#This Row],[Famille de Produit]]</f>
        <v>202204BOULANGERIE</v>
      </c>
      <c r="J157" s="38">
        <v>202204</v>
      </c>
    </row>
    <row r="158" spans="1:10" ht="12" customHeight="1" x14ac:dyDescent="0.25">
      <c r="A158" s="9">
        <v>44672</v>
      </c>
      <c r="B158" s="10">
        <v>142665379</v>
      </c>
      <c r="C158" s="3">
        <v>5540246180522</v>
      </c>
      <c r="D158" s="9">
        <v>44685</v>
      </c>
      <c r="E158" s="11">
        <v>1337</v>
      </c>
      <c r="F158" s="30" t="str">
        <f>VLOOKUP(Commandes[[#This Row],[Article Commande]],'Catégorie des articles'!A:D,4,0)</f>
        <v>BOULANGERIE</v>
      </c>
      <c r="G158" s="38">
        <v>202204</v>
      </c>
      <c r="H158" s="37" t="str">
        <f>Commandes[[#This Row],[Num CDE]]&amp;Commandes[[#This Row],[AnnéeMois]]</f>
        <v>142665379202204</v>
      </c>
      <c r="I158" t="str">
        <f>Commandes[[#This Row],[AnnéeMois]]&amp;Commandes[[#This Row],[Famille de Produit]]</f>
        <v>202204BOULANGERIE</v>
      </c>
      <c r="J158" s="38">
        <v>202204</v>
      </c>
    </row>
    <row r="159" spans="1:10" ht="12" customHeight="1" x14ac:dyDescent="0.25">
      <c r="A159" s="6">
        <v>44672</v>
      </c>
      <c r="B159" s="7">
        <v>142665380</v>
      </c>
      <c r="C159" s="3">
        <v>5540246175049</v>
      </c>
      <c r="D159" s="6">
        <v>44675</v>
      </c>
      <c r="E159" s="8">
        <v>557</v>
      </c>
      <c r="F159" s="30" t="str">
        <f>VLOOKUP(Commandes[[#This Row],[Article Commande]],'Catégorie des articles'!A:D,4,0)</f>
        <v>CREMERIE</v>
      </c>
      <c r="G159" s="38">
        <v>202204</v>
      </c>
      <c r="H159" s="37" t="str">
        <f>Commandes[[#This Row],[Num CDE]]&amp;Commandes[[#This Row],[AnnéeMois]]</f>
        <v>142665380202204</v>
      </c>
      <c r="I159" t="str">
        <f>Commandes[[#This Row],[AnnéeMois]]&amp;Commandes[[#This Row],[Famille de Produit]]</f>
        <v>202204CREMERIE</v>
      </c>
      <c r="J159" s="38">
        <v>202204</v>
      </c>
    </row>
    <row r="160" spans="1:10" ht="12" customHeight="1" x14ac:dyDescent="0.25">
      <c r="A160" s="9">
        <v>44672</v>
      </c>
      <c r="B160" s="10">
        <v>142665380</v>
      </c>
      <c r="C160" s="3">
        <v>5540246175050</v>
      </c>
      <c r="D160" s="9">
        <v>44675</v>
      </c>
      <c r="E160" s="11">
        <v>557</v>
      </c>
      <c r="F160" s="30" t="str">
        <f>VLOOKUP(Commandes[[#This Row],[Article Commande]],'Catégorie des articles'!A:D,4,0)</f>
        <v>CREMERIE</v>
      </c>
      <c r="G160" s="38">
        <v>202204</v>
      </c>
      <c r="H160" s="37" t="str">
        <f>Commandes[[#This Row],[Num CDE]]&amp;Commandes[[#This Row],[AnnéeMois]]</f>
        <v>142665380202204</v>
      </c>
      <c r="I160" t="str">
        <f>Commandes[[#This Row],[AnnéeMois]]&amp;Commandes[[#This Row],[Famille de Produit]]</f>
        <v>202204CREMERIE</v>
      </c>
      <c r="J160" s="38">
        <v>202204</v>
      </c>
    </row>
    <row r="161" spans="1:10" ht="12" customHeight="1" x14ac:dyDescent="0.25">
      <c r="A161" s="6">
        <v>44675</v>
      </c>
      <c r="B161" s="7">
        <v>142665396</v>
      </c>
      <c r="C161" s="3">
        <v>5540246172978</v>
      </c>
      <c r="D161" s="6">
        <v>44677</v>
      </c>
      <c r="E161" s="8">
        <v>836</v>
      </c>
      <c r="F161" s="30" t="str">
        <f>VLOOKUP(Commandes[[#This Row],[Article Commande]],'Catégorie des articles'!A:D,4,0)</f>
        <v>CREMERIE</v>
      </c>
      <c r="G161" s="38">
        <v>202204</v>
      </c>
      <c r="H161" s="37" t="str">
        <f>Commandes[[#This Row],[Num CDE]]&amp;Commandes[[#This Row],[AnnéeMois]]</f>
        <v>142665396202204</v>
      </c>
      <c r="I161" t="str">
        <f>Commandes[[#This Row],[AnnéeMois]]&amp;Commandes[[#This Row],[Famille de Produit]]</f>
        <v>202204CREMERIE</v>
      </c>
      <c r="J161" s="38">
        <v>202204</v>
      </c>
    </row>
    <row r="162" spans="1:10" ht="12" customHeight="1" x14ac:dyDescent="0.25">
      <c r="A162" s="9">
        <v>44675</v>
      </c>
      <c r="B162" s="10">
        <v>142665396</v>
      </c>
      <c r="C162" s="3">
        <v>5540246184808</v>
      </c>
      <c r="D162" s="9">
        <v>44677</v>
      </c>
      <c r="E162" s="11">
        <v>2088</v>
      </c>
      <c r="F162" s="30" t="str">
        <f>VLOOKUP(Commandes[[#This Row],[Article Commande]],'Catégorie des articles'!A:D,4,0)</f>
        <v>CREMERIE</v>
      </c>
      <c r="G162" s="38">
        <v>202204</v>
      </c>
      <c r="H162" s="37" t="str">
        <f>Commandes[[#This Row],[Num CDE]]&amp;Commandes[[#This Row],[AnnéeMois]]</f>
        <v>142665396202204</v>
      </c>
      <c r="I162" t="str">
        <f>Commandes[[#This Row],[AnnéeMois]]&amp;Commandes[[#This Row],[Famille de Produit]]</f>
        <v>202204CREMERIE</v>
      </c>
      <c r="J162" s="38">
        <v>202204</v>
      </c>
    </row>
    <row r="163" spans="1:10" ht="12" customHeight="1" x14ac:dyDescent="0.25">
      <c r="A163" s="6">
        <v>44675</v>
      </c>
      <c r="B163" s="7">
        <v>142665396</v>
      </c>
      <c r="C163" s="3">
        <v>5540246188175</v>
      </c>
      <c r="D163" s="6">
        <v>44677</v>
      </c>
      <c r="E163" s="8">
        <v>116</v>
      </c>
      <c r="F163" s="30" t="str">
        <f>VLOOKUP(Commandes[[#This Row],[Article Commande]],'Catégorie des articles'!A:D,4,0)</f>
        <v>CREMERIE</v>
      </c>
      <c r="G163" s="38">
        <v>202204</v>
      </c>
      <c r="H163" s="37" t="str">
        <f>Commandes[[#This Row],[Num CDE]]&amp;Commandes[[#This Row],[AnnéeMois]]</f>
        <v>142665396202204</v>
      </c>
      <c r="I163" t="str">
        <f>Commandes[[#This Row],[AnnéeMois]]&amp;Commandes[[#This Row],[Famille de Produit]]</f>
        <v>202204CREMERIE</v>
      </c>
      <c r="J163" s="38">
        <v>202204</v>
      </c>
    </row>
    <row r="164" spans="1:10" ht="12" customHeight="1" x14ac:dyDescent="0.25">
      <c r="A164" s="6">
        <v>44675</v>
      </c>
      <c r="B164" s="7">
        <v>142665396</v>
      </c>
      <c r="C164" s="3">
        <v>5540246188200</v>
      </c>
      <c r="D164" s="6">
        <v>44677</v>
      </c>
      <c r="E164" s="8">
        <v>743</v>
      </c>
      <c r="F164" s="30" t="str">
        <f>VLOOKUP(Commandes[[#This Row],[Article Commande]],'Catégorie des articles'!A:D,4,0)</f>
        <v>CREMERIE</v>
      </c>
      <c r="G164" s="38">
        <v>202204</v>
      </c>
      <c r="H164" s="37" t="str">
        <f>Commandes[[#This Row],[Num CDE]]&amp;Commandes[[#This Row],[AnnéeMois]]</f>
        <v>142665396202204</v>
      </c>
      <c r="I164" t="str">
        <f>Commandes[[#This Row],[AnnéeMois]]&amp;Commandes[[#This Row],[Famille de Produit]]</f>
        <v>202204CREMERIE</v>
      </c>
      <c r="J164" s="38">
        <v>202204</v>
      </c>
    </row>
    <row r="165" spans="1:10" ht="12" customHeight="1" x14ac:dyDescent="0.25">
      <c r="A165" s="9">
        <v>44675</v>
      </c>
      <c r="B165" s="10">
        <v>142665396</v>
      </c>
      <c r="C165" s="3">
        <v>5540246192102</v>
      </c>
      <c r="D165" s="9">
        <v>44677</v>
      </c>
      <c r="E165" s="11">
        <v>4009</v>
      </c>
      <c r="F165" s="30" t="str">
        <f>VLOOKUP(Commandes[[#This Row],[Article Commande]],'Catégorie des articles'!A:D,4,0)</f>
        <v>CREMERIE</v>
      </c>
      <c r="G165" s="38">
        <v>202204</v>
      </c>
      <c r="H165" s="37" t="str">
        <f>Commandes[[#This Row],[Num CDE]]&amp;Commandes[[#This Row],[AnnéeMois]]</f>
        <v>142665396202204</v>
      </c>
      <c r="I165" t="str">
        <f>Commandes[[#This Row],[AnnéeMois]]&amp;Commandes[[#This Row],[Famille de Produit]]</f>
        <v>202204CREMERIE</v>
      </c>
      <c r="J165" s="38">
        <v>202204</v>
      </c>
    </row>
    <row r="166" spans="1:10" ht="12" customHeight="1" x14ac:dyDescent="0.25">
      <c r="A166" s="6">
        <v>44675</v>
      </c>
      <c r="B166" s="7">
        <v>142665408</v>
      </c>
      <c r="C166" s="3">
        <v>5540246184617</v>
      </c>
      <c r="D166" s="6">
        <v>44678</v>
      </c>
      <c r="E166" s="8">
        <v>18338</v>
      </c>
      <c r="F166" s="30" t="str">
        <f>VLOOKUP(Commandes[[#This Row],[Article Commande]],'Catégorie des articles'!A:D,4,0)</f>
        <v>MIX LEGUMES</v>
      </c>
      <c r="G166" s="38">
        <v>202204</v>
      </c>
      <c r="H166" s="37" t="str">
        <f>Commandes[[#This Row],[Num CDE]]&amp;Commandes[[#This Row],[AnnéeMois]]</f>
        <v>142665408202204</v>
      </c>
      <c r="I166" t="str">
        <f>Commandes[[#This Row],[AnnéeMois]]&amp;Commandes[[#This Row],[Famille de Produit]]</f>
        <v>202204MIX LEGUMES</v>
      </c>
      <c r="J166" s="38">
        <v>202204</v>
      </c>
    </row>
    <row r="167" spans="1:10" ht="12" customHeight="1" x14ac:dyDescent="0.25">
      <c r="A167" s="9">
        <v>44675</v>
      </c>
      <c r="B167" s="10">
        <v>142665409</v>
      </c>
      <c r="C167" s="3">
        <v>5540246187987</v>
      </c>
      <c r="D167" s="9">
        <v>44677</v>
      </c>
      <c r="E167" s="11">
        <v>2228</v>
      </c>
      <c r="F167" s="30" t="str">
        <f>VLOOKUP(Commandes[[#This Row],[Article Commande]],'Catégorie des articles'!A:D,4,0)</f>
        <v>CREMERIE</v>
      </c>
      <c r="G167" s="38">
        <v>202204</v>
      </c>
      <c r="H167" s="37" t="str">
        <f>Commandes[[#This Row],[Num CDE]]&amp;Commandes[[#This Row],[AnnéeMois]]</f>
        <v>142665409202204</v>
      </c>
      <c r="I167" t="str">
        <f>Commandes[[#This Row],[AnnéeMois]]&amp;Commandes[[#This Row],[Famille de Produit]]</f>
        <v>202204CREMERIE</v>
      </c>
      <c r="J167" s="38">
        <v>202204</v>
      </c>
    </row>
    <row r="168" spans="1:10" ht="12" customHeight="1" x14ac:dyDescent="0.25">
      <c r="A168" s="6">
        <v>44675</v>
      </c>
      <c r="B168" s="7">
        <v>142665410</v>
      </c>
      <c r="C168" s="3">
        <v>5540246193566</v>
      </c>
      <c r="D168" s="6">
        <v>44678</v>
      </c>
      <c r="E168" s="8">
        <v>14292</v>
      </c>
      <c r="F168" s="30" t="str">
        <f>VLOOKUP(Commandes[[#This Row],[Article Commande]],'Catégorie des articles'!A:D,4,0)</f>
        <v>VOLAILLE</v>
      </c>
      <c r="G168" s="38">
        <v>202204</v>
      </c>
      <c r="H168" s="37" t="str">
        <f>Commandes[[#This Row],[Num CDE]]&amp;Commandes[[#This Row],[AnnéeMois]]</f>
        <v>142665410202204</v>
      </c>
      <c r="I168" t="str">
        <f>Commandes[[#This Row],[AnnéeMois]]&amp;Commandes[[#This Row],[Famille de Produit]]</f>
        <v>202204VOLAILLE</v>
      </c>
      <c r="J168" s="38">
        <v>202204</v>
      </c>
    </row>
    <row r="169" spans="1:10" ht="12" customHeight="1" x14ac:dyDescent="0.25">
      <c r="A169" s="9">
        <v>44675</v>
      </c>
      <c r="B169" s="10">
        <v>142665413</v>
      </c>
      <c r="C169" s="3">
        <v>5540246171759</v>
      </c>
      <c r="D169" s="9">
        <v>44679</v>
      </c>
      <c r="E169" s="11">
        <v>5012</v>
      </c>
      <c r="F169" s="30" t="str">
        <f>VLOOKUP(Commandes[[#This Row],[Article Commande]],'Catégorie des articles'!A:D,4,0)</f>
        <v>MIX LEGUMES</v>
      </c>
      <c r="G169" s="38">
        <v>202204</v>
      </c>
      <c r="H169" s="37" t="str">
        <f>Commandes[[#This Row],[Num CDE]]&amp;Commandes[[#This Row],[AnnéeMois]]</f>
        <v>142665413202204</v>
      </c>
      <c r="I169" t="str">
        <f>Commandes[[#This Row],[AnnéeMois]]&amp;Commandes[[#This Row],[Famille de Produit]]</f>
        <v>202204MIX LEGUMES</v>
      </c>
      <c r="J169" s="38">
        <v>202204</v>
      </c>
    </row>
    <row r="170" spans="1:10" ht="12" customHeight="1" x14ac:dyDescent="0.25">
      <c r="A170" s="6">
        <v>44675</v>
      </c>
      <c r="B170" s="7">
        <v>142665413</v>
      </c>
      <c r="C170" s="3">
        <v>5540246177132</v>
      </c>
      <c r="D170" s="6">
        <v>44679</v>
      </c>
      <c r="E170" s="8">
        <v>3898</v>
      </c>
      <c r="F170" s="30" t="str">
        <f>VLOOKUP(Commandes[[#This Row],[Article Commande]],'Catégorie des articles'!A:D,4,0)</f>
        <v>MIX LEGUMES</v>
      </c>
      <c r="G170" s="38">
        <v>202204</v>
      </c>
      <c r="H170" s="37" t="str">
        <f>Commandes[[#This Row],[Num CDE]]&amp;Commandes[[#This Row],[AnnéeMois]]</f>
        <v>142665413202204</v>
      </c>
      <c r="I170" t="str">
        <f>Commandes[[#This Row],[AnnéeMois]]&amp;Commandes[[#This Row],[Famille de Produit]]</f>
        <v>202204MIX LEGUMES</v>
      </c>
      <c r="J170" s="38">
        <v>202204</v>
      </c>
    </row>
    <row r="171" spans="1:10" ht="12" customHeight="1" x14ac:dyDescent="0.25">
      <c r="A171" s="9">
        <v>44675</v>
      </c>
      <c r="B171" s="10">
        <v>142665413</v>
      </c>
      <c r="C171" s="3">
        <v>5540246177133</v>
      </c>
      <c r="D171" s="9">
        <v>44679</v>
      </c>
      <c r="E171" s="11">
        <v>2784</v>
      </c>
      <c r="F171" s="30" t="str">
        <f>VLOOKUP(Commandes[[#This Row],[Article Commande]],'Catégorie des articles'!A:D,4,0)</f>
        <v>MIX LEGUMES</v>
      </c>
      <c r="G171" s="38">
        <v>202204</v>
      </c>
      <c r="H171" s="37" t="str">
        <f>Commandes[[#This Row],[Num CDE]]&amp;Commandes[[#This Row],[AnnéeMois]]</f>
        <v>142665413202204</v>
      </c>
      <c r="I171" t="str">
        <f>Commandes[[#This Row],[AnnéeMois]]&amp;Commandes[[#This Row],[Famille de Produit]]</f>
        <v>202204MIX LEGUMES</v>
      </c>
      <c r="J171" s="38">
        <v>202204</v>
      </c>
    </row>
    <row r="172" spans="1:10" ht="12" customHeight="1" x14ac:dyDescent="0.25">
      <c r="A172" s="9">
        <v>44675</v>
      </c>
      <c r="B172" s="10">
        <v>142665418</v>
      </c>
      <c r="C172" s="3">
        <v>5540246181016</v>
      </c>
      <c r="D172" s="9">
        <v>44683</v>
      </c>
      <c r="E172" s="11">
        <v>12473</v>
      </c>
      <c r="F172" s="30" t="str">
        <f>VLOOKUP(Commandes[[#This Row],[Article Commande]],'Catégorie des articles'!A:D,4,0)</f>
        <v>VOLAILLE</v>
      </c>
      <c r="G172" s="38">
        <v>202204</v>
      </c>
      <c r="H172" s="37" t="str">
        <f>Commandes[[#This Row],[Num CDE]]&amp;Commandes[[#This Row],[AnnéeMois]]</f>
        <v>142665418202204</v>
      </c>
      <c r="I172" t="str">
        <f>Commandes[[#This Row],[AnnéeMois]]&amp;Commandes[[#This Row],[Famille de Produit]]</f>
        <v>202204VOLAILLE</v>
      </c>
      <c r="J172" s="38">
        <v>202204</v>
      </c>
    </row>
    <row r="173" spans="1:10" ht="12" customHeight="1" x14ac:dyDescent="0.25">
      <c r="A173" s="9">
        <v>44675</v>
      </c>
      <c r="B173" s="10">
        <v>142665420</v>
      </c>
      <c r="C173" s="3">
        <v>5540246192264</v>
      </c>
      <c r="D173" s="9">
        <v>44707</v>
      </c>
      <c r="E173" s="11">
        <v>1485</v>
      </c>
      <c r="F173" s="30" t="str">
        <f>VLOOKUP(Commandes[[#This Row],[Article Commande]],'Catégorie des articles'!A:D,4,0)</f>
        <v>CREMERIE</v>
      </c>
      <c r="G173" s="38">
        <v>202204</v>
      </c>
      <c r="H173" s="37" t="str">
        <f>Commandes[[#This Row],[Num CDE]]&amp;Commandes[[#This Row],[AnnéeMois]]</f>
        <v>142665420202204</v>
      </c>
      <c r="I173" t="str">
        <f>Commandes[[#This Row],[AnnéeMois]]&amp;Commandes[[#This Row],[Famille de Produit]]</f>
        <v>202204CREMERIE</v>
      </c>
      <c r="J173" s="38">
        <v>202204</v>
      </c>
    </row>
    <row r="174" spans="1:10" ht="12" customHeight="1" x14ac:dyDescent="0.25">
      <c r="A174" s="6">
        <v>44675</v>
      </c>
      <c r="B174" s="7">
        <v>142665420</v>
      </c>
      <c r="C174" s="3">
        <v>5540246192265</v>
      </c>
      <c r="D174" s="6">
        <v>44707</v>
      </c>
      <c r="E174" s="8">
        <v>297</v>
      </c>
      <c r="F174" s="30" t="str">
        <f>VLOOKUP(Commandes[[#This Row],[Article Commande]],'Catégorie des articles'!A:D,4,0)</f>
        <v>CREMERIE</v>
      </c>
      <c r="G174" s="38">
        <v>202204</v>
      </c>
      <c r="H174" s="37" t="str">
        <f>Commandes[[#This Row],[Num CDE]]&amp;Commandes[[#This Row],[AnnéeMois]]</f>
        <v>142665420202204</v>
      </c>
      <c r="I174" t="str">
        <f>Commandes[[#This Row],[AnnéeMois]]&amp;Commandes[[#This Row],[Famille de Produit]]</f>
        <v>202204CREMERIE</v>
      </c>
      <c r="J174" s="38">
        <v>202204</v>
      </c>
    </row>
    <row r="175" spans="1:10" ht="12" customHeight="1" x14ac:dyDescent="0.25">
      <c r="A175" s="6">
        <v>44676</v>
      </c>
      <c r="B175" s="7">
        <v>142665438</v>
      </c>
      <c r="C175" s="3">
        <v>5540246172978</v>
      </c>
      <c r="D175" s="6">
        <v>44678</v>
      </c>
      <c r="E175" s="8">
        <v>836</v>
      </c>
      <c r="F175" s="30" t="str">
        <f>VLOOKUP(Commandes[[#This Row],[Article Commande]],'Catégorie des articles'!A:D,4,0)</f>
        <v>CREMERIE</v>
      </c>
      <c r="G175" s="38">
        <v>202204</v>
      </c>
      <c r="H175" s="37" t="str">
        <f>Commandes[[#This Row],[Num CDE]]&amp;Commandes[[#This Row],[AnnéeMois]]</f>
        <v>142665438202204</v>
      </c>
      <c r="I175" t="str">
        <f>Commandes[[#This Row],[AnnéeMois]]&amp;Commandes[[#This Row],[Famille de Produit]]</f>
        <v>202204CREMERIE</v>
      </c>
      <c r="J175" s="38">
        <v>202204</v>
      </c>
    </row>
    <row r="176" spans="1:10" ht="12" customHeight="1" x14ac:dyDescent="0.25">
      <c r="A176" s="9">
        <v>44676</v>
      </c>
      <c r="B176" s="10">
        <v>142665438</v>
      </c>
      <c r="C176" s="3">
        <v>5540246187987</v>
      </c>
      <c r="D176" s="9">
        <v>44678</v>
      </c>
      <c r="E176" s="11">
        <v>4455</v>
      </c>
      <c r="F176" s="30" t="str">
        <f>VLOOKUP(Commandes[[#This Row],[Article Commande]],'Catégorie des articles'!A:D,4,0)</f>
        <v>CREMERIE</v>
      </c>
      <c r="G176" s="38">
        <v>202204</v>
      </c>
      <c r="H176" s="37" t="str">
        <f>Commandes[[#This Row],[Num CDE]]&amp;Commandes[[#This Row],[AnnéeMois]]</f>
        <v>142665438202204</v>
      </c>
      <c r="I176" t="str">
        <f>Commandes[[#This Row],[AnnéeMois]]&amp;Commandes[[#This Row],[Famille de Produit]]</f>
        <v>202204CREMERIE</v>
      </c>
      <c r="J176" s="38">
        <v>202204</v>
      </c>
    </row>
    <row r="177" spans="1:10" ht="12" customHeight="1" x14ac:dyDescent="0.25">
      <c r="A177" s="6">
        <v>44676</v>
      </c>
      <c r="B177" s="7">
        <v>142665438</v>
      </c>
      <c r="C177" s="3">
        <v>5540246188200</v>
      </c>
      <c r="D177" s="6">
        <v>44678</v>
      </c>
      <c r="E177" s="8">
        <v>372</v>
      </c>
      <c r="F177" s="30" t="str">
        <f>VLOOKUP(Commandes[[#This Row],[Article Commande]],'Catégorie des articles'!A:D,4,0)</f>
        <v>CREMERIE</v>
      </c>
      <c r="G177" s="38">
        <v>202204</v>
      </c>
      <c r="H177" s="37" t="str">
        <f>Commandes[[#This Row],[Num CDE]]&amp;Commandes[[#This Row],[AnnéeMois]]</f>
        <v>142665438202204</v>
      </c>
      <c r="I177" t="str">
        <f>Commandes[[#This Row],[AnnéeMois]]&amp;Commandes[[#This Row],[Famille de Produit]]</f>
        <v>202204CREMERIE</v>
      </c>
      <c r="J177" s="38">
        <v>202204</v>
      </c>
    </row>
    <row r="178" spans="1:10" ht="12" customHeight="1" x14ac:dyDescent="0.25">
      <c r="A178" s="9">
        <v>44676</v>
      </c>
      <c r="B178" s="10">
        <v>142665441</v>
      </c>
      <c r="C178" s="3">
        <v>5540246173472</v>
      </c>
      <c r="D178" s="9">
        <v>44683</v>
      </c>
      <c r="E178" s="11">
        <v>418</v>
      </c>
      <c r="F178" s="30" t="str">
        <f>VLOOKUP(Commandes[[#This Row],[Article Commande]],'Catégorie des articles'!A:D,4,0)</f>
        <v>CREMERIE</v>
      </c>
      <c r="G178" s="38">
        <v>202204</v>
      </c>
      <c r="H178" s="37" t="str">
        <f>Commandes[[#This Row],[Num CDE]]&amp;Commandes[[#This Row],[AnnéeMois]]</f>
        <v>142665441202204</v>
      </c>
      <c r="I178" t="str">
        <f>Commandes[[#This Row],[AnnéeMois]]&amp;Commandes[[#This Row],[Famille de Produit]]</f>
        <v>202204CREMERIE</v>
      </c>
      <c r="J178" s="38">
        <v>202204</v>
      </c>
    </row>
    <row r="179" spans="1:10" ht="12" customHeight="1" x14ac:dyDescent="0.25">
      <c r="A179" s="6">
        <v>44676</v>
      </c>
      <c r="B179" s="7">
        <v>142665441</v>
      </c>
      <c r="C179" s="3">
        <v>5540246175050</v>
      </c>
      <c r="D179" s="6">
        <v>44683</v>
      </c>
      <c r="E179" s="8">
        <v>279</v>
      </c>
      <c r="F179" s="30" t="str">
        <f>VLOOKUP(Commandes[[#This Row],[Article Commande]],'Catégorie des articles'!A:D,4,0)</f>
        <v>CREMERIE</v>
      </c>
      <c r="G179" s="38">
        <v>202204</v>
      </c>
      <c r="H179" s="37" t="str">
        <f>Commandes[[#This Row],[Num CDE]]&amp;Commandes[[#This Row],[AnnéeMois]]</f>
        <v>142665441202204</v>
      </c>
      <c r="I179" t="str">
        <f>Commandes[[#This Row],[AnnéeMois]]&amp;Commandes[[#This Row],[Famille de Produit]]</f>
        <v>202204CREMERIE</v>
      </c>
      <c r="J179" s="38">
        <v>202204</v>
      </c>
    </row>
    <row r="180" spans="1:10" ht="12" customHeight="1" x14ac:dyDescent="0.25">
      <c r="A180" s="9">
        <v>44676</v>
      </c>
      <c r="B180" s="10">
        <v>142665458</v>
      </c>
      <c r="C180" s="3">
        <v>5540246182684</v>
      </c>
      <c r="D180" s="9">
        <v>44685</v>
      </c>
      <c r="E180" s="11">
        <v>186</v>
      </c>
      <c r="F180" s="30" t="str">
        <f>VLOOKUP(Commandes[[#This Row],[Article Commande]],'Catégorie des articles'!A:D,4,0)</f>
        <v>BOULANGERIE</v>
      </c>
      <c r="G180" s="38">
        <v>202204</v>
      </c>
      <c r="H180" s="37" t="str">
        <f>Commandes[[#This Row],[Num CDE]]&amp;Commandes[[#This Row],[AnnéeMois]]</f>
        <v>142665458202204</v>
      </c>
      <c r="I180" t="str">
        <f>Commandes[[#This Row],[AnnéeMois]]&amp;Commandes[[#This Row],[Famille de Produit]]</f>
        <v>202204BOULANGERIE</v>
      </c>
      <c r="J180" s="38">
        <v>202204</v>
      </c>
    </row>
    <row r="181" spans="1:10" ht="12" customHeight="1" x14ac:dyDescent="0.25">
      <c r="A181" s="6">
        <v>44676</v>
      </c>
      <c r="B181" s="7">
        <v>142665458</v>
      </c>
      <c r="C181" s="3">
        <v>5540246183844</v>
      </c>
      <c r="D181" s="6">
        <v>44685</v>
      </c>
      <c r="E181" s="8">
        <v>232</v>
      </c>
      <c r="F181" s="30" t="str">
        <f>VLOOKUP(Commandes[[#This Row],[Article Commande]],'Catégorie des articles'!A:D,4,0)</f>
        <v>BOULANGERIE</v>
      </c>
      <c r="G181" s="38">
        <v>202204</v>
      </c>
      <c r="H181" s="37" t="str">
        <f>Commandes[[#This Row],[Num CDE]]&amp;Commandes[[#This Row],[AnnéeMois]]</f>
        <v>142665458202204</v>
      </c>
      <c r="I181" t="str">
        <f>Commandes[[#This Row],[AnnéeMois]]&amp;Commandes[[#This Row],[Famille de Produit]]</f>
        <v>202204BOULANGERIE</v>
      </c>
      <c r="J181" s="38">
        <v>202204</v>
      </c>
    </row>
    <row r="182" spans="1:10" ht="12" customHeight="1" x14ac:dyDescent="0.25">
      <c r="A182" s="6">
        <v>44677</v>
      </c>
      <c r="B182" s="7">
        <v>142665470</v>
      </c>
      <c r="C182" s="3">
        <v>5540246171933</v>
      </c>
      <c r="D182" s="6">
        <v>44679</v>
      </c>
      <c r="E182" s="8">
        <v>836</v>
      </c>
      <c r="F182" s="30" t="str">
        <f>VLOOKUP(Commandes[[#This Row],[Article Commande]],'Catégorie des articles'!A:D,4,0)</f>
        <v>CREMERIE</v>
      </c>
      <c r="G182" s="38">
        <v>202204</v>
      </c>
      <c r="H182" s="37" t="str">
        <f>Commandes[[#This Row],[Num CDE]]&amp;Commandes[[#This Row],[AnnéeMois]]</f>
        <v>142665470202204</v>
      </c>
      <c r="I182" t="str">
        <f>Commandes[[#This Row],[AnnéeMois]]&amp;Commandes[[#This Row],[Famille de Produit]]</f>
        <v>202204CREMERIE</v>
      </c>
      <c r="J182" s="38">
        <v>202204</v>
      </c>
    </row>
    <row r="183" spans="1:10" ht="12" customHeight="1" x14ac:dyDescent="0.25">
      <c r="A183" s="6">
        <v>44677</v>
      </c>
      <c r="B183" s="7">
        <v>142665470</v>
      </c>
      <c r="C183" s="3">
        <v>5540246172978</v>
      </c>
      <c r="D183" s="6">
        <v>44679</v>
      </c>
      <c r="E183" s="8">
        <v>1253</v>
      </c>
      <c r="F183" s="30" t="str">
        <f>VLOOKUP(Commandes[[#This Row],[Article Commande]],'Catégorie des articles'!A:D,4,0)</f>
        <v>CREMERIE</v>
      </c>
      <c r="G183" s="38">
        <v>202204</v>
      </c>
      <c r="H183" s="37" t="str">
        <f>Commandes[[#This Row],[Num CDE]]&amp;Commandes[[#This Row],[AnnéeMois]]</f>
        <v>142665470202204</v>
      </c>
      <c r="I183" t="str">
        <f>Commandes[[#This Row],[AnnéeMois]]&amp;Commandes[[#This Row],[Famille de Produit]]</f>
        <v>202204CREMERIE</v>
      </c>
      <c r="J183" s="38">
        <v>202204</v>
      </c>
    </row>
    <row r="184" spans="1:10" ht="12" customHeight="1" x14ac:dyDescent="0.25">
      <c r="A184" s="6">
        <v>44677</v>
      </c>
      <c r="B184" s="7">
        <v>142665470</v>
      </c>
      <c r="C184" s="3">
        <v>5540246174174</v>
      </c>
      <c r="D184" s="6">
        <v>44679</v>
      </c>
      <c r="E184" s="8">
        <v>348</v>
      </c>
      <c r="F184" s="30" t="str">
        <f>VLOOKUP(Commandes[[#This Row],[Article Commande]],'Catégorie des articles'!A:D,4,0)</f>
        <v>CREMERIE</v>
      </c>
      <c r="G184" s="38">
        <v>202204</v>
      </c>
      <c r="H184" s="37" t="str">
        <f>Commandes[[#This Row],[Num CDE]]&amp;Commandes[[#This Row],[AnnéeMois]]</f>
        <v>142665470202204</v>
      </c>
      <c r="I184" t="str">
        <f>Commandes[[#This Row],[AnnéeMois]]&amp;Commandes[[#This Row],[Famille de Produit]]</f>
        <v>202204CREMERIE</v>
      </c>
      <c r="J184" s="38">
        <v>202204</v>
      </c>
    </row>
    <row r="185" spans="1:10" ht="12" customHeight="1" x14ac:dyDescent="0.25">
      <c r="A185" s="9">
        <v>44677</v>
      </c>
      <c r="B185" s="10">
        <v>142665470</v>
      </c>
      <c r="C185" s="3">
        <v>5540246176294</v>
      </c>
      <c r="D185" s="9">
        <v>44679</v>
      </c>
      <c r="E185" s="11">
        <v>2970</v>
      </c>
      <c r="F185" s="30" t="str">
        <f>VLOOKUP(Commandes[[#This Row],[Article Commande]],'Catégorie des articles'!A:D,4,0)</f>
        <v>CREMERIE</v>
      </c>
      <c r="G185" s="38">
        <v>202204</v>
      </c>
      <c r="H185" s="37" t="str">
        <f>Commandes[[#This Row],[Num CDE]]&amp;Commandes[[#This Row],[AnnéeMois]]</f>
        <v>142665470202204</v>
      </c>
      <c r="I185" t="str">
        <f>Commandes[[#This Row],[AnnéeMois]]&amp;Commandes[[#This Row],[Famille de Produit]]</f>
        <v>202204CREMERIE</v>
      </c>
      <c r="J185" s="38">
        <v>202204</v>
      </c>
    </row>
    <row r="186" spans="1:10" ht="12" customHeight="1" x14ac:dyDescent="0.25">
      <c r="A186" s="6">
        <v>44677</v>
      </c>
      <c r="B186" s="7">
        <v>142665470</v>
      </c>
      <c r="C186" s="3">
        <v>5540246176295</v>
      </c>
      <c r="D186" s="6">
        <v>44679</v>
      </c>
      <c r="E186" s="8">
        <v>5940</v>
      </c>
      <c r="F186" s="30" t="str">
        <f>VLOOKUP(Commandes[[#This Row],[Article Commande]],'Catégorie des articles'!A:D,4,0)</f>
        <v>CREMERIE</v>
      </c>
      <c r="G186" s="38">
        <v>202204</v>
      </c>
      <c r="H186" s="37" t="str">
        <f>Commandes[[#This Row],[Num CDE]]&amp;Commandes[[#This Row],[AnnéeMois]]</f>
        <v>142665470202204</v>
      </c>
      <c r="I186" t="str">
        <f>Commandes[[#This Row],[AnnéeMois]]&amp;Commandes[[#This Row],[Famille de Produit]]</f>
        <v>202204CREMERIE</v>
      </c>
      <c r="J186" s="38">
        <v>202204</v>
      </c>
    </row>
    <row r="187" spans="1:10" ht="12" customHeight="1" x14ac:dyDescent="0.25">
      <c r="A187" s="9">
        <v>44677</v>
      </c>
      <c r="B187" s="10">
        <v>142665470</v>
      </c>
      <c r="C187" s="3">
        <v>5540246184808</v>
      </c>
      <c r="D187" s="9">
        <v>44679</v>
      </c>
      <c r="E187" s="11">
        <v>5220</v>
      </c>
      <c r="F187" s="30" t="str">
        <f>VLOOKUP(Commandes[[#This Row],[Article Commande]],'Catégorie des articles'!A:D,4,0)</f>
        <v>CREMERIE</v>
      </c>
      <c r="G187" s="38">
        <v>202204</v>
      </c>
      <c r="H187" s="37" t="str">
        <f>Commandes[[#This Row],[Num CDE]]&amp;Commandes[[#This Row],[AnnéeMois]]</f>
        <v>142665470202204</v>
      </c>
      <c r="I187" t="str">
        <f>Commandes[[#This Row],[AnnéeMois]]&amp;Commandes[[#This Row],[Famille de Produit]]</f>
        <v>202204CREMERIE</v>
      </c>
      <c r="J187" s="38">
        <v>202204</v>
      </c>
    </row>
    <row r="188" spans="1:10" ht="12" customHeight="1" x14ac:dyDescent="0.25">
      <c r="A188" s="9">
        <v>44677</v>
      </c>
      <c r="B188" s="10">
        <v>142665470</v>
      </c>
      <c r="C188" s="3">
        <v>5540246187987</v>
      </c>
      <c r="D188" s="9">
        <v>44679</v>
      </c>
      <c r="E188" s="11">
        <v>5568</v>
      </c>
      <c r="F188" s="30" t="str">
        <f>VLOOKUP(Commandes[[#This Row],[Article Commande]],'Catégorie des articles'!A:D,4,0)</f>
        <v>CREMERIE</v>
      </c>
      <c r="G188" s="38">
        <v>202204</v>
      </c>
      <c r="H188" s="37" t="str">
        <f>Commandes[[#This Row],[Num CDE]]&amp;Commandes[[#This Row],[AnnéeMois]]</f>
        <v>142665470202204</v>
      </c>
      <c r="I188" t="str">
        <f>Commandes[[#This Row],[AnnéeMois]]&amp;Commandes[[#This Row],[Famille de Produit]]</f>
        <v>202204CREMERIE</v>
      </c>
      <c r="J188" s="38">
        <v>202204</v>
      </c>
    </row>
    <row r="189" spans="1:10" ht="12" customHeight="1" x14ac:dyDescent="0.25">
      <c r="A189" s="6">
        <v>44677</v>
      </c>
      <c r="B189" s="7">
        <v>142665470</v>
      </c>
      <c r="C189" s="3">
        <v>5540246188175</v>
      </c>
      <c r="D189" s="6">
        <v>44679</v>
      </c>
      <c r="E189" s="8">
        <v>116</v>
      </c>
      <c r="F189" s="30" t="str">
        <f>VLOOKUP(Commandes[[#This Row],[Article Commande]],'Catégorie des articles'!A:D,4,0)</f>
        <v>CREMERIE</v>
      </c>
      <c r="G189" s="38">
        <v>202204</v>
      </c>
      <c r="H189" s="37" t="str">
        <f>Commandes[[#This Row],[Num CDE]]&amp;Commandes[[#This Row],[AnnéeMois]]</f>
        <v>142665470202204</v>
      </c>
      <c r="I189" t="str">
        <f>Commandes[[#This Row],[AnnéeMois]]&amp;Commandes[[#This Row],[Famille de Produit]]</f>
        <v>202204CREMERIE</v>
      </c>
      <c r="J189" s="38">
        <v>202204</v>
      </c>
    </row>
    <row r="190" spans="1:10" ht="12" customHeight="1" x14ac:dyDescent="0.25">
      <c r="A190" s="9">
        <v>44677</v>
      </c>
      <c r="B190" s="10">
        <v>142665470</v>
      </c>
      <c r="C190" s="3">
        <v>5540246188200</v>
      </c>
      <c r="D190" s="9">
        <v>44679</v>
      </c>
      <c r="E190" s="11">
        <v>372</v>
      </c>
      <c r="F190" s="30" t="str">
        <f>VLOOKUP(Commandes[[#This Row],[Article Commande]],'Catégorie des articles'!A:D,4,0)</f>
        <v>CREMERIE</v>
      </c>
      <c r="G190" s="38">
        <v>202204</v>
      </c>
      <c r="H190" s="37" t="str">
        <f>Commandes[[#This Row],[Num CDE]]&amp;Commandes[[#This Row],[AnnéeMois]]</f>
        <v>142665470202204</v>
      </c>
      <c r="I190" t="str">
        <f>Commandes[[#This Row],[AnnéeMois]]&amp;Commandes[[#This Row],[Famille de Produit]]</f>
        <v>202204CREMERIE</v>
      </c>
      <c r="J190" s="38">
        <v>202204</v>
      </c>
    </row>
    <row r="191" spans="1:10" ht="12" customHeight="1" x14ac:dyDescent="0.25">
      <c r="A191" s="9">
        <v>44677</v>
      </c>
      <c r="B191" s="10">
        <v>142665470</v>
      </c>
      <c r="C191" s="3">
        <v>5540246192102</v>
      </c>
      <c r="D191" s="9">
        <v>44679</v>
      </c>
      <c r="E191" s="11">
        <v>4009</v>
      </c>
      <c r="F191" s="30" t="str">
        <f>VLOOKUP(Commandes[[#This Row],[Article Commande]],'Catégorie des articles'!A:D,4,0)</f>
        <v>CREMERIE</v>
      </c>
      <c r="G191" s="38">
        <v>202204</v>
      </c>
      <c r="H191" s="37" t="str">
        <f>Commandes[[#This Row],[Num CDE]]&amp;Commandes[[#This Row],[AnnéeMois]]</f>
        <v>142665470202204</v>
      </c>
      <c r="I191" t="str">
        <f>Commandes[[#This Row],[AnnéeMois]]&amp;Commandes[[#This Row],[Famille de Produit]]</f>
        <v>202204CREMERIE</v>
      </c>
      <c r="J191" s="38">
        <v>202204</v>
      </c>
    </row>
    <row r="192" spans="1:10" ht="12" customHeight="1" x14ac:dyDescent="0.25">
      <c r="A192" s="6">
        <v>44677</v>
      </c>
      <c r="B192" s="7">
        <v>142665488</v>
      </c>
      <c r="C192" s="3">
        <v>5540246170256</v>
      </c>
      <c r="D192" s="6">
        <v>44690</v>
      </c>
      <c r="E192" s="8">
        <v>2645</v>
      </c>
      <c r="F192" s="30" t="str">
        <f>VLOOKUP(Commandes[[#This Row],[Article Commande]],'Catégorie des articles'!A:D,4,0)</f>
        <v>BOULANGERIE</v>
      </c>
      <c r="G192" s="38">
        <v>202204</v>
      </c>
      <c r="H192" s="37" t="str">
        <f>Commandes[[#This Row],[Num CDE]]&amp;Commandes[[#This Row],[AnnéeMois]]</f>
        <v>142665488202204</v>
      </c>
      <c r="I192" t="str">
        <f>Commandes[[#This Row],[AnnéeMois]]&amp;Commandes[[#This Row],[Famille de Produit]]</f>
        <v>202204BOULANGERIE</v>
      </c>
      <c r="J192" s="38">
        <v>202204</v>
      </c>
    </row>
    <row r="193" spans="1:10" ht="12" customHeight="1" x14ac:dyDescent="0.25">
      <c r="A193" s="9">
        <v>44677</v>
      </c>
      <c r="B193" s="10">
        <v>142665488</v>
      </c>
      <c r="C193" s="3">
        <v>5540246171888</v>
      </c>
      <c r="D193" s="9">
        <v>44690</v>
      </c>
      <c r="E193" s="11">
        <v>910</v>
      </c>
      <c r="F193" s="30" t="str">
        <f>VLOOKUP(Commandes[[#This Row],[Article Commande]],'Catégorie des articles'!A:D,4,0)</f>
        <v>BOULANGERIE</v>
      </c>
      <c r="G193" s="38">
        <v>202204</v>
      </c>
      <c r="H193" s="37" t="str">
        <f>Commandes[[#This Row],[Num CDE]]&amp;Commandes[[#This Row],[AnnéeMois]]</f>
        <v>142665488202204</v>
      </c>
      <c r="I193" t="str">
        <f>Commandes[[#This Row],[AnnéeMois]]&amp;Commandes[[#This Row],[Famille de Produit]]</f>
        <v>202204BOULANGERIE</v>
      </c>
      <c r="J193" s="38">
        <v>202204</v>
      </c>
    </row>
    <row r="194" spans="1:10" ht="12" customHeight="1" x14ac:dyDescent="0.25">
      <c r="A194" s="6">
        <v>44677</v>
      </c>
      <c r="B194" s="7">
        <v>142665490</v>
      </c>
      <c r="C194" s="3">
        <v>5540246177376</v>
      </c>
      <c r="D194" s="6">
        <v>44696</v>
      </c>
      <c r="E194" s="8">
        <v>1244</v>
      </c>
      <c r="F194" s="30" t="str">
        <f>VLOOKUP(Commandes[[#This Row],[Article Commande]],'Catégorie des articles'!A:D,4,0)</f>
        <v>BOULANGERIE</v>
      </c>
      <c r="G194" s="38">
        <v>202204</v>
      </c>
      <c r="H194" s="37" t="str">
        <f>Commandes[[#This Row],[Num CDE]]&amp;Commandes[[#This Row],[AnnéeMois]]</f>
        <v>142665490202204</v>
      </c>
      <c r="I194" t="str">
        <f>Commandes[[#This Row],[AnnéeMois]]&amp;Commandes[[#This Row],[Famille de Produit]]</f>
        <v>202204BOULANGERIE</v>
      </c>
      <c r="J194" s="38">
        <v>202204</v>
      </c>
    </row>
    <row r="195" spans="1:10" ht="12" customHeight="1" x14ac:dyDescent="0.25">
      <c r="A195" s="6">
        <v>44677</v>
      </c>
      <c r="B195" s="7">
        <v>142665499</v>
      </c>
      <c r="C195" s="3">
        <v>5540246177132</v>
      </c>
      <c r="D195" s="6">
        <v>44683</v>
      </c>
      <c r="E195" s="8">
        <v>9280</v>
      </c>
      <c r="F195" s="30" t="str">
        <f>VLOOKUP(Commandes[[#This Row],[Article Commande]],'Catégorie des articles'!A:D,4,0)</f>
        <v>MIX LEGUMES</v>
      </c>
      <c r="G195" s="38">
        <v>202204</v>
      </c>
      <c r="H195" s="37" t="str">
        <f>Commandes[[#This Row],[Num CDE]]&amp;Commandes[[#This Row],[AnnéeMois]]</f>
        <v>142665499202204</v>
      </c>
      <c r="I195" t="str">
        <f>Commandes[[#This Row],[AnnéeMois]]&amp;Commandes[[#This Row],[Famille de Produit]]</f>
        <v>202204MIX LEGUMES</v>
      </c>
      <c r="J195" s="38">
        <v>202204</v>
      </c>
    </row>
    <row r="196" spans="1:10" ht="12" customHeight="1" x14ac:dyDescent="0.25">
      <c r="A196" s="9">
        <v>44677</v>
      </c>
      <c r="B196" s="10">
        <v>142665499</v>
      </c>
      <c r="C196" s="3">
        <v>5540246177133</v>
      </c>
      <c r="D196" s="9">
        <v>44683</v>
      </c>
      <c r="E196" s="11">
        <v>3898</v>
      </c>
      <c r="F196" s="30" t="str">
        <f>VLOOKUP(Commandes[[#This Row],[Article Commande]],'Catégorie des articles'!A:D,4,0)</f>
        <v>MIX LEGUMES</v>
      </c>
      <c r="G196" s="38">
        <v>202204</v>
      </c>
      <c r="H196" s="37" t="str">
        <f>Commandes[[#This Row],[Num CDE]]&amp;Commandes[[#This Row],[AnnéeMois]]</f>
        <v>142665499202204</v>
      </c>
      <c r="I196" t="str">
        <f>Commandes[[#This Row],[AnnéeMois]]&amp;Commandes[[#This Row],[Famille de Produit]]</f>
        <v>202204MIX LEGUMES</v>
      </c>
      <c r="J196" s="38">
        <v>202204</v>
      </c>
    </row>
    <row r="197" spans="1:10" ht="12" customHeight="1" x14ac:dyDescent="0.25">
      <c r="A197" s="6">
        <v>44678</v>
      </c>
      <c r="B197" s="7">
        <v>142665510</v>
      </c>
      <c r="C197" s="3">
        <v>5540246172978</v>
      </c>
      <c r="D197" s="6">
        <v>44683</v>
      </c>
      <c r="E197" s="8">
        <v>1253</v>
      </c>
      <c r="F197" s="30" t="str">
        <f>VLOOKUP(Commandes[[#This Row],[Article Commande]],'Catégorie des articles'!A:D,4,0)</f>
        <v>CREMERIE</v>
      </c>
      <c r="G197" s="38">
        <v>202204</v>
      </c>
      <c r="H197" s="37" t="str">
        <f>Commandes[[#This Row],[Num CDE]]&amp;Commandes[[#This Row],[AnnéeMois]]</f>
        <v>142665510202204</v>
      </c>
      <c r="I197" t="str">
        <f>Commandes[[#This Row],[AnnéeMois]]&amp;Commandes[[#This Row],[Famille de Produit]]</f>
        <v>202204CREMERIE</v>
      </c>
      <c r="J197" s="38">
        <v>202204</v>
      </c>
    </row>
    <row r="198" spans="1:10" ht="12" customHeight="1" x14ac:dyDescent="0.25">
      <c r="A198" s="6">
        <v>44678</v>
      </c>
      <c r="B198" s="7">
        <v>142665510</v>
      </c>
      <c r="C198" s="3">
        <v>5540246174174</v>
      </c>
      <c r="D198" s="6">
        <v>44683</v>
      </c>
      <c r="E198" s="8">
        <v>348</v>
      </c>
      <c r="F198" s="30" t="str">
        <f>VLOOKUP(Commandes[[#This Row],[Article Commande]],'Catégorie des articles'!A:D,4,0)</f>
        <v>CREMERIE</v>
      </c>
      <c r="G198" s="38">
        <v>202204</v>
      </c>
      <c r="H198" s="37" t="str">
        <f>Commandes[[#This Row],[Num CDE]]&amp;Commandes[[#This Row],[AnnéeMois]]</f>
        <v>142665510202204</v>
      </c>
      <c r="I198" t="str">
        <f>Commandes[[#This Row],[AnnéeMois]]&amp;Commandes[[#This Row],[Famille de Produit]]</f>
        <v>202204CREMERIE</v>
      </c>
      <c r="J198" s="38">
        <v>202204</v>
      </c>
    </row>
    <row r="199" spans="1:10" ht="12" customHeight="1" x14ac:dyDescent="0.25">
      <c r="A199" s="9">
        <v>44678</v>
      </c>
      <c r="B199" s="10">
        <v>142665510</v>
      </c>
      <c r="C199" s="3">
        <v>5540246176294</v>
      </c>
      <c r="D199" s="9">
        <v>44683</v>
      </c>
      <c r="E199" s="11">
        <v>2228</v>
      </c>
      <c r="F199" s="30" t="str">
        <f>VLOOKUP(Commandes[[#This Row],[Article Commande]],'Catégorie des articles'!A:D,4,0)</f>
        <v>CREMERIE</v>
      </c>
      <c r="G199" s="38">
        <v>202204</v>
      </c>
      <c r="H199" s="37" t="str">
        <f>Commandes[[#This Row],[Num CDE]]&amp;Commandes[[#This Row],[AnnéeMois]]</f>
        <v>142665510202204</v>
      </c>
      <c r="I199" t="str">
        <f>Commandes[[#This Row],[AnnéeMois]]&amp;Commandes[[#This Row],[Famille de Produit]]</f>
        <v>202204CREMERIE</v>
      </c>
      <c r="J199" s="38">
        <v>202204</v>
      </c>
    </row>
    <row r="200" spans="1:10" ht="12" customHeight="1" x14ac:dyDescent="0.25">
      <c r="A200" s="6">
        <v>44678</v>
      </c>
      <c r="B200" s="7">
        <v>142665510</v>
      </c>
      <c r="C200" s="3">
        <v>5540246176295</v>
      </c>
      <c r="D200" s="6">
        <v>44683</v>
      </c>
      <c r="E200" s="8">
        <v>7424</v>
      </c>
      <c r="F200" s="30" t="str">
        <f>VLOOKUP(Commandes[[#This Row],[Article Commande]],'Catégorie des articles'!A:D,4,0)</f>
        <v>CREMERIE</v>
      </c>
      <c r="G200" s="38">
        <v>202204</v>
      </c>
      <c r="H200" s="37" t="str">
        <f>Commandes[[#This Row],[Num CDE]]&amp;Commandes[[#This Row],[AnnéeMois]]</f>
        <v>142665510202204</v>
      </c>
      <c r="I200" t="str">
        <f>Commandes[[#This Row],[AnnéeMois]]&amp;Commandes[[#This Row],[Famille de Produit]]</f>
        <v>202204CREMERIE</v>
      </c>
      <c r="J200" s="38">
        <v>202204</v>
      </c>
    </row>
    <row r="201" spans="1:10" ht="12" customHeight="1" x14ac:dyDescent="0.25">
      <c r="A201" s="9">
        <v>44678</v>
      </c>
      <c r="B201" s="10">
        <v>142665510</v>
      </c>
      <c r="C201" s="3">
        <v>5540246184808</v>
      </c>
      <c r="D201" s="9">
        <v>44683</v>
      </c>
      <c r="E201" s="11">
        <v>2088</v>
      </c>
      <c r="F201" s="30" t="str">
        <f>VLOOKUP(Commandes[[#This Row],[Article Commande]],'Catégorie des articles'!A:D,4,0)</f>
        <v>CREMERIE</v>
      </c>
      <c r="G201" s="38">
        <v>202204</v>
      </c>
      <c r="H201" s="37" t="str">
        <f>Commandes[[#This Row],[Num CDE]]&amp;Commandes[[#This Row],[AnnéeMois]]</f>
        <v>142665510202204</v>
      </c>
      <c r="I201" t="str">
        <f>Commandes[[#This Row],[AnnéeMois]]&amp;Commandes[[#This Row],[Famille de Produit]]</f>
        <v>202204CREMERIE</v>
      </c>
      <c r="J201" s="38">
        <v>202204</v>
      </c>
    </row>
    <row r="202" spans="1:10" ht="12" customHeight="1" x14ac:dyDescent="0.25">
      <c r="A202" s="6">
        <v>44678</v>
      </c>
      <c r="B202" s="7">
        <v>142665510</v>
      </c>
      <c r="C202" s="3">
        <v>5540246187987</v>
      </c>
      <c r="D202" s="6">
        <v>44683</v>
      </c>
      <c r="E202" s="8">
        <v>4455</v>
      </c>
      <c r="F202" s="30" t="str">
        <f>VLOOKUP(Commandes[[#This Row],[Article Commande]],'Catégorie des articles'!A:D,4,0)</f>
        <v>CREMERIE</v>
      </c>
      <c r="G202" s="38">
        <v>202204</v>
      </c>
      <c r="H202" s="37" t="str">
        <f>Commandes[[#This Row],[Num CDE]]&amp;Commandes[[#This Row],[AnnéeMois]]</f>
        <v>142665510202204</v>
      </c>
      <c r="I202" t="str">
        <f>Commandes[[#This Row],[AnnéeMois]]&amp;Commandes[[#This Row],[Famille de Produit]]</f>
        <v>202204CREMERIE</v>
      </c>
      <c r="J202" s="38">
        <v>202204</v>
      </c>
    </row>
    <row r="203" spans="1:10" ht="12" customHeight="1" x14ac:dyDescent="0.25">
      <c r="A203" s="9">
        <v>44678</v>
      </c>
      <c r="B203" s="10">
        <v>142665510</v>
      </c>
      <c r="C203" s="3">
        <v>5540246188200</v>
      </c>
      <c r="D203" s="9">
        <v>44683</v>
      </c>
      <c r="E203" s="11">
        <v>1114</v>
      </c>
      <c r="F203" s="30" t="str">
        <f>VLOOKUP(Commandes[[#This Row],[Article Commande]],'Catégorie des articles'!A:D,4,0)</f>
        <v>CREMERIE</v>
      </c>
      <c r="G203" s="38">
        <v>202204</v>
      </c>
      <c r="H203" s="37" t="str">
        <f>Commandes[[#This Row],[Num CDE]]&amp;Commandes[[#This Row],[AnnéeMois]]</f>
        <v>142665510202204</v>
      </c>
      <c r="I203" t="str">
        <f>Commandes[[#This Row],[AnnéeMois]]&amp;Commandes[[#This Row],[Famille de Produit]]</f>
        <v>202204CREMERIE</v>
      </c>
      <c r="J203" s="38">
        <v>202204</v>
      </c>
    </row>
    <row r="204" spans="1:10" ht="12" customHeight="1" x14ac:dyDescent="0.25">
      <c r="A204" s="9">
        <v>44678</v>
      </c>
      <c r="B204" s="10">
        <v>142665515</v>
      </c>
      <c r="C204" s="3">
        <v>5540246174095</v>
      </c>
      <c r="D204" s="9">
        <v>44689</v>
      </c>
      <c r="E204" s="11">
        <v>84</v>
      </c>
      <c r="F204" s="30" t="str">
        <f>VLOOKUP(Commandes[[#This Row],[Article Commande]],'Catégorie des articles'!A:D,4,0)</f>
        <v>CREMERIE</v>
      </c>
      <c r="G204" s="38">
        <v>202204</v>
      </c>
      <c r="H204" s="37" t="str">
        <f>Commandes[[#This Row],[Num CDE]]&amp;Commandes[[#This Row],[AnnéeMois]]</f>
        <v>142665515202204</v>
      </c>
      <c r="I204" t="str">
        <f>Commandes[[#This Row],[AnnéeMois]]&amp;Commandes[[#This Row],[Famille de Produit]]</f>
        <v>202204CREMERIE</v>
      </c>
      <c r="J204" s="38">
        <v>202204</v>
      </c>
    </row>
    <row r="205" spans="1:10" ht="12" customHeight="1" x14ac:dyDescent="0.25">
      <c r="A205" s="6">
        <v>44678</v>
      </c>
      <c r="B205" s="7">
        <v>142665515</v>
      </c>
      <c r="C205" s="3">
        <v>5540246190743</v>
      </c>
      <c r="D205" s="6">
        <v>44689</v>
      </c>
      <c r="E205" s="8">
        <v>279</v>
      </c>
      <c r="F205" s="30" t="str">
        <f>VLOOKUP(Commandes[[#This Row],[Article Commande]],'Catégorie des articles'!A:D,4,0)</f>
        <v>CREMERIE</v>
      </c>
      <c r="G205" s="38">
        <v>202204</v>
      </c>
      <c r="H205" s="37" t="str">
        <f>Commandes[[#This Row],[Num CDE]]&amp;Commandes[[#This Row],[AnnéeMois]]</f>
        <v>142665515202204</v>
      </c>
      <c r="I205" t="str">
        <f>Commandes[[#This Row],[AnnéeMois]]&amp;Commandes[[#This Row],[Famille de Produit]]</f>
        <v>202204CREMERIE</v>
      </c>
      <c r="J205" s="38">
        <v>202204</v>
      </c>
    </row>
    <row r="206" spans="1:10" ht="12" customHeight="1" x14ac:dyDescent="0.25">
      <c r="A206" s="6">
        <v>44678</v>
      </c>
      <c r="B206" s="7">
        <v>142665520</v>
      </c>
      <c r="C206" s="3">
        <v>5540246173906</v>
      </c>
      <c r="D206" s="6">
        <v>44690</v>
      </c>
      <c r="E206" s="8">
        <v>1634</v>
      </c>
      <c r="F206" s="30" t="str">
        <f>VLOOKUP(Commandes[[#This Row],[Article Commande]],'Catégorie des articles'!A:D,4,0)</f>
        <v>VOLAILLE</v>
      </c>
      <c r="G206" s="38">
        <v>202204</v>
      </c>
      <c r="H206" s="37" t="str">
        <f>Commandes[[#This Row],[Num CDE]]&amp;Commandes[[#This Row],[AnnéeMois]]</f>
        <v>142665520202204</v>
      </c>
      <c r="I206" t="str">
        <f>Commandes[[#This Row],[AnnéeMois]]&amp;Commandes[[#This Row],[Famille de Produit]]</f>
        <v>202204VOLAILLE</v>
      </c>
      <c r="J206" s="38">
        <v>202204</v>
      </c>
    </row>
    <row r="207" spans="1:10" ht="12" customHeight="1" x14ac:dyDescent="0.25">
      <c r="A207" s="9">
        <v>44678</v>
      </c>
      <c r="B207" s="10">
        <v>142665520</v>
      </c>
      <c r="C207" s="3">
        <v>5540246181016</v>
      </c>
      <c r="D207" s="9">
        <v>44690</v>
      </c>
      <c r="E207" s="11">
        <v>8909</v>
      </c>
      <c r="F207" s="30" t="str">
        <f>VLOOKUP(Commandes[[#This Row],[Article Commande]],'Catégorie des articles'!A:D,4,0)</f>
        <v>VOLAILLE</v>
      </c>
      <c r="G207" s="38">
        <v>202204</v>
      </c>
      <c r="H207" s="37" t="str">
        <f>Commandes[[#This Row],[Num CDE]]&amp;Commandes[[#This Row],[AnnéeMois]]</f>
        <v>142665520202204</v>
      </c>
      <c r="I207" t="str">
        <f>Commandes[[#This Row],[AnnéeMois]]&amp;Commandes[[#This Row],[Famille de Produit]]</f>
        <v>202204VOLAILLE</v>
      </c>
      <c r="J207" s="38">
        <v>202204</v>
      </c>
    </row>
    <row r="208" spans="1:10" ht="12" customHeight="1" x14ac:dyDescent="0.25">
      <c r="A208" s="9">
        <v>44679</v>
      </c>
      <c r="B208" s="10">
        <v>142675542</v>
      </c>
      <c r="C208" s="3">
        <v>5540246184808</v>
      </c>
      <c r="D208" s="9">
        <v>44683</v>
      </c>
      <c r="E208" s="11">
        <v>3132</v>
      </c>
      <c r="F208" s="30" t="str">
        <f>VLOOKUP(Commandes[[#This Row],[Article Commande]],'Catégorie des articles'!A:D,4,0)</f>
        <v>CREMERIE</v>
      </c>
      <c r="G208" s="38">
        <v>202204</v>
      </c>
      <c r="H208" s="37" t="str">
        <f>Commandes[[#This Row],[Num CDE]]&amp;Commandes[[#This Row],[AnnéeMois]]</f>
        <v>142675542202204</v>
      </c>
      <c r="I208" t="str">
        <f>Commandes[[#This Row],[AnnéeMois]]&amp;Commandes[[#This Row],[Famille de Produit]]</f>
        <v>202204CREMERIE</v>
      </c>
      <c r="J208" s="38">
        <v>202204</v>
      </c>
    </row>
    <row r="209" spans="1:10" ht="12" customHeight="1" x14ac:dyDescent="0.25">
      <c r="A209" s="9">
        <v>44679</v>
      </c>
      <c r="B209" s="10">
        <v>142675543</v>
      </c>
      <c r="C209" s="3">
        <v>5540246172669</v>
      </c>
      <c r="D209" s="9">
        <v>44684</v>
      </c>
      <c r="E209" s="11">
        <v>279</v>
      </c>
      <c r="F209" s="30" t="str">
        <f>VLOOKUP(Commandes[[#This Row],[Article Commande]],'Catégorie des articles'!A:D,4,0)</f>
        <v>CREMERIE</v>
      </c>
      <c r="G209" s="38">
        <v>202204</v>
      </c>
      <c r="H209" s="37" t="str">
        <f>Commandes[[#This Row],[Num CDE]]&amp;Commandes[[#This Row],[AnnéeMois]]</f>
        <v>142675543202204</v>
      </c>
      <c r="I209" t="str">
        <f>Commandes[[#This Row],[AnnéeMois]]&amp;Commandes[[#This Row],[Famille de Produit]]</f>
        <v>202204CREMERIE</v>
      </c>
      <c r="J209" s="38">
        <v>202204</v>
      </c>
    </row>
    <row r="210" spans="1:10" ht="12" customHeight="1" x14ac:dyDescent="0.25">
      <c r="A210" s="6">
        <v>44679</v>
      </c>
      <c r="B210" s="7">
        <v>142675543</v>
      </c>
      <c r="C210" s="3">
        <v>5540246174174</v>
      </c>
      <c r="D210" s="6">
        <v>44684</v>
      </c>
      <c r="E210" s="8">
        <v>348</v>
      </c>
      <c r="F210" s="30" t="str">
        <f>VLOOKUP(Commandes[[#This Row],[Article Commande]],'Catégorie des articles'!A:D,4,0)</f>
        <v>CREMERIE</v>
      </c>
      <c r="G210" s="38">
        <v>202204</v>
      </c>
      <c r="H210" s="37" t="str">
        <f>Commandes[[#This Row],[Num CDE]]&amp;Commandes[[#This Row],[AnnéeMois]]</f>
        <v>142675543202204</v>
      </c>
      <c r="I210" t="str">
        <f>Commandes[[#This Row],[AnnéeMois]]&amp;Commandes[[#This Row],[Famille de Produit]]</f>
        <v>202204CREMERIE</v>
      </c>
      <c r="J210" s="38">
        <v>202204</v>
      </c>
    </row>
    <row r="211" spans="1:10" ht="12" customHeight="1" x14ac:dyDescent="0.25">
      <c r="A211" s="9">
        <v>44679</v>
      </c>
      <c r="B211" s="10">
        <v>142675543</v>
      </c>
      <c r="C211" s="3">
        <v>5540246176294</v>
      </c>
      <c r="D211" s="9">
        <v>44684</v>
      </c>
      <c r="E211" s="11">
        <v>1856</v>
      </c>
      <c r="F211" s="30" t="str">
        <f>VLOOKUP(Commandes[[#This Row],[Article Commande]],'Catégorie des articles'!A:D,4,0)</f>
        <v>CREMERIE</v>
      </c>
      <c r="G211" s="38">
        <v>202204</v>
      </c>
      <c r="H211" s="37" t="str">
        <f>Commandes[[#This Row],[Num CDE]]&amp;Commandes[[#This Row],[AnnéeMois]]</f>
        <v>142675543202204</v>
      </c>
      <c r="I211" t="str">
        <f>Commandes[[#This Row],[AnnéeMois]]&amp;Commandes[[#This Row],[Famille de Produit]]</f>
        <v>202204CREMERIE</v>
      </c>
      <c r="J211" s="38">
        <v>202204</v>
      </c>
    </row>
    <row r="212" spans="1:10" ht="12" customHeight="1" x14ac:dyDescent="0.25">
      <c r="A212" s="6">
        <v>44679</v>
      </c>
      <c r="B212" s="7">
        <v>142675543</v>
      </c>
      <c r="C212" s="3">
        <v>5540246176295</v>
      </c>
      <c r="D212" s="6">
        <v>44684</v>
      </c>
      <c r="E212" s="8">
        <v>7424</v>
      </c>
      <c r="F212" s="30" t="str">
        <f>VLOOKUP(Commandes[[#This Row],[Article Commande]],'Catégorie des articles'!A:D,4,0)</f>
        <v>CREMERIE</v>
      </c>
      <c r="G212" s="38">
        <v>202204</v>
      </c>
      <c r="H212" s="37" t="str">
        <f>Commandes[[#This Row],[Num CDE]]&amp;Commandes[[#This Row],[AnnéeMois]]</f>
        <v>142675543202204</v>
      </c>
      <c r="I212" t="str">
        <f>Commandes[[#This Row],[AnnéeMois]]&amp;Commandes[[#This Row],[Famille de Produit]]</f>
        <v>202204CREMERIE</v>
      </c>
      <c r="J212" s="38">
        <v>202204</v>
      </c>
    </row>
    <row r="213" spans="1:10" ht="12" customHeight="1" x14ac:dyDescent="0.25">
      <c r="A213" s="6">
        <v>44679</v>
      </c>
      <c r="B213" s="7">
        <v>142675543</v>
      </c>
      <c r="C213" s="3">
        <v>5540246188175</v>
      </c>
      <c r="D213" s="6">
        <v>44684</v>
      </c>
      <c r="E213" s="8">
        <v>232</v>
      </c>
      <c r="F213" s="30" t="str">
        <f>VLOOKUP(Commandes[[#This Row],[Article Commande]],'Catégorie des articles'!A:D,4,0)</f>
        <v>CREMERIE</v>
      </c>
      <c r="G213" s="38">
        <v>202204</v>
      </c>
      <c r="H213" s="37" t="str">
        <f>Commandes[[#This Row],[Num CDE]]&amp;Commandes[[#This Row],[AnnéeMois]]</f>
        <v>142675543202204</v>
      </c>
      <c r="I213" t="str">
        <f>Commandes[[#This Row],[AnnéeMois]]&amp;Commandes[[#This Row],[Famille de Produit]]</f>
        <v>202204CREMERIE</v>
      </c>
      <c r="J213" s="38">
        <v>202204</v>
      </c>
    </row>
    <row r="214" spans="1:10" ht="12" customHeight="1" x14ac:dyDescent="0.25">
      <c r="A214" s="9">
        <v>44679</v>
      </c>
      <c r="B214" s="10">
        <v>142675543</v>
      </c>
      <c r="C214" s="3">
        <v>5540246188200</v>
      </c>
      <c r="D214" s="9">
        <v>44684</v>
      </c>
      <c r="E214" s="11">
        <v>743</v>
      </c>
      <c r="F214" s="30" t="str">
        <f>VLOOKUP(Commandes[[#This Row],[Article Commande]],'Catégorie des articles'!A:D,4,0)</f>
        <v>CREMERIE</v>
      </c>
      <c r="G214" s="38">
        <v>202204</v>
      </c>
      <c r="H214" s="37" t="str">
        <f>Commandes[[#This Row],[Num CDE]]&amp;Commandes[[#This Row],[AnnéeMois]]</f>
        <v>142675543202204</v>
      </c>
      <c r="I214" t="str">
        <f>Commandes[[#This Row],[AnnéeMois]]&amp;Commandes[[#This Row],[Famille de Produit]]</f>
        <v>202204CREMERIE</v>
      </c>
      <c r="J214" s="38">
        <v>202204</v>
      </c>
    </row>
    <row r="215" spans="1:10" ht="12" customHeight="1" x14ac:dyDescent="0.25">
      <c r="A215" s="9">
        <v>44679</v>
      </c>
      <c r="B215" s="10">
        <v>142675550</v>
      </c>
      <c r="C215" s="3">
        <v>5540246188583</v>
      </c>
      <c r="D215" s="9">
        <v>44685</v>
      </c>
      <c r="E215" s="11">
        <v>2784</v>
      </c>
      <c r="F215" s="30" t="str">
        <f>VLOOKUP(Commandes[[#This Row],[Article Commande]],'Catégorie des articles'!A:D,4,0)</f>
        <v>BOULANGERIE</v>
      </c>
      <c r="G215" s="38">
        <v>202204</v>
      </c>
      <c r="H215" s="37" t="str">
        <f>Commandes[[#This Row],[Num CDE]]&amp;Commandes[[#This Row],[AnnéeMois]]</f>
        <v>142675550202204</v>
      </c>
      <c r="I215" t="str">
        <f>Commandes[[#This Row],[AnnéeMois]]&amp;Commandes[[#This Row],[Famille de Produit]]</f>
        <v>202204BOULANGERIE</v>
      </c>
      <c r="J215" s="38">
        <v>202204</v>
      </c>
    </row>
    <row r="216" spans="1:10" ht="12" customHeight="1" x14ac:dyDescent="0.25">
      <c r="A216" s="6">
        <v>44679</v>
      </c>
      <c r="B216" s="7">
        <v>142675553</v>
      </c>
      <c r="C216" s="3">
        <v>5540246175047</v>
      </c>
      <c r="D216" s="6">
        <v>44689</v>
      </c>
      <c r="E216" s="8">
        <v>418</v>
      </c>
      <c r="F216" s="30" t="str">
        <f>VLOOKUP(Commandes[[#This Row],[Article Commande]],'Catégorie des articles'!A:D,4,0)</f>
        <v>CREMERIE</v>
      </c>
      <c r="G216" s="38">
        <v>202204</v>
      </c>
      <c r="H216" s="37" t="str">
        <f>Commandes[[#This Row],[Num CDE]]&amp;Commandes[[#This Row],[AnnéeMois]]</f>
        <v>142675553202204</v>
      </c>
      <c r="I216" t="str">
        <f>Commandes[[#This Row],[AnnéeMois]]&amp;Commandes[[#This Row],[Famille de Produit]]</f>
        <v>202204CREMERIE</v>
      </c>
      <c r="J216" s="38">
        <v>202204</v>
      </c>
    </row>
    <row r="217" spans="1:10" ht="12" customHeight="1" x14ac:dyDescent="0.25">
      <c r="A217" s="9">
        <v>44679</v>
      </c>
      <c r="B217" s="10">
        <v>142675554</v>
      </c>
      <c r="C217" s="3">
        <v>5540246174095</v>
      </c>
      <c r="D217" s="9">
        <v>44691</v>
      </c>
      <c r="E217" s="11">
        <v>140</v>
      </c>
      <c r="F217" s="30" t="str">
        <f>VLOOKUP(Commandes[[#This Row],[Article Commande]],'Catégorie des articles'!A:D,4,0)</f>
        <v>CREMERIE</v>
      </c>
      <c r="G217" s="38">
        <v>202204</v>
      </c>
      <c r="H217" s="37" t="str">
        <f>Commandes[[#This Row],[Num CDE]]&amp;Commandes[[#This Row],[AnnéeMois]]</f>
        <v>142675554202204</v>
      </c>
      <c r="I217" t="str">
        <f>Commandes[[#This Row],[AnnéeMois]]&amp;Commandes[[#This Row],[Famille de Produit]]</f>
        <v>202204CREMERIE</v>
      </c>
      <c r="J217" s="38">
        <v>202204</v>
      </c>
    </row>
    <row r="218" spans="1:10" ht="12" customHeight="1" x14ac:dyDescent="0.25">
      <c r="A218" s="6">
        <v>44679</v>
      </c>
      <c r="B218" s="7">
        <v>142675554</v>
      </c>
      <c r="C218" s="3">
        <v>5540246175049</v>
      </c>
      <c r="D218" s="6">
        <v>44691</v>
      </c>
      <c r="E218" s="8">
        <v>418</v>
      </c>
      <c r="F218" s="30" t="str">
        <f>VLOOKUP(Commandes[[#This Row],[Article Commande]],'Catégorie des articles'!A:D,4,0)</f>
        <v>CREMERIE</v>
      </c>
      <c r="G218" s="38">
        <v>202204</v>
      </c>
      <c r="H218" s="37" t="str">
        <f>Commandes[[#This Row],[Num CDE]]&amp;Commandes[[#This Row],[AnnéeMois]]</f>
        <v>142675554202204</v>
      </c>
      <c r="I218" t="str">
        <f>Commandes[[#This Row],[AnnéeMois]]&amp;Commandes[[#This Row],[Famille de Produit]]</f>
        <v>202204CREMERIE</v>
      </c>
      <c r="J218" s="38">
        <v>202204</v>
      </c>
    </row>
    <row r="219" spans="1:10" ht="12" customHeight="1" x14ac:dyDescent="0.25">
      <c r="A219" s="9">
        <v>44679</v>
      </c>
      <c r="B219" s="10">
        <v>142675554</v>
      </c>
      <c r="C219" s="3">
        <v>5540246175050</v>
      </c>
      <c r="D219" s="9">
        <v>44691</v>
      </c>
      <c r="E219" s="11">
        <v>836</v>
      </c>
      <c r="F219" s="30" t="str">
        <f>VLOOKUP(Commandes[[#This Row],[Article Commande]],'Catégorie des articles'!A:D,4,0)</f>
        <v>CREMERIE</v>
      </c>
      <c r="G219" s="38">
        <v>202204</v>
      </c>
      <c r="H219" s="37" t="str">
        <f>Commandes[[#This Row],[Num CDE]]&amp;Commandes[[#This Row],[AnnéeMois]]</f>
        <v>142675554202204</v>
      </c>
      <c r="I219" t="str">
        <f>Commandes[[#This Row],[AnnéeMois]]&amp;Commandes[[#This Row],[Famille de Produit]]</f>
        <v>202204CREMERIE</v>
      </c>
      <c r="J219" s="38">
        <v>202204</v>
      </c>
    </row>
    <row r="220" spans="1:10" ht="12" customHeight="1" x14ac:dyDescent="0.25">
      <c r="A220" s="9">
        <v>44679</v>
      </c>
      <c r="B220" s="10">
        <v>142675555</v>
      </c>
      <c r="C220" s="3">
        <v>5540246173472</v>
      </c>
      <c r="D220" s="9">
        <v>44698</v>
      </c>
      <c r="E220" s="11">
        <v>557</v>
      </c>
      <c r="F220" s="30" t="str">
        <f>VLOOKUP(Commandes[[#This Row],[Article Commande]],'Catégorie des articles'!A:D,4,0)</f>
        <v>CREMERIE</v>
      </c>
      <c r="G220" s="38">
        <v>202204</v>
      </c>
      <c r="H220" s="37" t="str">
        <f>Commandes[[#This Row],[Num CDE]]&amp;Commandes[[#This Row],[AnnéeMois]]</f>
        <v>142675555202204</v>
      </c>
      <c r="I220" t="str">
        <f>Commandes[[#This Row],[AnnéeMois]]&amp;Commandes[[#This Row],[Famille de Produit]]</f>
        <v>202204CREMERIE</v>
      </c>
      <c r="J220" s="38">
        <v>202204</v>
      </c>
    </row>
    <row r="221" spans="1:10" ht="12" customHeight="1" x14ac:dyDescent="0.25">
      <c r="A221" s="6">
        <v>44679</v>
      </c>
      <c r="B221" s="7">
        <v>142675562</v>
      </c>
      <c r="C221" s="3">
        <v>5540246184617</v>
      </c>
      <c r="D221" s="6">
        <v>44689</v>
      </c>
      <c r="E221" s="8">
        <v>18338</v>
      </c>
      <c r="F221" s="30" t="str">
        <f>VLOOKUP(Commandes[[#This Row],[Article Commande]],'Catégorie des articles'!A:D,4,0)</f>
        <v>MIX LEGUMES</v>
      </c>
      <c r="G221" s="38">
        <v>202204</v>
      </c>
      <c r="H221" s="37" t="str">
        <f>Commandes[[#This Row],[Num CDE]]&amp;Commandes[[#This Row],[AnnéeMois]]</f>
        <v>142675562202204</v>
      </c>
      <c r="I221" t="str">
        <f>Commandes[[#This Row],[AnnéeMois]]&amp;Commandes[[#This Row],[Famille de Produit]]</f>
        <v>202204MIX LEGUMES</v>
      </c>
      <c r="J221" s="38">
        <v>202204</v>
      </c>
    </row>
    <row r="222" spans="1:10" ht="12" customHeight="1" x14ac:dyDescent="0.25">
      <c r="A222" s="9">
        <v>44679</v>
      </c>
      <c r="B222" s="10">
        <v>142675565</v>
      </c>
      <c r="C222" s="3">
        <v>5540246170256</v>
      </c>
      <c r="D222" s="9">
        <v>44689</v>
      </c>
      <c r="E222" s="11">
        <v>1764</v>
      </c>
      <c r="F222" s="30" t="str">
        <f>VLOOKUP(Commandes[[#This Row],[Article Commande]],'Catégorie des articles'!A:D,4,0)</f>
        <v>BOULANGERIE</v>
      </c>
      <c r="G222" s="38">
        <v>202204</v>
      </c>
      <c r="H222" s="37" t="str">
        <f>Commandes[[#This Row],[Num CDE]]&amp;Commandes[[#This Row],[AnnéeMois]]</f>
        <v>142675565202204</v>
      </c>
      <c r="I222" t="str">
        <f>Commandes[[#This Row],[AnnéeMois]]&amp;Commandes[[#This Row],[Famille de Produit]]</f>
        <v>202204BOULANGERIE</v>
      </c>
      <c r="J222" s="38">
        <v>202204</v>
      </c>
    </row>
    <row r="223" spans="1:10" ht="12" customHeight="1" x14ac:dyDescent="0.25">
      <c r="A223" s="6">
        <v>44679</v>
      </c>
      <c r="B223" s="7">
        <v>142675565</v>
      </c>
      <c r="C223" s="3">
        <v>5540246171888</v>
      </c>
      <c r="D223" s="6">
        <v>44689</v>
      </c>
      <c r="E223" s="8">
        <v>1560</v>
      </c>
      <c r="F223" s="30" t="str">
        <f>VLOOKUP(Commandes[[#This Row],[Article Commande]],'Catégorie des articles'!A:D,4,0)</f>
        <v>BOULANGERIE</v>
      </c>
      <c r="G223" s="38">
        <v>202204</v>
      </c>
      <c r="H223" s="37" t="str">
        <f>Commandes[[#This Row],[Num CDE]]&amp;Commandes[[#This Row],[AnnéeMois]]</f>
        <v>142675565202204</v>
      </c>
      <c r="I223" t="str">
        <f>Commandes[[#This Row],[AnnéeMois]]&amp;Commandes[[#This Row],[Famille de Produit]]</f>
        <v>202204BOULANGERIE</v>
      </c>
      <c r="J223" s="38">
        <v>202204</v>
      </c>
    </row>
    <row r="224" spans="1:10" ht="12" customHeight="1" x14ac:dyDescent="0.25">
      <c r="A224" s="6">
        <v>44683</v>
      </c>
      <c r="B224" s="7">
        <v>142675576</v>
      </c>
      <c r="C224" s="3">
        <v>5540246172978</v>
      </c>
      <c r="D224" s="6">
        <v>44685</v>
      </c>
      <c r="E224" s="8">
        <v>836</v>
      </c>
      <c r="F224" s="30" t="str">
        <f>VLOOKUP(Commandes[[#This Row],[Article Commande]],'Catégorie des articles'!A:D,4,0)</f>
        <v>CREMERIE</v>
      </c>
      <c r="G224" s="38">
        <v>202205</v>
      </c>
      <c r="H224" s="37" t="str">
        <f>Commandes[[#This Row],[Num CDE]]&amp;Commandes[[#This Row],[AnnéeMois]]</f>
        <v>142675576202205</v>
      </c>
      <c r="I224" t="str">
        <f>Commandes[[#This Row],[AnnéeMois]]&amp;Commandes[[#This Row],[Famille de Produit]]</f>
        <v>202205CREMERIE</v>
      </c>
      <c r="J224" s="38">
        <v>202205</v>
      </c>
    </row>
    <row r="225" spans="1:10" ht="12" customHeight="1" x14ac:dyDescent="0.25">
      <c r="A225" s="9">
        <v>44683</v>
      </c>
      <c r="B225" s="10">
        <v>142675576</v>
      </c>
      <c r="C225" s="3">
        <v>5540246174174</v>
      </c>
      <c r="D225" s="9">
        <v>44685</v>
      </c>
      <c r="E225" s="11">
        <v>232</v>
      </c>
      <c r="F225" s="30" t="str">
        <f>VLOOKUP(Commandes[[#This Row],[Article Commande]],'Catégorie des articles'!A:D,4,0)</f>
        <v>CREMERIE</v>
      </c>
      <c r="G225" s="38">
        <v>202205</v>
      </c>
      <c r="H225" s="37" t="str">
        <f>Commandes[[#This Row],[Num CDE]]&amp;Commandes[[#This Row],[AnnéeMois]]</f>
        <v>142675576202205</v>
      </c>
      <c r="I225" t="str">
        <f>Commandes[[#This Row],[AnnéeMois]]&amp;Commandes[[#This Row],[Famille de Produit]]</f>
        <v>202205CREMERIE</v>
      </c>
      <c r="J225" s="38">
        <v>202205</v>
      </c>
    </row>
    <row r="226" spans="1:10" ht="12" customHeight="1" x14ac:dyDescent="0.25">
      <c r="A226" s="6">
        <v>44683</v>
      </c>
      <c r="B226" s="7">
        <v>142675576</v>
      </c>
      <c r="C226" s="3">
        <v>5540246176295</v>
      </c>
      <c r="D226" s="6">
        <v>44685</v>
      </c>
      <c r="E226" s="8">
        <v>7424</v>
      </c>
      <c r="F226" s="30" t="str">
        <f>VLOOKUP(Commandes[[#This Row],[Article Commande]],'Catégorie des articles'!A:D,4,0)</f>
        <v>CREMERIE</v>
      </c>
      <c r="G226" s="38">
        <v>202205</v>
      </c>
      <c r="H226" s="37" t="str">
        <f>Commandes[[#This Row],[Num CDE]]&amp;Commandes[[#This Row],[AnnéeMois]]</f>
        <v>142675576202205</v>
      </c>
      <c r="I226" t="str">
        <f>Commandes[[#This Row],[AnnéeMois]]&amp;Commandes[[#This Row],[Famille de Produit]]</f>
        <v>202205CREMERIE</v>
      </c>
      <c r="J226" s="38">
        <v>202205</v>
      </c>
    </row>
    <row r="227" spans="1:10" ht="12" customHeight="1" x14ac:dyDescent="0.25">
      <c r="A227" s="9">
        <v>44683</v>
      </c>
      <c r="B227" s="10">
        <v>142675576</v>
      </c>
      <c r="C227" s="3">
        <v>5540246184808</v>
      </c>
      <c r="D227" s="9">
        <v>44685</v>
      </c>
      <c r="E227" s="11">
        <v>2088</v>
      </c>
      <c r="F227" s="30" t="str">
        <f>VLOOKUP(Commandes[[#This Row],[Article Commande]],'Catégorie des articles'!A:D,4,0)</f>
        <v>CREMERIE</v>
      </c>
      <c r="G227" s="38">
        <v>202205</v>
      </c>
      <c r="H227" s="37" t="str">
        <f>Commandes[[#This Row],[Num CDE]]&amp;Commandes[[#This Row],[AnnéeMois]]</f>
        <v>142675576202205</v>
      </c>
      <c r="I227" t="str">
        <f>Commandes[[#This Row],[AnnéeMois]]&amp;Commandes[[#This Row],[Famille de Produit]]</f>
        <v>202205CREMERIE</v>
      </c>
      <c r="J227" s="38">
        <v>202205</v>
      </c>
    </row>
    <row r="228" spans="1:10" ht="12" customHeight="1" x14ac:dyDescent="0.25">
      <c r="A228" s="6">
        <v>44683</v>
      </c>
      <c r="B228" s="7">
        <v>142675576</v>
      </c>
      <c r="C228" s="3">
        <v>5540246187987</v>
      </c>
      <c r="D228" s="6">
        <v>44685</v>
      </c>
      <c r="E228" s="8">
        <v>4455</v>
      </c>
      <c r="F228" s="30" t="str">
        <f>VLOOKUP(Commandes[[#This Row],[Article Commande]],'Catégorie des articles'!A:D,4,0)</f>
        <v>CREMERIE</v>
      </c>
      <c r="G228" s="38">
        <v>202205</v>
      </c>
      <c r="H228" s="37" t="str">
        <f>Commandes[[#This Row],[Num CDE]]&amp;Commandes[[#This Row],[AnnéeMois]]</f>
        <v>142675576202205</v>
      </c>
      <c r="I228" t="str">
        <f>Commandes[[#This Row],[AnnéeMois]]&amp;Commandes[[#This Row],[Famille de Produit]]</f>
        <v>202205CREMERIE</v>
      </c>
      <c r="J228" s="38">
        <v>202205</v>
      </c>
    </row>
    <row r="229" spans="1:10" ht="12" customHeight="1" x14ac:dyDescent="0.25">
      <c r="A229" s="9">
        <v>44683</v>
      </c>
      <c r="B229" s="10">
        <v>142675581</v>
      </c>
      <c r="C229" s="3">
        <v>5540246177132</v>
      </c>
      <c r="D229" s="9">
        <v>44685</v>
      </c>
      <c r="E229" s="11">
        <v>9280</v>
      </c>
      <c r="F229" s="30" t="str">
        <f>VLOOKUP(Commandes[[#This Row],[Article Commande]],'Catégorie des articles'!A:D,4,0)</f>
        <v>MIX LEGUMES</v>
      </c>
      <c r="G229" s="38">
        <v>202205</v>
      </c>
      <c r="H229" s="37" t="str">
        <f>Commandes[[#This Row],[Num CDE]]&amp;Commandes[[#This Row],[AnnéeMois]]</f>
        <v>142675581202205</v>
      </c>
      <c r="I229" t="str">
        <f>Commandes[[#This Row],[AnnéeMois]]&amp;Commandes[[#This Row],[Famille de Produit]]</f>
        <v>202205MIX LEGUMES</v>
      </c>
      <c r="J229" s="38">
        <v>202205</v>
      </c>
    </row>
    <row r="230" spans="1:10" ht="12" customHeight="1" x14ac:dyDescent="0.25">
      <c r="A230" s="6">
        <v>44683</v>
      </c>
      <c r="B230" s="7">
        <v>142675581</v>
      </c>
      <c r="C230" s="3">
        <v>5540246177133</v>
      </c>
      <c r="D230" s="6">
        <v>44685</v>
      </c>
      <c r="E230" s="8">
        <v>5012</v>
      </c>
      <c r="F230" s="30" t="str">
        <f>VLOOKUP(Commandes[[#This Row],[Article Commande]],'Catégorie des articles'!A:D,4,0)</f>
        <v>MIX LEGUMES</v>
      </c>
      <c r="G230" s="38">
        <v>202205</v>
      </c>
      <c r="H230" s="37" t="str">
        <f>Commandes[[#This Row],[Num CDE]]&amp;Commandes[[#This Row],[AnnéeMois]]</f>
        <v>142675581202205</v>
      </c>
      <c r="I230" t="str">
        <f>Commandes[[#This Row],[AnnéeMois]]&amp;Commandes[[#This Row],[Famille de Produit]]</f>
        <v>202205MIX LEGUMES</v>
      </c>
      <c r="J230" s="38">
        <v>202205</v>
      </c>
    </row>
    <row r="231" spans="1:10" ht="12" customHeight="1" x14ac:dyDescent="0.25">
      <c r="A231" s="9">
        <v>44683</v>
      </c>
      <c r="B231" s="10">
        <v>142675581</v>
      </c>
      <c r="C231" s="3">
        <v>5540246183562</v>
      </c>
      <c r="D231" s="9">
        <v>44685</v>
      </c>
      <c r="E231" s="11">
        <v>1021</v>
      </c>
      <c r="F231" s="30" t="str">
        <f>VLOOKUP(Commandes[[#This Row],[Article Commande]],'Catégorie des articles'!A:D,4,0)</f>
        <v>MIX LEGUMES</v>
      </c>
      <c r="G231" s="38">
        <v>202205</v>
      </c>
      <c r="H231" s="37" t="str">
        <f>Commandes[[#This Row],[Num CDE]]&amp;Commandes[[#This Row],[AnnéeMois]]</f>
        <v>142675581202205</v>
      </c>
      <c r="I231" t="str">
        <f>Commandes[[#This Row],[AnnéeMois]]&amp;Commandes[[#This Row],[Famille de Produit]]</f>
        <v>202205MIX LEGUMES</v>
      </c>
      <c r="J231" s="38">
        <v>202205</v>
      </c>
    </row>
    <row r="232" spans="1:10" ht="12" customHeight="1" x14ac:dyDescent="0.25">
      <c r="A232" s="9">
        <v>44683</v>
      </c>
      <c r="B232" s="10">
        <v>142675582</v>
      </c>
      <c r="C232" s="3">
        <v>5540246174095</v>
      </c>
      <c r="D232" s="9">
        <v>44696</v>
      </c>
      <c r="E232" s="11">
        <v>70</v>
      </c>
      <c r="F232" s="30" t="str">
        <f>VLOOKUP(Commandes[[#This Row],[Article Commande]],'Catégorie des articles'!A:D,4,0)</f>
        <v>CREMERIE</v>
      </c>
      <c r="G232" s="38">
        <v>202205</v>
      </c>
      <c r="H232" s="37" t="str">
        <f>Commandes[[#This Row],[Num CDE]]&amp;Commandes[[#This Row],[AnnéeMois]]</f>
        <v>142675582202205</v>
      </c>
      <c r="I232" t="str">
        <f>Commandes[[#This Row],[AnnéeMois]]&amp;Commandes[[#This Row],[Famille de Produit]]</f>
        <v>202205CREMERIE</v>
      </c>
      <c r="J232" s="38">
        <v>202205</v>
      </c>
    </row>
    <row r="233" spans="1:10" ht="12" customHeight="1" x14ac:dyDescent="0.25">
      <c r="A233" s="6">
        <v>44683</v>
      </c>
      <c r="B233" s="7">
        <v>142675582</v>
      </c>
      <c r="C233" s="3">
        <v>5540246175047</v>
      </c>
      <c r="D233" s="6">
        <v>44696</v>
      </c>
      <c r="E233" s="8">
        <v>140</v>
      </c>
      <c r="F233" s="30" t="str">
        <f>VLOOKUP(Commandes[[#This Row],[Article Commande]],'Catégorie des articles'!A:D,4,0)</f>
        <v>CREMERIE</v>
      </c>
      <c r="G233" s="38">
        <v>202205</v>
      </c>
      <c r="H233" s="37" t="str">
        <f>Commandes[[#This Row],[Num CDE]]&amp;Commandes[[#This Row],[AnnéeMois]]</f>
        <v>142675582202205</v>
      </c>
      <c r="I233" t="str">
        <f>Commandes[[#This Row],[AnnéeMois]]&amp;Commandes[[#This Row],[Famille de Produit]]</f>
        <v>202205CREMERIE</v>
      </c>
      <c r="J233" s="38">
        <v>202205</v>
      </c>
    </row>
    <row r="234" spans="1:10" ht="12" customHeight="1" x14ac:dyDescent="0.25">
      <c r="A234" s="9">
        <v>44683</v>
      </c>
      <c r="B234" s="10">
        <v>142675582</v>
      </c>
      <c r="C234" s="3">
        <v>5540246175049</v>
      </c>
      <c r="D234" s="9">
        <v>44696</v>
      </c>
      <c r="E234" s="11">
        <v>418</v>
      </c>
      <c r="F234" s="30" t="str">
        <f>VLOOKUP(Commandes[[#This Row],[Article Commande]],'Catégorie des articles'!A:D,4,0)</f>
        <v>CREMERIE</v>
      </c>
      <c r="G234" s="38">
        <v>202205</v>
      </c>
      <c r="H234" s="37" t="str">
        <f>Commandes[[#This Row],[Num CDE]]&amp;Commandes[[#This Row],[AnnéeMois]]</f>
        <v>142675582202205</v>
      </c>
      <c r="I234" t="str">
        <f>Commandes[[#This Row],[AnnéeMois]]&amp;Commandes[[#This Row],[Famille de Produit]]</f>
        <v>202205CREMERIE</v>
      </c>
      <c r="J234" s="38">
        <v>202205</v>
      </c>
    </row>
    <row r="235" spans="1:10" ht="12" customHeight="1" x14ac:dyDescent="0.25">
      <c r="A235" s="6">
        <v>44683</v>
      </c>
      <c r="B235" s="7">
        <v>142675582</v>
      </c>
      <c r="C235" s="3">
        <v>5540246175050</v>
      </c>
      <c r="D235" s="6">
        <v>44696</v>
      </c>
      <c r="E235" s="8">
        <v>696</v>
      </c>
      <c r="F235" s="30" t="str">
        <f>VLOOKUP(Commandes[[#This Row],[Article Commande]],'Catégorie des articles'!A:D,4,0)</f>
        <v>CREMERIE</v>
      </c>
      <c r="G235" s="38">
        <v>202205</v>
      </c>
      <c r="H235" s="37" t="str">
        <f>Commandes[[#This Row],[Num CDE]]&amp;Commandes[[#This Row],[AnnéeMois]]</f>
        <v>142675582202205</v>
      </c>
      <c r="I235" t="str">
        <f>Commandes[[#This Row],[AnnéeMois]]&amp;Commandes[[#This Row],[Famille de Produit]]</f>
        <v>202205CREMERIE</v>
      </c>
      <c r="J235" s="38">
        <v>202205</v>
      </c>
    </row>
    <row r="236" spans="1:10" ht="12" customHeight="1" x14ac:dyDescent="0.25">
      <c r="A236" s="9">
        <v>44683</v>
      </c>
      <c r="B236" s="10">
        <v>142675582</v>
      </c>
      <c r="C236" s="3">
        <v>5540246190743</v>
      </c>
      <c r="D236" s="9">
        <v>44696</v>
      </c>
      <c r="E236" s="11">
        <v>140</v>
      </c>
      <c r="F236" s="30" t="str">
        <f>VLOOKUP(Commandes[[#This Row],[Article Commande]],'Catégorie des articles'!A:D,4,0)</f>
        <v>CREMERIE</v>
      </c>
      <c r="G236" s="38">
        <v>202205</v>
      </c>
      <c r="H236" s="37" t="str">
        <f>Commandes[[#This Row],[Num CDE]]&amp;Commandes[[#This Row],[AnnéeMois]]</f>
        <v>142675582202205</v>
      </c>
      <c r="I236" t="str">
        <f>Commandes[[#This Row],[AnnéeMois]]&amp;Commandes[[#This Row],[Famille de Produit]]</f>
        <v>202205CREMERIE</v>
      </c>
      <c r="J236" s="38">
        <v>202205</v>
      </c>
    </row>
    <row r="237" spans="1:10" ht="12" customHeight="1" x14ac:dyDescent="0.25">
      <c r="A237" s="6">
        <v>44683</v>
      </c>
      <c r="B237" s="7">
        <v>142675583</v>
      </c>
      <c r="C237" s="3">
        <v>5540246188224</v>
      </c>
      <c r="D237" s="6">
        <v>44696</v>
      </c>
      <c r="E237" s="8">
        <v>1207</v>
      </c>
      <c r="F237" s="30" t="str">
        <f>VLOOKUP(Commandes[[#This Row],[Article Commande]],'Catégorie des articles'!A:D,4,0)</f>
        <v>VOLAILLE</v>
      </c>
      <c r="G237" s="38">
        <v>202205</v>
      </c>
      <c r="H237" s="37" t="str">
        <f>Commandes[[#This Row],[Num CDE]]&amp;Commandes[[#This Row],[AnnéeMois]]</f>
        <v>142675583202205</v>
      </c>
      <c r="I237" t="str">
        <f>Commandes[[#This Row],[AnnéeMois]]&amp;Commandes[[#This Row],[Famille de Produit]]</f>
        <v>202205VOLAILLE</v>
      </c>
      <c r="J237" s="38">
        <v>202205</v>
      </c>
    </row>
    <row r="238" spans="1:10" ht="12" customHeight="1" x14ac:dyDescent="0.25">
      <c r="A238" s="6">
        <v>44683</v>
      </c>
      <c r="B238" s="7">
        <v>142675585</v>
      </c>
      <c r="C238" s="3">
        <v>5540246183130</v>
      </c>
      <c r="D238" s="6">
        <v>44690</v>
      </c>
      <c r="E238" s="8">
        <v>2256</v>
      </c>
      <c r="F238" s="30" t="str">
        <f>VLOOKUP(Commandes[[#This Row],[Article Commande]],'Catégorie des articles'!A:D,4,0)</f>
        <v>MIX LEGUMES</v>
      </c>
      <c r="G238" s="38">
        <v>202205</v>
      </c>
      <c r="H238" s="37" t="str">
        <f>Commandes[[#This Row],[Num CDE]]&amp;Commandes[[#This Row],[AnnéeMois]]</f>
        <v>142675585202205</v>
      </c>
      <c r="I238" t="str">
        <f>Commandes[[#This Row],[AnnéeMois]]&amp;Commandes[[#This Row],[Famille de Produit]]</f>
        <v>202205MIX LEGUMES</v>
      </c>
      <c r="J238" s="38">
        <v>202205</v>
      </c>
    </row>
    <row r="239" spans="1:10" ht="12" customHeight="1" x14ac:dyDescent="0.25">
      <c r="A239" s="9">
        <v>44683</v>
      </c>
      <c r="B239" s="10">
        <v>142675585</v>
      </c>
      <c r="C239" s="3">
        <v>5540246183537</v>
      </c>
      <c r="D239" s="9">
        <v>44690</v>
      </c>
      <c r="E239" s="11">
        <v>961</v>
      </c>
      <c r="F239" s="30" t="str">
        <f>VLOOKUP(Commandes[[#This Row],[Article Commande]],'Catégorie des articles'!A:D,4,0)</f>
        <v>MIX LEGUMES</v>
      </c>
      <c r="G239" s="38">
        <v>202205</v>
      </c>
      <c r="H239" s="37" t="str">
        <f>Commandes[[#This Row],[Num CDE]]&amp;Commandes[[#This Row],[AnnéeMois]]</f>
        <v>142675585202205</v>
      </c>
      <c r="I239" t="str">
        <f>Commandes[[#This Row],[AnnéeMois]]&amp;Commandes[[#This Row],[Famille de Produit]]</f>
        <v>202205MIX LEGUMES</v>
      </c>
      <c r="J239" s="38">
        <v>202205</v>
      </c>
    </row>
    <row r="240" spans="1:10" ht="12" customHeight="1" x14ac:dyDescent="0.25">
      <c r="A240" s="6">
        <v>44683</v>
      </c>
      <c r="B240" s="7">
        <v>142675585</v>
      </c>
      <c r="C240" s="3">
        <v>5540246183538</v>
      </c>
      <c r="D240" s="6">
        <v>44690</v>
      </c>
      <c r="E240" s="8">
        <v>919</v>
      </c>
      <c r="F240" s="30" t="str">
        <f>VLOOKUP(Commandes[[#This Row],[Article Commande]],'Catégorie des articles'!A:D,4,0)</f>
        <v>MIX LEGUMES</v>
      </c>
      <c r="G240" s="38">
        <v>202205</v>
      </c>
      <c r="H240" s="37" t="str">
        <f>Commandes[[#This Row],[Num CDE]]&amp;Commandes[[#This Row],[AnnéeMois]]</f>
        <v>142675585202205</v>
      </c>
      <c r="I240" t="str">
        <f>Commandes[[#This Row],[AnnéeMois]]&amp;Commandes[[#This Row],[Famille de Produit]]</f>
        <v>202205MIX LEGUMES</v>
      </c>
      <c r="J240" s="38">
        <v>202205</v>
      </c>
    </row>
    <row r="241" spans="1:10" ht="12" customHeight="1" x14ac:dyDescent="0.25">
      <c r="A241" s="9">
        <v>44683</v>
      </c>
      <c r="B241" s="10">
        <v>142675587</v>
      </c>
      <c r="C241" s="3">
        <v>5540246183558</v>
      </c>
      <c r="D241" s="9">
        <v>44689</v>
      </c>
      <c r="E241" s="11">
        <v>1300</v>
      </c>
      <c r="F241" s="30" t="str">
        <f>VLOOKUP(Commandes[[#This Row],[Article Commande]],'Catégorie des articles'!A:D,4,0)</f>
        <v>MIX LEGUMES</v>
      </c>
      <c r="G241" s="38">
        <v>202205</v>
      </c>
      <c r="H241" s="37" t="str">
        <f>Commandes[[#This Row],[Num CDE]]&amp;Commandes[[#This Row],[AnnéeMois]]</f>
        <v>142675587202205</v>
      </c>
      <c r="I241" t="str">
        <f>Commandes[[#This Row],[AnnéeMois]]&amp;Commandes[[#This Row],[Famille de Produit]]</f>
        <v>202205MIX LEGUMES</v>
      </c>
      <c r="J241" s="38">
        <v>202205</v>
      </c>
    </row>
    <row r="242" spans="1:10" ht="12" customHeight="1" x14ac:dyDescent="0.25">
      <c r="A242" s="6">
        <v>44683</v>
      </c>
      <c r="B242" s="7">
        <v>142675587</v>
      </c>
      <c r="C242" s="3">
        <v>5540246183560</v>
      </c>
      <c r="D242" s="6">
        <v>44689</v>
      </c>
      <c r="E242" s="8">
        <v>223</v>
      </c>
      <c r="F242" s="30" t="str">
        <f>VLOOKUP(Commandes[[#This Row],[Article Commande]],'Catégorie des articles'!A:D,4,0)</f>
        <v>MIX LEGUMES</v>
      </c>
      <c r="G242" s="38">
        <v>202205</v>
      </c>
      <c r="H242" s="37" t="str">
        <f>Commandes[[#This Row],[Num CDE]]&amp;Commandes[[#This Row],[AnnéeMois]]</f>
        <v>142675587202205</v>
      </c>
      <c r="I242" t="str">
        <f>Commandes[[#This Row],[AnnéeMois]]&amp;Commandes[[#This Row],[Famille de Produit]]</f>
        <v>202205MIX LEGUMES</v>
      </c>
      <c r="J242" s="38">
        <v>202205</v>
      </c>
    </row>
    <row r="243" spans="1:10" ht="12" customHeight="1" x14ac:dyDescent="0.25">
      <c r="A243" s="9">
        <v>44683</v>
      </c>
      <c r="B243" s="10">
        <v>142675589</v>
      </c>
      <c r="C243" s="3">
        <v>5540246183589</v>
      </c>
      <c r="D243" s="9">
        <v>44691</v>
      </c>
      <c r="E243" s="11">
        <v>1300</v>
      </c>
      <c r="F243" s="30" t="str">
        <f>VLOOKUP(Commandes[[#This Row],[Article Commande]],'Catégorie des articles'!A:D,4,0)</f>
        <v>MIX LEGUMES</v>
      </c>
      <c r="G243" s="38">
        <v>202205</v>
      </c>
      <c r="H243" s="37" t="str">
        <f>Commandes[[#This Row],[Num CDE]]&amp;Commandes[[#This Row],[AnnéeMois]]</f>
        <v>142675589202205</v>
      </c>
      <c r="I243" t="str">
        <f>Commandes[[#This Row],[AnnéeMois]]&amp;Commandes[[#This Row],[Famille de Produit]]</f>
        <v>202205MIX LEGUMES</v>
      </c>
      <c r="J243" s="38">
        <v>202205</v>
      </c>
    </row>
    <row r="244" spans="1:10" ht="12" customHeight="1" x14ac:dyDescent="0.25">
      <c r="A244" s="9">
        <v>44683</v>
      </c>
      <c r="B244" s="10">
        <v>142675596</v>
      </c>
      <c r="C244" s="3">
        <v>5540246184617</v>
      </c>
      <c r="D244" s="9">
        <v>44686</v>
      </c>
      <c r="E244" s="11">
        <v>27506</v>
      </c>
      <c r="F244" s="30" t="str">
        <f>VLOOKUP(Commandes[[#This Row],[Article Commande]],'Catégorie des articles'!A:D,4,0)</f>
        <v>MIX LEGUMES</v>
      </c>
      <c r="G244" s="38">
        <v>202205</v>
      </c>
      <c r="H244" s="37" t="str">
        <f>Commandes[[#This Row],[Num CDE]]&amp;Commandes[[#This Row],[AnnéeMois]]</f>
        <v>142675596202205</v>
      </c>
      <c r="I244" t="str">
        <f>Commandes[[#This Row],[AnnéeMois]]&amp;Commandes[[#This Row],[Famille de Produit]]</f>
        <v>202205MIX LEGUMES</v>
      </c>
      <c r="J244" s="38">
        <v>202205</v>
      </c>
    </row>
    <row r="245" spans="1:10" ht="12" customHeight="1" x14ac:dyDescent="0.25">
      <c r="A245" s="9">
        <v>44683</v>
      </c>
      <c r="B245" s="10">
        <v>142675607</v>
      </c>
      <c r="C245" s="3">
        <v>5540246173685</v>
      </c>
      <c r="D245" s="9">
        <v>44691</v>
      </c>
      <c r="E245" s="11">
        <v>882</v>
      </c>
      <c r="F245" s="30" t="str">
        <f>VLOOKUP(Commandes[[#This Row],[Article Commande]],'Catégorie des articles'!A:D,4,0)</f>
        <v>EMBALLAGES</v>
      </c>
      <c r="G245" s="38">
        <v>202205</v>
      </c>
      <c r="H245" s="37" t="str">
        <f>Commandes[[#This Row],[Num CDE]]&amp;Commandes[[#This Row],[AnnéeMois]]</f>
        <v>142675607202205</v>
      </c>
      <c r="I245" t="str">
        <f>Commandes[[#This Row],[AnnéeMois]]&amp;Commandes[[#This Row],[Famille de Produit]]</f>
        <v>202205EMBALLAGES</v>
      </c>
      <c r="J245" s="38">
        <v>202205</v>
      </c>
    </row>
    <row r="246" spans="1:10" ht="12" customHeight="1" x14ac:dyDescent="0.25">
      <c r="A246" s="9">
        <v>44684</v>
      </c>
      <c r="B246" s="10">
        <v>142675617</v>
      </c>
      <c r="C246" s="3">
        <v>5540246171888</v>
      </c>
      <c r="D246" s="9">
        <v>44684</v>
      </c>
      <c r="E246" s="11">
        <v>369</v>
      </c>
      <c r="F246" s="30" t="str">
        <f>VLOOKUP(Commandes[[#This Row],[Article Commande]],'Catégorie des articles'!A:D,4,0)</f>
        <v>BOULANGERIE</v>
      </c>
      <c r="G246" s="38">
        <v>202205</v>
      </c>
      <c r="H246" s="37" t="str">
        <f>Commandes[[#This Row],[Num CDE]]&amp;Commandes[[#This Row],[AnnéeMois]]</f>
        <v>142675617202205</v>
      </c>
      <c r="I246" t="str">
        <f>Commandes[[#This Row],[AnnéeMois]]&amp;Commandes[[#This Row],[Famille de Produit]]</f>
        <v>202205BOULANGERIE</v>
      </c>
      <c r="J246" s="38">
        <v>202205</v>
      </c>
    </row>
    <row r="247" spans="1:10" ht="12" customHeight="1" x14ac:dyDescent="0.25">
      <c r="A247" s="6">
        <v>44684</v>
      </c>
      <c r="B247" s="7">
        <v>142675618</v>
      </c>
      <c r="C247" s="3">
        <v>5540246171933</v>
      </c>
      <c r="D247" s="6">
        <v>44686</v>
      </c>
      <c r="E247" s="8">
        <v>279</v>
      </c>
      <c r="F247" s="30" t="str">
        <f>VLOOKUP(Commandes[[#This Row],[Article Commande]],'Catégorie des articles'!A:D,4,0)</f>
        <v>CREMERIE</v>
      </c>
      <c r="G247" s="38">
        <v>202205</v>
      </c>
      <c r="H247" s="37" t="str">
        <f>Commandes[[#This Row],[Num CDE]]&amp;Commandes[[#This Row],[AnnéeMois]]</f>
        <v>142675618202205</v>
      </c>
      <c r="I247" t="str">
        <f>Commandes[[#This Row],[AnnéeMois]]&amp;Commandes[[#This Row],[Famille de Produit]]</f>
        <v>202205CREMERIE</v>
      </c>
      <c r="J247" s="38">
        <v>202205</v>
      </c>
    </row>
    <row r="248" spans="1:10" ht="12" customHeight="1" x14ac:dyDescent="0.25">
      <c r="A248" s="9">
        <v>44684</v>
      </c>
      <c r="B248" s="10">
        <v>142675618</v>
      </c>
      <c r="C248" s="3">
        <v>5540246176295</v>
      </c>
      <c r="D248" s="9">
        <v>44686</v>
      </c>
      <c r="E248" s="11">
        <v>7424</v>
      </c>
      <c r="F248" s="30" t="str">
        <f>VLOOKUP(Commandes[[#This Row],[Article Commande]],'Catégorie des articles'!A:D,4,0)</f>
        <v>CREMERIE</v>
      </c>
      <c r="G248" s="38">
        <v>202205</v>
      </c>
      <c r="H248" s="37" t="str">
        <f>Commandes[[#This Row],[Num CDE]]&amp;Commandes[[#This Row],[AnnéeMois]]</f>
        <v>142675618202205</v>
      </c>
      <c r="I248" t="str">
        <f>Commandes[[#This Row],[AnnéeMois]]&amp;Commandes[[#This Row],[Famille de Produit]]</f>
        <v>202205CREMERIE</v>
      </c>
      <c r="J248" s="38">
        <v>202205</v>
      </c>
    </row>
    <row r="249" spans="1:10" ht="12" customHeight="1" x14ac:dyDescent="0.25">
      <c r="A249" s="9">
        <v>44684</v>
      </c>
      <c r="B249" s="10">
        <v>142675618</v>
      </c>
      <c r="C249" s="3">
        <v>5540246187987</v>
      </c>
      <c r="D249" s="9">
        <v>44686</v>
      </c>
      <c r="E249" s="11">
        <v>2228</v>
      </c>
      <c r="F249" s="30" t="str">
        <f>VLOOKUP(Commandes[[#This Row],[Article Commande]],'Catégorie des articles'!A:D,4,0)</f>
        <v>CREMERIE</v>
      </c>
      <c r="G249" s="38">
        <v>202205</v>
      </c>
      <c r="H249" s="37" t="str">
        <f>Commandes[[#This Row],[Num CDE]]&amp;Commandes[[#This Row],[AnnéeMois]]</f>
        <v>142675618202205</v>
      </c>
      <c r="I249" t="str">
        <f>Commandes[[#This Row],[AnnéeMois]]&amp;Commandes[[#This Row],[Famille de Produit]]</f>
        <v>202205CREMERIE</v>
      </c>
      <c r="J249" s="38">
        <v>202205</v>
      </c>
    </row>
    <row r="250" spans="1:10" ht="12" customHeight="1" x14ac:dyDescent="0.25">
      <c r="A250" s="6">
        <v>44684</v>
      </c>
      <c r="B250" s="7">
        <v>142675618</v>
      </c>
      <c r="C250" s="3">
        <v>5540246188200</v>
      </c>
      <c r="D250" s="6">
        <v>44686</v>
      </c>
      <c r="E250" s="8">
        <v>1114</v>
      </c>
      <c r="F250" s="30" t="str">
        <f>VLOOKUP(Commandes[[#This Row],[Article Commande]],'Catégorie des articles'!A:D,4,0)</f>
        <v>CREMERIE</v>
      </c>
      <c r="G250" s="38">
        <v>202205</v>
      </c>
      <c r="H250" s="37" t="str">
        <f>Commandes[[#This Row],[Num CDE]]&amp;Commandes[[#This Row],[AnnéeMois]]</f>
        <v>142675618202205</v>
      </c>
      <c r="I250" t="str">
        <f>Commandes[[#This Row],[AnnéeMois]]&amp;Commandes[[#This Row],[Famille de Produit]]</f>
        <v>202205CREMERIE</v>
      </c>
      <c r="J250" s="38">
        <v>202205</v>
      </c>
    </row>
    <row r="251" spans="1:10" ht="12" customHeight="1" x14ac:dyDescent="0.25">
      <c r="A251" s="9">
        <v>44684</v>
      </c>
      <c r="B251" s="10">
        <v>142675619</v>
      </c>
      <c r="C251" s="3">
        <v>5540246172539</v>
      </c>
      <c r="D251" s="9">
        <v>44686</v>
      </c>
      <c r="E251" s="11">
        <v>70</v>
      </c>
      <c r="F251" s="30" t="str">
        <f>VLOOKUP(Commandes[[#This Row],[Article Commande]],'Catégorie des articles'!A:D,4,0)</f>
        <v>CREMERIE</v>
      </c>
      <c r="G251" s="38">
        <v>202205</v>
      </c>
      <c r="H251" s="37" t="str">
        <f>Commandes[[#This Row],[Num CDE]]&amp;Commandes[[#This Row],[AnnéeMois]]</f>
        <v>142675619202205</v>
      </c>
      <c r="I251" t="str">
        <f>Commandes[[#This Row],[AnnéeMois]]&amp;Commandes[[#This Row],[Famille de Produit]]</f>
        <v>202205CREMERIE</v>
      </c>
      <c r="J251" s="38">
        <v>202205</v>
      </c>
    </row>
    <row r="252" spans="1:10" ht="12" customHeight="1" x14ac:dyDescent="0.25">
      <c r="A252" s="6">
        <v>44684</v>
      </c>
      <c r="B252" s="7">
        <v>142675619</v>
      </c>
      <c r="C252" s="3">
        <v>5540246172978</v>
      </c>
      <c r="D252" s="6">
        <v>44686</v>
      </c>
      <c r="E252" s="8">
        <v>836</v>
      </c>
      <c r="F252" s="30" t="str">
        <f>VLOOKUP(Commandes[[#This Row],[Article Commande]],'Catégorie des articles'!A:D,4,0)</f>
        <v>CREMERIE</v>
      </c>
      <c r="G252" s="38">
        <v>202205</v>
      </c>
      <c r="H252" s="37" t="str">
        <f>Commandes[[#This Row],[Num CDE]]&amp;Commandes[[#This Row],[AnnéeMois]]</f>
        <v>142675619202205</v>
      </c>
      <c r="I252" t="str">
        <f>Commandes[[#This Row],[AnnéeMois]]&amp;Commandes[[#This Row],[Famille de Produit]]</f>
        <v>202205CREMERIE</v>
      </c>
      <c r="J252" s="38">
        <v>202205</v>
      </c>
    </row>
    <row r="253" spans="1:10" ht="12" customHeight="1" x14ac:dyDescent="0.25">
      <c r="A253" s="6">
        <v>44684</v>
      </c>
      <c r="B253" s="7">
        <v>142675619</v>
      </c>
      <c r="C253" s="3">
        <v>5540246184808</v>
      </c>
      <c r="D253" s="6">
        <v>44686</v>
      </c>
      <c r="E253" s="8">
        <v>2088</v>
      </c>
      <c r="F253" s="30" t="str">
        <f>VLOOKUP(Commandes[[#This Row],[Article Commande]],'Catégorie des articles'!A:D,4,0)</f>
        <v>CREMERIE</v>
      </c>
      <c r="G253" s="38">
        <v>202205</v>
      </c>
      <c r="H253" s="37" t="str">
        <f>Commandes[[#This Row],[Num CDE]]&amp;Commandes[[#This Row],[AnnéeMois]]</f>
        <v>142675619202205</v>
      </c>
      <c r="I253" t="str">
        <f>Commandes[[#This Row],[AnnéeMois]]&amp;Commandes[[#This Row],[Famille de Produit]]</f>
        <v>202205CREMERIE</v>
      </c>
      <c r="J253" s="38">
        <v>202205</v>
      </c>
    </row>
    <row r="254" spans="1:10" ht="12" customHeight="1" x14ac:dyDescent="0.25">
      <c r="A254" s="9">
        <v>44684</v>
      </c>
      <c r="B254" s="10">
        <v>142675638</v>
      </c>
      <c r="C254" s="3">
        <v>5540246184617</v>
      </c>
      <c r="D254" s="9">
        <v>44690</v>
      </c>
      <c r="E254" s="11">
        <v>27506</v>
      </c>
      <c r="F254" s="30" t="str">
        <f>VLOOKUP(Commandes[[#This Row],[Article Commande]],'Catégorie des articles'!A:D,4,0)</f>
        <v>MIX LEGUMES</v>
      </c>
      <c r="G254" s="38">
        <v>202205</v>
      </c>
      <c r="H254" s="37" t="str">
        <f>Commandes[[#This Row],[Num CDE]]&amp;Commandes[[#This Row],[AnnéeMois]]</f>
        <v>142675638202205</v>
      </c>
      <c r="I254" t="str">
        <f>Commandes[[#This Row],[AnnéeMois]]&amp;Commandes[[#This Row],[Famille de Produit]]</f>
        <v>202205MIX LEGUMES</v>
      </c>
      <c r="J254" s="38">
        <v>202205</v>
      </c>
    </row>
    <row r="255" spans="1:10" ht="12" customHeight="1" x14ac:dyDescent="0.25">
      <c r="A255" s="9">
        <v>44685</v>
      </c>
      <c r="B255" s="10">
        <v>142675650</v>
      </c>
      <c r="C255" s="3">
        <v>5540246191598</v>
      </c>
      <c r="D255" s="9">
        <v>44686</v>
      </c>
      <c r="E255" s="11">
        <v>1935</v>
      </c>
      <c r="F255" s="30" t="str">
        <f>VLOOKUP(Commandes[[#This Row],[Article Commande]],'Catégorie des articles'!A:D,4,0)</f>
        <v>CREMERIE</v>
      </c>
      <c r="G255" s="38">
        <v>202205</v>
      </c>
      <c r="H255" s="37" t="str">
        <f>Commandes[[#This Row],[Num CDE]]&amp;Commandes[[#This Row],[AnnéeMois]]</f>
        <v>142675650202205</v>
      </c>
      <c r="I255" t="str">
        <f>Commandes[[#This Row],[AnnéeMois]]&amp;Commandes[[#This Row],[Famille de Produit]]</f>
        <v>202205CREMERIE</v>
      </c>
      <c r="J255" s="38">
        <v>202205</v>
      </c>
    </row>
    <row r="256" spans="1:10" ht="12" customHeight="1" x14ac:dyDescent="0.25">
      <c r="A256" s="6">
        <v>44685</v>
      </c>
      <c r="B256" s="7">
        <v>142675652</v>
      </c>
      <c r="C256" s="3">
        <v>5540246172978</v>
      </c>
      <c r="D256" s="6">
        <v>44689</v>
      </c>
      <c r="E256" s="8">
        <v>836</v>
      </c>
      <c r="F256" s="30" t="str">
        <f>VLOOKUP(Commandes[[#This Row],[Article Commande]],'Catégorie des articles'!A:D,4,0)</f>
        <v>CREMERIE</v>
      </c>
      <c r="G256" s="38">
        <v>202205</v>
      </c>
      <c r="H256" s="37" t="str">
        <f>Commandes[[#This Row],[Num CDE]]&amp;Commandes[[#This Row],[AnnéeMois]]</f>
        <v>142675652202205</v>
      </c>
      <c r="I256" t="str">
        <f>Commandes[[#This Row],[AnnéeMois]]&amp;Commandes[[#This Row],[Famille de Produit]]</f>
        <v>202205CREMERIE</v>
      </c>
      <c r="J256" s="38">
        <v>202205</v>
      </c>
    </row>
    <row r="257" spans="1:10" ht="12" customHeight="1" x14ac:dyDescent="0.25">
      <c r="A257" s="9">
        <v>44685</v>
      </c>
      <c r="B257" s="10">
        <v>142675652</v>
      </c>
      <c r="C257" s="3">
        <v>5540246174174</v>
      </c>
      <c r="D257" s="9">
        <v>44689</v>
      </c>
      <c r="E257" s="11">
        <v>348</v>
      </c>
      <c r="F257" s="30" t="str">
        <f>VLOOKUP(Commandes[[#This Row],[Article Commande]],'Catégorie des articles'!A:D,4,0)</f>
        <v>CREMERIE</v>
      </c>
      <c r="G257" s="38">
        <v>202205</v>
      </c>
      <c r="H257" s="37" t="str">
        <f>Commandes[[#This Row],[Num CDE]]&amp;Commandes[[#This Row],[AnnéeMois]]</f>
        <v>142675652202205</v>
      </c>
      <c r="I257" t="str">
        <f>Commandes[[#This Row],[AnnéeMois]]&amp;Commandes[[#This Row],[Famille de Produit]]</f>
        <v>202205CREMERIE</v>
      </c>
      <c r="J257" s="38">
        <v>202205</v>
      </c>
    </row>
    <row r="258" spans="1:10" ht="12" customHeight="1" x14ac:dyDescent="0.25">
      <c r="A258" s="6">
        <v>44685</v>
      </c>
      <c r="B258" s="7">
        <v>142675652</v>
      </c>
      <c r="C258" s="3">
        <v>5540246184808</v>
      </c>
      <c r="D258" s="6">
        <v>44689</v>
      </c>
      <c r="E258" s="8">
        <v>4176</v>
      </c>
      <c r="F258" s="30" t="str">
        <f>VLOOKUP(Commandes[[#This Row],[Article Commande]],'Catégorie des articles'!A:D,4,0)</f>
        <v>CREMERIE</v>
      </c>
      <c r="G258" s="38">
        <v>202205</v>
      </c>
      <c r="H258" s="37" t="str">
        <f>Commandes[[#This Row],[Num CDE]]&amp;Commandes[[#This Row],[AnnéeMois]]</f>
        <v>142675652202205</v>
      </c>
      <c r="I258" t="str">
        <f>Commandes[[#This Row],[AnnéeMois]]&amp;Commandes[[#This Row],[Famille de Produit]]</f>
        <v>202205CREMERIE</v>
      </c>
      <c r="J258" s="38">
        <v>202205</v>
      </c>
    </row>
    <row r="259" spans="1:10" ht="12" customHeight="1" x14ac:dyDescent="0.25">
      <c r="A259" s="6">
        <v>44685</v>
      </c>
      <c r="B259" s="7">
        <v>142675653</v>
      </c>
      <c r="C259" s="3">
        <v>5540246171933</v>
      </c>
      <c r="D259" s="6">
        <v>44689</v>
      </c>
      <c r="E259" s="8">
        <v>557</v>
      </c>
      <c r="F259" s="30" t="str">
        <f>VLOOKUP(Commandes[[#This Row],[Article Commande]],'Catégorie des articles'!A:D,4,0)</f>
        <v>CREMERIE</v>
      </c>
      <c r="G259" s="38">
        <v>202205</v>
      </c>
      <c r="H259" s="37" t="str">
        <f>Commandes[[#This Row],[Num CDE]]&amp;Commandes[[#This Row],[AnnéeMois]]</f>
        <v>142675653202205</v>
      </c>
      <c r="I259" t="str">
        <f>Commandes[[#This Row],[AnnéeMois]]&amp;Commandes[[#This Row],[Famille de Produit]]</f>
        <v>202205CREMERIE</v>
      </c>
      <c r="J259" s="38">
        <v>202205</v>
      </c>
    </row>
    <row r="260" spans="1:10" ht="12" customHeight="1" x14ac:dyDescent="0.25">
      <c r="A260" s="9">
        <v>44685</v>
      </c>
      <c r="B260" s="10">
        <v>142675653</v>
      </c>
      <c r="C260" s="3">
        <v>5540246187987</v>
      </c>
      <c r="D260" s="9">
        <v>44689</v>
      </c>
      <c r="E260" s="11">
        <v>4455</v>
      </c>
      <c r="F260" s="30" t="str">
        <f>VLOOKUP(Commandes[[#This Row],[Article Commande]],'Catégorie des articles'!A:D,4,0)</f>
        <v>CREMERIE</v>
      </c>
      <c r="G260" s="38">
        <v>202205</v>
      </c>
      <c r="H260" s="37" t="str">
        <f>Commandes[[#This Row],[Num CDE]]&amp;Commandes[[#This Row],[AnnéeMois]]</f>
        <v>142675653202205</v>
      </c>
      <c r="I260" t="str">
        <f>Commandes[[#This Row],[AnnéeMois]]&amp;Commandes[[#This Row],[Famille de Produit]]</f>
        <v>202205CREMERIE</v>
      </c>
      <c r="J260" s="38">
        <v>202205</v>
      </c>
    </row>
    <row r="261" spans="1:10" ht="12" customHeight="1" x14ac:dyDescent="0.25">
      <c r="A261" s="9">
        <v>44685</v>
      </c>
      <c r="B261" s="10">
        <v>142675668</v>
      </c>
      <c r="C261" s="3">
        <v>5540246192907</v>
      </c>
      <c r="D261" s="9">
        <v>44699</v>
      </c>
      <c r="E261" s="11">
        <v>7796</v>
      </c>
      <c r="F261" s="30" t="str">
        <f>VLOOKUP(Commandes[[#This Row],[Article Commande]],'Catégorie des articles'!A:D,4,0)</f>
        <v>VOLAILLE</v>
      </c>
      <c r="G261" s="38">
        <v>202205</v>
      </c>
      <c r="H261" s="37" t="str">
        <f>Commandes[[#This Row],[Num CDE]]&amp;Commandes[[#This Row],[AnnéeMois]]</f>
        <v>142675668202205</v>
      </c>
      <c r="I261" t="str">
        <f>Commandes[[#This Row],[AnnéeMois]]&amp;Commandes[[#This Row],[Famille de Produit]]</f>
        <v>202205VOLAILLE</v>
      </c>
      <c r="J261" s="38">
        <v>202205</v>
      </c>
    </row>
    <row r="262" spans="1:10" ht="12" customHeight="1" x14ac:dyDescent="0.25">
      <c r="A262" s="9">
        <v>44685</v>
      </c>
      <c r="B262" s="10">
        <v>142675671</v>
      </c>
      <c r="C262" s="3">
        <v>5540246171759</v>
      </c>
      <c r="D262" s="9">
        <v>44690</v>
      </c>
      <c r="E262" s="11">
        <v>2506</v>
      </c>
      <c r="F262" s="30" t="str">
        <f>VLOOKUP(Commandes[[#This Row],[Article Commande]],'Catégorie des articles'!A:D,4,0)</f>
        <v>MIX LEGUMES</v>
      </c>
      <c r="G262" s="38">
        <v>202205</v>
      </c>
      <c r="H262" s="37" t="str">
        <f>Commandes[[#This Row],[Num CDE]]&amp;Commandes[[#This Row],[AnnéeMois]]</f>
        <v>142675671202205</v>
      </c>
      <c r="I262" t="str">
        <f>Commandes[[#This Row],[AnnéeMois]]&amp;Commandes[[#This Row],[Famille de Produit]]</f>
        <v>202205MIX LEGUMES</v>
      </c>
      <c r="J262" s="38">
        <v>202205</v>
      </c>
    </row>
    <row r="263" spans="1:10" ht="12" customHeight="1" x14ac:dyDescent="0.25">
      <c r="A263" s="6">
        <v>44685</v>
      </c>
      <c r="B263" s="7">
        <v>142675671</v>
      </c>
      <c r="C263" s="3">
        <v>5540246177132</v>
      </c>
      <c r="D263" s="6">
        <v>44690</v>
      </c>
      <c r="E263" s="8">
        <v>7888</v>
      </c>
      <c r="F263" s="30" t="str">
        <f>VLOOKUP(Commandes[[#This Row],[Article Commande]],'Catégorie des articles'!A:D,4,0)</f>
        <v>MIX LEGUMES</v>
      </c>
      <c r="G263" s="38">
        <v>202205</v>
      </c>
      <c r="H263" s="37" t="str">
        <f>Commandes[[#This Row],[Num CDE]]&amp;Commandes[[#This Row],[AnnéeMois]]</f>
        <v>142675671202205</v>
      </c>
      <c r="I263" t="str">
        <f>Commandes[[#This Row],[AnnéeMois]]&amp;Commandes[[#This Row],[Famille de Produit]]</f>
        <v>202205MIX LEGUMES</v>
      </c>
      <c r="J263" s="38">
        <v>202205</v>
      </c>
    </row>
    <row r="264" spans="1:10" ht="12" customHeight="1" x14ac:dyDescent="0.25">
      <c r="A264" s="9">
        <v>44685</v>
      </c>
      <c r="B264" s="10">
        <v>142675671</v>
      </c>
      <c r="C264" s="3">
        <v>5540246177133</v>
      </c>
      <c r="D264" s="9">
        <v>44690</v>
      </c>
      <c r="E264" s="11">
        <v>5012</v>
      </c>
      <c r="F264" s="30" t="str">
        <f>VLOOKUP(Commandes[[#This Row],[Article Commande]],'Catégorie des articles'!A:D,4,0)</f>
        <v>MIX LEGUMES</v>
      </c>
      <c r="G264" s="38">
        <v>202205</v>
      </c>
      <c r="H264" s="37" t="str">
        <f>Commandes[[#This Row],[Num CDE]]&amp;Commandes[[#This Row],[AnnéeMois]]</f>
        <v>142675671202205</v>
      </c>
      <c r="I264" t="str">
        <f>Commandes[[#This Row],[AnnéeMois]]&amp;Commandes[[#This Row],[Famille de Produit]]</f>
        <v>202205MIX LEGUMES</v>
      </c>
      <c r="J264" s="38">
        <v>202205</v>
      </c>
    </row>
    <row r="265" spans="1:10" ht="12" customHeight="1" x14ac:dyDescent="0.25">
      <c r="A265" s="6">
        <v>44685</v>
      </c>
      <c r="B265" s="7">
        <v>142675671</v>
      </c>
      <c r="C265" s="3">
        <v>5540246183562</v>
      </c>
      <c r="D265" s="6">
        <v>44690</v>
      </c>
      <c r="E265" s="8">
        <v>3132</v>
      </c>
      <c r="F265" s="30" t="str">
        <f>VLOOKUP(Commandes[[#This Row],[Article Commande]],'Catégorie des articles'!A:D,4,0)</f>
        <v>MIX LEGUMES</v>
      </c>
      <c r="G265" s="38">
        <v>202205</v>
      </c>
      <c r="H265" s="37" t="str">
        <f>Commandes[[#This Row],[Num CDE]]&amp;Commandes[[#This Row],[AnnéeMois]]</f>
        <v>142675671202205</v>
      </c>
      <c r="I265" t="str">
        <f>Commandes[[#This Row],[AnnéeMois]]&amp;Commandes[[#This Row],[Famille de Produit]]</f>
        <v>202205MIX LEGUMES</v>
      </c>
      <c r="J265" s="38">
        <v>202205</v>
      </c>
    </row>
    <row r="266" spans="1:10" ht="12" customHeight="1" x14ac:dyDescent="0.25">
      <c r="A266" s="6">
        <v>44685</v>
      </c>
      <c r="B266" s="7">
        <v>142675679</v>
      </c>
      <c r="C266" s="3">
        <v>5540246183844</v>
      </c>
      <c r="D266" s="6">
        <v>44689</v>
      </c>
      <c r="E266" s="8">
        <v>93</v>
      </c>
      <c r="F266" s="30" t="str">
        <f>VLOOKUP(Commandes[[#This Row],[Article Commande]],'Catégorie des articles'!A:D,4,0)</f>
        <v>BOULANGERIE</v>
      </c>
      <c r="G266" s="38">
        <v>202205</v>
      </c>
      <c r="H266" s="37" t="str">
        <f>Commandes[[#This Row],[Num CDE]]&amp;Commandes[[#This Row],[AnnéeMois]]</f>
        <v>142675679202205</v>
      </c>
      <c r="I266" t="str">
        <f>Commandes[[#This Row],[AnnéeMois]]&amp;Commandes[[#This Row],[Famille de Produit]]</f>
        <v>202205BOULANGERIE</v>
      </c>
      <c r="J266" s="38">
        <v>202205</v>
      </c>
    </row>
    <row r="267" spans="1:10" ht="12" customHeight="1" x14ac:dyDescent="0.25">
      <c r="A267" s="9">
        <v>44686</v>
      </c>
      <c r="B267" s="10">
        <v>142685687</v>
      </c>
      <c r="C267" s="3">
        <v>5540246172978</v>
      </c>
      <c r="D267" s="9">
        <v>44690</v>
      </c>
      <c r="E267" s="11">
        <v>836</v>
      </c>
      <c r="F267" s="30" t="str">
        <f>VLOOKUP(Commandes[[#This Row],[Article Commande]],'Catégorie des articles'!A:D,4,0)</f>
        <v>CREMERIE</v>
      </c>
      <c r="G267" s="38">
        <v>202205</v>
      </c>
      <c r="H267" s="37" t="str">
        <f>Commandes[[#This Row],[Num CDE]]&amp;Commandes[[#This Row],[AnnéeMois]]</f>
        <v>142685687202205</v>
      </c>
      <c r="I267" t="str">
        <f>Commandes[[#This Row],[AnnéeMois]]&amp;Commandes[[#This Row],[Famille de Produit]]</f>
        <v>202205CREMERIE</v>
      </c>
      <c r="J267" s="38">
        <v>202205</v>
      </c>
    </row>
    <row r="268" spans="1:10" ht="12" customHeight="1" x14ac:dyDescent="0.25">
      <c r="A268" s="6">
        <v>44686</v>
      </c>
      <c r="B268" s="7">
        <v>142685687</v>
      </c>
      <c r="C268" s="3">
        <v>5540246174174</v>
      </c>
      <c r="D268" s="6">
        <v>44690</v>
      </c>
      <c r="E268" s="8">
        <v>232</v>
      </c>
      <c r="F268" s="30" t="str">
        <f>VLOOKUP(Commandes[[#This Row],[Article Commande]],'Catégorie des articles'!A:D,4,0)</f>
        <v>CREMERIE</v>
      </c>
      <c r="G268" s="38">
        <v>202205</v>
      </c>
      <c r="H268" s="37" t="str">
        <f>Commandes[[#This Row],[Num CDE]]&amp;Commandes[[#This Row],[AnnéeMois]]</f>
        <v>142685687202205</v>
      </c>
      <c r="I268" t="str">
        <f>Commandes[[#This Row],[AnnéeMois]]&amp;Commandes[[#This Row],[Famille de Produit]]</f>
        <v>202205CREMERIE</v>
      </c>
      <c r="J268" s="38">
        <v>202205</v>
      </c>
    </row>
    <row r="269" spans="1:10" ht="12" customHeight="1" x14ac:dyDescent="0.25">
      <c r="A269" s="9">
        <v>44686</v>
      </c>
      <c r="B269" s="10">
        <v>142685687</v>
      </c>
      <c r="C269" s="3">
        <v>5540246184808</v>
      </c>
      <c r="D269" s="9">
        <v>44690</v>
      </c>
      <c r="E269" s="11">
        <v>2088</v>
      </c>
      <c r="F269" s="30" t="str">
        <f>VLOOKUP(Commandes[[#This Row],[Article Commande]],'Catégorie des articles'!A:D,4,0)</f>
        <v>CREMERIE</v>
      </c>
      <c r="G269" s="38">
        <v>202205</v>
      </c>
      <c r="H269" s="37" t="str">
        <f>Commandes[[#This Row],[Num CDE]]&amp;Commandes[[#This Row],[AnnéeMois]]</f>
        <v>142685687202205</v>
      </c>
      <c r="I269" t="str">
        <f>Commandes[[#This Row],[AnnéeMois]]&amp;Commandes[[#This Row],[Famille de Produit]]</f>
        <v>202205CREMERIE</v>
      </c>
      <c r="J269" s="38">
        <v>202205</v>
      </c>
    </row>
    <row r="270" spans="1:10" ht="12" customHeight="1" x14ac:dyDescent="0.25">
      <c r="A270" s="9">
        <v>44686</v>
      </c>
      <c r="B270" s="10">
        <v>142685688</v>
      </c>
      <c r="C270" s="3">
        <v>5540246176294</v>
      </c>
      <c r="D270" s="9">
        <v>44690</v>
      </c>
      <c r="E270" s="11">
        <v>2970</v>
      </c>
      <c r="F270" s="30" t="str">
        <f>VLOOKUP(Commandes[[#This Row],[Article Commande]],'Catégorie des articles'!A:D,4,0)</f>
        <v>CREMERIE</v>
      </c>
      <c r="G270" s="38">
        <v>202205</v>
      </c>
      <c r="H270" s="37" t="str">
        <f>Commandes[[#This Row],[Num CDE]]&amp;Commandes[[#This Row],[AnnéeMois]]</f>
        <v>142685688202205</v>
      </c>
      <c r="I270" t="str">
        <f>Commandes[[#This Row],[AnnéeMois]]&amp;Commandes[[#This Row],[Famille de Produit]]</f>
        <v>202205CREMERIE</v>
      </c>
      <c r="J270" s="38">
        <v>202205</v>
      </c>
    </row>
    <row r="271" spans="1:10" ht="12" customHeight="1" x14ac:dyDescent="0.25">
      <c r="A271" s="6">
        <v>44686</v>
      </c>
      <c r="B271" s="7">
        <v>142685688</v>
      </c>
      <c r="C271" s="3">
        <v>5540246176295</v>
      </c>
      <c r="D271" s="6">
        <v>44690</v>
      </c>
      <c r="E271" s="8">
        <v>7424</v>
      </c>
      <c r="F271" s="30" t="str">
        <f>VLOOKUP(Commandes[[#This Row],[Article Commande]],'Catégorie des articles'!A:D,4,0)</f>
        <v>CREMERIE</v>
      </c>
      <c r="G271" s="38">
        <v>202205</v>
      </c>
      <c r="H271" s="37" t="str">
        <f>Commandes[[#This Row],[Num CDE]]&amp;Commandes[[#This Row],[AnnéeMois]]</f>
        <v>142685688202205</v>
      </c>
      <c r="I271" t="str">
        <f>Commandes[[#This Row],[AnnéeMois]]&amp;Commandes[[#This Row],[Famille de Produit]]</f>
        <v>202205CREMERIE</v>
      </c>
      <c r="J271" s="38">
        <v>202205</v>
      </c>
    </row>
    <row r="272" spans="1:10" ht="12" customHeight="1" x14ac:dyDescent="0.25">
      <c r="A272" s="6">
        <v>44686</v>
      </c>
      <c r="B272" s="7">
        <v>142685688</v>
      </c>
      <c r="C272" s="3">
        <v>5540246187987</v>
      </c>
      <c r="D272" s="6">
        <v>44690</v>
      </c>
      <c r="E272" s="8">
        <v>4455</v>
      </c>
      <c r="F272" s="30" t="str">
        <f>VLOOKUP(Commandes[[#This Row],[Article Commande]],'Catégorie des articles'!A:D,4,0)</f>
        <v>CREMERIE</v>
      </c>
      <c r="G272" s="38">
        <v>202205</v>
      </c>
      <c r="H272" s="37" t="str">
        <f>Commandes[[#This Row],[Num CDE]]&amp;Commandes[[#This Row],[AnnéeMois]]</f>
        <v>142685688202205</v>
      </c>
      <c r="I272" t="str">
        <f>Commandes[[#This Row],[AnnéeMois]]&amp;Commandes[[#This Row],[Famille de Produit]]</f>
        <v>202205CREMERIE</v>
      </c>
      <c r="J272" s="38">
        <v>202205</v>
      </c>
    </row>
    <row r="273" spans="1:10" ht="12" customHeight="1" x14ac:dyDescent="0.25">
      <c r="A273" s="9">
        <v>44686</v>
      </c>
      <c r="B273" s="10">
        <v>142685691</v>
      </c>
      <c r="C273" s="3">
        <v>5540246181061</v>
      </c>
      <c r="D273" s="9">
        <v>44700</v>
      </c>
      <c r="E273" s="11">
        <v>4410</v>
      </c>
      <c r="F273" s="30" t="str">
        <f>VLOOKUP(Commandes[[#This Row],[Article Commande]],'Catégorie des articles'!A:D,4,0)</f>
        <v>VOLAILLE</v>
      </c>
      <c r="G273" s="38">
        <v>202205</v>
      </c>
      <c r="H273" s="37" t="str">
        <f>Commandes[[#This Row],[Num CDE]]&amp;Commandes[[#This Row],[AnnéeMois]]</f>
        <v>142685691202205</v>
      </c>
      <c r="I273" t="str">
        <f>Commandes[[#This Row],[AnnéeMois]]&amp;Commandes[[#This Row],[Famille de Produit]]</f>
        <v>202205VOLAILLE</v>
      </c>
      <c r="J273" s="38">
        <v>202205</v>
      </c>
    </row>
    <row r="274" spans="1:10" ht="12" customHeight="1" x14ac:dyDescent="0.25">
      <c r="A274" s="6">
        <v>44686</v>
      </c>
      <c r="B274" s="7">
        <v>142685691</v>
      </c>
      <c r="C274" s="3">
        <v>5540246185278</v>
      </c>
      <c r="D274" s="6">
        <v>44700</v>
      </c>
      <c r="E274" s="8">
        <v>1120</v>
      </c>
      <c r="F274" s="30" t="str">
        <f>VLOOKUP(Commandes[[#This Row],[Article Commande]],'Catégorie des articles'!A:D,4,0)</f>
        <v>VOLAILLE</v>
      </c>
      <c r="G274" s="38">
        <v>202205</v>
      </c>
      <c r="H274" s="37" t="str">
        <f>Commandes[[#This Row],[Num CDE]]&amp;Commandes[[#This Row],[AnnéeMois]]</f>
        <v>142685691202205</v>
      </c>
      <c r="I274" t="str">
        <f>Commandes[[#This Row],[AnnéeMois]]&amp;Commandes[[#This Row],[Famille de Produit]]</f>
        <v>202205VOLAILLE</v>
      </c>
      <c r="J274" s="38">
        <v>202205</v>
      </c>
    </row>
    <row r="275" spans="1:10" ht="12" customHeight="1" x14ac:dyDescent="0.25">
      <c r="A275" s="9">
        <v>44686</v>
      </c>
      <c r="B275" s="10">
        <v>142685692</v>
      </c>
      <c r="C275" s="3">
        <v>5540246187987</v>
      </c>
      <c r="D275" s="9">
        <v>44686</v>
      </c>
      <c r="E275" s="11">
        <v>446</v>
      </c>
      <c r="F275" s="30" t="str">
        <f>VLOOKUP(Commandes[[#This Row],[Article Commande]],'Catégorie des articles'!A:D,4,0)</f>
        <v>CREMERIE</v>
      </c>
      <c r="G275" s="38">
        <v>202205</v>
      </c>
      <c r="H275" s="37" t="str">
        <f>Commandes[[#This Row],[Num CDE]]&amp;Commandes[[#This Row],[AnnéeMois]]</f>
        <v>142685692202205</v>
      </c>
      <c r="I275" t="str">
        <f>Commandes[[#This Row],[AnnéeMois]]&amp;Commandes[[#This Row],[Famille de Produit]]</f>
        <v>202205CREMERIE</v>
      </c>
      <c r="J275" s="38">
        <v>202205</v>
      </c>
    </row>
    <row r="276" spans="1:10" ht="12" customHeight="1" x14ac:dyDescent="0.25">
      <c r="A276" s="6">
        <v>44686</v>
      </c>
      <c r="B276" s="7">
        <v>142685693</v>
      </c>
      <c r="C276" s="3">
        <v>5540246190097</v>
      </c>
      <c r="D276" s="6">
        <v>44696</v>
      </c>
      <c r="E276" s="8">
        <v>6419</v>
      </c>
      <c r="F276" s="30" t="str">
        <f>VLOOKUP(Commandes[[#This Row],[Article Commande]],'Catégorie des articles'!A:D,4,0)</f>
        <v>VOLAILLE</v>
      </c>
      <c r="G276" s="38">
        <v>202205</v>
      </c>
      <c r="H276" s="37" t="str">
        <f>Commandes[[#This Row],[Num CDE]]&amp;Commandes[[#This Row],[AnnéeMois]]</f>
        <v>142685693202205</v>
      </c>
      <c r="I276" t="str">
        <f>Commandes[[#This Row],[AnnéeMois]]&amp;Commandes[[#This Row],[Famille de Produit]]</f>
        <v>202205VOLAILLE</v>
      </c>
      <c r="J276" s="38">
        <v>202205</v>
      </c>
    </row>
    <row r="277" spans="1:10" ht="12" customHeight="1" x14ac:dyDescent="0.25">
      <c r="A277" s="6">
        <v>44686</v>
      </c>
      <c r="B277" s="7">
        <v>142685694</v>
      </c>
      <c r="C277" s="3">
        <v>5540246185429</v>
      </c>
      <c r="D277" s="6">
        <v>44690</v>
      </c>
      <c r="E277" s="8">
        <v>209</v>
      </c>
      <c r="F277" s="30" t="str">
        <f>VLOOKUP(Commandes[[#This Row],[Article Commande]],'Catégorie des articles'!A:D,4,0)</f>
        <v>CREMERIE</v>
      </c>
      <c r="G277" s="38">
        <v>202205</v>
      </c>
      <c r="H277" s="37" t="str">
        <f>Commandes[[#This Row],[Num CDE]]&amp;Commandes[[#This Row],[AnnéeMois]]</f>
        <v>142685694202205</v>
      </c>
      <c r="I277" t="str">
        <f>Commandes[[#This Row],[AnnéeMois]]&amp;Commandes[[#This Row],[Famille de Produit]]</f>
        <v>202205CREMERIE</v>
      </c>
      <c r="J277" s="38">
        <v>202205</v>
      </c>
    </row>
    <row r="278" spans="1:10" ht="12" customHeight="1" x14ac:dyDescent="0.25">
      <c r="A278" s="9">
        <v>44686</v>
      </c>
      <c r="B278" s="10">
        <v>142685694</v>
      </c>
      <c r="C278" s="3">
        <v>5540246186325</v>
      </c>
      <c r="D278" s="9">
        <v>44690</v>
      </c>
      <c r="E278" s="11">
        <v>140</v>
      </c>
      <c r="F278" s="30" t="str">
        <f>VLOOKUP(Commandes[[#This Row],[Article Commande]],'Catégorie des articles'!A:D,4,0)</f>
        <v>CREMERIE</v>
      </c>
      <c r="G278" s="38">
        <v>202205</v>
      </c>
      <c r="H278" s="37" t="str">
        <f>Commandes[[#This Row],[Num CDE]]&amp;Commandes[[#This Row],[AnnéeMois]]</f>
        <v>142685694202205</v>
      </c>
      <c r="I278" t="str">
        <f>Commandes[[#This Row],[AnnéeMois]]&amp;Commandes[[#This Row],[Famille de Produit]]</f>
        <v>202205CREMERIE</v>
      </c>
      <c r="J278" s="38">
        <v>202205</v>
      </c>
    </row>
    <row r="279" spans="1:10" ht="12" customHeight="1" x14ac:dyDescent="0.25">
      <c r="A279" s="9">
        <v>44686</v>
      </c>
      <c r="B279" s="10">
        <v>142685699</v>
      </c>
      <c r="C279" s="3">
        <v>5540246184036</v>
      </c>
      <c r="D279" s="9">
        <v>44697</v>
      </c>
      <c r="E279" s="11">
        <v>260</v>
      </c>
      <c r="F279" s="30" t="str">
        <f>VLOOKUP(Commandes[[#This Row],[Article Commande]],'Catégorie des articles'!A:D,4,0)</f>
        <v>BOULANGERIE</v>
      </c>
      <c r="G279" s="38">
        <v>202205</v>
      </c>
      <c r="H279" s="37" t="str">
        <f>Commandes[[#This Row],[Num CDE]]&amp;Commandes[[#This Row],[AnnéeMois]]</f>
        <v>142685699202205</v>
      </c>
      <c r="I279" t="str">
        <f>Commandes[[#This Row],[AnnéeMois]]&amp;Commandes[[#This Row],[Famille de Produit]]</f>
        <v>202205BOULANGERIE</v>
      </c>
      <c r="J279" s="38">
        <v>202205</v>
      </c>
    </row>
    <row r="280" spans="1:10" ht="12" customHeight="1" x14ac:dyDescent="0.25">
      <c r="A280" s="6">
        <v>44686</v>
      </c>
      <c r="B280" s="7">
        <v>142685699</v>
      </c>
      <c r="C280" s="3">
        <v>5540246191596</v>
      </c>
      <c r="D280" s="6">
        <v>44697</v>
      </c>
      <c r="E280" s="8">
        <v>75</v>
      </c>
      <c r="F280" s="30" t="str">
        <f>VLOOKUP(Commandes[[#This Row],[Article Commande]],'Catégorie des articles'!A:D,4,0)</f>
        <v>BOULANGERIE</v>
      </c>
      <c r="G280" s="38">
        <v>202205</v>
      </c>
      <c r="H280" s="37" t="str">
        <f>Commandes[[#This Row],[Num CDE]]&amp;Commandes[[#This Row],[AnnéeMois]]</f>
        <v>142685699202205</v>
      </c>
      <c r="I280" t="str">
        <f>Commandes[[#This Row],[AnnéeMois]]&amp;Commandes[[#This Row],[Famille de Produit]]</f>
        <v>202205BOULANGERIE</v>
      </c>
      <c r="J280" s="38">
        <v>202205</v>
      </c>
    </row>
    <row r="281" spans="1:10" ht="12" customHeight="1" x14ac:dyDescent="0.25">
      <c r="A281" s="9">
        <v>44686</v>
      </c>
      <c r="B281" s="10">
        <v>142685700</v>
      </c>
      <c r="C281" s="3">
        <v>5540246190835</v>
      </c>
      <c r="D281" s="9">
        <v>44699</v>
      </c>
      <c r="E281" s="11">
        <v>47</v>
      </c>
      <c r="F281" s="30" t="str">
        <f>VLOOKUP(Commandes[[#This Row],[Article Commande]],'Catégorie des articles'!A:D,4,0)</f>
        <v>BOULANGERIE</v>
      </c>
      <c r="G281" s="38">
        <v>202205</v>
      </c>
      <c r="H281" s="37" t="str">
        <f>Commandes[[#This Row],[Num CDE]]&amp;Commandes[[#This Row],[AnnéeMois]]</f>
        <v>142685700202205</v>
      </c>
      <c r="I281" t="str">
        <f>Commandes[[#This Row],[AnnéeMois]]&amp;Commandes[[#This Row],[Famille de Produit]]</f>
        <v>202205BOULANGERIE</v>
      </c>
      <c r="J281" s="38">
        <v>202205</v>
      </c>
    </row>
    <row r="282" spans="1:10" ht="12" customHeight="1" x14ac:dyDescent="0.25">
      <c r="A282" s="6">
        <v>44686</v>
      </c>
      <c r="B282" s="7">
        <v>142685701</v>
      </c>
      <c r="C282" s="3">
        <v>5540246190835</v>
      </c>
      <c r="D282" s="6">
        <v>44706</v>
      </c>
      <c r="E282" s="8">
        <v>47</v>
      </c>
      <c r="F282" s="30" t="str">
        <f>VLOOKUP(Commandes[[#This Row],[Article Commande]],'Catégorie des articles'!A:D,4,0)</f>
        <v>BOULANGERIE</v>
      </c>
      <c r="G282" s="38">
        <v>202205</v>
      </c>
      <c r="H282" s="37" t="str">
        <f>Commandes[[#This Row],[Num CDE]]&amp;Commandes[[#This Row],[AnnéeMois]]</f>
        <v>142685701202205</v>
      </c>
      <c r="I282" t="str">
        <f>Commandes[[#This Row],[AnnéeMois]]&amp;Commandes[[#This Row],[Famille de Produit]]</f>
        <v>202205BOULANGERIE</v>
      </c>
      <c r="J282" s="38">
        <v>202205</v>
      </c>
    </row>
    <row r="283" spans="1:10" ht="12" customHeight="1" x14ac:dyDescent="0.25">
      <c r="A283" s="9">
        <v>44686</v>
      </c>
      <c r="B283" s="10">
        <v>142685702</v>
      </c>
      <c r="C283" s="3">
        <v>5540246190727</v>
      </c>
      <c r="D283" s="9">
        <v>44711</v>
      </c>
      <c r="E283" s="11">
        <v>877</v>
      </c>
      <c r="F283" s="30" t="str">
        <f>VLOOKUP(Commandes[[#This Row],[Article Commande]],'Catégorie des articles'!A:D,4,0)</f>
        <v>BOULANGERIE</v>
      </c>
      <c r="G283" s="38">
        <v>202205</v>
      </c>
      <c r="H283" s="37" t="str">
        <f>Commandes[[#This Row],[Num CDE]]&amp;Commandes[[#This Row],[AnnéeMois]]</f>
        <v>142685702202205</v>
      </c>
      <c r="I283" t="str">
        <f>Commandes[[#This Row],[AnnéeMois]]&amp;Commandes[[#This Row],[Famille de Produit]]</f>
        <v>202205BOULANGERIE</v>
      </c>
      <c r="J283" s="38">
        <v>202205</v>
      </c>
    </row>
    <row r="284" spans="1:10" ht="12" customHeight="1" x14ac:dyDescent="0.25">
      <c r="A284" s="6">
        <v>44686</v>
      </c>
      <c r="B284" s="7">
        <v>142685705</v>
      </c>
      <c r="C284" s="3">
        <v>5540246187995</v>
      </c>
      <c r="D284" s="6">
        <v>44690</v>
      </c>
      <c r="E284" s="8">
        <v>1337</v>
      </c>
      <c r="F284" s="30" t="str">
        <f>VLOOKUP(Commandes[[#This Row],[Article Commande]],'Catégorie des articles'!A:D,4,0)</f>
        <v>EMBALLAGES</v>
      </c>
      <c r="G284" s="38">
        <v>202205</v>
      </c>
      <c r="H284" s="37" t="str">
        <f>Commandes[[#This Row],[Num CDE]]&amp;Commandes[[#This Row],[AnnéeMois]]</f>
        <v>142685705202205</v>
      </c>
      <c r="I284" t="str">
        <f>Commandes[[#This Row],[AnnéeMois]]&amp;Commandes[[#This Row],[Famille de Produit]]</f>
        <v>202205EMBALLAGES</v>
      </c>
      <c r="J284" s="38">
        <v>202205</v>
      </c>
    </row>
    <row r="285" spans="1:10" ht="12" customHeight="1" x14ac:dyDescent="0.25">
      <c r="A285" s="9">
        <v>44686</v>
      </c>
      <c r="B285" s="10">
        <v>142685710</v>
      </c>
      <c r="C285" s="3">
        <v>5540246171796</v>
      </c>
      <c r="D285" s="9">
        <v>44686</v>
      </c>
      <c r="E285" s="11">
        <v>1123</v>
      </c>
      <c r="F285" s="30" t="str">
        <f>VLOOKUP(Commandes[[#This Row],[Article Commande]],'Catégorie des articles'!A:D,4,0)</f>
        <v>CREMERIE</v>
      </c>
      <c r="G285" s="38">
        <v>202205</v>
      </c>
      <c r="H285" s="37" t="str">
        <f>Commandes[[#This Row],[Num CDE]]&amp;Commandes[[#This Row],[AnnéeMois]]</f>
        <v>142685710202205</v>
      </c>
      <c r="I285" t="str">
        <f>Commandes[[#This Row],[AnnéeMois]]&amp;Commandes[[#This Row],[Famille de Produit]]</f>
        <v>202205CREMERIE</v>
      </c>
      <c r="J285" s="38">
        <v>202205</v>
      </c>
    </row>
    <row r="286" spans="1:10" ht="12" customHeight="1" x14ac:dyDescent="0.25">
      <c r="A286" s="9">
        <v>44686</v>
      </c>
      <c r="B286" s="10">
        <v>142685712</v>
      </c>
      <c r="C286" s="3">
        <v>5540246182684</v>
      </c>
      <c r="D286" s="9">
        <v>44700</v>
      </c>
      <c r="E286" s="11">
        <v>232</v>
      </c>
      <c r="F286" s="30" t="str">
        <f>VLOOKUP(Commandes[[#This Row],[Article Commande]],'Catégorie des articles'!A:D,4,0)</f>
        <v>BOULANGERIE</v>
      </c>
      <c r="G286" s="38">
        <v>202205</v>
      </c>
      <c r="H286" s="37" t="str">
        <f>Commandes[[#This Row],[Num CDE]]&amp;Commandes[[#This Row],[AnnéeMois]]</f>
        <v>142685712202205</v>
      </c>
      <c r="I286" t="str">
        <f>Commandes[[#This Row],[AnnéeMois]]&amp;Commandes[[#This Row],[Famille de Produit]]</f>
        <v>202205BOULANGERIE</v>
      </c>
      <c r="J286" s="38">
        <v>202205</v>
      </c>
    </row>
    <row r="287" spans="1:10" ht="12" customHeight="1" x14ac:dyDescent="0.25">
      <c r="A287" s="6">
        <v>44686</v>
      </c>
      <c r="B287" s="7">
        <v>142685712</v>
      </c>
      <c r="C287" s="3">
        <v>5540246183844</v>
      </c>
      <c r="D287" s="6">
        <v>44700</v>
      </c>
      <c r="E287" s="8">
        <v>93</v>
      </c>
      <c r="F287" s="30" t="str">
        <f>VLOOKUP(Commandes[[#This Row],[Article Commande]],'Catégorie des articles'!A:D,4,0)</f>
        <v>BOULANGERIE</v>
      </c>
      <c r="G287" s="38">
        <v>202205</v>
      </c>
      <c r="H287" s="37" t="str">
        <f>Commandes[[#This Row],[Num CDE]]&amp;Commandes[[#This Row],[AnnéeMois]]</f>
        <v>142685712202205</v>
      </c>
      <c r="I287" t="str">
        <f>Commandes[[#This Row],[AnnéeMois]]&amp;Commandes[[#This Row],[Famille de Produit]]</f>
        <v>202205BOULANGERIE</v>
      </c>
      <c r="J287" s="38">
        <v>202205</v>
      </c>
    </row>
    <row r="288" spans="1:10" ht="12" customHeight="1" x14ac:dyDescent="0.25">
      <c r="A288" s="6">
        <v>44686</v>
      </c>
      <c r="B288" s="7">
        <v>142685714</v>
      </c>
      <c r="C288" s="3">
        <v>5540246192505</v>
      </c>
      <c r="D288" s="6">
        <v>44696</v>
      </c>
      <c r="E288" s="8">
        <v>18338</v>
      </c>
      <c r="F288" s="30" t="str">
        <f>VLOOKUP(Commandes[[#This Row],[Article Commande]],'Catégorie des articles'!A:D,4,0)</f>
        <v>MIX LEGUMES</v>
      </c>
      <c r="G288" s="38">
        <v>202205</v>
      </c>
      <c r="H288" s="37" t="str">
        <f>Commandes[[#This Row],[Num CDE]]&amp;Commandes[[#This Row],[AnnéeMois]]</f>
        <v>142685714202205</v>
      </c>
      <c r="I288" t="str">
        <f>Commandes[[#This Row],[AnnéeMois]]&amp;Commandes[[#This Row],[Famille de Produit]]</f>
        <v>202205MIX LEGUMES</v>
      </c>
      <c r="J288" s="38">
        <v>202205</v>
      </c>
    </row>
    <row r="289" spans="1:10" ht="12" customHeight="1" x14ac:dyDescent="0.25">
      <c r="A289" s="9">
        <v>44688</v>
      </c>
      <c r="B289" s="10">
        <v>142685722</v>
      </c>
      <c r="C289" s="3">
        <v>5540246173686</v>
      </c>
      <c r="D289" s="9">
        <v>44724</v>
      </c>
      <c r="E289" s="11">
        <v>502</v>
      </c>
      <c r="F289" s="30" t="str">
        <f>VLOOKUP(Commandes[[#This Row],[Article Commande]],'Catégorie des articles'!A:D,4,0)</f>
        <v>EMBALLAGES</v>
      </c>
      <c r="G289" s="38">
        <v>202205</v>
      </c>
      <c r="H289" s="37" t="str">
        <f>Commandes[[#This Row],[Num CDE]]&amp;Commandes[[#This Row],[AnnéeMois]]</f>
        <v>142685722202205</v>
      </c>
      <c r="I289" t="str">
        <f>Commandes[[#This Row],[AnnéeMois]]&amp;Commandes[[#This Row],[Famille de Produit]]</f>
        <v>202205EMBALLAGES</v>
      </c>
      <c r="J289" s="38">
        <v>202205</v>
      </c>
    </row>
    <row r="290" spans="1:10" ht="12" customHeight="1" x14ac:dyDescent="0.25">
      <c r="A290" s="6">
        <v>44689</v>
      </c>
      <c r="B290" s="7">
        <v>142685732</v>
      </c>
      <c r="C290" s="3">
        <v>5540246172539</v>
      </c>
      <c r="D290" s="6">
        <v>44691</v>
      </c>
      <c r="E290" s="8">
        <v>47</v>
      </c>
      <c r="F290" s="30" t="str">
        <f>VLOOKUP(Commandes[[#This Row],[Article Commande]],'Catégorie des articles'!A:D,4,0)</f>
        <v>CREMERIE</v>
      </c>
      <c r="G290" s="38">
        <v>202205</v>
      </c>
      <c r="H290" s="37" t="str">
        <f>Commandes[[#This Row],[Num CDE]]&amp;Commandes[[#This Row],[AnnéeMois]]</f>
        <v>142685732202205</v>
      </c>
      <c r="I290" t="str">
        <f>Commandes[[#This Row],[AnnéeMois]]&amp;Commandes[[#This Row],[Famille de Produit]]</f>
        <v>202205CREMERIE</v>
      </c>
      <c r="J290" s="38">
        <v>202205</v>
      </c>
    </row>
    <row r="291" spans="1:10" ht="12" customHeight="1" x14ac:dyDescent="0.25">
      <c r="A291" s="9">
        <v>44689</v>
      </c>
      <c r="B291" s="10">
        <v>142685732</v>
      </c>
      <c r="C291" s="3">
        <v>5540246172978</v>
      </c>
      <c r="D291" s="9">
        <v>44691</v>
      </c>
      <c r="E291" s="11">
        <v>1253</v>
      </c>
      <c r="F291" s="30" t="str">
        <f>VLOOKUP(Commandes[[#This Row],[Article Commande]],'Catégorie des articles'!A:D,4,0)</f>
        <v>CREMERIE</v>
      </c>
      <c r="G291" s="38">
        <v>202205</v>
      </c>
      <c r="H291" s="37" t="str">
        <f>Commandes[[#This Row],[Num CDE]]&amp;Commandes[[#This Row],[AnnéeMois]]</f>
        <v>142685732202205</v>
      </c>
      <c r="I291" t="str">
        <f>Commandes[[#This Row],[AnnéeMois]]&amp;Commandes[[#This Row],[Famille de Produit]]</f>
        <v>202205CREMERIE</v>
      </c>
      <c r="J291" s="38">
        <v>202205</v>
      </c>
    </row>
    <row r="292" spans="1:10" ht="12" customHeight="1" x14ac:dyDescent="0.25">
      <c r="A292" s="9">
        <v>44689</v>
      </c>
      <c r="B292" s="10">
        <v>142685732</v>
      </c>
      <c r="C292" s="3">
        <v>5540246174174</v>
      </c>
      <c r="D292" s="9">
        <v>44691</v>
      </c>
      <c r="E292" s="11">
        <v>464</v>
      </c>
      <c r="F292" s="30" t="str">
        <f>VLOOKUP(Commandes[[#This Row],[Article Commande]],'Catégorie des articles'!A:D,4,0)</f>
        <v>CREMERIE</v>
      </c>
      <c r="G292" s="38">
        <v>202205</v>
      </c>
      <c r="H292" s="37" t="str">
        <f>Commandes[[#This Row],[Num CDE]]&amp;Commandes[[#This Row],[AnnéeMois]]</f>
        <v>142685732202205</v>
      </c>
      <c r="I292" t="str">
        <f>Commandes[[#This Row],[AnnéeMois]]&amp;Commandes[[#This Row],[Famille de Produit]]</f>
        <v>202205CREMERIE</v>
      </c>
      <c r="J292" s="38">
        <v>202205</v>
      </c>
    </row>
    <row r="293" spans="1:10" ht="12" customHeight="1" x14ac:dyDescent="0.25">
      <c r="A293" s="9">
        <v>44689</v>
      </c>
      <c r="B293" s="10">
        <v>142685733</v>
      </c>
      <c r="C293" s="3">
        <v>5540246171933</v>
      </c>
      <c r="D293" s="9">
        <v>44691</v>
      </c>
      <c r="E293" s="11">
        <v>669</v>
      </c>
      <c r="F293" s="30" t="str">
        <f>VLOOKUP(Commandes[[#This Row],[Article Commande]],'Catégorie des articles'!A:D,4,0)</f>
        <v>CREMERIE</v>
      </c>
      <c r="G293" s="38">
        <v>202205</v>
      </c>
      <c r="H293" s="37" t="str">
        <f>Commandes[[#This Row],[Num CDE]]&amp;Commandes[[#This Row],[AnnéeMois]]</f>
        <v>142685733202205</v>
      </c>
      <c r="I293" t="str">
        <f>Commandes[[#This Row],[AnnéeMois]]&amp;Commandes[[#This Row],[Famille de Produit]]</f>
        <v>202205CREMERIE</v>
      </c>
      <c r="J293" s="38">
        <v>202205</v>
      </c>
    </row>
    <row r="294" spans="1:10" ht="12" customHeight="1" x14ac:dyDescent="0.25">
      <c r="A294" s="6">
        <v>44689</v>
      </c>
      <c r="B294" s="7">
        <v>142685733</v>
      </c>
      <c r="C294" s="3">
        <v>5540246176294</v>
      </c>
      <c r="D294" s="6">
        <v>44691</v>
      </c>
      <c r="E294" s="8">
        <v>1485</v>
      </c>
      <c r="F294" s="30" t="str">
        <f>VLOOKUP(Commandes[[#This Row],[Article Commande]],'Catégorie des articles'!A:D,4,0)</f>
        <v>CREMERIE</v>
      </c>
      <c r="G294" s="38">
        <v>202205</v>
      </c>
      <c r="H294" s="37" t="str">
        <f>Commandes[[#This Row],[Num CDE]]&amp;Commandes[[#This Row],[AnnéeMois]]</f>
        <v>142685733202205</v>
      </c>
      <c r="I294" t="str">
        <f>Commandes[[#This Row],[AnnéeMois]]&amp;Commandes[[#This Row],[Famille de Produit]]</f>
        <v>202205CREMERIE</v>
      </c>
      <c r="J294" s="38">
        <v>202205</v>
      </c>
    </row>
    <row r="295" spans="1:10" ht="12" customHeight="1" x14ac:dyDescent="0.25">
      <c r="A295" s="9">
        <v>44689</v>
      </c>
      <c r="B295" s="10">
        <v>142685733</v>
      </c>
      <c r="C295" s="3">
        <v>5540246176295</v>
      </c>
      <c r="D295" s="9">
        <v>44691</v>
      </c>
      <c r="E295" s="11">
        <v>5940</v>
      </c>
      <c r="F295" s="30" t="str">
        <f>VLOOKUP(Commandes[[#This Row],[Article Commande]],'Catégorie des articles'!A:D,4,0)</f>
        <v>CREMERIE</v>
      </c>
      <c r="G295" s="38">
        <v>202205</v>
      </c>
      <c r="H295" s="37" t="str">
        <f>Commandes[[#This Row],[Num CDE]]&amp;Commandes[[#This Row],[AnnéeMois]]</f>
        <v>142685733202205</v>
      </c>
      <c r="I295" t="str">
        <f>Commandes[[#This Row],[AnnéeMois]]&amp;Commandes[[#This Row],[Famille de Produit]]</f>
        <v>202205CREMERIE</v>
      </c>
      <c r="J295" s="38">
        <v>202205</v>
      </c>
    </row>
    <row r="296" spans="1:10" ht="12" customHeight="1" x14ac:dyDescent="0.25">
      <c r="A296" s="6">
        <v>44689</v>
      </c>
      <c r="B296" s="7">
        <v>142685733</v>
      </c>
      <c r="C296" s="3">
        <v>5540246187987</v>
      </c>
      <c r="D296" s="6">
        <v>44691</v>
      </c>
      <c r="E296" s="8">
        <v>3341</v>
      </c>
      <c r="F296" s="30" t="str">
        <f>VLOOKUP(Commandes[[#This Row],[Article Commande]],'Catégorie des articles'!A:D,4,0)</f>
        <v>CREMERIE</v>
      </c>
      <c r="G296" s="38">
        <v>202205</v>
      </c>
      <c r="H296" s="37" t="str">
        <f>Commandes[[#This Row],[Num CDE]]&amp;Commandes[[#This Row],[AnnéeMois]]</f>
        <v>142685733202205</v>
      </c>
      <c r="I296" t="str">
        <f>Commandes[[#This Row],[AnnéeMois]]&amp;Commandes[[#This Row],[Famille de Produit]]</f>
        <v>202205CREMERIE</v>
      </c>
      <c r="J296" s="38">
        <v>202205</v>
      </c>
    </row>
    <row r="297" spans="1:10" ht="12" customHeight="1" x14ac:dyDescent="0.25">
      <c r="A297" s="9">
        <v>44689</v>
      </c>
      <c r="B297" s="10">
        <v>142685736</v>
      </c>
      <c r="C297" s="3">
        <v>5540246188200</v>
      </c>
      <c r="D297" s="9">
        <v>44690</v>
      </c>
      <c r="E297" s="11">
        <v>1856</v>
      </c>
      <c r="F297" s="30" t="str">
        <f>VLOOKUP(Commandes[[#This Row],[Article Commande]],'Catégorie des articles'!A:D,4,0)</f>
        <v>CREMERIE</v>
      </c>
      <c r="G297" s="38">
        <v>202205</v>
      </c>
      <c r="H297" s="37" t="str">
        <f>Commandes[[#This Row],[Num CDE]]&amp;Commandes[[#This Row],[AnnéeMois]]</f>
        <v>142685736202205</v>
      </c>
      <c r="I297" t="str">
        <f>Commandes[[#This Row],[AnnéeMois]]&amp;Commandes[[#This Row],[Famille de Produit]]</f>
        <v>202205CREMERIE</v>
      </c>
      <c r="J297" s="38">
        <v>202205</v>
      </c>
    </row>
    <row r="298" spans="1:10" ht="12" customHeight="1" x14ac:dyDescent="0.25">
      <c r="A298" s="9">
        <v>44689</v>
      </c>
      <c r="B298" s="10">
        <v>142685739</v>
      </c>
      <c r="C298" s="3">
        <v>5540246175047</v>
      </c>
      <c r="D298" s="9">
        <v>44700</v>
      </c>
      <c r="E298" s="11">
        <v>279</v>
      </c>
      <c r="F298" s="30" t="str">
        <f>VLOOKUP(Commandes[[#This Row],[Article Commande]],'Catégorie des articles'!A:D,4,0)</f>
        <v>CREMERIE</v>
      </c>
      <c r="G298" s="38">
        <v>202205</v>
      </c>
      <c r="H298" s="37" t="str">
        <f>Commandes[[#This Row],[Num CDE]]&amp;Commandes[[#This Row],[AnnéeMois]]</f>
        <v>142685739202205</v>
      </c>
      <c r="I298" t="str">
        <f>Commandes[[#This Row],[AnnéeMois]]&amp;Commandes[[#This Row],[Famille de Produit]]</f>
        <v>202205CREMERIE</v>
      </c>
      <c r="J298" s="38">
        <v>202205</v>
      </c>
    </row>
    <row r="299" spans="1:10" ht="12" customHeight="1" x14ac:dyDescent="0.25">
      <c r="A299" s="6">
        <v>44689</v>
      </c>
      <c r="B299" s="7">
        <v>142685739</v>
      </c>
      <c r="C299" s="3">
        <v>5540246175049</v>
      </c>
      <c r="D299" s="6">
        <v>44700</v>
      </c>
      <c r="E299" s="8">
        <v>557</v>
      </c>
      <c r="F299" s="30" t="str">
        <f>VLOOKUP(Commandes[[#This Row],[Article Commande]],'Catégorie des articles'!A:D,4,0)</f>
        <v>CREMERIE</v>
      </c>
      <c r="G299" s="38">
        <v>202205</v>
      </c>
      <c r="H299" s="37" t="str">
        <f>Commandes[[#This Row],[Num CDE]]&amp;Commandes[[#This Row],[AnnéeMois]]</f>
        <v>142685739202205</v>
      </c>
      <c r="I299" t="str">
        <f>Commandes[[#This Row],[AnnéeMois]]&amp;Commandes[[#This Row],[Famille de Produit]]</f>
        <v>202205CREMERIE</v>
      </c>
      <c r="J299" s="38">
        <v>202205</v>
      </c>
    </row>
    <row r="300" spans="1:10" ht="12" customHeight="1" x14ac:dyDescent="0.25">
      <c r="A300" s="9">
        <v>44689</v>
      </c>
      <c r="B300" s="10">
        <v>142685739</v>
      </c>
      <c r="C300" s="3">
        <v>5540246175050</v>
      </c>
      <c r="D300" s="9">
        <v>44700</v>
      </c>
      <c r="E300" s="11">
        <v>557</v>
      </c>
      <c r="F300" s="30" t="str">
        <f>VLOOKUP(Commandes[[#This Row],[Article Commande]],'Catégorie des articles'!A:D,4,0)</f>
        <v>CREMERIE</v>
      </c>
      <c r="G300" s="38">
        <v>202205</v>
      </c>
      <c r="H300" s="37" t="str">
        <f>Commandes[[#This Row],[Num CDE]]&amp;Commandes[[#This Row],[AnnéeMois]]</f>
        <v>142685739202205</v>
      </c>
      <c r="I300" t="str">
        <f>Commandes[[#This Row],[AnnéeMois]]&amp;Commandes[[#This Row],[Famille de Produit]]</f>
        <v>202205CREMERIE</v>
      </c>
      <c r="J300" s="38">
        <v>202205</v>
      </c>
    </row>
    <row r="301" spans="1:10" ht="12" customHeight="1" x14ac:dyDescent="0.25">
      <c r="A301" s="6">
        <v>44689</v>
      </c>
      <c r="B301" s="7">
        <v>142685739</v>
      </c>
      <c r="C301" s="3">
        <v>5540246190743</v>
      </c>
      <c r="D301" s="6">
        <v>44700</v>
      </c>
      <c r="E301" s="8">
        <v>418</v>
      </c>
      <c r="F301" s="30" t="str">
        <f>VLOOKUP(Commandes[[#This Row],[Article Commande]],'Catégorie des articles'!A:D,4,0)</f>
        <v>CREMERIE</v>
      </c>
      <c r="G301" s="38">
        <v>202205</v>
      </c>
      <c r="H301" s="37" t="str">
        <f>Commandes[[#This Row],[Num CDE]]&amp;Commandes[[#This Row],[AnnéeMois]]</f>
        <v>142685739202205</v>
      </c>
      <c r="I301" t="str">
        <f>Commandes[[#This Row],[AnnéeMois]]&amp;Commandes[[#This Row],[Famille de Produit]]</f>
        <v>202205CREMERIE</v>
      </c>
      <c r="J301" s="38">
        <v>202205</v>
      </c>
    </row>
    <row r="302" spans="1:10" ht="12" customHeight="1" x14ac:dyDescent="0.25">
      <c r="A302" s="9">
        <v>44689</v>
      </c>
      <c r="B302" s="10">
        <v>142685740</v>
      </c>
      <c r="C302" s="3">
        <v>5540246171796</v>
      </c>
      <c r="D302" s="9">
        <v>44693</v>
      </c>
      <c r="E302" s="11">
        <v>1123</v>
      </c>
      <c r="F302" s="30" t="str">
        <f>VLOOKUP(Commandes[[#This Row],[Article Commande]],'Catégorie des articles'!A:D,4,0)</f>
        <v>CREMERIE</v>
      </c>
      <c r="G302" s="38">
        <v>202205</v>
      </c>
      <c r="H302" s="37" t="str">
        <f>Commandes[[#This Row],[Num CDE]]&amp;Commandes[[#This Row],[AnnéeMois]]</f>
        <v>142685740202205</v>
      </c>
      <c r="I302" t="str">
        <f>Commandes[[#This Row],[AnnéeMois]]&amp;Commandes[[#This Row],[Famille de Produit]]</f>
        <v>202205CREMERIE</v>
      </c>
      <c r="J302" s="38">
        <v>202205</v>
      </c>
    </row>
    <row r="303" spans="1:10" ht="12" customHeight="1" x14ac:dyDescent="0.25">
      <c r="A303" s="6">
        <v>44690</v>
      </c>
      <c r="B303" s="7">
        <v>142685759</v>
      </c>
      <c r="C303" s="3">
        <v>5540246171933</v>
      </c>
      <c r="D303" s="6">
        <v>44693</v>
      </c>
      <c r="E303" s="8">
        <v>279</v>
      </c>
      <c r="F303" s="30" t="str">
        <f>VLOOKUP(Commandes[[#This Row],[Article Commande]],'Catégorie des articles'!A:D,4,0)</f>
        <v>CREMERIE</v>
      </c>
      <c r="G303" s="38">
        <v>202205</v>
      </c>
      <c r="H303" s="37" t="str">
        <f>Commandes[[#This Row],[Num CDE]]&amp;Commandes[[#This Row],[AnnéeMois]]</f>
        <v>142685759202205</v>
      </c>
      <c r="I303" t="str">
        <f>Commandes[[#This Row],[AnnéeMois]]&amp;Commandes[[#This Row],[Famille de Produit]]</f>
        <v>202205CREMERIE</v>
      </c>
      <c r="J303" s="38">
        <v>202205</v>
      </c>
    </row>
    <row r="304" spans="1:10" ht="12" customHeight="1" x14ac:dyDescent="0.25">
      <c r="A304" s="6">
        <v>44690</v>
      </c>
      <c r="B304" s="7">
        <v>142685759</v>
      </c>
      <c r="C304" s="3">
        <v>5540246188200</v>
      </c>
      <c r="D304" s="6">
        <v>44693</v>
      </c>
      <c r="E304" s="8">
        <v>1485</v>
      </c>
      <c r="F304" s="30" t="str">
        <f>VLOOKUP(Commandes[[#This Row],[Article Commande]],'Catégorie des articles'!A:D,4,0)</f>
        <v>CREMERIE</v>
      </c>
      <c r="G304" s="38">
        <v>202205</v>
      </c>
      <c r="H304" s="37" t="str">
        <f>Commandes[[#This Row],[Num CDE]]&amp;Commandes[[#This Row],[AnnéeMois]]</f>
        <v>142685759202205</v>
      </c>
      <c r="I304" t="str">
        <f>Commandes[[#This Row],[AnnéeMois]]&amp;Commandes[[#This Row],[Famille de Produit]]</f>
        <v>202205CREMERIE</v>
      </c>
      <c r="J304" s="38">
        <v>202205</v>
      </c>
    </row>
    <row r="305" spans="1:10" ht="12" customHeight="1" x14ac:dyDescent="0.25">
      <c r="A305" s="6">
        <v>44690</v>
      </c>
      <c r="B305" s="7">
        <v>142685777</v>
      </c>
      <c r="C305" s="3">
        <v>5540246184617</v>
      </c>
      <c r="D305" s="6">
        <v>44690</v>
      </c>
      <c r="E305" s="8">
        <v>22922</v>
      </c>
      <c r="F305" s="30" t="str">
        <f>VLOOKUP(Commandes[[#This Row],[Article Commande]],'Catégorie des articles'!A:D,4,0)</f>
        <v>MIX LEGUMES</v>
      </c>
      <c r="G305" s="38">
        <v>202205</v>
      </c>
      <c r="H305" s="37" t="str">
        <f>Commandes[[#This Row],[Num CDE]]&amp;Commandes[[#This Row],[AnnéeMois]]</f>
        <v>142685777202205</v>
      </c>
      <c r="I305" t="str">
        <f>Commandes[[#This Row],[AnnéeMois]]&amp;Commandes[[#This Row],[Famille de Produit]]</f>
        <v>202205MIX LEGUMES</v>
      </c>
      <c r="J305" s="38">
        <v>202205</v>
      </c>
    </row>
    <row r="306" spans="1:10" ht="12" customHeight="1" x14ac:dyDescent="0.25">
      <c r="A306" s="9">
        <v>44690</v>
      </c>
      <c r="B306" s="10">
        <v>142685780</v>
      </c>
      <c r="C306" s="3">
        <v>5540246186351</v>
      </c>
      <c r="D306" s="9">
        <v>44698</v>
      </c>
      <c r="E306" s="11">
        <v>564</v>
      </c>
      <c r="F306" s="30" t="str">
        <f>VLOOKUP(Commandes[[#This Row],[Article Commande]],'Catégorie des articles'!A:D,4,0)</f>
        <v>MIX LEGUMES</v>
      </c>
      <c r="G306" s="38">
        <v>202205</v>
      </c>
      <c r="H306" s="37" t="str">
        <f>Commandes[[#This Row],[Num CDE]]&amp;Commandes[[#This Row],[AnnéeMois]]</f>
        <v>142685780202205</v>
      </c>
      <c r="I306" t="str">
        <f>Commandes[[#This Row],[AnnéeMois]]&amp;Commandes[[#This Row],[Famille de Produit]]</f>
        <v>202205MIX LEGUMES</v>
      </c>
      <c r="J306" s="38">
        <v>202205</v>
      </c>
    </row>
    <row r="307" spans="1:10" ht="12" customHeight="1" x14ac:dyDescent="0.25">
      <c r="A307" s="6">
        <v>44690</v>
      </c>
      <c r="B307" s="7">
        <v>142685780</v>
      </c>
      <c r="C307" s="3">
        <v>5540246186352</v>
      </c>
      <c r="D307" s="6">
        <v>44698</v>
      </c>
      <c r="E307" s="8">
        <v>1880</v>
      </c>
      <c r="F307" s="30" t="str">
        <f>VLOOKUP(Commandes[[#This Row],[Article Commande]],'Catégorie des articles'!A:D,4,0)</f>
        <v>MIX LEGUMES</v>
      </c>
      <c r="G307" s="38">
        <v>202205</v>
      </c>
      <c r="H307" s="37" t="str">
        <f>Commandes[[#This Row],[Num CDE]]&amp;Commandes[[#This Row],[AnnéeMois]]</f>
        <v>142685780202205</v>
      </c>
      <c r="I307" t="str">
        <f>Commandes[[#This Row],[AnnéeMois]]&amp;Commandes[[#This Row],[Famille de Produit]]</f>
        <v>202205MIX LEGUMES</v>
      </c>
      <c r="J307" s="38">
        <v>202205</v>
      </c>
    </row>
    <row r="308" spans="1:10" ht="12" customHeight="1" x14ac:dyDescent="0.25">
      <c r="A308" s="9">
        <v>44690</v>
      </c>
      <c r="B308" s="10">
        <v>142685783</v>
      </c>
      <c r="C308" s="3">
        <v>5540246170256</v>
      </c>
      <c r="D308" s="9">
        <v>44699</v>
      </c>
      <c r="E308" s="11">
        <v>3527</v>
      </c>
      <c r="F308" s="30" t="str">
        <f>VLOOKUP(Commandes[[#This Row],[Article Commande]],'Catégorie des articles'!A:D,4,0)</f>
        <v>BOULANGERIE</v>
      </c>
      <c r="G308" s="38">
        <v>202205</v>
      </c>
      <c r="H308" s="37" t="str">
        <f>Commandes[[#This Row],[Num CDE]]&amp;Commandes[[#This Row],[AnnéeMois]]</f>
        <v>142685783202205</v>
      </c>
      <c r="I308" t="str">
        <f>Commandes[[#This Row],[AnnéeMois]]&amp;Commandes[[#This Row],[Famille de Produit]]</f>
        <v>202205BOULANGERIE</v>
      </c>
      <c r="J308" s="38">
        <v>202205</v>
      </c>
    </row>
    <row r="309" spans="1:10" ht="12" customHeight="1" x14ac:dyDescent="0.25">
      <c r="A309" s="6">
        <v>44690</v>
      </c>
      <c r="B309" s="7">
        <v>142685783</v>
      </c>
      <c r="C309" s="3">
        <v>5540246171888</v>
      </c>
      <c r="D309" s="6">
        <v>44699</v>
      </c>
      <c r="E309" s="8">
        <v>260</v>
      </c>
      <c r="F309" s="30" t="str">
        <f>VLOOKUP(Commandes[[#This Row],[Article Commande]],'Catégorie des articles'!A:D,4,0)</f>
        <v>BOULANGERIE</v>
      </c>
      <c r="G309" s="38">
        <v>202205</v>
      </c>
      <c r="H309" s="37" t="str">
        <f>Commandes[[#This Row],[Num CDE]]&amp;Commandes[[#This Row],[AnnéeMois]]</f>
        <v>142685783202205</v>
      </c>
      <c r="I309" t="str">
        <f>Commandes[[#This Row],[AnnéeMois]]&amp;Commandes[[#This Row],[Famille de Produit]]</f>
        <v>202205BOULANGERIE</v>
      </c>
      <c r="J309" s="38">
        <v>202205</v>
      </c>
    </row>
    <row r="310" spans="1:10" ht="12" customHeight="1" x14ac:dyDescent="0.25">
      <c r="A310" s="9">
        <v>44690</v>
      </c>
      <c r="B310" s="10">
        <v>142685793</v>
      </c>
      <c r="C310" s="3">
        <v>5540246190092</v>
      </c>
      <c r="D310" s="9">
        <v>44724</v>
      </c>
      <c r="E310" s="11">
        <v>116</v>
      </c>
      <c r="F310" s="30" t="str">
        <f>VLOOKUP(Commandes[[#This Row],[Article Commande]],'Catégorie des articles'!A:D,4,0)</f>
        <v>EMBALLAGES</v>
      </c>
      <c r="G310" s="38">
        <v>202205</v>
      </c>
      <c r="H310" s="37" t="str">
        <f>Commandes[[#This Row],[Num CDE]]&amp;Commandes[[#This Row],[AnnéeMois]]</f>
        <v>142685793202205</v>
      </c>
      <c r="I310" t="str">
        <f>Commandes[[#This Row],[AnnéeMois]]&amp;Commandes[[#This Row],[Famille de Produit]]</f>
        <v>202205EMBALLAGES</v>
      </c>
      <c r="J310" s="38">
        <v>202205</v>
      </c>
    </row>
    <row r="311" spans="1:10" ht="12" customHeight="1" x14ac:dyDescent="0.25">
      <c r="A311" s="9">
        <v>44691</v>
      </c>
      <c r="B311" s="10">
        <v>142685797</v>
      </c>
      <c r="C311" s="3">
        <v>5540246171933</v>
      </c>
      <c r="D311" s="9">
        <v>44696</v>
      </c>
      <c r="E311" s="11">
        <v>836</v>
      </c>
      <c r="F311" s="30" t="str">
        <f>VLOOKUP(Commandes[[#This Row],[Article Commande]],'Catégorie des articles'!A:D,4,0)</f>
        <v>CREMERIE</v>
      </c>
      <c r="G311" s="38">
        <v>202205</v>
      </c>
      <c r="H311" s="37" t="str">
        <f>Commandes[[#This Row],[Num CDE]]&amp;Commandes[[#This Row],[AnnéeMois]]</f>
        <v>142685797202205</v>
      </c>
      <c r="I311" t="str">
        <f>Commandes[[#This Row],[AnnéeMois]]&amp;Commandes[[#This Row],[Famille de Produit]]</f>
        <v>202205CREMERIE</v>
      </c>
      <c r="J311" s="38">
        <v>202205</v>
      </c>
    </row>
    <row r="312" spans="1:10" ht="12" customHeight="1" x14ac:dyDescent="0.25">
      <c r="A312" s="9">
        <v>44691</v>
      </c>
      <c r="B312" s="10">
        <v>142685798</v>
      </c>
      <c r="C312" s="3">
        <v>5540246188175</v>
      </c>
      <c r="D312" s="9">
        <v>44696</v>
      </c>
      <c r="E312" s="11">
        <v>93</v>
      </c>
      <c r="F312" s="30" t="str">
        <f>VLOOKUP(Commandes[[#This Row],[Article Commande]],'Catégorie des articles'!A:D,4,0)</f>
        <v>CREMERIE</v>
      </c>
      <c r="G312" s="38">
        <v>202205</v>
      </c>
      <c r="H312" s="37" t="str">
        <f>Commandes[[#This Row],[Num CDE]]&amp;Commandes[[#This Row],[AnnéeMois]]</f>
        <v>142685798202205</v>
      </c>
      <c r="I312" t="str">
        <f>Commandes[[#This Row],[AnnéeMois]]&amp;Commandes[[#This Row],[Famille de Produit]]</f>
        <v>202205CREMERIE</v>
      </c>
      <c r="J312" s="38">
        <v>202205</v>
      </c>
    </row>
    <row r="313" spans="1:10" ht="12" customHeight="1" x14ac:dyDescent="0.25">
      <c r="A313" s="6">
        <v>44691</v>
      </c>
      <c r="B313" s="7">
        <v>142685798</v>
      </c>
      <c r="C313" s="3">
        <v>5540246192102</v>
      </c>
      <c r="D313" s="6">
        <v>44696</v>
      </c>
      <c r="E313" s="8">
        <v>4009</v>
      </c>
      <c r="F313" s="30" t="str">
        <f>VLOOKUP(Commandes[[#This Row],[Article Commande]],'Catégorie des articles'!A:D,4,0)</f>
        <v>CREMERIE</v>
      </c>
      <c r="G313" s="38">
        <v>202205</v>
      </c>
      <c r="H313" s="37" t="str">
        <f>Commandes[[#This Row],[Num CDE]]&amp;Commandes[[#This Row],[AnnéeMois]]</f>
        <v>142685798202205</v>
      </c>
      <c r="I313" t="str">
        <f>Commandes[[#This Row],[AnnéeMois]]&amp;Commandes[[#This Row],[Famille de Produit]]</f>
        <v>202205CREMERIE</v>
      </c>
      <c r="J313" s="38">
        <v>202205</v>
      </c>
    </row>
    <row r="314" spans="1:10" ht="12" customHeight="1" x14ac:dyDescent="0.25">
      <c r="A314" s="6">
        <v>44691</v>
      </c>
      <c r="B314" s="7">
        <v>142685802</v>
      </c>
      <c r="C314" s="3">
        <v>5540246171759</v>
      </c>
      <c r="D314" s="6">
        <v>44697</v>
      </c>
      <c r="E314" s="8">
        <v>6264</v>
      </c>
      <c r="F314" s="30" t="str">
        <f>VLOOKUP(Commandes[[#This Row],[Article Commande]],'Catégorie des articles'!A:D,4,0)</f>
        <v>MIX LEGUMES</v>
      </c>
      <c r="G314" s="38">
        <v>202205</v>
      </c>
      <c r="H314" s="37" t="str">
        <f>Commandes[[#This Row],[Num CDE]]&amp;Commandes[[#This Row],[AnnéeMois]]</f>
        <v>142685802202205</v>
      </c>
      <c r="I314" t="str">
        <f>Commandes[[#This Row],[AnnéeMois]]&amp;Commandes[[#This Row],[Famille de Produit]]</f>
        <v>202205MIX LEGUMES</v>
      </c>
      <c r="J314" s="38">
        <v>202205</v>
      </c>
    </row>
    <row r="315" spans="1:10" ht="12" customHeight="1" x14ac:dyDescent="0.25">
      <c r="A315" s="9">
        <v>44691</v>
      </c>
      <c r="B315" s="10">
        <v>142685802</v>
      </c>
      <c r="C315" s="3">
        <v>5540246177132</v>
      </c>
      <c r="D315" s="9">
        <v>44697</v>
      </c>
      <c r="E315" s="11">
        <v>7888</v>
      </c>
      <c r="F315" s="30" t="str">
        <f>VLOOKUP(Commandes[[#This Row],[Article Commande]],'Catégorie des articles'!A:D,4,0)</f>
        <v>MIX LEGUMES</v>
      </c>
      <c r="G315" s="38">
        <v>202205</v>
      </c>
      <c r="H315" s="37" t="str">
        <f>Commandes[[#This Row],[Num CDE]]&amp;Commandes[[#This Row],[AnnéeMois]]</f>
        <v>142685802202205</v>
      </c>
      <c r="I315" t="str">
        <f>Commandes[[#This Row],[AnnéeMois]]&amp;Commandes[[#This Row],[Famille de Produit]]</f>
        <v>202205MIX LEGUMES</v>
      </c>
      <c r="J315" s="38">
        <v>202205</v>
      </c>
    </row>
    <row r="316" spans="1:10" ht="12" customHeight="1" x14ac:dyDescent="0.25">
      <c r="A316" s="6">
        <v>44691</v>
      </c>
      <c r="B316" s="7">
        <v>142685802</v>
      </c>
      <c r="C316" s="3">
        <v>5540246177133</v>
      </c>
      <c r="D316" s="6">
        <v>44697</v>
      </c>
      <c r="E316" s="8">
        <v>6125</v>
      </c>
      <c r="F316" s="30" t="str">
        <f>VLOOKUP(Commandes[[#This Row],[Article Commande]],'Catégorie des articles'!A:D,4,0)</f>
        <v>MIX LEGUMES</v>
      </c>
      <c r="G316" s="38">
        <v>202205</v>
      </c>
      <c r="H316" s="37" t="str">
        <f>Commandes[[#This Row],[Num CDE]]&amp;Commandes[[#This Row],[AnnéeMois]]</f>
        <v>142685802202205</v>
      </c>
      <c r="I316" t="str">
        <f>Commandes[[#This Row],[AnnéeMois]]&amp;Commandes[[#This Row],[Famille de Produit]]</f>
        <v>202205MIX LEGUMES</v>
      </c>
      <c r="J316" s="38">
        <v>202205</v>
      </c>
    </row>
    <row r="317" spans="1:10" ht="12" customHeight="1" x14ac:dyDescent="0.25">
      <c r="A317" s="6">
        <v>44691</v>
      </c>
      <c r="B317" s="7">
        <v>142685807</v>
      </c>
      <c r="C317" s="3">
        <v>5540246188583</v>
      </c>
      <c r="D317" s="6">
        <v>44699</v>
      </c>
      <c r="E317" s="8">
        <v>2784</v>
      </c>
      <c r="F317" s="30" t="str">
        <f>VLOOKUP(Commandes[[#This Row],[Article Commande]],'Catégorie des articles'!A:D,4,0)</f>
        <v>BOULANGERIE</v>
      </c>
      <c r="G317" s="38">
        <v>202205</v>
      </c>
      <c r="H317" s="37" t="str">
        <f>Commandes[[#This Row],[Num CDE]]&amp;Commandes[[#This Row],[AnnéeMois]]</f>
        <v>142685807202205</v>
      </c>
      <c r="I317" t="str">
        <f>Commandes[[#This Row],[AnnéeMois]]&amp;Commandes[[#This Row],[Famille de Produit]]</f>
        <v>202205BOULANGERIE</v>
      </c>
      <c r="J317" s="38">
        <v>202205</v>
      </c>
    </row>
    <row r="318" spans="1:10" ht="12" customHeight="1" x14ac:dyDescent="0.25">
      <c r="A318" s="6">
        <v>44691</v>
      </c>
      <c r="B318" s="7">
        <v>142685811</v>
      </c>
      <c r="C318" s="3">
        <v>5540246192264</v>
      </c>
      <c r="D318" s="6">
        <v>44724</v>
      </c>
      <c r="E318" s="8">
        <v>483</v>
      </c>
      <c r="F318" s="30" t="str">
        <f>VLOOKUP(Commandes[[#This Row],[Article Commande]],'Catégorie des articles'!A:D,4,0)</f>
        <v>CREMERIE</v>
      </c>
      <c r="G318" s="38">
        <v>202205</v>
      </c>
      <c r="H318" s="37" t="str">
        <f>Commandes[[#This Row],[Num CDE]]&amp;Commandes[[#This Row],[AnnéeMois]]</f>
        <v>142685811202205</v>
      </c>
      <c r="I318" t="str">
        <f>Commandes[[#This Row],[AnnéeMois]]&amp;Commandes[[#This Row],[Famille de Produit]]</f>
        <v>202205CREMERIE</v>
      </c>
      <c r="J318" s="38">
        <v>202205</v>
      </c>
    </row>
    <row r="319" spans="1:10" ht="12" customHeight="1" x14ac:dyDescent="0.25">
      <c r="A319" s="9">
        <v>44691</v>
      </c>
      <c r="B319" s="10">
        <v>142685811</v>
      </c>
      <c r="C319" s="3">
        <v>5540246192265</v>
      </c>
      <c r="D319" s="9">
        <v>44724</v>
      </c>
      <c r="E319" s="11">
        <v>1300</v>
      </c>
      <c r="F319" s="30" t="str">
        <f>VLOOKUP(Commandes[[#This Row],[Article Commande]],'Catégorie des articles'!A:D,4,0)</f>
        <v>CREMERIE</v>
      </c>
      <c r="G319" s="38">
        <v>202205</v>
      </c>
      <c r="H319" s="37" t="str">
        <f>Commandes[[#This Row],[Num CDE]]&amp;Commandes[[#This Row],[AnnéeMois]]</f>
        <v>142685811202205</v>
      </c>
      <c r="I319" t="str">
        <f>Commandes[[#This Row],[AnnéeMois]]&amp;Commandes[[#This Row],[Famille de Produit]]</f>
        <v>202205CREMERIE</v>
      </c>
      <c r="J319" s="38">
        <v>202205</v>
      </c>
    </row>
    <row r="320" spans="1:10" ht="12" customHeight="1" x14ac:dyDescent="0.25">
      <c r="A320" s="6">
        <v>44691</v>
      </c>
      <c r="B320" s="7">
        <v>142685812</v>
      </c>
      <c r="C320" s="3">
        <v>5540246192264</v>
      </c>
      <c r="D320" s="6">
        <v>44731</v>
      </c>
      <c r="E320" s="8">
        <v>928</v>
      </c>
      <c r="F320" s="30" t="str">
        <f>VLOOKUP(Commandes[[#This Row],[Article Commande]],'Catégorie des articles'!A:D,4,0)</f>
        <v>CREMERIE</v>
      </c>
      <c r="G320" s="38">
        <v>202205</v>
      </c>
      <c r="H320" s="37" t="str">
        <f>Commandes[[#This Row],[Num CDE]]&amp;Commandes[[#This Row],[AnnéeMois]]</f>
        <v>142685812202205</v>
      </c>
      <c r="I320" t="str">
        <f>Commandes[[#This Row],[AnnéeMois]]&amp;Commandes[[#This Row],[Famille de Produit]]</f>
        <v>202205CREMERIE</v>
      </c>
      <c r="J320" s="38">
        <v>202205</v>
      </c>
    </row>
    <row r="321" spans="1:10" ht="12" customHeight="1" x14ac:dyDescent="0.25">
      <c r="A321" s="9">
        <v>44691</v>
      </c>
      <c r="B321" s="10">
        <v>142685812</v>
      </c>
      <c r="C321" s="3">
        <v>5540246192265</v>
      </c>
      <c r="D321" s="9">
        <v>44731</v>
      </c>
      <c r="E321" s="11">
        <v>854</v>
      </c>
      <c r="F321" s="30" t="str">
        <f>VLOOKUP(Commandes[[#This Row],[Article Commande]],'Catégorie des articles'!A:D,4,0)</f>
        <v>CREMERIE</v>
      </c>
      <c r="G321" s="38">
        <v>202205</v>
      </c>
      <c r="H321" s="37" t="str">
        <f>Commandes[[#This Row],[Num CDE]]&amp;Commandes[[#This Row],[AnnéeMois]]</f>
        <v>142685812202205</v>
      </c>
      <c r="I321" t="str">
        <f>Commandes[[#This Row],[AnnéeMois]]&amp;Commandes[[#This Row],[Famille de Produit]]</f>
        <v>202205CREMERIE</v>
      </c>
      <c r="J321" s="38">
        <v>202205</v>
      </c>
    </row>
    <row r="322" spans="1:10" ht="12" customHeight="1" x14ac:dyDescent="0.25">
      <c r="A322" s="6">
        <v>44691</v>
      </c>
      <c r="B322" s="7">
        <v>142685814</v>
      </c>
      <c r="C322" s="3">
        <v>5540246186011</v>
      </c>
      <c r="D322" s="6">
        <v>44691</v>
      </c>
      <c r="E322" s="8">
        <v>47</v>
      </c>
      <c r="F322" s="30" t="str">
        <f>VLOOKUP(Commandes[[#This Row],[Article Commande]],'Catégorie des articles'!A:D,4,0)</f>
        <v>EMBALLAGES</v>
      </c>
      <c r="G322" s="38">
        <v>202205</v>
      </c>
      <c r="H322" s="37" t="str">
        <f>Commandes[[#This Row],[Num CDE]]&amp;Commandes[[#This Row],[AnnéeMois]]</f>
        <v>142685814202205</v>
      </c>
      <c r="I322" t="str">
        <f>Commandes[[#This Row],[AnnéeMois]]&amp;Commandes[[#This Row],[Famille de Produit]]</f>
        <v>202205EMBALLAGES</v>
      </c>
      <c r="J322" s="38">
        <v>202205</v>
      </c>
    </row>
    <row r="323" spans="1:10" ht="12" customHeight="1" x14ac:dyDescent="0.25">
      <c r="A323" s="6">
        <v>44691</v>
      </c>
      <c r="B323" s="7">
        <v>142685817</v>
      </c>
      <c r="C323" s="3">
        <v>5540246192264</v>
      </c>
      <c r="D323" s="6">
        <v>44738</v>
      </c>
      <c r="E323" s="8">
        <v>372</v>
      </c>
      <c r="F323" s="30" t="str">
        <f>VLOOKUP(Commandes[[#This Row],[Article Commande]],'Catégorie des articles'!A:D,4,0)</f>
        <v>CREMERIE</v>
      </c>
      <c r="G323" s="38">
        <v>202205</v>
      </c>
      <c r="H323" s="37" t="str">
        <f>Commandes[[#This Row],[Num CDE]]&amp;Commandes[[#This Row],[AnnéeMois]]</f>
        <v>142685817202205</v>
      </c>
      <c r="I323" t="str">
        <f>Commandes[[#This Row],[AnnéeMois]]&amp;Commandes[[#This Row],[Famille de Produit]]</f>
        <v>202205CREMERIE</v>
      </c>
      <c r="J323" s="38">
        <v>202205</v>
      </c>
    </row>
    <row r="324" spans="1:10" ht="12" customHeight="1" x14ac:dyDescent="0.25">
      <c r="A324" s="9">
        <v>44691</v>
      </c>
      <c r="B324" s="10">
        <v>142685817</v>
      </c>
      <c r="C324" s="3">
        <v>5540246192265</v>
      </c>
      <c r="D324" s="9">
        <v>44738</v>
      </c>
      <c r="E324" s="11">
        <v>1411</v>
      </c>
      <c r="F324" s="30" t="str">
        <f>VLOOKUP(Commandes[[#This Row],[Article Commande]],'Catégorie des articles'!A:D,4,0)</f>
        <v>CREMERIE</v>
      </c>
      <c r="G324" s="38">
        <v>202205</v>
      </c>
      <c r="H324" s="37" t="str">
        <f>Commandes[[#This Row],[Num CDE]]&amp;Commandes[[#This Row],[AnnéeMois]]</f>
        <v>142685817202205</v>
      </c>
      <c r="I324" t="str">
        <f>Commandes[[#This Row],[AnnéeMois]]&amp;Commandes[[#This Row],[Famille de Produit]]</f>
        <v>202205CREMERIE</v>
      </c>
      <c r="J324" s="38">
        <v>202205</v>
      </c>
    </row>
    <row r="325" spans="1:10" ht="12" customHeight="1" x14ac:dyDescent="0.25">
      <c r="A325" s="6">
        <v>44693</v>
      </c>
      <c r="B325" s="7">
        <v>142695834</v>
      </c>
      <c r="C325" s="3">
        <v>5540246172669</v>
      </c>
      <c r="D325" s="6">
        <v>44697</v>
      </c>
      <c r="E325" s="8">
        <v>279</v>
      </c>
      <c r="F325" s="30" t="str">
        <f>VLOOKUP(Commandes[[#This Row],[Article Commande]],'Catégorie des articles'!A:D,4,0)</f>
        <v>CREMERIE</v>
      </c>
      <c r="G325" s="38">
        <v>202205</v>
      </c>
      <c r="H325" s="37" t="str">
        <f>Commandes[[#This Row],[Num CDE]]&amp;Commandes[[#This Row],[AnnéeMois]]</f>
        <v>142695834202205</v>
      </c>
      <c r="I325" t="str">
        <f>Commandes[[#This Row],[AnnéeMois]]&amp;Commandes[[#This Row],[Famille de Produit]]</f>
        <v>202205CREMERIE</v>
      </c>
      <c r="J325" s="38">
        <v>202205</v>
      </c>
    </row>
    <row r="326" spans="1:10" ht="12" customHeight="1" x14ac:dyDescent="0.25">
      <c r="A326" s="9">
        <v>44693</v>
      </c>
      <c r="B326" s="10">
        <v>142695834</v>
      </c>
      <c r="C326" s="3">
        <v>5540246172978</v>
      </c>
      <c r="D326" s="9">
        <v>44697</v>
      </c>
      <c r="E326" s="11">
        <v>1253</v>
      </c>
      <c r="F326" s="30" t="str">
        <f>VLOOKUP(Commandes[[#This Row],[Article Commande]],'Catégorie des articles'!A:D,4,0)</f>
        <v>CREMERIE</v>
      </c>
      <c r="G326" s="38">
        <v>202205</v>
      </c>
      <c r="H326" s="37" t="str">
        <f>Commandes[[#This Row],[Num CDE]]&amp;Commandes[[#This Row],[AnnéeMois]]</f>
        <v>142695834202205</v>
      </c>
      <c r="I326" t="str">
        <f>Commandes[[#This Row],[AnnéeMois]]&amp;Commandes[[#This Row],[Famille de Produit]]</f>
        <v>202205CREMERIE</v>
      </c>
      <c r="J326" s="38">
        <v>202205</v>
      </c>
    </row>
    <row r="327" spans="1:10" ht="12" customHeight="1" x14ac:dyDescent="0.25">
      <c r="A327" s="9">
        <v>44693</v>
      </c>
      <c r="B327" s="10">
        <v>142695834</v>
      </c>
      <c r="C327" s="3">
        <v>5540246188175</v>
      </c>
      <c r="D327" s="9">
        <v>44697</v>
      </c>
      <c r="E327" s="11">
        <v>93</v>
      </c>
      <c r="F327" s="30" t="str">
        <f>VLOOKUP(Commandes[[#This Row],[Article Commande]],'Catégorie des articles'!A:D,4,0)</f>
        <v>CREMERIE</v>
      </c>
      <c r="G327" s="38">
        <v>202205</v>
      </c>
      <c r="H327" s="37" t="str">
        <f>Commandes[[#This Row],[Num CDE]]&amp;Commandes[[#This Row],[AnnéeMois]]</f>
        <v>142695834202205</v>
      </c>
      <c r="I327" t="str">
        <f>Commandes[[#This Row],[AnnéeMois]]&amp;Commandes[[#This Row],[Famille de Produit]]</f>
        <v>202205CREMERIE</v>
      </c>
      <c r="J327" s="38">
        <v>202205</v>
      </c>
    </row>
    <row r="328" spans="1:10" ht="12" customHeight="1" x14ac:dyDescent="0.25">
      <c r="A328" s="9">
        <v>44693</v>
      </c>
      <c r="B328" s="10">
        <v>142695835</v>
      </c>
      <c r="C328" s="3">
        <v>5540246171933</v>
      </c>
      <c r="D328" s="9">
        <v>44697</v>
      </c>
      <c r="E328" s="11">
        <v>557</v>
      </c>
      <c r="F328" s="30" t="str">
        <f>VLOOKUP(Commandes[[#This Row],[Article Commande]],'Catégorie des articles'!A:D,4,0)</f>
        <v>CREMERIE</v>
      </c>
      <c r="G328" s="38">
        <v>202205</v>
      </c>
      <c r="H328" s="37" t="str">
        <f>Commandes[[#This Row],[Num CDE]]&amp;Commandes[[#This Row],[AnnéeMois]]</f>
        <v>142695835202205</v>
      </c>
      <c r="I328" t="str">
        <f>Commandes[[#This Row],[AnnéeMois]]&amp;Commandes[[#This Row],[Famille de Produit]]</f>
        <v>202205CREMERIE</v>
      </c>
      <c r="J328" s="38">
        <v>202205</v>
      </c>
    </row>
    <row r="329" spans="1:10" ht="12" customHeight="1" x14ac:dyDescent="0.25">
      <c r="A329" s="6">
        <v>44693</v>
      </c>
      <c r="B329" s="7">
        <v>142695835</v>
      </c>
      <c r="C329" s="3">
        <v>5540246176295</v>
      </c>
      <c r="D329" s="6">
        <v>44697</v>
      </c>
      <c r="E329" s="8">
        <v>4455</v>
      </c>
      <c r="F329" s="30" t="str">
        <f>VLOOKUP(Commandes[[#This Row],[Article Commande]],'Catégorie des articles'!A:D,4,0)</f>
        <v>CREMERIE</v>
      </c>
      <c r="G329" s="38">
        <v>202205</v>
      </c>
      <c r="H329" s="37" t="str">
        <f>Commandes[[#This Row],[Num CDE]]&amp;Commandes[[#This Row],[AnnéeMois]]</f>
        <v>142695835202205</v>
      </c>
      <c r="I329" t="str">
        <f>Commandes[[#This Row],[AnnéeMois]]&amp;Commandes[[#This Row],[Famille de Produit]]</f>
        <v>202205CREMERIE</v>
      </c>
      <c r="J329" s="38">
        <v>202205</v>
      </c>
    </row>
    <row r="330" spans="1:10" ht="12" customHeight="1" x14ac:dyDescent="0.25">
      <c r="A330" s="9">
        <v>44693</v>
      </c>
      <c r="B330" s="10">
        <v>142695835</v>
      </c>
      <c r="C330" s="3">
        <v>5540246188200</v>
      </c>
      <c r="D330" s="9">
        <v>44697</v>
      </c>
      <c r="E330" s="11">
        <v>1485</v>
      </c>
      <c r="F330" s="30" t="str">
        <f>VLOOKUP(Commandes[[#This Row],[Article Commande]],'Catégorie des articles'!A:D,4,0)</f>
        <v>CREMERIE</v>
      </c>
      <c r="G330" s="38">
        <v>202205</v>
      </c>
      <c r="H330" s="37" t="str">
        <f>Commandes[[#This Row],[Num CDE]]&amp;Commandes[[#This Row],[AnnéeMois]]</f>
        <v>142695835202205</v>
      </c>
      <c r="I330" t="str">
        <f>Commandes[[#This Row],[AnnéeMois]]&amp;Commandes[[#This Row],[Famille de Produit]]</f>
        <v>202205CREMERIE</v>
      </c>
      <c r="J330" s="38">
        <v>202205</v>
      </c>
    </row>
    <row r="331" spans="1:10" ht="12" customHeight="1" x14ac:dyDescent="0.25">
      <c r="A331" s="6">
        <v>44693</v>
      </c>
      <c r="B331" s="7">
        <v>142695837</v>
      </c>
      <c r="C331" s="3">
        <v>5540246183589</v>
      </c>
      <c r="D331" s="6">
        <v>44703</v>
      </c>
      <c r="E331" s="8">
        <v>1300</v>
      </c>
      <c r="F331" s="30" t="str">
        <f>VLOOKUP(Commandes[[#This Row],[Article Commande]],'Catégorie des articles'!A:D,4,0)</f>
        <v>MIX LEGUMES</v>
      </c>
      <c r="G331" s="38">
        <v>202205</v>
      </c>
      <c r="H331" s="37" t="str">
        <f>Commandes[[#This Row],[Num CDE]]&amp;Commandes[[#This Row],[AnnéeMois]]</f>
        <v>142695837202205</v>
      </c>
      <c r="I331" t="str">
        <f>Commandes[[#This Row],[AnnéeMois]]&amp;Commandes[[#This Row],[Famille de Produit]]</f>
        <v>202205MIX LEGUMES</v>
      </c>
      <c r="J331" s="38">
        <v>202205</v>
      </c>
    </row>
    <row r="332" spans="1:10" ht="12" customHeight="1" x14ac:dyDescent="0.25">
      <c r="A332" s="9">
        <v>44693</v>
      </c>
      <c r="B332" s="10">
        <v>142695837</v>
      </c>
      <c r="C332" s="3">
        <v>5540246186351</v>
      </c>
      <c r="D332" s="9">
        <v>44703</v>
      </c>
      <c r="E332" s="11">
        <v>1128</v>
      </c>
      <c r="F332" s="30" t="str">
        <f>VLOOKUP(Commandes[[#This Row],[Article Commande]],'Catégorie des articles'!A:D,4,0)</f>
        <v>MIX LEGUMES</v>
      </c>
      <c r="G332" s="38">
        <v>202205</v>
      </c>
      <c r="H332" s="37" t="str">
        <f>Commandes[[#This Row],[Num CDE]]&amp;Commandes[[#This Row],[AnnéeMois]]</f>
        <v>142695837202205</v>
      </c>
      <c r="I332" t="str">
        <f>Commandes[[#This Row],[AnnéeMois]]&amp;Commandes[[#This Row],[Famille de Produit]]</f>
        <v>202205MIX LEGUMES</v>
      </c>
      <c r="J332" s="38">
        <v>202205</v>
      </c>
    </row>
    <row r="333" spans="1:10" ht="12" customHeight="1" x14ac:dyDescent="0.25">
      <c r="A333" s="6">
        <v>44693</v>
      </c>
      <c r="B333" s="7">
        <v>142695837</v>
      </c>
      <c r="C333" s="3">
        <v>5540246186352</v>
      </c>
      <c r="D333" s="6">
        <v>44703</v>
      </c>
      <c r="E333" s="8">
        <v>1880</v>
      </c>
      <c r="F333" s="30" t="str">
        <f>VLOOKUP(Commandes[[#This Row],[Article Commande]],'Catégorie des articles'!A:D,4,0)</f>
        <v>MIX LEGUMES</v>
      </c>
      <c r="G333" s="38">
        <v>202205</v>
      </c>
      <c r="H333" s="37" t="str">
        <f>Commandes[[#This Row],[Num CDE]]&amp;Commandes[[#This Row],[AnnéeMois]]</f>
        <v>142695837202205</v>
      </c>
      <c r="I333" t="str">
        <f>Commandes[[#This Row],[AnnéeMois]]&amp;Commandes[[#This Row],[Famille de Produit]]</f>
        <v>202205MIX LEGUMES</v>
      </c>
      <c r="J333" s="38">
        <v>202205</v>
      </c>
    </row>
    <row r="334" spans="1:10" ht="12" customHeight="1" x14ac:dyDescent="0.25">
      <c r="A334" s="6">
        <v>44693</v>
      </c>
      <c r="B334" s="7">
        <v>142695839</v>
      </c>
      <c r="C334" s="3">
        <v>5540246183554</v>
      </c>
      <c r="D334" s="6">
        <v>44706</v>
      </c>
      <c r="E334" s="8">
        <v>891</v>
      </c>
      <c r="F334" s="30" t="str">
        <f>VLOOKUP(Commandes[[#This Row],[Article Commande]],'Catégorie des articles'!A:D,4,0)</f>
        <v>MIX LEGUMES</v>
      </c>
      <c r="G334" s="38">
        <v>202205</v>
      </c>
      <c r="H334" s="37" t="str">
        <f>Commandes[[#This Row],[Num CDE]]&amp;Commandes[[#This Row],[AnnéeMois]]</f>
        <v>142695839202205</v>
      </c>
      <c r="I334" t="str">
        <f>Commandes[[#This Row],[AnnéeMois]]&amp;Commandes[[#This Row],[Famille de Produit]]</f>
        <v>202205MIX LEGUMES</v>
      </c>
      <c r="J334" s="38">
        <v>202205</v>
      </c>
    </row>
    <row r="335" spans="1:10" ht="12" customHeight="1" x14ac:dyDescent="0.25">
      <c r="A335" s="9">
        <v>44693</v>
      </c>
      <c r="B335" s="10">
        <v>142695839</v>
      </c>
      <c r="C335" s="3">
        <v>5540246183556</v>
      </c>
      <c r="D335" s="9">
        <v>44706</v>
      </c>
      <c r="E335" s="11">
        <v>1782</v>
      </c>
      <c r="F335" s="30" t="str">
        <f>VLOOKUP(Commandes[[#This Row],[Article Commande]],'Catégorie des articles'!A:D,4,0)</f>
        <v>MIX LEGUMES</v>
      </c>
      <c r="G335" s="38">
        <v>202205</v>
      </c>
      <c r="H335" s="37" t="str">
        <f>Commandes[[#This Row],[Num CDE]]&amp;Commandes[[#This Row],[AnnéeMois]]</f>
        <v>142695839202205</v>
      </c>
      <c r="I335" t="str">
        <f>Commandes[[#This Row],[AnnéeMois]]&amp;Commandes[[#This Row],[Famille de Produit]]</f>
        <v>202205MIX LEGUMES</v>
      </c>
      <c r="J335" s="38">
        <v>202205</v>
      </c>
    </row>
    <row r="336" spans="1:10" ht="12" customHeight="1" x14ac:dyDescent="0.25">
      <c r="A336" s="6">
        <v>44693</v>
      </c>
      <c r="B336" s="7">
        <v>142695839</v>
      </c>
      <c r="C336" s="3">
        <v>5540246183558</v>
      </c>
      <c r="D336" s="6">
        <v>44706</v>
      </c>
      <c r="E336" s="8">
        <v>2599</v>
      </c>
      <c r="F336" s="30" t="str">
        <f>VLOOKUP(Commandes[[#This Row],[Article Commande]],'Catégorie des articles'!A:D,4,0)</f>
        <v>MIX LEGUMES</v>
      </c>
      <c r="G336" s="38">
        <v>202205</v>
      </c>
      <c r="H336" s="37" t="str">
        <f>Commandes[[#This Row],[Num CDE]]&amp;Commandes[[#This Row],[AnnéeMois]]</f>
        <v>142695839202205</v>
      </c>
      <c r="I336" t="str">
        <f>Commandes[[#This Row],[AnnéeMois]]&amp;Commandes[[#This Row],[Famille de Produit]]</f>
        <v>202205MIX LEGUMES</v>
      </c>
      <c r="J336" s="38">
        <v>202205</v>
      </c>
    </row>
    <row r="337" spans="1:10" ht="12" customHeight="1" x14ac:dyDescent="0.25">
      <c r="A337" s="9">
        <v>44693</v>
      </c>
      <c r="B337" s="10">
        <v>142695839</v>
      </c>
      <c r="C337" s="3">
        <v>5540246192209</v>
      </c>
      <c r="D337" s="9">
        <v>44706</v>
      </c>
      <c r="E337" s="11">
        <v>2228</v>
      </c>
      <c r="F337" s="30" t="str">
        <f>VLOOKUP(Commandes[[#This Row],[Article Commande]],'Catégorie des articles'!A:D,4,0)</f>
        <v>MIX LEGUMES</v>
      </c>
      <c r="G337" s="38">
        <v>202205</v>
      </c>
      <c r="H337" s="37" t="str">
        <f>Commandes[[#This Row],[Num CDE]]&amp;Commandes[[#This Row],[AnnéeMois]]</f>
        <v>142695839202205</v>
      </c>
      <c r="I337" t="str">
        <f>Commandes[[#This Row],[AnnéeMois]]&amp;Commandes[[#This Row],[Famille de Produit]]</f>
        <v>202205MIX LEGUMES</v>
      </c>
      <c r="J337" s="38">
        <v>202205</v>
      </c>
    </row>
    <row r="338" spans="1:10" ht="12" customHeight="1" x14ac:dyDescent="0.25">
      <c r="A338" s="6">
        <v>44693</v>
      </c>
      <c r="B338" s="7">
        <v>142695839</v>
      </c>
      <c r="C338" s="3">
        <v>5540246192462</v>
      </c>
      <c r="D338" s="6">
        <v>44706</v>
      </c>
      <c r="E338" s="8">
        <v>2228</v>
      </c>
      <c r="F338" s="30" t="str">
        <f>VLOOKUP(Commandes[[#This Row],[Article Commande]],'Catégorie des articles'!A:D,4,0)</f>
        <v>MIX LEGUMES</v>
      </c>
      <c r="G338" s="38">
        <v>202205</v>
      </c>
      <c r="H338" s="37" t="str">
        <f>Commandes[[#This Row],[Num CDE]]&amp;Commandes[[#This Row],[AnnéeMois]]</f>
        <v>142695839202205</v>
      </c>
      <c r="I338" t="str">
        <f>Commandes[[#This Row],[AnnéeMois]]&amp;Commandes[[#This Row],[Famille de Produit]]</f>
        <v>202205MIX LEGUMES</v>
      </c>
      <c r="J338" s="38">
        <v>202205</v>
      </c>
    </row>
    <row r="339" spans="1:10" ht="12" customHeight="1" x14ac:dyDescent="0.25">
      <c r="A339" s="9">
        <v>44693</v>
      </c>
      <c r="B339" s="10">
        <v>142695839</v>
      </c>
      <c r="C339" s="3">
        <v>5540246192594</v>
      </c>
      <c r="D339" s="9">
        <v>44706</v>
      </c>
      <c r="E339" s="11">
        <v>743</v>
      </c>
      <c r="F339" s="30" t="str">
        <f>VLOOKUP(Commandes[[#This Row],[Article Commande]],'Catégorie des articles'!A:D,4,0)</f>
        <v>MIX LEGUMES</v>
      </c>
      <c r="G339" s="38">
        <v>202205</v>
      </c>
      <c r="H339" s="37" t="str">
        <f>Commandes[[#This Row],[Num CDE]]&amp;Commandes[[#This Row],[AnnéeMois]]</f>
        <v>142695839202205</v>
      </c>
      <c r="I339" t="str">
        <f>Commandes[[#This Row],[AnnéeMois]]&amp;Commandes[[#This Row],[Famille de Produit]]</f>
        <v>202205MIX LEGUMES</v>
      </c>
      <c r="J339" s="38">
        <v>202205</v>
      </c>
    </row>
    <row r="340" spans="1:10" ht="12" customHeight="1" x14ac:dyDescent="0.25">
      <c r="A340" s="6">
        <v>44693</v>
      </c>
      <c r="B340" s="7">
        <v>142695839</v>
      </c>
      <c r="C340" s="3">
        <v>5540246192831</v>
      </c>
      <c r="D340" s="6">
        <v>44706</v>
      </c>
      <c r="E340" s="8">
        <v>1300</v>
      </c>
      <c r="F340" s="30" t="str">
        <f>VLOOKUP(Commandes[[#This Row],[Article Commande]],'Catégorie des articles'!A:D,4,0)</f>
        <v>MIX LEGUMES</v>
      </c>
      <c r="G340" s="38">
        <v>202205</v>
      </c>
      <c r="H340" s="37" t="str">
        <f>Commandes[[#This Row],[Num CDE]]&amp;Commandes[[#This Row],[AnnéeMois]]</f>
        <v>142695839202205</v>
      </c>
      <c r="I340" t="str">
        <f>Commandes[[#This Row],[AnnéeMois]]&amp;Commandes[[#This Row],[Famille de Produit]]</f>
        <v>202205MIX LEGUMES</v>
      </c>
      <c r="J340" s="38">
        <v>202205</v>
      </c>
    </row>
    <row r="341" spans="1:10" ht="12" customHeight="1" x14ac:dyDescent="0.25">
      <c r="A341" s="6">
        <v>44693</v>
      </c>
      <c r="B341" s="7">
        <v>142695842</v>
      </c>
      <c r="C341" s="3">
        <v>5540246185429</v>
      </c>
      <c r="D341" s="6">
        <v>44698</v>
      </c>
      <c r="E341" s="8">
        <v>140</v>
      </c>
      <c r="F341" s="30" t="str">
        <f>VLOOKUP(Commandes[[#This Row],[Article Commande]],'Catégorie des articles'!A:D,4,0)</f>
        <v>CREMERIE</v>
      </c>
      <c r="G341" s="38">
        <v>202205</v>
      </c>
      <c r="H341" s="37" t="str">
        <f>Commandes[[#This Row],[Num CDE]]&amp;Commandes[[#This Row],[AnnéeMois]]</f>
        <v>142695842202205</v>
      </c>
      <c r="I341" t="str">
        <f>Commandes[[#This Row],[AnnéeMois]]&amp;Commandes[[#This Row],[Famille de Produit]]</f>
        <v>202205CREMERIE</v>
      </c>
      <c r="J341" s="38">
        <v>202205</v>
      </c>
    </row>
    <row r="342" spans="1:10" ht="12" customHeight="1" x14ac:dyDescent="0.25">
      <c r="A342" s="9">
        <v>44693</v>
      </c>
      <c r="B342" s="10">
        <v>142695845</v>
      </c>
      <c r="C342" s="3">
        <v>5540246183130</v>
      </c>
      <c r="D342" s="9">
        <v>44706</v>
      </c>
      <c r="E342" s="11">
        <v>2819</v>
      </c>
      <c r="F342" s="30" t="str">
        <f>VLOOKUP(Commandes[[#This Row],[Article Commande]],'Catégorie des articles'!A:D,4,0)</f>
        <v>MIX LEGUMES</v>
      </c>
      <c r="G342" s="38">
        <v>202205</v>
      </c>
      <c r="H342" s="37" t="str">
        <f>Commandes[[#This Row],[Num CDE]]&amp;Commandes[[#This Row],[AnnéeMois]]</f>
        <v>142695845202205</v>
      </c>
      <c r="I342" t="str">
        <f>Commandes[[#This Row],[AnnéeMois]]&amp;Commandes[[#This Row],[Famille de Produit]]</f>
        <v>202205MIX LEGUMES</v>
      </c>
      <c r="J342" s="38">
        <v>202205</v>
      </c>
    </row>
    <row r="343" spans="1:10" ht="12" customHeight="1" x14ac:dyDescent="0.25">
      <c r="A343" s="6">
        <v>44693</v>
      </c>
      <c r="B343" s="7">
        <v>142695845</v>
      </c>
      <c r="C343" s="3">
        <v>5540246183537</v>
      </c>
      <c r="D343" s="6">
        <v>44706</v>
      </c>
      <c r="E343" s="8">
        <v>961</v>
      </c>
      <c r="F343" s="30" t="str">
        <f>VLOOKUP(Commandes[[#This Row],[Article Commande]],'Catégorie des articles'!A:D,4,0)</f>
        <v>MIX LEGUMES</v>
      </c>
      <c r="G343" s="38">
        <v>202205</v>
      </c>
      <c r="H343" s="37" t="str">
        <f>Commandes[[#This Row],[Num CDE]]&amp;Commandes[[#This Row],[AnnéeMois]]</f>
        <v>142695845202205</v>
      </c>
      <c r="I343" t="str">
        <f>Commandes[[#This Row],[AnnéeMois]]&amp;Commandes[[#This Row],[Famille de Produit]]</f>
        <v>202205MIX LEGUMES</v>
      </c>
      <c r="J343" s="38">
        <v>202205</v>
      </c>
    </row>
    <row r="344" spans="1:10" ht="12" customHeight="1" x14ac:dyDescent="0.25">
      <c r="A344" s="9">
        <v>44693</v>
      </c>
      <c r="B344" s="10">
        <v>142695845</v>
      </c>
      <c r="C344" s="3">
        <v>5540246183541</v>
      </c>
      <c r="D344" s="9">
        <v>44706</v>
      </c>
      <c r="E344" s="11">
        <v>1044</v>
      </c>
      <c r="F344" s="30" t="str">
        <f>VLOOKUP(Commandes[[#This Row],[Article Commande]],'Catégorie des articles'!A:D,4,0)</f>
        <v>MIX LEGUMES</v>
      </c>
      <c r="G344" s="38">
        <v>202205</v>
      </c>
      <c r="H344" s="37" t="str">
        <f>Commandes[[#This Row],[Num CDE]]&amp;Commandes[[#This Row],[AnnéeMois]]</f>
        <v>142695845202205</v>
      </c>
      <c r="I344" t="str">
        <f>Commandes[[#This Row],[AnnéeMois]]&amp;Commandes[[#This Row],[Famille de Produit]]</f>
        <v>202205MIX LEGUMES</v>
      </c>
      <c r="J344" s="38">
        <v>202205</v>
      </c>
    </row>
    <row r="345" spans="1:10" ht="12" customHeight="1" x14ac:dyDescent="0.25">
      <c r="A345" s="6">
        <v>44693</v>
      </c>
      <c r="B345" s="7">
        <v>142695845</v>
      </c>
      <c r="C345" s="3">
        <v>5540246183555</v>
      </c>
      <c r="D345" s="6">
        <v>44706</v>
      </c>
      <c r="E345" s="8">
        <v>543</v>
      </c>
      <c r="F345" s="30" t="str">
        <f>VLOOKUP(Commandes[[#This Row],[Article Commande]],'Catégorie des articles'!A:D,4,0)</f>
        <v>MIX LEGUMES</v>
      </c>
      <c r="G345" s="38">
        <v>202205</v>
      </c>
      <c r="H345" s="37" t="str">
        <f>Commandes[[#This Row],[Num CDE]]&amp;Commandes[[#This Row],[AnnéeMois]]</f>
        <v>142695845202205</v>
      </c>
      <c r="I345" t="str">
        <f>Commandes[[#This Row],[AnnéeMois]]&amp;Commandes[[#This Row],[Famille de Produit]]</f>
        <v>202205MIX LEGUMES</v>
      </c>
      <c r="J345" s="38">
        <v>202205</v>
      </c>
    </row>
    <row r="346" spans="1:10" ht="12" customHeight="1" x14ac:dyDescent="0.25">
      <c r="A346" s="6">
        <v>44693</v>
      </c>
      <c r="B346" s="7">
        <v>142695848</v>
      </c>
      <c r="C346" s="3">
        <v>5540246180522</v>
      </c>
      <c r="D346" s="6">
        <v>44718</v>
      </c>
      <c r="E346" s="8">
        <v>891</v>
      </c>
      <c r="F346" s="30" t="str">
        <f>VLOOKUP(Commandes[[#This Row],[Article Commande]],'Catégorie des articles'!A:D,4,0)</f>
        <v>BOULANGERIE</v>
      </c>
      <c r="G346" s="38">
        <v>202205</v>
      </c>
      <c r="H346" s="37" t="str">
        <f>Commandes[[#This Row],[Num CDE]]&amp;Commandes[[#This Row],[AnnéeMois]]</f>
        <v>142695848202205</v>
      </c>
      <c r="I346" t="str">
        <f>Commandes[[#This Row],[AnnéeMois]]&amp;Commandes[[#This Row],[Famille de Produit]]</f>
        <v>202205BOULANGERIE</v>
      </c>
      <c r="J346" s="38">
        <v>202205</v>
      </c>
    </row>
    <row r="347" spans="1:10" ht="12" customHeight="1" x14ac:dyDescent="0.25">
      <c r="A347" s="9">
        <v>44693</v>
      </c>
      <c r="B347" s="10">
        <v>142695856</v>
      </c>
      <c r="C347" s="3">
        <v>5540246170256</v>
      </c>
      <c r="D347" s="9">
        <v>44713</v>
      </c>
      <c r="E347" s="11">
        <v>2822</v>
      </c>
      <c r="F347" s="30" t="str">
        <f>VLOOKUP(Commandes[[#This Row],[Article Commande]],'Catégorie des articles'!A:D,4,0)</f>
        <v>BOULANGERIE</v>
      </c>
      <c r="G347" s="38">
        <v>202205</v>
      </c>
      <c r="H347" s="37" t="str">
        <f>Commandes[[#This Row],[Num CDE]]&amp;Commandes[[#This Row],[AnnéeMois]]</f>
        <v>142695856202205</v>
      </c>
      <c r="I347" t="str">
        <f>Commandes[[#This Row],[AnnéeMois]]&amp;Commandes[[#This Row],[Famille de Produit]]</f>
        <v>202205BOULANGERIE</v>
      </c>
      <c r="J347" s="38">
        <v>202205</v>
      </c>
    </row>
    <row r="348" spans="1:10" ht="12" customHeight="1" x14ac:dyDescent="0.25">
      <c r="A348" s="6">
        <v>44693</v>
      </c>
      <c r="B348" s="7">
        <v>142695856</v>
      </c>
      <c r="C348" s="3">
        <v>5540246171888</v>
      </c>
      <c r="D348" s="6">
        <v>44713</v>
      </c>
      <c r="E348" s="8">
        <v>780</v>
      </c>
      <c r="F348" s="30" t="str">
        <f>VLOOKUP(Commandes[[#This Row],[Article Commande]],'Catégorie des articles'!A:D,4,0)</f>
        <v>BOULANGERIE</v>
      </c>
      <c r="G348" s="38">
        <v>202205</v>
      </c>
      <c r="H348" s="37" t="str">
        <f>Commandes[[#This Row],[Num CDE]]&amp;Commandes[[#This Row],[AnnéeMois]]</f>
        <v>142695856202205</v>
      </c>
      <c r="I348" t="str">
        <f>Commandes[[#This Row],[AnnéeMois]]&amp;Commandes[[#This Row],[Famille de Produit]]</f>
        <v>202205BOULANGERIE</v>
      </c>
      <c r="J348" s="38">
        <v>202205</v>
      </c>
    </row>
    <row r="349" spans="1:10" ht="12" customHeight="1" x14ac:dyDescent="0.25">
      <c r="A349" s="9">
        <v>44693</v>
      </c>
      <c r="B349" s="10">
        <v>142695857</v>
      </c>
      <c r="C349" s="3">
        <v>5540246170256</v>
      </c>
      <c r="D349" s="9">
        <v>44725</v>
      </c>
      <c r="E349" s="11">
        <v>2822</v>
      </c>
      <c r="F349" s="30" t="str">
        <f>VLOOKUP(Commandes[[#This Row],[Article Commande]],'Catégorie des articles'!A:D,4,0)</f>
        <v>BOULANGERIE</v>
      </c>
      <c r="G349" s="38">
        <v>202205</v>
      </c>
      <c r="H349" s="37" t="str">
        <f>Commandes[[#This Row],[Num CDE]]&amp;Commandes[[#This Row],[AnnéeMois]]</f>
        <v>142695857202205</v>
      </c>
      <c r="I349" t="str">
        <f>Commandes[[#This Row],[AnnéeMois]]&amp;Commandes[[#This Row],[Famille de Produit]]</f>
        <v>202205BOULANGERIE</v>
      </c>
      <c r="J349" s="38">
        <v>202205</v>
      </c>
    </row>
    <row r="350" spans="1:10" ht="12" customHeight="1" x14ac:dyDescent="0.25">
      <c r="A350" s="6">
        <v>44693</v>
      </c>
      <c r="B350" s="7">
        <v>142695857</v>
      </c>
      <c r="C350" s="3">
        <v>5540246171888</v>
      </c>
      <c r="D350" s="6">
        <v>44725</v>
      </c>
      <c r="E350" s="8">
        <v>780</v>
      </c>
      <c r="F350" s="30" t="str">
        <f>VLOOKUP(Commandes[[#This Row],[Article Commande]],'Catégorie des articles'!A:D,4,0)</f>
        <v>BOULANGERIE</v>
      </c>
      <c r="G350" s="38">
        <v>202205</v>
      </c>
      <c r="H350" s="37" t="str">
        <f>Commandes[[#This Row],[Num CDE]]&amp;Commandes[[#This Row],[AnnéeMois]]</f>
        <v>142695857202205</v>
      </c>
      <c r="I350" t="str">
        <f>Commandes[[#This Row],[AnnéeMois]]&amp;Commandes[[#This Row],[Famille de Produit]]</f>
        <v>202205BOULANGERIE</v>
      </c>
      <c r="J350" s="38">
        <v>202205</v>
      </c>
    </row>
    <row r="351" spans="1:10" ht="12" customHeight="1" x14ac:dyDescent="0.25">
      <c r="A351" s="9">
        <v>44693</v>
      </c>
      <c r="B351" s="10">
        <v>142695858</v>
      </c>
      <c r="C351" s="3">
        <v>5540246170256</v>
      </c>
      <c r="D351" s="9">
        <v>44733</v>
      </c>
      <c r="E351" s="11">
        <v>3174</v>
      </c>
      <c r="F351" s="30" t="str">
        <f>VLOOKUP(Commandes[[#This Row],[Article Commande]],'Catégorie des articles'!A:D,4,0)</f>
        <v>BOULANGERIE</v>
      </c>
      <c r="G351" s="38">
        <v>202205</v>
      </c>
      <c r="H351" s="37" t="str">
        <f>Commandes[[#This Row],[Num CDE]]&amp;Commandes[[#This Row],[AnnéeMois]]</f>
        <v>142695858202205</v>
      </c>
      <c r="I351" t="str">
        <f>Commandes[[#This Row],[AnnéeMois]]&amp;Commandes[[#This Row],[Famille de Produit]]</f>
        <v>202205BOULANGERIE</v>
      </c>
      <c r="J351" s="38">
        <v>202205</v>
      </c>
    </row>
    <row r="352" spans="1:10" ht="12" customHeight="1" x14ac:dyDescent="0.25">
      <c r="A352" s="6">
        <v>44693</v>
      </c>
      <c r="B352" s="7">
        <v>142695858</v>
      </c>
      <c r="C352" s="3">
        <v>5540246171888</v>
      </c>
      <c r="D352" s="6">
        <v>44733</v>
      </c>
      <c r="E352" s="8">
        <v>520</v>
      </c>
      <c r="F352" s="30" t="str">
        <f>VLOOKUP(Commandes[[#This Row],[Article Commande]],'Catégorie des articles'!A:D,4,0)</f>
        <v>BOULANGERIE</v>
      </c>
      <c r="G352" s="38">
        <v>202205</v>
      </c>
      <c r="H352" s="37" t="str">
        <f>Commandes[[#This Row],[Num CDE]]&amp;Commandes[[#This Row],[AnnéeMois]]</f>
        <v>142695858202205</v>
      </c>
      <c r="I352" t="str">
        <f>Commandes[[#This Row],[AnnéeMois]]&amp;Commandes[[#This Row],[Famille de Produit]]</f>
        <v>202205BOULANGERIE</v>
      </c>
      <c r="J352" s="38">
        <v>202205</v>
      </c>
    </row>
    <row r="353" spans="1:10" ht="12" customHeight="1" x14ac:dyDescent="0.25">
      <c r="A353" s="6">
        <v>44696</v>
      </c>
      <c r="B353" s="7">
        <v>142695865</v>
      </c>
      <c r="C353" s="3">
        <v>5540246184808</v>
      </c>
      <c r="D353" s="6">
        <v>44698</v>
      </c>
      <c r="E353" s="8">
        <v>1044</v>
      </c>
      <c r="F353" s="30" t="str">
        <f>VLOOKUP(Commandes[[#This Row],[Article Commande]],'Catégorie des articles'!A:D,4,0)</f>
        <v>CREMERIE</v>
      </c>
      <c r="G353" s="38">
        <v>202205</v>
      </c>
      <c r="H353" s="37" t="str">
        <f>Commandes[[#This Row],[Num CDE]]&amp;Commandes[[#This Row],[AnnéeMois]]</f>
        <v>142695865202205</v>
      </c>
      <c r="I353" t="str">
        <f>Commandes[[#This Row],[AnnéeMois]]&amp;Commandes[[#This Row],[Famille de Produit]]</f>
        <v>202205CREMERIE</v>
      </c>
      <c r="J353" s="38">
        <v>202205</v>
      </c>
    </row>
    <row r="354" spans="1:10" ht="12" customHeight="1" x14ac:dyDescent="0.25">
      <c r="A354" s="6">
        <v>44696</v>
      </c>
      <c r="B354" s="7">
        <v>142695866</v>
      </c>
      <c r="C354" s="3">
        <v>5540246171933</v>
      </c>
      <c r="D354" s="6">
        <v>44698</v>
      </c>
      <c r="E354" s="8">
        <v>1114</v>
      </c>
      <c r="F354" s="30" t="str">
        <f>VLOOKUP(Commandes[[#This Row],[Article Commande]],'Catégorie des articles'!A:D,4,0)</f>
        <v>CREMERIE</v>
      </c>
      <c r="G354" s="38">
        <v>202205</v>
      </c>
      <c r="H354" s="37" t="str">
        <f>Commandes[[#This Row],[Num CDE]]&amp;Commandes[[#This Row],[AnnéeMois]]</f>
        <v>142695866202205</v>
      </c>
      <c r="I354" t="str">
        <f>Commandes[[#This Row],[AnnéeMois]]&amp;Commandes[[#This Row],[Famille de Produit]]</f>
        <v>202205CREMERIE</v>
      </c>
      <c r="J354" s="38">
        <v>202205</v>
      </c>
    </row>
    <row r="355" spans="1:10" ht="12" customHeight="1" x14ac:dyDescent="0.25">
      <c r="A355" s="9">
        <v>44696</v>
      </c>
      <c r="B355" s="10">
        <v>142695866</v>
      </c>
      <c r="C355" s="3">
        <v>5540246187987</v>
      </c>
      <c r="D355" s="9">
        <v>44698</v>
      </c>
      <c r="E355" s="11">
        <v>2228</v>
      </c>
      <c r="F355" s="30" t="str">
        <f>VLOOKUP(Commandes[[#This Row],[Article Commande]],'Catégorie des articles'!A:D,4,0)</f>
        <v>CREMERIE</v>
      </c>
      <c r="G355" s="38">
        <v>202205</v>
      </c>
      <c r="H355" s="37" t="str">
        <f>Commandes[[#This Row],[Num CDE]]&amp;Commandes[[#This Row],[AnnéeMois]]</f>
        <v>142695866202205</v>
      </c>
      <c r="I355" t="str">
        <f>Commandes[[#This Row],[AnnéeMois]]&amp;Commandes[[#This Row],[Famille de Produit]]</f>
        <v>202205CREMERIE</v>
      </c>
      <c r="J355" s="38">
        <v>202205</v>
      </c>
    </row>
    <row r="356" spans="1:10" ht="12" customHeight="1" x14ac:dyDescent="0.25">
      <c r="A356" s="6">
        <v>44696</v>
      </c>
      <c r="B356" s="7">
        <v>142695866</v>
      </c>
      <c r="C356" s="3">
        <v>5540246188200</v>
      </c>
      <c r="D356" s="6">
        <v>44698</v>
      </c>
      <c r="E356" s="8">
        <v>1485</v>
      </c>
      <c r="F356" s="30" t="str">
        <f>VLOOKUP(Commandes[[#This Row],[Article Commande]],'Catégorie des articles'!A:D,4,0)</f>
        <v>CREMERIE</v>
      </c>
      <c r="G356" s="38">
        <v>202205</v>
      </c>
      <c r="H356" s="37" t="str">
        <f>Commandes[[#This Row],[Num CDE]]&amp;Commandes[[#This Row],[AnnéeMois]]</f>
        <v>142695866202205</v>
      </c>
      <c r="I356" t="str">
        <f>Commandes[[#This Row],[AnnéeMois]]&amp;Commandes[[#This Row],[Famille de Produit]]</f>
        <v>202205CREMERIE</v>
      </c>
      <c r="J356" s="38">
        <v>202205</v>
      </c>
    </row>
    <row r="357" spans="1:10" ht="12" customHeight="1" x14ac:dyDescent="0.25">
      <c r="A357" s="9">
        <v>44696</v>
      </c>
      <c r="B357" s="10">
        <v>142695867</v>
      </c>
      <c r="C357" s="3">
        <v>5540246175372</v>
      </c>
      <c r="D357" s="9">
        <v>44705</v>
      </c>
      <c r="E357" s="11">
        <v>3341</v>
      </c>
      <c r="F357" s="30" t="str">
        <f>VLOOKUP(Commandes[[#This Row],[Article Commande]],'Catégorie des articles'!A:D,4,0)</f>
        <v>BOULANGERIE</v>
      </c>
      <c r="G357" s="38">
        <v>202205</v>
      </c>
      <c r="H357" s="37" t="str">
        <f>Commandes[[#This Row],[Num CDE]]&amp;Commandes[[#This Row],[AnnéeMois]]</f>
        <v>142695867202205</v>
      </c>
      <c r="I357" t="str">
        <f>Commandes[[#This Row],[AnnéeMois]]&amp;Commandes[[#This Row],[Famille de Produit]]</f>
        <v>202205BOULANGERIE</v>
      </c>
      <c r="J357" s="38">
        <v>202205</v>
      </c>
    </row>
    <row r="358" spans="1:10" ht="12" customHeight="1" x14ac:dyDescent="0.25">
      <c r="A358" s="6">
        <v>44696</v>
      </c>
      <c r="B358" s="7">
        <v>142695874</v>
      </c>
      <c r="C358" s="3">
        <v>5540246193505</v>
      </c>
      <c r="D358" s="6">
        <v>44700</v>
      </c>
      <c r="E358" s="8">
        <v>35636</v>
      </c>
      <c r="F358" s="30" t="str">
        <f>VLOOKUP(Commandes[[#This Row],[Article Commande]],'Catégorie des articles'!A:D,4,0)</f>
        <v>BOULANGERIE</v>
      </c>
      <c r="G358" s="38">
        <v>202205</v>
      </c>
      <c r="H358" s="37" t="str">
        <f>Commandes[[#This Row],[Num CDE]]&amp;Commandes[[#This Row],[AnnéeMois]]</f>
        <v>142695874202205</v>
      </c>
      <c r="I358" t="str">
        <f>Commandes[[#This Row],[AnnéeMois]]&amp;Commandes[[#This Row],[Famille de Produit]]</f>
        <v>202205BOULANGERIE</v>
      </c>
      <c r="J358" s="38">
        <v>202205</v>
      </c>
    </row>
    <row r="359" spans="1:10" ht="12" customHeight="1" x14ac:dyDescent="0.25">
      <c r="A359" s="6">
        <v>44697</v>
      </c>
      <c r="B359" s="7">
        <v>142695906</v>
      </c>
      <c r="C359" s="3">
        <v>5540246188175</v>
      </c>
      <c r="D359" s="6">
        <v>44699</v>
      </c>
      <c r="E359" s="8">
        <v>93</v>
      </c>
      <c r="F359" s="30" t="str">
        <f>VLOOKUP(Commandes[[#This Row],[Article Commande]],'Catégorie des articles'!A:D,4,0)</f>
        <v>CREMERIE</v>
      </c>
      <c r="G359" s="38">
        <v>202205</v>
      </c>
      <c r="H359" s="37" t="str">
        <f>Commandes[[#This Row],[Num CDE]]&amp;Commandes[[#This Row],[AnnéeMois]]</f>
        <v>142695906202205</v>
      </c>
      <c r="I359" t="str">
        <f>Commandes[[#This Row],[AnnéeMois]]&amp;Commandes[[#This Row],[Famille de Produit]]</f>
        <v>202205CREMERIE</v>
      </c>
      <c r="J359" s="38">
        <v>202205</v>
      </c>
    </row>
    <row r="360" spans="1:10" ht="12" customHeight="1" x14ac:dyDescent="0.25">
      <c r="A360" s="6">
        <v>44697</v>
      </c>
      <c r="B360" s="7">
        <v>142695907</v>
      </c>
      <c r="C360" s="3">
        <v>5540246171933</v>
      </c>
      <c r="D360" s="6">
        <v>44699</v>
      </c>
      <c r="E360" s="8">
        <v>1114</v>
      </c>
      <c r="F360" s="30" t="str">
        <f>VLOOKUP(Commandes[[#This Row],[Article Commande]],'Catégorie des articles'!A:D,4,0)</f>
        <v>CREMERIE</v>
      </c>
      <c r="G360" s="38">
        <v>202205</v>
      </c>
      <c r="H360" s="37" t="str">
        <f>Commandes[[#This Row],[Num CDE]]&amp;Commandes[[#This Row],[AnnéeMois]]</f>
        <v>142695907202205</v>
      </c>
      <c r="I360" t="str">
        <f>Commandes[[#This Row],[AnnéeMois]]&amp;Commandes[[#This Row],[Famille de Produit]]</f>
        <v>202205CREMERIE</v>
      </c>
      <c r="J360" s="38">
        <v>202205</v>
      </c>
    </row>
    <row r="361" spans="1:10" ht="12" customHeight="1" x14ac:dyDescent="0.25">
      <c r="A361" s="9">
        <v>44697</v>
      </c>
      <c r="B361" s="10">
        <v>142695907</v>
      </c>
      <c r="C361" s="3">
        <v>5540246187987</v>
      </c>
      <c r="D361" s="9">
        <v>44699</v>
      </c>
      <c r="E361" s="11">
        <v>1671</v>
      </c>
      <c r="F361" s="30" t="str">
        <f>VLOOKUP(Commandes[[#This Row],[Article Commande]],'Catégorie des articles'!A:D,4,0)</f>
        <v>CREMERIE</v>
      </c>
      <c r="G361" s="38">
        <v>202205</v>
      </c>
      <c r="H361" s="37" t="str">
        <f>Commandes[[#This Row],[Num CDE]]&amp;Commandes[[#This Row],[AnnéeMois]]</f>
        <v>142695907202205</v>
      </c>
      <c r="I361" t="str">
        <f>Commandes[[#This Row],[AnnéeMois]]&amp;Commandes[[#This Row],[Famille de Produit]]</f>
        <v>202205CREMERIE</v>
      </c>
      <c r="J361" s="38">
        <v>202205</v>
      </c>
    </row>
    <row r="362" spans="1:10" ht="12" customHeight="1" x14ac:dyDescent="0.25">
      <c r="A362" s="6">
        <v>44697</v>
      </c>
      <c r="B362" s="7">
        <v>142695907</v>
      </c>
      <c r="C362" s="3">
        <v>5540246188200</v>
      </c>
      <c r="D362" s="6">
        <v>44699</v>
      </c>
      <c r="E362" s="8">
        <v>1114</v>
      </c>
      <c r="F362" s="30" t="str">
        <f>VLOOKUP(Commandes[[#This Row],[Article Commande]],'Catégorie des articles'!A:D,4,0)</f>
        <v>CREMERIE</v>
      </c>
      <c r="G362" s="38">
        <v>202205</v>
      </c>
      <c r="H362" s="37" t="str">
        <f>Commandes[[#This Row],[Num CDE]]&amp;Commandes[[#This Row],[AnnéeMois]]</f>
        <v>142695907202205</v>
      </c>
      <c r="I362" t="str">
        <f>Commandes[[#This Row],[AnnéeMois]]&amp;Commandes[[#This Row],[Famille de Produit]]</f>
        <v>202205CREMERIE</v>
      </c>
      <c r="J362" s="38">
        <v>202205</v>
      </c>
    </row>
    <row r="363" spans="1:10" ht="12" customHeight="1" x14ac:dyDescent="0.25">
      <c r="A363" s="6">
        <v>44697</v>
      </c>
      <c r="B363" s="7">
        <v>142695909</v>
      </c>
      <c r="C363" s="3">
        <v>5540246175461</v>
      </c>
      <c r="D363" s="6">
        <v>44703</v>
      </c>
      <c r="E363" s="8">
        <v>15034</v>
      </c>
      <c r="F363" s="30" t="str">
        <f>VLOOKUP(Commandes[[#This Row],[Article Commande]],'Catégorie des articles'!A:D,4,0)</f>
        <v>MIX LEGUMES</v>
      </c>
      <c r="G363" s="38">
        <v>202205</v>
      </c>
      <c r="H363" s="37" t="str">
        <f>Commandes[[#This Row],[Num CDE]]&amp;Commandes[[#This Row],[AnnéeMois]]</f>
        <v>142695909202205</v>
      </c>
      <c r="I363" t="str">
        <f>Commandes[[#This Row],[AnnéeMois]]&amp;Commandes[[#This Row],[Famille de Produit]]</f>
        <v>202205MIX LEGUMES</v>
      </c>
      <c r="J363" s="38">
        <v>202205</v>
      </c>
    </row>
    <row r="364" spans="1:10" ht="12" customHeight="1" x14ac:dyDescent="0.25">
      <c r="A364" s="9">
        <v>44697</v>
      </c>
      <c r="B364" s="10">
        <v>142695909</v>
      </c>
      <c r="C364" s="3">
        <v>5540246177132</v>
      </c>
      <c r="D364" s="9">
        <v>44703</v>
      </c>
      <c r="E364" s="11">
        <v>8816</v>
      </c>
      <c r="F364" s="30" t="str">
        <f>VLOOKUP(Commandes[[#This Row],[Article Commande]],'Catégorie des articles'!A:D,4,0)</f>
        <v>MIX LEGUMES</v>
      </c>
      <c r="G364" s="38">
        <v>202205</v>
      </c>
      <c r="H364" s="37" t="str">
        <f>Commandes[[#This Row],[Num CDE]]&amp;Commandes[[#This Row],[AnnéeMois]]</f>
        <v>142695909202205</v>
      </c>
      <c r="I364" t="str">
        <f>Commandes[[#This Row],[AnnéeMois]]&amp;Commandes[[#This Row],[Famille de Produit]]</f>
        <v>202205MIX LEGUMES</v>
      </c>
      <c r="J364" s="38">
        <v>202205</v>
      </c>
    </row>
    <row r="365" spans="1:10" ht="12" customHeight="1" x14ac:dyDescent="0.25">
      <c r="A365" s="6">
        <v>44697</v>
      </c>
      <c r="B365" s="7">
        <v>142695909</v>
      </c>
      <c r="C365" s="3">
        <v>5540246177133</v>
      </c>
      <c r="D365" s="6">
        <v>44703</v>
      </c>
      <c r="E365" s="8">
        <v>546</v>
      </c>
      <c r="F365" s="30" t="str">
        <f>VLOOKUP(Commandes[[#This Row],[Article Commande]],'Catégorie des articles'!A:D,4,0)</f>
        <v>MIX LEGUMES</v>
      </c>
      <c r="G365" s="38">
        <v>202205</v>
      </c>
      <c r="H365" s="37" t="str">
        <f>Commandes[[#This Row],[Num CDE]]&amp;Commandes[[#This Row],[AnnéeMois]]</f>
        <v>142695909202205</v>
      </c>
      <c r="I365" t="str">
        <f>Commandes[[#This Row],[AnnéeMois]]&amp;Commandes[[#This Row],[Famille de Produit]]</f>
        <v>202205MIX LEGUMES</v>
      </c>
      <c r="J365" s="38">
        <v>202205</v>
      </c>
    </row>
    <row r="366" spans="1:10" ht="12" customHeight="1" x14ac:dyDescent="0.25">
      <c r="A366" s="9">
        <v>44697</v>
      </c>
      <c r="B366" s="10">
        <v>142695909</v>
      </c>
      <c r="C366" s="3">
        <v>5540246183562</v>
      </c>
      <c r="D366" s="9">
        <v>44703</v>
      </c>
      <c r="E366" s="11">
        <v>1044</v>
      </c>
      <c r="F366" s="30" t="str">
        <f>VLOOKUP(Commandes[[#This Row],[Article Commande]],'Catégorie des articles'!A:D,4,0)</f>
        <v>MIX LEGUMES</v>
      </c>
      <c r="G366" s="38">
        <v>202205</v>
      </c>
      <c r="H366" s="37" t="str">
        <f>Commandes[[#This Row],[Num CDE]]&amp;Commandes[[#This Row],[AnnéeMois]]</f>
        <v>142695909202205</v>
      </c>
      <c r="I366" t="str">
        <f>Commandes[[#This Row],[AnnéeMois]]&amp;Commandes[[#This Row],[Famille de Produit]]</f>
        <v>202205MIX LEGUMES</v>
      </c>
      <c r="J366" s="38">
        <v>202205</v>
      </c>
    </row>
    <row r="367" spans="1:10" ht="12" customHeight="1" x14ac:dyDescent="0.25">
      <c r="A367" s="6">
        <v>44697</v>
      </c>
      <c r="B367" s="7">
        <v>142695914</v>
      </c>
      <c r="C367" s="3">
        <v>5540246188512</v>
      </c>
      <c r="D367" s="6">
        <v>44727</v>
      </c>
      <c r="E367" s="8">
        <v>232</v>
      </c>
      <c r="F367" s="30" t="str">
        <f>VLOOKUP(Commandes[[#This Row],[Article Commande]],'Catégorie des articles'!A:D,4,0)</f>
        <v>EMBALLAGES</v>
      </c>
      <c r="G367" s="38">
        <v>202205</v>
      </c>
      <c r="H367" s="37" t="str">
        <f>Commandes[[#This Row],[Num CDE]]&amp;Commandes[[#This Row],[AnnéeMois]]</f>
        <v>142695914202205</v>
      </c>
      <c r="I367" t="str">
        <f>Commandes[[#This Row],[AnnéeMois]]&amp;Commandes[[#This Row],[Famille de Produit]]</f>
        <v>202205EMBALLAGES</v>
      </c>
      <c r="J367" s="38">
        <v>202205</v>
      </c>
    </row>
    <row r="368" spans="1:10" ht="12" customHeight="1" x14ac:dyDescent="0.25">
      <c r="A368" s="9">
        <v>44697</v>
      </c>
      <c r="B368" s="10">
        <v>142695914</v>
      </c>
      <c r="C368" s="3">
        <v>5540246190092</v>
      </c>
      <c r="D368" s="9">
        <v>44727</v>
      </c>
      <c r="E368" s="11">
        <v>116</v>
      </c>
      <c r="F368" s="30" t="str">
        <f>VLOOKUP(Commandes[[#This Row],[Article Commande]],'Catégorie des articles'!A:D,4,0)</f>
        <v>EMBALLAGES</v>
      </c>
      <c r="G368" s="38">
        <v>202205</v>
      </c>
      <c r="H368" s="37" t="str">
        <f>Commandes[[#This Row],[Num CDE]]&amp;Commandes[[#This Row],[AnnéeMois]]</f>
        <v>142695914202205</v>
      </c>
      <c r="I368" t="str">
        <f>Commandes[[#This Row],[AnnéeMois]]&amp;Commandes[[#This Row],[Famille de Produit]]</f>
        <v>202205EMBALLAGES</v>
      </c>
      <c r="J368" s="38">
        <v>202205</v>
      </c>
    </row>
    <row r="369" spans="1:10" ht="12" customHeight="1" x14ac:dyDescent="0.25">
      <c r="A369" s="6">
        <v>44698</v>
      </c>
      <c r="B369" s="7">
        <v>142695921</v>
      </c>
      <c r="C369" s="3">
        <v>5540246172669</v>
      </c>
      <c r="D369" s="6">
        <v>44700</v>
      </c>
      <c r="E369" s="8">
        <v>140</v>
      </c>
      <c r="F369" s="30" t="str">
        <f>VLOOKUP(Commandes[[#This Row],[Article Commande]],'Catégorie des articles'!A:D,4,0)</f>
        <v>CREMERIE</v>
      </c>
      <c r="G369" s="38">
        <v>202205</v>
      </c>
      <c r="H369" s="37" t="str">
        <f>Commandes[[#This Row],[Num CDE]]&amp;Commandes[[#This Row],[AnnéeMois]]</f>
        <v>142695921202205</v>
      </c>
      <c r="I369" t="str">
        <f>Commandes[[#This Row],[AnnéeMois]]&amp;Commandes[[#This Row],[Famille de Produit]]</f>
        <v>202205CREMERIE</v>
      </c>
      <c r="J369" s="38">
        <v>202205</v>
      </c>
    </row>
    <row r="370" spans="1:10" ht="12" customHeight="1" x14ac:dyDescent="0.25">
      <c r="A370" s="6">
        <v>44698</v>
      </c>
      <c r="B370" s="7">
        <v>142695921</v>
      </c>
      <c r="C370" s="3">
        <v>5540246174174</v>
      </c>
      <c r="D370" s="6">
        <v>44700</v>
      </c>
      <c r="E370" s="8">
        <v>348</v>
      </c>
      <c r="F370" s="30" t="str">
        <f>VLOOKUP(Commandes[[#This Row],[Article Commande]],'Catégorie des articles'!A:D,4,0)</f>
        <v>CREMERIE</v>
      </c>
      <c r="G370" s="38">
        <v>202205</v>
      </c>
      <c r="H370" s="37" t="str">
        <f>Commandes[[#This Row],[Num CDE]]&amp;Commandes[[#This Row],[AnnéeMois]]</f>
        <v>142695921202205</v>
      </c>
      <c r="I370" t="str">
        <f>Commandes[[#This Row],[AnnéeMois]]&amp;Commandes[[#This Row],[Famille de Produit]]</f>
        <v>202205CREMERIE</v>
      </c>
      <c r="J370" s="38">
        <v>202205</v>
      </c>
    </row>
    <row r="371" spans="1:10" ht="12" customHeight="1" x14ac:dyDescent="0.25">
      <c r="A371" s="9">
        <v>44698</v>
      </c>
      <c r="B371" s="10">
        <v>142695922</v>
      </c>
      <c r="C371" s="3">
        <v>5540246171933</v>
      </c>
      <c r="D371" s="9">
        <v>44700</v>
      </c>
      <c r="E371" s="11">
        <v>557</v>
      </c>
      <c r="F371" s="30" t="str">
        <f>VLOOKUP(Commandes[[#This Row],[Article Commande]],'Catégorie des articles'!A:D,4,0)</f>
        <v>CREMERIE</v>
      </c>
      <c r="G371" s="38">
        <v>202205</v>
      </c>
      <c r="H371" s="37" t="str">
        <f>Commandes[[#This Row],[Num CDE]]&amp;Commandes[[#This Row],[AnnéeMois]]</f>
        <v>142695922202205</v>
      </c>
      <c r="I371" t="str">
        <f>Commandes[[#This Row],[AnnéeMois]]&amp;Commandes[[#This Row],[Famille de Produit]]</f>
        <v>202205CREMERIE</v>
      </c>
      <c r="J371" s="38">
        <v>202205</v>
      </c>
    </row>
    <row r="372" spans="1:10" ht="12" customHeight="1" x14ac:dyDescent="0.25">
      <c r="A372" s="6">
        <v>44698</v>
      </c>
      <c r="B372" s="7">
        <v>142695922</v>
      </c>
      <c r="C372" s="3">
        <v>5540246176294</v>
      </c>
      <c r="D372" s="6">
        <v>44700</v>
      </c>
      <c r="E372" s="8">
        <v>2970</v>
      </c>
      <c r="F372" s="30" t="str">
        <f>VLOOKUP(Commandes[[#This Row],[Article Commande]],'Catégorie des articles'!A:D,4,0)</f>
        <v>CREMERIE</v>
      </c>
      <c r="G372" s="38">
        <v>202205</v>
      </c>
      <c r="H372" s="37" t="str">
        <f>Commandes[[#This Row],[Num CDE]]&amp;Commandes[[#This Row],[AnnéeMois]]</f>
        <v>142695922202205</v>
      </c>
      <c r="I372" t="str">
        <f>Commandes[[#This Row],[AnnéeMois]]&amp;Commandes[[#This Row],[Famille de Produit]]</f>
        <v>202205CREMERIE</v>
      </c>
      <c r="J372" s="38">
        <v>202205</v>
      </c>
    </row>
    <row r="373" spans="1:10" ht="12" customHeight="1" x14ac:dyDescent="0.25">
      <c r="A373" s="9">
        <v>44698</v>
      </c>
      <c r="B373" s="10">
        <v>142695922</v>
      </c>
      <c r="C373" s="3">
        <v>5540246176295</v>
      </c>
      <c r="D373" s="9">
        <v>44700</v>
      </c>
      <c r="E373" s="11">
        <v>7424</v>
      </c>
      <c r="F373" s="30" t="str">
        <f>VLOOKUP(Commandes[[#This Row],[Article Commande]],'Catégorie des articles'!A:D,4,0)</f>
        <v>CREMERIE</v>
      </c>
      <c r="G373" s="38">
        <v>202205</v>
      </c>
      <c r="H373" s="37" t="str">
        <f>Commandes[[#This Row],[Num CDE]]&amp;Commandes[[#This Row],[AnnéeMois]]</f>
        <v>142695922202205</v>
      </c>
      <c r="I373" t="str">
        <f>Commandes[[#This Row],[AnnéeMois]]&amp;Commandes[[#This Row],[Famille de Produit]]</f>
        <v>202205CREMERIE</v>
      </c>
      <c r="J373" s="38">
        <v>202205</v>
      </c>
    </row>
    <row r="374" spans="1:10" ht="12" customHeight="1" x14ac:dyDescent="0.25">
      <c r="A374" s="6">
        <v>44698</v>
      </c>
      <c r="B374" s="7">
        <v>142695922</v>
      </c>
      <c r="C374" s="3">
        <v>5540246187987</v>
      </c>
      <c r="D374" s="6">
        <v>44700</v>
      </c>
      <c r="E374" s="8">
        <v>4455</v>
      </c>
      <c r="F374" s="30" t="str">
        <f>VLOOKUP(Commandes[[#This Row],[Article Commande]],'Catégorie des articles'!A:D,4,0)</f>
        <v>CREMERIE</v>
      </c>
      <c r="G374" s="38">
        <v>202205</v>
      </c>
      <c r="H374" s="37" t="str">
        <f>Commandes[[#This Row],[Num CDE]]&amp;Commandes[[#This Row],[AnnéeMois]]</f>
        <v>142695922202205</v>
      </c>
      <c r="I374" t="str">
        <f>Commandes[[#This Row],[AnnéeMois]]&amp;Commandes[[#This Row],[Famille de Produit]]</f>
        <v>202205CREMERIE</v>
      </c>
      <c r="J374" s="38">
        <v>202205</v>
      </c>
    </row>
    <row r="375" spans="1:10" ht="12" customHeight="1" x14ac:dyDescent="0.25">
      <c r="A375" s="9">
        <v>44698</v>
      </c>
      <c r="B375" s="10">
        <v>142695922</v>
      </c>
      <c r="C375" s="3">
        <v>5540246188200</v>
      </c>
      <c r="D375" s="9">
        <v>44700</v>
      </c>
      <c r="E375" s="11">
        <v>1485</v>
      </c>
      <c r="F375" s="30" t="str">
        <f>VLOOKUP(Commandes[[#This Row],[Article Commande]],'Catégorie des articles'!A:D,4,0)</f>
        <v>CREMERIE</v>
      </c>
      <c r="G375" s="38">
        <v>202205</v>
      </c>
      <c r="H375" s="37" t="str">
        <f>Commandes[[#This Row],[Num CDE]]&amp;Commandes[[#This Row],[AnnéeMois]]</f>
        <v>142695922202205</v>
      </c>
      <c r="I375" t="str">
        <f>Commandes[[#This Row],[AnnéeMois]]&amp;Commandes[[#This Row],[Famille de Produit]]</f>
        <v>202205CREMERIE</v>
      </c>
      <c r="J375" s="38">
        <v>202205</v>
      </c>
    </row>
    <row r="376" spans="1:10" ht="12" customHeight="1" x14ac:dyDescent="0.25">
      <c r="A376" s="6">
        <v>44698</v>
      </c>
      <c r="B376" s="7">
        <v>142695931</v>
      </c>
      <c r="C376" s="3">
        <v>5540246181061</v>
      </c>
      <c r="D376" s="6">
        <v>44719</v>
      </c>
      <c r="E376" s="8">
        <v>2068</v>
      </c>
      <c r="F376" s="30" t="str">
        <f>VLOOKUP(Commandes[[#This Row],[Article Commande]],'Catégorie des articles'!A:D,4,0)</f>
        <v>VOLAILLE</v>
      </c>
      <c r="G376" s="38">
        <v>202205</v>
      </c>
      <c r="H376" s="37" t="str">
        <f>Commandes[[#This Row],[Num CDE]]&amp;Commandes[[#This Row],[AnnéeMois]]</f>
        <v>142695931202205</v>
      </c>
      <c r="I376" t="str">
        <f>Commandes[[#This Row],[AnnéeMois]]&amp;Commandes[[#This Row],[Famille de Produit]]</f>
        <v>202205VOLAILLE</v>
      </c>
      <c r="J376" s="38">
        <v>202205</v>
      </c>
    </row>
    <row r="377" spans="1:10" ht="12" customHeight="1" x14ac:dyDescent="0.25">
      <c r="A377" s="9">
        <v>44698</v>
      </c>
      <c r="B377" s="10">
        <v>142695931</v>
      </c>
      <c r="C377" s="3">
        <v>5540246183547</v>
      </c>
      <c r="D377" s="9">
        <v>44719</v>
      </c>
      <c r="E377" s="11">
        <v>15591</v>
      </c>
      <c r="F377" s="30" t="str">
        <f>VLOOKUP(Commandes[[#This Row],[Article Commande]],'Catégorie des articles'!A:D,4,0)</f>
        <v>VOLAILLE</v>
      </c>
      <c r="G377" s="38">
        <v>202205</v>
      </c>
      <c r="H377" s="37" t="str">
        <f>Commandes[[#This Row],[Num CDE]]&amp;Commandes[[#This Row],[AnnéeMois]]</f>
        <v>142695931202205</v>
      </c>
      <c r="I377" t="str">
        <f>Commandes[[#This Row],[AnnéeMois]]&amp;Commandes[[#This Row],[Famille de Produit]]</f>
        <v>202205VOLAILLE</v>
      </c>
      <c r="J377" s="38">
        <v>202205</v>
      </c>
    </row>
    <row r="378" spans="1:10" ht="12" customHeight="1" x14ac:dyDescent="0.25">
      <c r="A378" s="6">
        <v>44698</v>
      </c>
      <c r="B378" s="7">
        <v>142695931</v>
      </c>
      <c r="C378" s="3">
        <v>5540246185278</v>
      </c>
      <c r="D378" s="6">
        <v>44719</v>
      </c>
      <c r="E378" s="8">
        <v>1120</v>
      </c>
      <c r="F378" s="30" t="str">
        <f>VLOOKUP(Commandes[[#This Row],[Article Commande]],'Catégorie des articles'!A:D,4,0)</f>
        <v>VOLAILLE</v>
      </c>
      <c r="G378" s="38">
        <v>202205</v>
      </c>
      <c r="H378" s="37" t="str">
        <f>Commandes[[#This Row],[Num CDE]]&amp;Commandes[[#This Row],[AnnéeMois]]</f>
        <v>142695931202205</v>
      </c>
      <c r="I378" t="str">
        <f>Commandes[[#This Row],[AnnéeMois]]&amp;Commandes[[#This Row],[Famille de Produit]]</f>
        <v>202205VOLAILLE</v>
      </c>
      <c r="J378" s="38">
        <v>202205</v>
      </c>
    </row>
    <row r="379" spans="1:10" ht="12" customHeight="1" x14ac:dyDescent="0.25">
      <c r="A379" s="9">
        <v>44698</v>
      </c>
      <c r="B379" s="10">
        <v>142695940</v>
      </c>
      <c r="C379" s="3">
        <v>5540246173906</v>
      </c>
      <c r="D379" s="9">
        <v>44720</v>
      </c>
      <c r="E379" s="11">
        <v>2311</v>
      </c>
      <c r="F379" s="30" t="str">
        <f>VLOOKUP(Commandes[[#This Row],[Article Commande]],'Catégorie des articles'!A:D,4,0)</f>
        <v>VOLAILLE</v>
      </c>
      <c r="G379" s="38">
        <v>202205</v>
      </c>
      <c r="H379" s="37" t="str">
        <f>Commandes[[#This Row],[Num CDE]]&amp;Commandes[[#This Row],[AnnéeMois]]</f>
        <v>142695940202205</v>
      </c>
      <c r="I379" t="str">
        <f>Commandes[[#This Row],[AnnéeMois]]&amp;Commandes[[#This Row],[Famille de Produit]]</f>
        <v>202205VOLAILLE</v>
      </c>
      <c r="J379" s="38">
        <v>202205</v>
      </c>
    </row>
    <row r="380" spans="1:10" ht="12" customHeight="1" x14ac:dyDescent="0.25">
      <c r="A380" s="6">
        <v>44698</v>
      </c>
      <c r="B380" s="7">
        <v>142695940</v>
      </c>
      <c r="C380" s="3">
        <v>5540246181016</v>
      </c>
      <c r="D380" s="6">
        <v>44720</v>
      </c>
      <c r="E380" s="8">
        <v>13364</v>
      </c>
      <c r="F380" s="30" t="str">
        <f>VLOOKUP(Commandes[[#This Row],[Article Commande]],'Catégorie des articles'!A:D,4,0)</f>
        <v>VOLAILLE</v>
      </c>
      <c r="G380" s="38">
        <v>202205</v>
      </c>
      <c r="H380" s="37" t="str">
        <f>Commandes[[#This Row],[Num CDE]]&amp;Commandes[[#This Row],[AnnéeMois]]</f>
        <v>142695940202205</v>
      </c>
      <c r="I380" t="str">
        <f>Commandes[[#This Row],[AnnéeMois]]&amp;Commandes[[#This Row],[Famille de Produit]]</f>
        <v>202205VOLAILLE</v>
      </c>
      <c r="J380" s="38">
        <v>202205</v>
      </c>
    </row>
    <row r="381" spans="1:10" ht="12" customHeight="1" x14ac:dyDescent="0.25">
      <c r="A381" s="9">
        <v>44699</v>
      </c>
      <c r="B381" s="10">
        <v>142695948</v>
      </c>
      <c r="C381" s="3">
        <v>5540246176294</v>
      </c>
      <c r="D381" s="9">
        <v>44703</v>
      </c>
      <c r="E381" s="11">
        <v>2970</v>
      </c>
      <c r="F381" s="30" t="str">
        <f>VLOOKUP(Commandes[[#This Row],[Article Commande]],'Catégorie des articles'!A:D,4,0)</f>
        <v>CREMERIE</v>
      </c>
      <c r="G381" s="38">
        <v>202205</v>
      </c>
      <c r="H381" s="37" t="str">
        <f>Commandes[[#This Row],[Num CDE]]&amp;Commandes[[#This Row],[AnnéeMois]]</f>
        <v>142695948202205</v>
      </c>
      <c r="I381" t="str">
        <f>Commandes[[#This Row],[AnnéeMois]]&amp;Commandes[[#This Row],[Famille de Produit]]</f>
        <v>202205CREMERIE</v>
      </c>
      <c r="J381" s="38">
        <v>202205</v>
      </c>
    </row>
    <row r="382" spans="1:10" ht="12" customHeight="1" x14ac:dyDescent="0.25">
      <c r="A382" s="6">
        <v>44699</v>
      </c>
      <c r="B382" s="7">
        <v>142695948</v>
      </c>
      <c r="C382" s="3">
        <v>5540246176295</v>
      </c>
      <c r="D382" s="6">
        <v>44703</v>
      </c>
      <c r="E382" s="8">
        <v>4455</v>
      </c>
      <c r="F382" s="30" t="str">
        <f>VLOOKUP(Commandes[[#This Row],[Article Commande]],'Catégorie des articles'!A:D,4,0)</f>
        <v>CREMERIE</v>
      </c>
      <c r="G382" s="38">
        <v>202205</v>
      </c>
      <c r="H382" s="37" t="str">
        <f>Commandes[[#This Row],[Num CDE]]&amp;Commandes[[#This Row],[AnnéeMois]]</f>
        <v>142695948202205</v>
      </c>
      <c r="I382" t="str">
        <f>Commandes[[#This Row],[AnnéeMois]]&amp;Commandes[[#This Row],[Famille de Produit]]</f>
        <v>202205CREMERIE</v>
      </c>
      <c r="J382" s="38">
        <v>202205</v>
      </c>
    </row>
    <row r="383" spans="1:10" ht="12" customHeight="1" x14ac:dyDescent="0.25">
      <c r="A383" s="9">
        <v>44699</v>
      </c>
      <c r="B383" s="10">
        <v>142695949</v>
      </c>
      <c r="C383" s="3">
        <v>5540246174174</v>
      </c>
      <c r="D383" s="9">
        <v>44703</v>
      </c>
      <c r="E383" s="11">
        <v>696</v>
      </c>
      <c r="F383" s="30" t="str">
        <f>VLOOKUP(Commandes[[#This Row],[Article Commande]],'Catégorie des articles'!A:D,4,0)</f>
        <v>CREMERIE</v>
      </c>
      <c r="G383" s="38">
        <v>202205</v>
      </c>
      <c r="H383" s="37" t="str">
        <f>Commandes[[#This Row],[Num CDE]]&amp;Commandes[[#This Row],[AnnéeMois]]</f>
        <v>142695949202205</v>
      </c>
      <c r="I383" t="str">
        <f>Commandes[[#This Row],[AnnéeMois]]&amp;Commandes[[#This Row],[Famille de Produit]]</f>
        <v>202205CREMERIE</v>
      </c>
      <c r="J383" s="38">
        <v>202205</v>
      </c>
    </row>
    <row r="384" spans="1:10" ht="12" customHeight="1" x14ac:dyDescent="0.25">
      <c r="A384" s="6">
        <v>44699</v>
      </c>
      <c r="B384" s="7">
        <v>142695949</v>
      </c>
      <c r="C384" s="3">
        <v>5540246188175</v>
      </c>
      <c r="D384" s="6">
        <v>44703</v>
      </c>
      <c r="E384" s="8">
        <v>232</v>
      </c>
      <c r="F384" s="30" t="str">
        <f>VLOOKUP(Commandes[[#This Row],[Article Commande]],'Catégorie des articles'!A:D,4,0)</f>
        <v>CREMERIE</v>
      </c>
      <c r="G384" s="38">
        <v>202205</v>
      </c>
      <c r="H384" s="37" t="str">
        <f>Commandes[[#This Row],[Num CDE]]&amp;Commandes[[#This Row],[AnnéeMois]]</f>
        <v>142695949202205</v>
      </c>
      <c r="I384" t="str">
        <f>Commandes[[#This Row],[AnnéeMois]]&amp;Commandes[[#This Row],[Famille de Produit]]</f>
        <v>202205CREMERIE</v>
      </c>
      <c r="J384" s="38">
        <v>202205</v>
      </c>
    </row>
    <row r="385" spans="1:10" ht="12" customHeight="1" x14ac:dyDescent="0.25">
      <c r="A385" s="6">
        <v>44699</v>
      </c>
      <c r="B385" s="7">
        <v>142695952</v>
      </c>
      <c r="C385" s="3">
        <v>5540246193878</v>
      </c>
      <c r="D385" s="6">
        <v>44719</v>
      </c>
      <c r="E385" s="8">
        <v>11136</v>
      </c>
      <c r="F385" s="30" t="str">
        <f>VLOOKUP(Commandes[[#This Row],[Article Commande]],'Catégorie des articles'!A:D,4,0)</f>
        <v>VOLAILLE</v>
      </c>
      <c r="G385" s="38">
        <v>202205</v>
      </c>
      <c r="H385" s="37" t="str">
        <f>Commandes[[#This Row],[Num CDE]]&amp;Commandes[[#This Row],[AnnéeMois]]</f>
        <v>142695952202205</v>
      </c>
      <c r="I385" t="str">
        <f>Commandes[[#This Row],[AnnéeMois]]&amp;Commandes[[#This Row],[Famille de Produit]]</f>
        <v>202205VOLAILLE</v>
      </c>
      <c r="J385" s="38">
        <v>202205</v>
      </c>
    </row>
    <row r="386" spans="1:10" ht="12" customHeight="1" x14ac:dyDescent="0.25">
      <c r="A386" s="9">
        <v>44699</v>
      </c>
      <c r="B386" s="10">
        <v>142695956</v>
      </c>
      <c r="C386" s="3">
        <v>5540246175047</v>
      </c>
      <c r="D386" s="9">
        <v>44707</v>
      </c>
      <c r="E386" s="11">
        <v>279</v>
      </c>
      <c r="F386" s="30" t="str">
        <f>VLOOKUP(Commandes[[#This Row],[Article Commande]],'Catégorie des articles'!A:D,4,0)</f>
        <v>CREMERIE</v>
      </c>
      <c r="G386" s="38">
        <v>202205</v>
      </c>
      <c r="H386" s="37" t="str">
        <f>Commandes[[#This Row],[Num CDE]]&amp;Commandes[[#This Row],[AnnéeMois]]</f>
        <v>142695956202205</v>
      </c>
      <c r="I386" t="str">
        <f>Commandes[[#This Row],[AnnéeMois]]&amp;Commandes[[#This Row],[Famille de Produit]]</f>
        <v>202205CREMERIE</v>
      </c>
      <c r="J386" s="38">
        <v>202205</v>
      </c>
    </row>
    <row r="387" spans="1:10" ht="12" customHeight="1" x14ac:dyDescent="0.25">
      <c r="A387" s="6">
        <v>44699</v>
      </c>
      <c r="B387" s="7">
        <v>142695956</v>
      </c>
      <c r="C387" s="3">
        <v>5540246175049</v>
      </c>
      <c r="D387" s="6">
        <v>44707</v>
      </c>
      <c r="E387" s="8">
        <v>557</v>
      </c>
      <c r="F387" s="30" t="str">
        <f>VLOOKUP(Commandes[[#This Row],[Article Commande]],'Catégorie des articles'!A:D,4,0)</f>
        <v>CREMERIE</v>
      </c>
      <c r="G387" s="38">
        <v>202205</v>
      </c>
      <c r="H387" s="37" t="str">
        <f>Commandes[[#This Row],[Num CDE]]&amp;Commandes[[#This Row],[AnnéeMois]]</f>
        <v>142695956202205</v>
      </c>
      <c r="I387" t="str">
        <f>Commandes[[#This Row],[AnnéeMois]]&amp;Commandes[[#This Row],[Famille de Produit]]</f>
        <v>202205CREMERIE</v>
      </c>
      <c r="J387" s="38">
        <v>202205</v>
      </c>
    </row>
    <row r="388" spans="1:10" ht="12" customHeight="1" x14ac:dyDescent="0.25">
      <c r="A388" s="9">
        <v>44699</v>
      </c>
      <c r="B388" s="10">
        <v>142695956</v>
      </c>
      <c r="C388" s="3">
        <v>5540246175050</v>
      </c>
      <c r="D388" s="9">
        <v>44707</v>
      </c>
      <c r="E388" s="11">
        <v>418</v>
      </c>
      <c r="F388" s="30" t="str">
        <f>VLOOKUP(Commandes[[#This Row],[Article Commande]],'Catégorie des articles'!A:D,4,0)</f>
        <v>CREMERIE</v>
      </c>
      <c r="G388" s="38">
        <v>202205</v>
      </c>
      <c r="H388" s="37" t="str">
        <f>Commandes[[#This Row],[Num CDE]]&amp;Commandes[[#This Row],[AnnéeMois]]</f>
        <v>142695956202205</v>
      </c>
      <c r="I388" t="str">
        <f>Commandes[[#This Row],[AnnéeMois]]&amp;Commandes[[#This Row],[Famille de Produit]]</f>
        <v>202205CREMERIE</v>
      </c>
      <c r="J388" s="38">
        <v>202205</v>
      </c>
    </row>
    <row r="389" spans="1:10" ht="12" customHeight="1" x14ac:dyDescent="0.25">
      <c r="A389" s="6">
        <v>44699</v>
      </c>
      <c r="B389" s="7">
        <v>142695956</v>
      </c>
      <c r="C389" s="3">
        <v>5540246190743</v>
      </c>
      <c r="D389" s="6">
        <v>44707</v>
      </c>
      <c r="E389" s="8">
        <v>279</v>
      </c>
      <c r="F389" s="30" t="str">
        <f>VLOOKUP(Commandes[[#This Row],[Article Commande]],'Catégorie des articles'!A:D,4,0)</f>
        <v>CREMERIE</v>
      </c>
      <c r="G389" s="38">
        <v>202205</v>
      </c>
      <c r="H389" s="37" t="str">
        <f>Commandes[[#This Row],[Num CDE]]&amp;Commandes[[#This Row],[AnnéeMois]]</f>
        <v>142695956202205</v>
      </c>
      <c r="I389" t="str">
        <f>Commandes[[#This Row],[AnnéeMois]]&amp;Commandes[[#This Row],[Famille de Produit]]</f>
        <v>202205CREMERIE</v>
      </c>
      <c r="J389" s="38">
        <v>202205</v>
      </c>
    </row>
    <row r="390" spans="1:10" ht="12" customHeight="1" x14ac:dyDescent="0.25">
      <c r="A390" s="9">
        <v>44699</v>
      </c>
      <c r="B390" s="10">
        <v>142695962</v>
      </c>
      <c r="C390" s="3">
        <v>5540246186010</v>
      </c>
      <c r="D390" s="9">
        <v>44713</v>
      </c>
      <c r="E390" s="11">
        <v>84</v>
      </c>
      <c r="F390" s="30" t="str">
        <f>VLOOKUP(Commandes[[#This Row],[Article Commande]],'Catégorie des articles'!A:D,4,0)</f>
        <v>EMBALLAGES</v>
      </c>
      <c r="G390" s="38">
        <v>202205</v>
      </c>
      <c r="H390" s="37" t="str">
        <f>Commandes[[#This Row],[Num CDE]]&amp;Commandes[[#This Row],[AnnéeMois]]</f>
        <v>142695962202205</v>
      </c>
      <c r="I390" t="str">
        <f>Commandes[[#This Row],[AnnéeMois]]&amp;Commandes[[#This Row],[Famille de Produit]]</f>
        <v>202205EMBALLAGES</v>
      </c>
      <c r="J390" s="38">
        <v>202205</v>
      </c>
    </row>
    <row r="391" spans="1:10" ht="12" customHeight="1" x14ac:dyDescent="0.25">
      <c r="A391" s="6">
        <v>44699</v>
      </c>
      <c r="B391" s="7">
        <v>142695962</v>
      </c>
      <c r="C391" s="3">
        <v>5540246186011</v>
      </c>
      <c r="D391" s="6">
        <v>44713</v>
      </c>
      <c r="E391" s="8">
        <v>128</v>
      </c>
      <c r="F391" s="30" t="str">
        <f>VLOOKUP(Commandes[[#This Row],[Article Commande]],'Catégorie des articles'!A:D,4,0)</f>
        <v>EMBALLAGES</v>
      </c>
      <c r="G391" s="38">
        <v>202205</v>
      </c>
      <c r="H391" s="37" t="str">
        <f>Commandes[[#This Row],[Num CDE]]&amp;Commandes[[#This Row],[AnnéeMois]]</f>
        <v>142695962202205</v>
      </c>
      <c r="I391" t="str">
        <f>Commandes[[#This Row],[AnnéeMois]]&amp;Commandes[[#This Row],[Famille de Produit]]</f>
        <v>202205EMBALLAGES</v>
      </c>
      <c r="J391" s="38">
        <v>202205</v>
      </c>
    </row>
    <row r="392" spans="1:10" ht="12" customHeight="1" x14ac:dyDescent="0.25">
      <c r="A392" s="9">
        <v>44699</v>
      </c>
      <c r="B392" s="10">
        <v>142695962</v>
      </c>
      <c r="C392" s="3">
        <v>5540246186017</v>
      </c>
      <c r="D392" s="9">
        <v>44713</v>
      </c>
      <c r="E392" s="11">
        <v>42</v>
      </c>
      <c r="F392" s="30" t="str">
        <f>VLOOKUP(Commandes[[#This Row],[Article Commande]],'Catégorie des articles'!A:D,4,0)</f>
        <v>EMBALLAGES</v>
      </c>
      <c r="G392" s="38">
        <v>202205</v>
      </c>
      <c r="H392" s="37" t="str">
        <f>Commandes[[#This Row],[Num CDE]]&amp;Commandes[[#This Row],[AnnéeMois]]</f>
        <v>142695962202205</v>
      </c>
      <c r="I392" t="str">
        <f>Commandes[[#This Row],[AnnéeMois]]&amp;Commandes[[#This Row],[Famille de Produit]]</f>
        <v>202205EMBALLAGES</v>
      </c>
      <c r="J392" s="38">
        <v>202205</v>
      </c>
    </row>
    <row r="393" spans="1:10" ht="12" customHeight="1" x14ac:dyDescent="0.25">
      <c r="A393" s="9">
        <v>44699</v>
      </c>
      <c r="B393" s="10">
        <v>142695970</v>
      </c>
      <c r="C393" s="3">
        <v>5540246186325</v>
      </c>
      <c r="D393" s="9">
        <v>44705</v>
      </c>
      <c r="E393" s="11">
        <v>140</v>
      </c>
      <c r="F393" s="30" t="str">
        <f>VLOOKUP(Commandes[[#This Row],[Article Commande]],'Catégorie des articles'!A:D,4,0)</f>
        <v>CREMERIE</v>
      </c>
      <c r="G393" s="38">
        <v>202205</v>
      </c>
      <c r="H393" s="37" t="str">
        <f>Commandes[[#This Row],[Num CDE]]&amp;Commandes[[#This Row],[AnnéeMois]]</f>
        <v>142695970202205</v>
      </c>
      <c r="I393" t="str">
        <f>Commandes[[#This Row],[AnnéeMois]]&amp;Commandes[[#This Row],[Famille de Produit]]</f>
        <v>202205CREMERIE</v>
      </c>
      <c r="J393" s="38">
        <v>202205</v>
      </c>
    </row>
    <row r="394" spans="1:10" ht="12" customHeight="1" x14ac:dyDescent="0.25">
      <c r="A394" s="6">
        <v>44699</v>
      </c>
      <c r="B394" s="7">
        <v>142695978</v>
      </c>
      <c r="C394" s="3">
        <v>5540246182684</v>
      </c>
      <c r="D394" s="6">
        <v>44713</v>
      </c>
      <c r="E394" s="8">
        <v>232</v>
      </c>
      <c r="F394" s="30" t="str">
        <f>VLOOKUP(Commandes[[#This Row],[Article Commande]],'Catégorie des articles'!A:D,4,0)</f>
        <v>BOULANGERIE</v>
      </c>
      <c r="G394" s="38">
        <v>202205</v>
      </c>
      <c r="H394" s="37" t="str">
        <f>Commandes[[#This Row],[Num CDE]]&amp;Commandes[[#This Row],[AnnéeMois]]</f>
        <v>142695978202205</v>
      </c>
      <c r="I394" t="str">
        <f>Commandes[[#This Row],[AnnéeMois]]&amp;Commandes[[#This Row],[Famille de Produit]]</f>
        <v>202205BOULANGERIE</v>
      </c>
      <c r="J394" s="38">
        <v>202205</v>
      </c>
    </row>
    <row r="395" spans="1:10" ht="12" customHeight="1" x14ac:dyDescent="0.25">
      <c r="A395" s="9">
        <v>44699</v>
      </c>
      <c r="B395" s="10">
        <v>142695978</v>
      </c>
      <c r="C395" s="3">
        <v>5540246183844</v>
      </c>
      <c r="D395" s="9">
        <v>44713</v>
      </c>
      <c r="E395" s="11">
        <v>140</v>
      </c>
      <c r="F395" s="30" t="str">
        <f>VLOOKUP(Commandes[[#This Row],[Article Commande]],'Catégorie des articles'!A:D,4,0)</f>
        <v>BOULANGERIE</v>
      </c>
      <c r="G395" s="38">
        <v>202205</v>
      </c>
      <c r="H395" s="37" t="str">
        <f>Commandes[[#This Row],[Num CDE]]&amp;Commandes[[#This Row],[AnnéeMois]]</f>
        <v>142695978202205</v>
      </c>
      <c r="I395" t="str">
        <f>Commandes[[#This Row],[AnnéeMois]]&amp;Commandes[[#This Row],[Famille de Produit]]</f>
        <v>202205BOULANGERIE</v>
      </c>
      <c r="J395" s="38">
        <v>202205</v>
      </c>
    </row>
    <row r="396" spans="1:10" ht="12" customHeight="1" x14ac:dyDescent="0.25">
      <c r="A396" s="6">
        <v>44699</v>
      </c>
      <c r="B396" s="7">
        <v>142695981</v>
      </c>
      <c r="C396" s="3">
        <v>5540246184036</v>
      </c>
      <c r="D396" s="6">
        <v>44712</v>
      </c>
      <c r="E396" s="8">
        <v>130</v>
      </c>
      <c r="F396" s="30" t="str">
        <f>VLOOKUP(Commandes[[#This Row],[Article Commande]],'Catégorie des articles'!A:D,4,0)</f>
        <v>BOULANGERIE</v>
      </c>
      <c r="G396" s="38">
        <v>202205</v>
      </c>
      <c r="H396" s="37" t="str">
        <f>Commandes[[#This Row],[Num CDE]]&amp;Commandes[[#This Row],[AnnéeMois]]</f>
        <v>142695981202205</v>
      </c>
      <c r="I396" t="str">
        <f>Commandes[[#This Row],[AnnéeMois]]&amp;Commandes[[#This Row],[Famille de Produit]]</f>
        <v>202205BOULANGERIE</v>
      </c>
      <c r="J396" s="38">
        <v>202205</v>
      </c>
    </row>
    <row r="397" spans="1:10" ht="12" customHeight="1" x14ac:dyDescent="0.25">
      <c r="A397" s="9">
        <v>44699</v>
      </c>
      <c r="B397" s="10">
        <v>142695981</v>
      </c>
      <c r="C397" s="3">
        <v>5540246191596</v>
      </c>
      <c r="D397" s="9">
        <v>44712</v>
      </c>
      <c r="E397" s="11">
        <v>223</v>
      </c>
      <c r="F397" s="30" t="str">
        <f>VLOOKUP(Commandes[[#This Row],[Article Commande]],'Catégorie des articles'!A:D,4,0)</f>
        <v>BOULANGERIE</v>
      </c>
      <c r="G397" s="38">
        <v>202205</v>
      </c>
      <c r="H397" s="37" t="str">
        <f>Commandes[[#This Row],[Num CDE]]&amp;Commandes[[#This Row],[AnnéeMois]]</f>
        <v>142695981202205</v>
      </c>
      <c r="I397" t="str">
        <f>Commandes[[#This Row],[AnnéeMois]]&amp;Commandes[[#This Row],[Famille de Produit]]</f>
        <v>202205BOULANGERIE</v>
      </c>
      <c r="J397" s="38">
        <v>202205</v>
      </c>
    </row>
    <row r="398" spans="1:10" ht="12" customHeight="1" x14ac:dyDescent="0.25">
      <c r="A398" s="6">
        <v>44699</v>
      </c>
      <c r="B398" s="7">
        <v>142695981</v>
      </c>
      <c r="C398" s="3">
        <v>5540246193505</v>
      </c>
      <c r="D398" s="6">
        <v>44712</v>
      </c>
      <c r="E398" s="8">
        <v>29696</v>
      </c>
      <c r="F398" s="30" t="str">
        <f>VLOOKUP(Commandes[[#This Row],[Article Commande]],'Catégorie des articles'!A:D,4,0)</f>
        <v>BOULANGERIE</v>
      </c>
      <c r="G398" s="38">
        <v>202205</v>
      </c>
      <c r="H398" s="37" t="str">
        <f>Commandes[[#This Row],[Num CDE]]&amp;Commandes[[#This Row],[AnnéeMois]]</f>
        <v>142695981202205</v>
      </c>
      <c r="I398" t="str">
        <f>Commandes[[#This Row],[AnnéeMois]]&amp;Commandes[[#This Row],[Famille de Produit]]</f>
        <v>202205BOULANGERIE</v>
      </c>
      <c r="J398" s="38">
        <v>202205</v>
      </c>
    </row>
    <row r="399" spans="1:10" ht="12" customHeight="1" x14ac:dyDescent="0.25">
      <c r="A399" s="6">
        <v>44700</v>
      </c>
      <c r="B399" s="7">
        <v>142706009</v>
      </c>
      <c r="C399" s="3">
        <v>5540246187998</v>
      </c>
      <c r="D399" s="6">
        <v>44787</v>
      </c>
      <c r="E399" s="8">
        <v>1392</v>
      </c>
      <c r="F399" s="30" t="str">
        <f>VLOOKUP(Commandes[[#This Row],[Article Commande]],'Catégorie des articles'!A:D,4,0)</f>
        <v>EMBALLAGES</v>
      </c>
      <c r="G399" s="38">
        <v>202205</v>
      </c>
      <c r="H399" s="37" t="str">
        <f>Commandes[[#This Row],[Num CDE]]&amp;Commandes[[#This Row],[AnnéeMois]]</f>
        <v>142706009202205</v>
      </c>
      <c r="I399" t="str">
        <f>Commandes[[#This Row],[AnnéeMois]]&amp;Commandes[[#This Row],[Famille de Produit]]</f>
        <v>202205EMBALLAGES</v>
      </c>
      <c r="J399" s="38">
        <v>202205</v>
      </c>
    </row>
    <row r="400" spans="1:10" ht="12" customHeight="1" x14ac:dyDescent="0.25">
      <c r="A400" s="9">
        <v>44700</v>
      </c>
      <c r="B400" s="10">
        <v>142706012</v>
      </c>
      <c r="C400" s="3">
        <v>5540246187995</v>
      </c>
      <c r="D400" s="9">
        <v>44723</v>
      </c>
      <c r="E400" s="11">
        <v>928</v>
      </c>
      <c r="F400" s="30" t="str">
        <f>VLOOKUP(Commandes[[#This Row],[Article Commande]],'Catégorie des articles'!A:D,4,0)</f>
        <v>EMBALLAGES</v>
      </c>
      <c r="G400" s="38">
        <v>202205</v>
      </c>
      <c r="H400" s="37" t="str">
        <f>Commandes[[#This Row],[Num CDE]]&amp;Commandes[[#This Row],[AnnéeMois]]</f>
        <v>142706012202205</v>
      </c>
      <c r="I400" t="str">
        <f>Commandes[[#This Row],[AnnéeMois]]&amp;Commandes[[#This Row],[Famille de Produit]]</f>
        <v>202205EMBALLAGES</v>
      </c>
      <c r="J400" s="38">
        <v>202205</v>
      </c>
    </row>
    <row r="401" spans="1:10" ht="12" customHeight="1" x14ac:dyDescent="0.25">
      <c r="A401" s="9">
        <v>44703</v>
      </c>
      <c r="B401" s="10">
        <v>142706018</v>
      </c>
      <c r="C401" s="3">
        <v>5540246176294</v>
      </c>
      <c r="D401" s="9">
        <v>44705</v>
      </c>
      <c r="E401" s="11">
        <v>2228</v>
      </c>
      <c r="F401" s="30" t="str">
        <f>VLOOKUP(Commandes[[#This Row],[Article Commande]],'Catégorie des articles'!A:D,4,0)</f>
        <v>CREMERIE</v>
      </c>
      <c r="G401" s="38">
        <v>202205</v>
      </c>
      <c r="H401" s="37" t="str">
        <f>Commandes[[#This Row],[Num CDE]]&amp;Commandes[[#This Row],[AnnéeMois]]</f>
        <v>142706018202205</v>
      </c>
      <c r="I401" t="str">
        <f>Commandes[[#This Row],[AnnéeMois]]&amp;Commandes[[#This Row],[Famille de Produit]]</f>
        <v>202205CREMERIE</v>
      </c>
      <c r="J401" s="38">
        <v>202205</v>
      </c>
    </row>
    <row r="402" spans="1:10" ht="12" customHeight="1" x14ac:dyDescent="0.25">
      <c r="A402" s="6">
        <v>44703</v>
      </c>
      <c r="B402" s="7">
        <v>142706018</v>
      </c>
      <c r="C402" s="3">
        <v>5540246176295</v>
      </c>
      <c r="D402" s="6">
        <v>44705</v>
      </c>
      <c r="E402" s="8">
        <v>7424</v>
      </c>
      <c r="F402" s="30" t="str">
        <f>VLOOKUP(Commandes[[#This Row],[Article Commande]],'Catégorie des articles'!A:D,4,0)</f>
        <v>CREMERIE</v>
      </c>
      <c r="G402" s="38">
        <v>202205</v>
      </c>
      <c r="H402" s="37" t="str">
        <f>Commandes[[#This Row],[Num CDE]]&amp;Commandes[[#This Row],[AnnéeMois]]</f>
        <v>142706018202205</v>
      </c>
      <c r="I402" t="str">
        <f>Commandes[[#This Row],[AnnéeMois]]&amp;Commandes[[#This Row],[Famille de Produit]]</f>
        <v>202205CREMERIE</v>
      </c>
      <c r="J402" s="38">
        <v>202205</v>
      </c>
    </row>
    <row r="403" spans="1:10" ht="12" customHeight="1" x14ac:dyDescent="0.25">
      <c r="A403" s="9">
        <v>44703</v>
      </c>
      <c r="B403" s="10">
        <v>142706018</v>
      </c>
      <c r="C403" s="3">
        <v>5540246187987</v>
      </c>
      <c r="D403" s="9">
        <v>44705</v>
      </c>
      <c r="E403" s="11">
        <v>2228</v>
      </c>
      <c r="F403" s="30" t="str">
        <f>VLOOKUP(Commandes[[#This Row],[Article Commande]],'Catégorie des articles'!A:D,4,0)</f>
        <v>CREMERIE</v>
      </c>
      <c r="G403" s="38">
        <v>202205</v>
      </c>
      <c r="H403" s="37" t="str">
        <f>Commandes[[#This Row],[Num CDE]]&amp;Commandes[[#This Row],[AnnéeMois]]</f>
        <v>142706018202205</v>
      </c>
      <c r="I403" t="str">
        <f>Commandes[[#This Row],[AnnéeMois]]&amp;Commandes[[#This Row],[Famille de Produit]]</f>
        <v>202205CREMERIE</v>
      </c>
      <c r="J403" s="38">
        <v>202205</v>
      </c>
    </row>
    <row r="404" spans="1:10" ht="12" customHeight="1" x14ac:dyDescent="0.25">
      <c r="A404" s="6">
        <v>44703</v>
      </c>
      <c r="B404" s="7">
        <v>142706018</v>
      </c>
      <c r="C404" s="3">
        <v>5540246188200</v>
      </c>
      <c r="D404" s="6">
        <v>44705</v>
      </c>
      <c r="E404" s="8">
        <v>1485</v>
      </c>
      <c r="F404" s="30" t="str">
        <f>VLOOKUP(Commandes[[#This Row],[Article Commande]],'Catégorie des articles'!A:D,4,0)</f>
        <v>CREMERIE</v>
      </c>
      <c r="G404" s="38">
        <v>202205</v>
      </c>
      <c r="H404" s="37" t="str">
        <f>Commandes[[#This Row],[Num CDE]]&amp;Commandes[[#This Row],[AnnéeMois]]</f>
        <v>142706018202205</v>
      </c>
      <c r="I404" t="str">
        <f>Commandes[[#This Row],[AnnéeMois]]&amp;Commandes[[#This Row],[Famille de Produit]]</f>
        <v>202205CREMERIE</v>
      </c>
      <c r="J404" s="38">
        <v>202205</v>
      </c>
    </row>
    <row r="405" spans="1:10" ht="12" customHeight="1" x14ac:dyDescent="0.25">
      <c r="A405" s="9">
        <v>44703</v>
      </c>
      <c r="B405" s="10">
        <v>142706019</v>
      </c>
      <c r="C405" s="3">
        <v>5540246172669</v>
      </c>
      <c r="D405" s="9">
        <v>44705</v>
      </c>
      <c r="E405" s="11">
        <v>209</v>
      </c>
      <c r="F405" s="30" t="str">
        <f>VLOOKUP(Commandes[[#This Row],[Article Commande]],'Catégorie des articles'!A:D,4,0)</f>
        <v>CREMERIE</v>
      </c>
      <c r="G405" s="38">
        <v>202205</v>
      </c>
      <c r="H405" s="37" t="str">
        <f>Commandes[[#This Row],[Num CDE]]&amp;Commandes[[#This Row],[AnnéeMois]]</f>
        <v>142706019202205</v>
      </c>
      <c r="I405" t="str">
        <f>Commandes[[#This Row],[AnnéeMois]]&amp;Commandes[[#This Row],[Famille de Produit]]</f>
        <v>202205CREMERIE</v>
      </c>
      <c r="J405" s="38">
        <v>202205</v>
      </c>
    </row>
    <row r="406" spans="1:10" ht="12" customHeight="1" x14ac:dyDescent="0.25">
      <c r="A406" s="6">
        <v>44703</v>
      </c>
      <c r="B406" s="7">
        <v>142706019</v>
      </c>
      <c r="C406" s="3">
        <v>5540246174174</v>
      </c>
      <c r="D406" s="6">
        <v>44705</v>
      </c>
      <c r="E406" s="8">
        <v>464</v>
      </c>
      <c r="F406" s="30" t="str">
        <f>VLOOKUP(Commandes[[#This Row],[Article Commande]],'Catégorie des articles'!A:D,4,0)</f>
        <v>CREMERIE</v>
      </c>
      <c r="G406" s="38">
        <v>202205</v>
      </c>
      <c r="H406" s="37" t="str">
        <f>Commandes[[#This Row],[Num CDE]]&amp;Commandes[[#This Row],[AnnéeMois]]</f>
        <v>142706019202205</v>
      </c>
      <c r="I406" t="str">
        <f>Commandes[[#This Row],[AnnéeMois]]&amp;Commandes[[#This Row],[Famille de Produit]]</f>
        <v>202205CREMERIE</v>
      </c>
      <c r="J406" s="38">
        <v>202205</v>
      </c>
    </row>
    <row r="407" spans="1:10" ht="12" customHeight="1" x14ac:dyDescent="0.25">
      <c r="A407" s="9">
        <v>44703</v>
      </c>
      <c r="B407" s="10">
        <v>142706024</v>
      </c>
      <c r="C407" s="3">
        <v>5540246175049</v>
      </c>
      <c r="D407" s="9">
        <v>44711</v>
      </c>
      <c r="E407" s="11">
        <v>557</v>
      </c>
      <c r="F407" s="30" t="str">
        <f>VLOOKUP(Commandes[[#This Row],[Article Commande]],'Catégorie des articles'!A:D,4,0)</f>
        <v>CREMERIE</v>
      </c>
      <c r="G407" s="38">
        <v>202205</v>
      </c>
      <c r="H407" s="37" t="str">
        <f>Commandes[[#This Row],[Num CDE]]&amp;Commandes[[#This Row],[AnnéeMois]]</f>
        <v>142706024202205</v>
      </c>
      <c r="I407" t="str">
        <f>Commandes[[#This Row],[AnnéeMois]]&amp;Commandes[[#This Row],[Famille de Produit]]</f>
        <v>202205CREMERIE</v>
      </c>
      <c r="J407" s="38">
        <v>202205</v>
      </c>
    </row>
    <row r="408" spans="1:10" ht="12" customHeight="1" x14ac:dyDescent="0.25">
      <c r="A408" s="6">
        <v>44703</v>
      </c>
      <c r="B408" s="7">
        <v>142706024</v>
      </c>
      <c r="C408" s="3">
        <v>5540246175050</v>
      </c>
      <c r="D408" s="6">
        <v>44711</v>
      </c>
      <c r="E408" s="8">
        <v>557</v>
      </c>
      <c r="F408" s="30" t="str">
        <f>VLOOKUP(Commandes[[#This Row],[Article Commande]],'Catégorie des articles'!A:D,4,0)</f>
        <v>CREMERIE</v>
      </c>
      <c r="G408" s="38">
        <v>202205</v>
      </c>
      <c r="H408" s="37" t="str">
        <f>Commandes[[#This Row],[Num CDE]]&amp;Commandes[[#This Row],[AnnéeMois]]</f>
        <v>142706024202205</v>
      </c>
      <c r="I408" t="str">
        <f>Commandes[[#This Row],[AnnéeMois]]&amp;Commandes[[#This Row],[Famille de Produit]]</f>
        <v>202205CREMERIE</v>
      </c>
      <c r="J408" s="38">
        <v>202205</v>
      </c>
    </row>
    <row r="409" spans="1:10" ht="12" customHeight="1" x14ac:dyDescent="0.25">
      <c r="A409" s="9">
        <v>44703</v>
      </c>
      <c r="B409" s="10">
        <v>142706024</v>
      </c>
      <c r="C409" s="3">
        <v>5540246190743</v>
      </c>
      <c r="D409" s="9">
        <v>44711</v>
      </c>
      <c r="E409" s="11">
        <v>557</v>
      </c>
      <c r="F409" s="30" t="str">
        <f>VLOOKUP(Commandes[[#This Row],[Article Commande]],'Catégorie des articles'!A:D,4,0)</f>
        <v>CREMERIE</v>
      </c>
      <c r="G409" s="38">
        <v>202205</v>
      </c>
      <c r="H409" s="37" t="str">
        <f>Commandes[[#This Row],[Num CDE]]&amp;Commandes[[#This Row],[AnnéeMois]]</f>
        <v>142706024202205</v>
      </c>
      <c r="I409" t="str">
        <f>Commandes[[#This Row],[AnnéeMois]]&amp;Commandes[[#This Row],[Famille de Produit]]</f>
        <v>202205CREMERIE</v>
      </c>
      <c r="J409" s="38">
        <v>202205</v>
      </c>
    </row>
    <row r="410" spans="1:10" ht="12" customHeight="1" x14ac:dyDescent="0.25">
      <c r="A410" s="6">
        <v>44703</v>
      </c>
      <c r="B410" s="7">
        <v>142706040</v>
      </c>
      <c r="C410" s="3">
        <v>5540246192518</v>
      </c>
      <c r="D410" s="6">
        <v>44707</v>
      </c>
      <c r="E410" s="8">
        <v>20463</v>
      </c>
      <c r="F410" s="30" t="str">
        <f>VLOOKUP(Commandes[[#This Row],[Article Commande]],'Catégorie des articles'!A:D,4,0)</f>
        <v>MIX LEGUMES</v>
      </c>
      <c r="G410" s="38">
        <v>202205</v>
      </c>
      <c r="H410" s="37" t="str">
        <f>Commandes[[#This Row],[Num CDE]]&amp;Commandes[[#This Row],[AnnéeMois]]</f>
        <v>142706040202205</v>
      </c>
      <c r="I410" t="str">
        <f>Commandes[[#This Row],[AnnéeMois]]&amp;Commandes[[#This Row],[Famille de Produit]]</f>
        <v>202205MIX LEGUMES</v>
      </c>
      <c r="J410" s="38">
        <v>202205</v>
      </c>
    </row>
    <row r="411" spans="1:10" ht="12" customHeight="1" x14ac:dyDescent="0.25">
      <c r="A411" s="6">
        <v>44703</v>
      </c>
      <c r="B411" s="7">
        <v>142706041</v>
      </c>
      <c r="C411" s="3">
        <v>5540246176699</v>
      </c>
      <c r="D411" s="6">
        <v>44705</v>
      </c>
      <c r="E411" s="8">
        <v>4176</v>
      </c>
      <c r="F411" s="30" t="str">
        <f>VLOOKUP(Commandes[[#This Row],[Article Commande]],'Catégorie des articles'!A:D,4,0)</f>
        <v>CREMERIE</v>
      </c>
      <c r="G411" s="38">
        <v>202205</v>
      </c>
      <c r="H411" s="37" t="str">
        <f>Commandes[[#This Row],[Num CDE]]&amp;Commandes[[#This Row],[AnnéeMois]]</f>
        <v>142706041202205</v>
      </c>
      <c r="I411" t="str">
        <f>Commandes[[#This Row],[AnnéeMois]]&amp;Commandes[[#This Row],[Famille de Produit]]</f>
        <v>202205CREMERIE</v>
      </c>
      <c r="J411" s="38">
        <v>202205</v>
      </c>
    </row>
    <row r="412" spans="1:10" ht="12" customHeight="1" x14ac:dyDescent="0.25">
      <c r="A412" s="9">
        <v>44704</v>
      </c>
      <c r="B412" s="10">
        <v>142706048</v>
      </c>
      <c r="C412" s="3">
        <v>5540246190097</v>
      </c>
      <c r="D412" s="9">
        <v>44712</v>
      </c>
      <c r="E412" s="11">
        <v>2795</v>
      </c>
      <c r="F412" s="30" t="str">
        <f>VLOOKUP(Commandes[[#This Row],[Article Commande]],'Catégorie des articles'!A:D,4,0)</f>
        <v>VOLAILLE</v>
      </c>
      <c r="G412" s="38">
        <v>202205</v>
      </c>
      <c r="H412" s="37" t="str">
        <f>Commandes[[#This Row],[Num CDE]]&amp;Commandes[[#This Row],[AnnéeMois]]</f>
        <v>142706048202205</v>
      </c>
      <c r="I412" t="str">
        <f>Commandes[[#This Row],[AnnéeMois]]&amp;Commandes[[#This Row],[Famille de Produit]]</f>
        <v>202205VOLAILLE</v>
      </c>
      <c r="J412" s="38">
        <v>202205</v>
      </c>
    </row>
    <row r="413" spans="1:10" ht="12" customHeight="1" x14ac:dyDescent="0.25">
      <c r="A413" s="9">
        <v>44704</v>
      </c>
      <c r="B413" s="10">
        <v>142706053</v>
      </c>
      <c r="C413" s="3">
        <v>5540246176295</v>
      </c>
      <c r="D413" s="9">
        <v>44706</v>
      </c>
      <c r="E413" s="11">
        <v>4455</v>
      </c>
      <c r="F413" s="30" t="str">
        <f>VLOOKUP(Commandes[[#This Row],[Article Commande]],'Catégorie des articles'!A:D,4,0)</f>
        <v>CREMERIE</v>
      </c>
      <c r="G413" s="38">
        <v>202205</v>
      </c>
      <c r="H413" s="37" t="str">
        <f>Commandes[[#This Row],[Num CDE]]&amp;Commandes[[#This Row],[AnnéeMois]]</f>
        <v>142706053202205</v>
      </c>
      <c r="I413" t="str">
        <f>Commandes[[#This Row],[AnnéeMois]]&amp;Commandes[[#This Row],[Famille de Produit]]</f>
        <v>202205CREMERIE</v>
      </c>
      <c r="J413" s="38">
        <v>202205</v>
      </c>
    </row>
    <row r="414" spans="1:10" ht="12" customHeight="1" x14ac:dyDescent="0.25">
      <c r="A414" s="9">
        <v>44704</v>
      </c>
      <c r="B414" s="10">
        <v>142706056</v>
      </c>
      <c r="C414" s="3">
        <v>5540246183589</v>
      </c>
      <c r="D414" s="9">
        <v>44714</v>
      </c>
      <c r="E414" s="11">
        <v>1300</v>
      </c>
      <c r="F414" s="30" t="str">
        <f>VLOOKUP(Commandes[[#This Row],[Article Commande]],'Catégorie des articles'!A:D,4,0)</f>
        <v>MIX LEGUMES</v>
      </c>
      <c r="G414" s="38">
        <v>202205</v>
      </c>
      <c r="H414" s="37" t="str">
        <f>Commandes[[#This Row],[Num CDE]]&amp;Commandes[[#This Row],[AnnéeMois]]</f>
        <v>142706056202205</v>
      </c>
      <c r="I414" t="str">
        <f>Commandes[[#This Row],[AnnéeMois]]&amp;Commandes[[#This Row],[Famille de Produit]]</f>
        <v>202205MIX LEGUMES</v>
      </c>
      <c r="J414" s="38">
        <v>202205</v>
      </c>
    </row>
    <row r="415" spans="1:10" ht="12" customHeight="1" x14ac:dyDescent="0.25">
      <c r="A415" s="6">
        <v>44704</v>
      </c>
      <c r="B415" s="7">
        <v>142706056</v>
      </c>
      <c r="C415" s="3">
        <v>5540246186351</v>
      </c>
      <c r="D415" s="6">
        <v>44714</v>
      </c>
      <c r="E415" s="8">
        <v>564</v>
      </c>
      <c r="F415" s="30" t="str">
        <f>VLOOKUP(Commandes[[#This Row],[Article Commande]],'Catégorie des articles'!A:D,4,0)</f>
        <v>MIX LEGUMES</v>
      </c>
      <c r="G415" s="38">
        <v>202205</v>
      </c>
      <c r="H415" s="37" t="str">
        <f>Commandes[[#This Row],[Num CDE]]&amp;Commandes[[#This Row],[AnnéeMois]]</f>
        <v>142706056202205</v>
      </c>
      <c r="I415" t="str">
        <f>Commandes[[#This Row],[AnnéeMois]]&amp;Commandes[[#This Row],[Famille de Produit]]</f>
        <v>202205MIX LEGUMES</v>
      </c>
      <c r="J415" s="38">
        <v>202205</v>
      </c>
    </row>
    <row r="416" spans="1:10" ht="12" customHeight="1" x14ac:dyDescent="0.25">
      <c r="A416" s="9">
        <v>44704</v>
      </c>
      <c r="B416" s="10">
        <v>142706056</v>
      </c>
      <c r="C416" s="3">
        <v>5540246186352</v>
      </c>
      <c r="D416" s="9">
        <v>44714</v>
      </c>
      <c r="E416" s="11">
        <v>2819</v>
      </c>
      <c r="F416" s="30" t="str">
        <f>VLOOKUP(Commandes[[#This Row],[Article Commande]],'Catégorie des articles'!A:D,4,0)</f>
        <v>MIX LEGUMES</v>
      </c>
      <c r="G416" s="38">
        <v>202205</v>
      </c>
      <c r="H416" s="37" t="str">
        <f>Commandes[[#This Row],[Num CDE]]&amp;Commandes[[#This Row],[AnnéeMois]]</f>
        <v>142706056202205</v>
      </c>
      <c r="I416" t="str">
        <f>Commandes[[#This Row],[AnnéeMois]]&amp;Commandes[[#This Row],[Famille de Produit]]</f>
        <v>202205MIX LEGUMES</v>
      </c>
      <c r="J416" s="38">
        <v>202205</v>
      </c>
    </row>
    <row r="417" spans="1:10" ht="12" customHeight="1" x14ac:dyDescent="0.25">
      <c r="A417" s="9">
        <v>44704</v>
      </c>
      <c r="B417" s="10">
        <v>142706058</v>
      </c>
      <c r="C417" s="3">
        <v>5540246171759</v>
      </c>
      <c r="D417" s="9">
        <v>44711</v>
      </c>
      <c r="E417" s="11">
        <v>5012</v>
      </c>
      <c r="F417" s="30" t="str">
        <f>VLOOKUP(Commandes[[#This Row],[Article Commande]],'Catégorie des articles'!A:D,4,0)</f>
        <v>MIX LEGUMES</v>
      </c>
      <c r="G417" s="38">
        <v>202205</v>
      </c>
      <c r="H417" s="37" t="str">
        <f>Commandes[[#This Row],[Num CDE]]&amp;Commandes[[#This Row],[AnnéeMois]]</f>
        <v>142706058202205</v>
      </c>
      <c r="I417" t="str">
        <f>Commandes[[#This Row],[AnnéeMois]]&amp;Commandes[[#This Row],[Famille de Produit]]</f>
        <v>202205MIX LEGUMES</v>
      </c>
      <c r="J417" s="38">
        <v>202205</v>
      </c>
    </row>
    <row r="418" spans="1:10" ht="12" customHeight="1" x14ac:dyDescent="0.25">
      <c r="A418" s="6">
        <v>44704</v>
      </c>
      <c r="B418" s="7">
        <v>142706058</v>
      </c>
      <c r="C418" s="3">
        <v>5540246177132</v>
      </c>
      <c r="D418" s="6">
        <v>44711</v>
      </c>
      <c r="E418" s="8">
        <v>7424</v>
      </c>
      <c r="F418" s="30" t="str">
        <f>VLOOKUP(Commandes[[#This Row],[Article Commande]],'Catégorie des articles'!A:D,4,0)</f>
        <v>MIX LEGUMES</v>
      </c>
      <c r="G418" s="38">
        <v>202205</v>
      </c>
      <c r="H418" s="37" t="str">
        <f>Commandes[[#This Row],[Num CDE]]&amp;Commandes[[#This Row],[AnnéeMois]]</f>
        <v>142706058202205</v>
      </c>
      <c r="I418" t="str">
        <f>Commandes[[#This Row],[AnnéeMois]]&amp;Commandes[[#This Row],[Famille de Produit]]</f>
        <v>202205MIX LEGUMES</v>
      </c>
      <c r="J418" s="38">
        <v>202205</v>
      </c>
    </row>
    <row r="419" spans="1:10" ht="12" customHeight="1" x14ac:dyDescent="0.25">
      <c r="A419" s="9">
        <v>44704</v>
      </c>
      <c r="B419" s="10">
        <v>142706058</v>
      </c>
      <c r="C419" s="3">
        <v>5540246177133</v>
      </c>
      <c r="D419" s="9">
        <v>44711</v>
      </c>
      <c r="E419" s="11">
        <v>8445</v>
      </c>
      <c r="F419" s="30" t="str">
        <f>VLOOKUP(Commandes[[#This Row],[Article Commande]],'Catégorie des articles'!A:D,4,0)</f>
        <v>MIX LEGUMES</v>
      </c>
      <c r="G419" s="38">
        <v>202205</v>
      </c>
      <c r="H419" s="37" t="str">
        <f>Commandes[[#This Row],[Num CDE]]&amp;Commandes[[#This Row],[AnnéeMois]]</f>
        <v>142706058202205</v>
      </c>
      <c r="I419" t="str">
        <f>Commandes[[#This Row],[AnnéeMois]]&amp;Commandes[[#This Row],[Famille de Produit]]</f>
        <v>202205MIX LEGUMES</v>
      </c>
      <c r="J419" s="38">
        <v>202205</v>
      </c>
    </row>
    <row r="420" spans="1:10" ht="12" customHeight="1" x14ac:dyDescent="0.25">
      <c r="A420" s="6">
        <v>44704</v>
      </c>
      <c r="B420" s="7">
        <v>142706060</v>
      </c>
      <c r="C420" s="3">
        <v>5540246188583</v>
      </c>
      <c r="D420" s="6">
        <v>44710</v>
      </c>
      <c r="E420" s="8">
        <v>2784</v>
      </c>
      <c r="F420" s="30" t="str">
        <f>VLOOKUP(Commandes[[#This Row],[Article Commande]],'Catégorie des articles'!A:D,4,0)</f>
        <v>BOULANGERIE</v>
      </c>
      <c r="G420" s="38">
        <v>202205</v>
      </c>
      <c r="H420" s="37" t="str">
        <f>Commandes[[#This Row],[Num CDE]]&amp;Commandes[[#This Row],[AnnéeMois]]</f>
        <v>142706060202205</v>
      </c>
      <c r="I420" t="str">
        <f>Commandes[[#This Row],[AnnéeMois]]&amp;Commandes[[#This Row],[Famille de Produit]]</f>
        <v>202205BOULANGERIE</v>
      </c>
      <c r="J420" s="38">
        <v>202205</v>
      </c>
    </row>
    <row r="421" spans="1:10" ht="12" customHeight="1" x14ac:dyDescent="0.25">
      <c r="A421" s="6">
        <v>44705</v>
      </c>
      <c r="B421" s="7">
        <v>142706067</v>
      </c>
      <c r="C421" s="3">
        <v>5540246171933</v>
      </c>
      <c r="D421" s="6">
        <v>44707</v>
      </c>
      <c r="E421" s="8">
        <v>557</v>
      </c>
      <c r="F421" s="30" t="str">
        <f>VLOOKUP(Commandes[[#This Row],[Article Commande]],'Catégorie des articles'!A:D,4,0)</f>
        <v>CREMERIE</v>
      </c>
      <c r="G421" s="38">
        <v>202205</v>
      </c>
      <c r="H421" s="37" t="str">
        <f>Commandes[[#This Row],[Num CDE]]&amp;Commandes[[#This Row],[AnnéeMois]]</f>
        <v>142706067202205</v>
      </c>
      <c r="I421" t="str">
        <f>Commandes[[#This Row],[AnnéeMois]]&amp;Commandes[[#This Row],[Famille de Produit]]</f>
        <v>202205CREMERIE</v>
      </c>
      <c r="J421" s="38">
        <v>202205</v>
      </c>
    </row>
    <row r="422" spans="1:10" ht="12" customHeight="1" x14ac:dyDescent="0.25">
      <c r="A422" s="9">
        <v>44705</v>
      </c>
      <c r="B422" s="10">
        <v>142706067</v>
      </c>
      <c r="C422" s="3">
        <v>5540246176294</v>
      </c>
      <c r="D422" s="9">
        <v>44707</v>
      </c>
      <c r="E422" s="11">
        <v>3712</v>
      </c>
      <c r="F422" s="30" t="str">
        <f>VLOOKUP(Commandes[[#This Row],[Article Commande]],'Catégorie des articles'!A:D,4,0)</f>
        <v>CREMERIE</v>
      </c>
      <c r="G422" s="38">
        <v>202205</v>
      </c>
      <c r="H422" s="37" t="str">
        <f>Commandes[[#This Row],[Num CDE]]&amp;Commandes[[#This Row],[AnnéeMois]]</f>
        <v>142706067202205</v>
      </c>
      <c r="I422" t="str">
        <f>Commandes[[#This Row],[AnnéeMois]]&amp;Commandes[[#This Row],[Famille de Produit]]</f>
        <v>202205CREMERIE</v>
      </c>
      <c r="J422" s="38">
        <v>202205</v>
      </c>
    </row>
    <row r="423" spans="1:10" ht="12" customHeight="1" x14ac:dyDescent="0.25">
      <c r="A423" s="6">
        <v>44705</v>
      </c>
      <c r="B423" s="7">
        <v>142706067</v>
      </c>
      <c r="C423" s="3">
        <v>5540246176295</v>
      </c>
      <c r="D423" s="6">
        <v>44707</v>
      </c>
      <c r="E423" s="8">
        <v>7424</v>
      </c>
      <c r="F423" s="30" t="str">
        <f>VLOOKUP(Commandes[[#This Row],[Article Commande]],'Catégorie des articles'!A:D,4,0)</f>
        <v>CREMERIE</v>
      </c>
      <c r="G423" s="38">
        <v>202205</v>
      </c>
      <c r="H423" s="37" t="str">
        <f>Commandes[[#This Row],[Num CDE]]&amp;Commandes[[#This Row],[AnnéeMois]]</f>
        <v>142706067202205</v>
      </c>
      <c r="I423" t="str">
        <f>Commandes[[#This Row],[AnnéeMois]]&amp;Commandes[[#This Row],[Famille de Produit]]</f>
        <v>202205CREMERIE</v>
      </c>
      <c r="J423" s="38">
        <v>202205</v>
      </c>
    </row>
    <row r="424" spans="1:10" ht="12" customHeight="1" x14ac:dyDescent="0.25">
      <c r="A424" s="9">
        <v>44705</v>
      </c>
      <c r="B424" s="10">
        <v>142706067</v>
      </c>
      <c r="C424" s="3">
        <v>5540246187987</v>
      </c>
      <c r="D424" s="9">
        <v>44707</v>
      </c>
      <c r="E424" s="11">
        <v>4455</v>
      </c>
      <c r="F424" s="30" t="str">
        <f>VLOOKUP(Commandes[[#This Row],[Article Commande]],'Catégorie des articles'!A:D,4,0)</f>
        <v>CREMERIE</v>
      </c>
      <c r="G424" s="38">
        <v>202205</v>
      </c>
      <c r="H424" s="37" t="str">
        <f>Commandes[[#This Row],[Num CDE]]&amp;Commandes[[#This Row],[AnnéeMois]]</f>
        <v>142706067202205</v>
      </c>
      <c r="I424" t="str">
        <f>Commandes[[#This Row],[AnnéeMois]]&amp;Commandes[[#This Row],[Famille de Produit]]</f>
        <v>202205CREMERIE</v>
      </c>
      <c r="J424" s="38">
        <v>202205</v>
      </c>
    </row>
    <row r="425" spans="1:10" ht="12" customHeight="1" x14ac:dyDescent="0.25">
      <c r="A425" s="6">
        <v>44705</v>
      </c>
      <c r="B425" s="7">
        <v>142706067</v>
      </c>
      <c r="C425" s="3">
        <v>5540246188200</v>
      </c>
      <c r="D425" s="6">
        <v>44707</v>
      </c>
      <c r="E425" s="8">
        <v>743</v>
      </c>
      <c r="F425" s="30" t="str">
        <f>VLOOKUP(Commandes[[#This Row],[Article Commande]],'Catégorie des articles'!A:D,4,0)</f>
        <v>CREMERIE</v>
      </c>
      <c r="G425" s="38">
        <v>202205</v>
      </c>
      <c r="H425" s="37" t="str">
        <f>Commandes[[#This Row],[Num CDE]]&amp;Commandes[[#This Row],[AnnéeMois]]</f>
        <v>142706067202205</v>
      </c>
      <c r="I425" t="str">
        <f>Commandes[[#This Row],[AnnéeMois]]&amp;Commandes[[#This Row],[Famille de Produit]]</f>
        <v>202205CREMERIE</v>
      </c>
      <c r="J425" s="38">
        <v>202205</v>
      </c>
    </row>
    <row r="426" spans="1:10" ht="12" customHeight="1" x14ac:dyDescent="0.25">
      <c r="A426" s="6">
        <v>44705</v>
      </c>
      <c r="B426" s="7">
        <v>142706068</v>
      </c>
      <c r="C426" s="3">
        <v>5540246172669</v>
      </c>
      <c r="D426" s="6">
        <v>44707</v>
      </c>
      <c r="E426" s="8">
        <v>279</v>
      </c>
      <c r="F426" s="30" t="str">
        <f>VLOOKUP(Commandes[[#This Row],[Article Commande]],'Catégorie des articles'!A:D,4,0)</f>
        <v>CREMERIE</v>
      </c>
      <c r="G426" s="38">
        <v>202205</v>
      </c>
      <c r="H426" s="37" t="str">
        <f>Commandes[[#This Row],[Num CDE]]&amp;Commandes[[#This Row],[AnnéeMois]]</f>
        <v>142706068202205</v>
      </c>
      <c r="I426" t="str">
        <f>Commandes[[#This Row],[AnnéeMois]]&amp;Commandes[[#This Row],[Famille de Produit]]</f>
        <v>202205CREMERIE</v>
      </c>
      <c r="J426" s="38">
        <v>202205</v>
      </c>
    </row>
    <row r="427" spans="1:10" ht="12" customHeight="1" x14ac:dyDescent="0.25">
      <c r="A427" s="9">
        <v>44705</v>
      </c>
      <c r="B427" s="10">
        <v>142706068</v>
      </c>
      <c r="C427" s="3">
        <v>5540246172978</v>
      </c>
      <c r="D427" s="9">
        <v>44707</v>
      </c>
      <c r="E427" s="11">
        <v>1253</v>
      </c>
      <c r="F427" s="30" t="str">
        <f>VLOOKUP(Commandes[[#This Row],[Article Commande]],'Catégorie des articles'!A:D,4,0)</f>
        <v>CREMERIE</v>
      </c>
      <c r="G427" s="38">
        <v>202205</v>
      </c>
      <c r="H427" s="37" t="str">
        <f>Commandes[[#This Row],[Num CDE]]&amp;Commandes[[#This Row],[AnnéeMois]]</f>
        <v>142706068202205</v>
      </c>
      <c r="I427" t="str">
        <f>Commandes[[#This Row],[AnnéeMois]]&amp;Commandes[[#This Row],[Famille de Produit]]</f>
        <v>202205CREMERIE</v>
      </c>
      <c r="J427" s="38">
        <v>202205</v>
      </c>
    </row>
    <row r="428" spans="1:10" ht="12" customHeight="1" x14ac:dyDescent="0.25">
      <c r="A428" s="9">
        <v>44705</v>
      </c>
      <c r="B428" s="10">
        <v>142706068</v>
      </c>
      <c r="C428" s="3">
        <v>5540246174174</v>
      </c>
      <c r="D428" s="9">
        <v>44707</v>
      </c>
      <c r="E428" s="11">
        <v>464</v>
      </c>
      <c r="F428" s="30" t="str">
        <f>VLOOKUP(Commandes[[#This Row],[Article Commande]],'Catégorie des articles'!A:D,4,0)</f>
        <v>CREMERIE</v>
      </c>
      <c r="G428" s="38">
        <v>202205</v>
      </c>
      <c r="H428" s="37" t="str">
        <f>Commandes[[#This Row],[Num CDE]]&amp;Commandes[[#This Row],[AnnéeMois]]</f>
        <v>142706068202205</v>
      </c>
      <c r="I428" t="str">
        <f>Commandes[[#This Row],[AnnéeMois]]&amp;Commandes[[#This Row],[Famille de Produit]]</f>
        <v>202205CREMERIE</v>
      </c>
      <c r="J428" s="38">
        <v>202205</v>
      </c>
    </row>
    <row r="429" spans="1:10" ht="12" customHeight="1" x14ac:dyDescent="0.25">
      <c r="A429" s="6">
        <v>44705</v>
      </c>
      <c r="B429" s="7">
        <v>142706068</v>
      </c>
      <c r="C429" s="3">
        <v>5540246176699</v>
      </c>
      <c r="D429" s="6">
        <v>44707</v>
      </c>
      <c r="E429" s="8">
        <v>2088</v>
      </c>
      <c r="F429" s="30" t="str">
        <f>VLOOKUP(Commandes[[#This Row],[Article Commande]],'Catégorie des articles'!A:D,4,0)</f>
        <v>CREMERIE</v>
      </c>
      <c r="G429" s="38">
        <v>202205</v>
      </c>
      <c r="H429" s="37" t="str">
        <f>Commandes[[#This Row],[Num CDE]]&amp;Commandes[[#This Row],[AnnéeMois]]</f>
        <v>142706068202205</v>
      </c>
      <c r="I429" t="str">
        <f>Commandes[[#This Row],[AnnéeMois]]&amp;Commandes[[#This Row],[Famille de Produit]]</f>
        <v>202205CREMERIE</v>
      </c>
      <c r="J429" s="38">
        <v>202205</v>
      </c>
    </row>
    <row r="430" spans="1:10" ht="12" customHeight="1" x14ac:dyDescent="0.25">
      <c r="A430" s="6">
        <v>44706</v>
      </c>
      <c r="B430" s="7">
        <v>142706093</v>
      </c>
      <c r="C430" s="3">
        <v>5540246172978</v>
      </c>
      <c r="D430" s="6">
        <v>44710</v>
      </c>
      <c r="E430" s="8">
        <v>418</v>
      </c>
      <c r="F430" s="30" t="str">
        <f>VLOOKUP(Commandes[[#This Row],[Article Commande]],'Catégorie des articles'!A:D,4,0)</f>
        <v>CREMERIE</v>
      </c>
      <c r="G430" s="38">
        <v>202205</v>
      </c>
      <c r="H430" s="37" t="str">
        <f>Commandes[[#This Row],[Num CDE]]&amp;Commandes[[#This Row],[AnnéeMois]]</f>
        <v>142706093202205</v>
      </c>
      <c r="I430" t="str">
        <f>Commandes[[#This Row],[AnnéeMois]]&amp;Commandes[[#This Row],[Famille de Produit]]</f>
        <v>202205CREMERIE</v>
      </c>
      <c r="J430" s="38">
        <v>202205</v>
      </c>
    </row>
    <row r="431" spans="1:10" ht="12" customHeight="1" x14ac:dyDescent="0.25">
      <c r="A431" s="9">
        <v>44706</v>
      </c>
      <c r="B431" s="10">
        <v>142706093</v>
      </c>
      <c r="C431" s="3">
        <v>5540246174174</v>
      </c>
      <c r="D431" s="9">
        <v>44710</v>
      </c>
      <c r="E431" s="11">
        <v>232</v>
      </c>
      <c r="F431" s="30" t="str">
        <f>VLOOKUP(Commandes[[#This Row],[Article Commande]],'Catégorie des articles'!A:D,4,0)</f>
        <v>CREMERIE</v>
      </c>
      <c r="G431" s="38">
        <v>202205</v>
      </c>
      <c r="H431" s="37" t="str">
        <f>Commandes[[#This Row],[Num CDE]]&amp;Commandes[[#This Row],[AnnéeMois]]</f>
        <v>142706093202205</v>
      </c>
      <c r="I431" t="str">
        <f>Commandes[[#This Row],[AnnéeMois]]&amp;Commandes[[#This Row],[Famille de Produit]]</f>
        <v>202205CREMERIE</v>
      </c>
      <c r="J431" s="38">
        <v>202205</v>
      </c>
    </row>
    <row r="432" spans="1:10" ht="12" customHeight="1" x14ac:dyDescent="0.25">
      <c r="A432" s="6">
        <v>44706</v>
      </c>
      <c r="B432" s="7">
        <v>142706094</v>
      </c>
      <c r="C432" s="3">
        <v>5540246171933</v>
      </c>
      <c r="D432" s="6">
        <v>44710</v>
      </c>
      <c r="E432" s="8">
        <v>557</v>
      </c>
      <c r="F432" s="30" t="str">
        <f>VLOOKUP(Commandes[[#This Row],[Article Commande]],'Catégorie des articles'!A:D,4,0)</f>
        <v>CREMERIE</v>
      </c>
      <c r="G432" s="38">
        <v>202205</v>
      </c>
      <c r="H432" s="37" t="str">
        <f>Commandes[[#This Row],[Num CDE]]&amp;Commandes[[#This Row],[AnnéeMois]]</f>
        <v>142706094202205</v>
      </c>
      <c r="I432" t="str">
        <f>Commandes[[#This Row],[AnnéeMois]]&amp;Commandes[[#This Row],[Famille de Produit]]</f>
        <v>202205CREMERIE</v>
      </c>
      <c r="J432" s="38">
        <v>202205</v>
      </c>
    </row>
    <row r="433" spans="1:10" ht="12" customHeight="1" x14ac:dyDescent="0.25">
      <c r="A433" s="6">
        <v>44706</v>
      </c>
      <c r="B433" s="7">
        <v>142706094</v>
      </c>
      <c r="C433" s="3">
        <v>5540246187987</v>
      </c>
      <c r="D433" s="6">
        <v>44710</v>
      </c>
      <c r="E433" s="8">
        <v>2228</v>
      </c>
      <c r="F433" s="30" t="str">
        <f>VLOOKUP(Commandes[[#This Row],[Article Commande]],'Catégorie des articles'!A:D,4,0)</f>
        <v>CREMERIE</v>
      </c>
      <c r="G433" s="38">
        <v>202205</v>
      </c>
      <c r="H433" s="37" t="str">
        <f>Commandes[[#This Row],[Num CDE]]&amp;Commandes[[#This Row],[AnnéeMois]]</f>
        <v>142706094202205</v>
      </c>
      <c r="I433" t="str">
        <f>Commandes[[#This Row],[AnnéeMois]]&amp;Commandes[[#This Row],[Famille de Produit]]</f>
        <v>202205CREMERIE</v>
      </c>
      <c r="J433" s="38">
        <v>202205</v>
      </c>
    </row>
    <row r="434" spans="1:10" ht="12" customHeight="1" x14ac:dyDescent="0.25">
      <c r="A434" s="9">
        <v>44706</v>
      </c>
      <c r="B434" s="10">
        <v>142706101</v>
      </c>
      <c r="C434" s="3">
        <v>5540246193999</v>
      </c>
      <c r="D434" s="9">
        <v>44711</v>
      </c>
      <c r="E434" s="11">
        <v>23490</v>
      </c>
      <c r="F434" s="30" t="str">
        <f>VLOOKUP(Commandes[[#This Row],[Article Commande]],'Catégorie des articles'!A:D,4,0)</f>
        <v>MIX LEGUMES</v>
      </c>
      <c r="G434" s="38">
        <v>202205</v>
      </c>
      <c r="H434" s="37" t="str">
        <f>Commandes[[#This Row],[Num CDE]]&amp;Commandes[[#This Row],[AnnéeMois]]</f>
        <v>142706101202205</v>
      </c>
      <c r="I434" t="str">
        <f>Commandes[[#This Row],[AnnéeMois]]&amp;Commandes[[#This Row],[Famille de Produit]]</f>
        <v>202205MIX LEGUMES</v>
      </c>
      <c r="J434" s="38">
        <v>202205</v>
      </c>
    </row>
    <row r="435" spans="1:10" ht="12" customHeight="1" x14ac:dyDescent="0.25">
      <c r="A435" s="6">
        <v>44706</v>
      </c>
      <c r="B435" s="7">
        <v>142706106</v>
      </c>
      <c r="C435" s="3">
        <v>5540246183130</v>
      </c>
      <c r="D435" s="6">
        <v>44713</v>
      </c>
      <c r="E435" s="8">
        <v>1128</v>
      </c>
      <c r="F435" s="30" t="str">
        <f>VLOOKUP(Commandes[[#This Row],[Article Commande]],'Catégorie des articles'!A:D,4,0)</f>
        <v>MIX LEGUMES</v>
      </c>
      <c r="G435" s="38">
        <v>202205</v>
      </c>
      <c r="H435" s="37" t="str">
        <f>Commandes[[#This Row],[Num CDE]]&amp;Commandes[[#This Row],[AnnéeMois]]</f>
        <v>142706106202205</v>
      </c>
      <c r="I435" t="str">
        <f>Commandes[[#This Row],[AnnéeMois]]&amp;Commandes[[#This Row],[Famille de Produit]]</f>
        <v>202205MIX LEGUMES</v>
      </c>
      <c r="J435" s="38">
        <v>202205</v>
      </c>
    </row>
    <row r="436" spans="1:10" ht="12" customHeight="1" x14ac:dyDescent="0.25">
      <c r="A436" s="9">
        <v>44706</v>
      </c>
      <c r="B436" s="10">
        <v>142706106</v>
      </c>
      <c r="C436" s="3">
        <v>5540246183455</v>
      </c>
      <c r="D436" s="9">
        <v>44713</v>
      </c>
      <c r="E436" s="11">
        <v>1044</v>
      </c>
      <c r="F436" s="30" t="str">
        <f>VLOOKUP(Commandes[[#This Row],[Article Commande]],'Catégorie des articles'!A:D,4,0)</f>
        <v>MIX LEGUMES</v>
      </c>
      <c r="G436" s="38">
        <v>202205</v>
      </c>
      <c r="H436" s="37" t="str">
        <f>Commandes[[#This Row],[Num CDE]]&amp;Commandes[[#This Row],[AnnéeMois]]</f>
        <v>142706106202205</v>
      </c>
      <c r="I436" t="str">
        <f>Commandes[[#This Row],[AnnéeMois]]&amp;Commandes[[#This Row],[Famille de Produit]]</f>
        <v>202205MIX LEGUMES</v>
      </c>
      <c r="J436" s="38">
        <v>202205</v>
      </c>
    </row>
    <row r="437" spans="1:10" ht="12" customHeight="1" x14ac:dyDescent="0.25">
      <c r="A437" s="9">
        <v>44706</v>
      </c>
      <c r="B437" s="10">
        <v>142706111</v>
      </c>
      <c r="C437" s="3">
        <v>5540246171759</v>
      </c>
      <c r="D437" s="9">
        <v>44714</v>
      </c>
      <c r="E437" s="11">
        <v>2506</v>
      </c>
      <c r="F437" s="30" t="str">
        <f>VLOOKUP(Commandes[[#This Row],[Article Commande]],'Catégorie des articles'!A:D,4,0)</f>
        <v>MIX LEGUMES</v>
      </c>
      <c r="G437" s="38">
        <v>202205</v>
      </c>
      <c r="H437" s="37" t="str">
        <f>Commandes[[#This Row],[Num CDE]]&amp;Commandes[[#This Row],[AnnéeMois]]</f>
        <v>142706111202205</v>
      </c>
      <c r="I437" t="str">
        <f>Commandes[[#This Row],[AnnéeMois]]&amp;Commandes[[#This Row],[Famille de Produit]]</f>
        <v>202205MIX LEGUMES</v>
      </c>
      <c r="J437" s="38">
        <v>202205</v>
      </c>
    </row>
    <row r="438" spans="1:10" ht="12" customHeight="1" x14ac:dyDescent="0.25">
      <c r="A438" s="6">
        <v>44706</v>
      </c>
      <c r="B438" s="7">
        <v>142706111</v>
      </c>
      <c r="C438" s="3">
        <v>5540246177132</v>
      </c>
      <c r="D438" s="6">
        <v>44714</v>
      </c>
      <c r="E438" s="8">
        <v>6496</v>
      </c>
      <c r="F438" s="30" t="str">
        <f>VLOOKUP(Commandes[[#This Row],[Article Commande]],'Catégorie des articles'!A:D,4,0)</f>
        <v>MIX LEGUMES</v>
      </c>
      <c r="G438" s="38">
        <v>202205</v>
      </c>
      <c r="H438" s="37" t="str">
        <f>Commandes[[#This Row],[Num CDE]]&amp;Commandes[[#This Row],[AnnéeMois]]</f>
        <v>142706111202205</v>
      </c>
      <c r="I438" t="str">
        <f>Commandes[[#This Row],[AnnéeMois]]&amp;Commandes[[#This Row],[Famille de Produit]]</f>
        <v>202205MIX LEGUMES</v>
      </c>
      <c r="J438" s="38">
        <v>202205</v>
      </c>
    </row>
    <row r="439" spans="1:10" ht="12" customHeight="1" x14ac:dyDescent="0.25">
      <c r="A439" s="9">
        <v>44706</v>
      </c>
      <c r="B439" s="10">
        <v>142706111</v>
      </c>
      <c r="C439" s="3">
        <v>5540246183562</v>
      </c>
      <c r="D439" s="9">
        <v>44714</v>
      </c>
      <c r="E439" s="11">
        <v>2088</v>
      </c>
      <c r="F439" s="30" t="str">
        <f>VLOOKUP(Commandes[[#This Row],[Article Commande]],'Catégorie des articles'!A:D,4,0)</f>
        <v>MIX LEGUMES</v>
      </c>
      <c r="G439" s="38">
        <v>202205</v>
      </c>
      <c r="H439" s="37" t="str">
        <f>Commandes[[#This Row],[Num CDE]]&amp;Commandes[[#This Row],[AnnéeMois]]</f>
        <v>142706111202205</v>
      </c>
      <c r="I439" t="str">
        <f>Commandes[[#This Row],[AnnéeMois]]&amp;Commandes[[#This Row],[Famille de Produit]]</f>
        <v>202205MIX LEGUMES</v>
      </c>
      <c r="J439" s="38">
        <v>202205</v>
      </c>
    </row>
    <row r="440" spans="1:10" ht="12" customHeight="1" x14ac:dyDescent="0.25">
      <c r="A440" s="6">
        <v>44707</v>
      </c>
      <c r="B440" s="7">
        <v>142716113</v>
      </c>
      <c r="C440" s="3">
        <v>5540246190097</v>
      </c>
      <c r="D440" s="6">
        <v>44728</v>
      </c>
      <c r="E440" s="8">
        <v>5555</v>
      </c>
      <c r="F440" s="30" t="str">
        <f>VLOOKUP(Commandes[[#This Row],[Article Commande]],'Catégorie des articles'!A:D,4,0)</f>
        <v>VOLAILLE</v>
      </c>
      <c r="G440" s="38">
        <v>202205</v>
      </c>
      <c r="H440" s="37" t="str">
        <f>Commandes[[#This Row],[Num CDE]]&amp;Commandes[[#This Row],[AnnéeMois]]</f>
        <v>142716113202205</v>
      </c>
      <c r="I440" t="str">
        <f>Commandes[[#This Row],[AnnéeMois]]&amp;Commandes[[#This Row],[Famille de Produit]]</f>
        <v>202205VOLAILLE</v>
      </c>
      <c r="J440" s="38">
        <v>202205</v>
      </c>
    </row>
    <row r="441" spans="1:10" ht="12" customHeight="1" x14ac:dyDescent="0.25">
      <c r="A441" s="6">
        <v>44707</v>
      </c>
      <c r="B441" s="7">
        <v>142716118</v>
      </c>
      <c r="C441" s="3">
        <v>5540246172669</v>
      </c>
      <c r="D441" s="6">
        <v>44711</v>
      </c>
      <c r="E441" s="8">
        <v>557</v>
      </c>
      <c r="F441" s="30" t="str">
        <f>VLOOKUP(Commandes[[#This Row],[Article Commande]],'Catégorie des articles'!A:D,4,0)</f>
        <v>CREMERIE</v>
      </c>
      <c r="G441" s="38">
        <v>202205</v>
      </c>
      <c r="H441" s="37" t="str">
        <f>Commandes[[#This Row],[Num CDE]]&amp;Commandes[[#This Row],[AnnéeMois]]</f>
        <v>142716118202205</v>
      </c>
      <c r="I441" t="str">
        <f>Commandes[[#This Row],[AnnéeMois]]&amp;Commandes[[#This Row],[Famille de Produit]]</f>
        <v>202205CREMERIE</v>
      </c>
      <c r="J441" s="38">
        <v>202205</v>
      </c>
    </row>
    <row r="442" spans="1:10" ht="12" customHeight="1" x14ac:dyDescent="0.25">
      <c r="A442" s="9">
        <v>44707</v>
      </c>
      <c r="B442" s="10">
        <v>142716118</v>
      </c>
      <c r="C442" s="3">
        <v>5540246188175</v>
      </c>
      <c r="D442" s="9">
        <v>44711</v>
      </c>
      <c r="E442" s="11">
        <v>232</v>
      </c>
      <c r="F442" s="30" t="str">
        <f>VLOOKUP(Commandes[[#This Row],[Article Commande]],'Catégorie des articles'!A:D,4,0)</f>
        <v>CREMERIE</v>
      </c>
      <c r="G442" s="38">
        <v>202205</v>
      </c>
      <c r="H442" s="37" t="str">
        <f>Commandes[[#This Row],[Num CDE]]&amp;Commandes[[#This Row],[AnnéeMois]]</f>
        <v>142716118202205</v>
      </c>
      <c r="I442" t="str">
        <f>Commandes[[#This Row],[AnnéeMois]]&amp;Commandes[[#This Row],[Famille de Produit]]</f>
        <v>202205CREMERIE</v>
      </c>
      <c r="J442" s="38">
        <v>202205</v>
      </c>
    </row>
    <row r="443" spans="1:10" ht="12" customHeight="1" x14ac:dyDescent="0.25">
      <c r="A443" s="9">
        <v>44707</v>
      </c>
      <c r="B443" s="10">
        <v>142716119</v>
      </c>
      <c r="C443" s="3">
        <v>5540246188200</v>
      </c>
      <c r="D443" s="9">
        <v>44711</v>
      </c>
      <c r="E443" s="11">
        <v>743</v>
      </c>
      <c r="F443" s="30" t="str">
        <f>VLOOKUP(Commandes[[#This Row],[Article Commande]],'Catégorie des articles'!A:D,4,0)</f>
        <v>CREMERIE</v>
      </c>
      <c r="G443" s="38">
        <v>202205</v>
      </c>
      <c r="H443" s="37" t="str">
        <f>Commandes[[#This Row],[Num CDE]]&amp;Commandes[[#This Row],[AnnéeMois]]</f>
        <v>142716119202205</v>
      </c>
      <c r="I443" t="str">
        <f>Commandes[[#This Row],[AnnéeMois]]&amp;Commandes[[#This Row],[Famille de Produit]]</f>
        <v>202205CREMERIE</v>
      </c>
      <c r="J443" s="38">
        <v>202205</v>
      </c>
    </row>
    <row r="444" spans="1:10" ht="12" customHeight="1" x14ac:dyDescent="0.25">
      <c r="A444" s="9">
        <v>44707</v>
      </c>
      <c r="B444" s="10">
        <v>142716122</v>
      </c>
      <c r="C444" s="3">
        <v>5540246185429</v>
      </c>
      <c r="D444" s="9">
        <v>44711</v>
      </c>
      <c r="E444" s="11">
        <v>140</v>
      </c>
      <c r="F444" s="30" t="str">
        <f>VLOOKUP(Commandes[[#This Row],[Article Commande]],'Catégorie des articles'!A:D,4,0)</f>
        <v>CREMERIE</v>
      </c>
      <c r="G444" s="38">
        <v>202205</v>
      </c>
      <c r="H444" s="37" t="str">
        <f>Commandes[[#This Row],[Num CDE]]&amp;Commandes[[#This Row],[AnnéeMois]]</f>
        <v>142716122202205</v>
      </c>
      <c r="I444" t="str">
        <f>Commandes[[#This Row],[AnnéeMois]]&amp;Commandes[[#This Row],[Famille de Produit]]</f>
        <v>202205CREMERIE</v>
      </c>
      <c r="J444" s="38">
        <v>202205</v>
      </c>
    </row>
    <row r="445" spans="1:10" ht="12" customHeight="1" x14ac:dyDescent="0.25">
      <c r="A445" s="6">
        <v>44707</v>
      </c>
      <c r="B445" s="7">
        <v>142716122</v>
      </c>
      <c r="C445" s="3">
        <v>5540246186325</v>
      </c>
      <c r="D445" s="6">
        <v>44711</v>
      </c>
      <c r="E445" s="8">
        <v>279</v>
      </c>
      <c r="F445" s="30" t="str">
        <f>VLOOKUP(Commandes[[#This Row],[Article Commande]],'Catégorie des articles'!A:D,4,0)</f>
        <v>CREMERIE</v>
      </c>
      <c r="G445" s="38">
        <v>202205</v>
      </c>
      <c r="H445" s="37" t="str">
        <f>Commandes[[#This Row],[Num CDE]]&amp;Commandes[[#This Row],[AnnéeMois]]</f>
        <v>142716122202205</v>
      </c>
      <c r="I445" t="str">
        <f>Commandes[[#This Row],[AnnéeMois]]&amp;Commandes[[#This Row],[Famille de Produit]]</f>
        <v>202205CREMERIE</v>
      </c>
      <c r="J445" s="38">
        <v>202205</v>
      </c>
    </row>
    <row r="446" spans="1:10" ht="12" customHeight="1" x14ac:dyDescent="0.25">
      <c r="A446" s="6">
        <v>44707</v>
      </c>
      <c r="B446" s="7">
        <v>142716131</v>
      </c>
      <c r="C446" s="3">
        <v>5540246183558</v>
      </c>
      <c r="D446" s="6">
        <v>44721</v>
      </c>
      <c r="E446" s="8">
        <v>3898</v>
      </c>
      <c r="F446" s="30" t="str">
        <f>VLOOKUP(Commandes[[#This Row],[Article Commande]],'Catégorie des articles'!A:D,4,0)</f>
        <v>MIX LEGUMES</v>
      </c>
      <c r="G446" s="38">
        <v>202205</v>
      </c>
      <c r="H446" s="37" t="str">
        <f>Commandes[[#This Row],[Num CDE]]&amp;Commandes[[#This Row],[AnnéeMois]]</f>
        <v>142716131202205</v>
      </c>
      <c r="I446" t="str">
        <f>Commandes[[#This Row],[AnnéeMois]]&amp;Commandes[[#This Row],[Famille de Produit]]</f>
        <v>202205MIX LEGUMES</v>
      </c>
      <c r="J446" s="38">
        <v>202205</v>
      </c>
    </row>
    <row r="447" spans="1:10" ht="12" customHeight="1" x14ac:dyDescent="0.25">
      <c r="A447" s="9">
        <v>44707</v>
      </c>
      <c r="B447" s="10">
        <v>142716134</v>
      </c>
      <c r="C447" s="3">
        <v>5540246188224</v>
      </c>
      <c r="D447" s="9">
        <v>44727</v>
      </c>
      <c r="E447" s="11">
        <v>2413</v>
      </c>
      <c r="F447" s="30" t="str">
        <f>VLOOKUP(Commandes[[#This Row],[Article Commande]],'Catégorie des articles'!A:D,4,0)</f>
        <v>VOLAILLE</v>
      </c>
      <c r="G447" s="38">
        <v>202205</v>
      </c>
      <c r="H447" s="37" t="str">
        <f>Commandes[[#This Row],[Num CDE]]&amp;Commandes[[#This Row],[AnnéeMois]]</f>
        <v>142716134202205</v>
      </c>
      <c r="I447" t="str">
        <f>Commandes[[#This Row],[AnnéeMois]]&amp;Commandes[[#This Row],[Famille de Produit]]</f>
        <v>202205VOLAILLE</v>
      </c>
      <c r="J447" s="38">
        <v>202205</v>
      </c>
    </row>
    <row r="448" spans="1:10" ht="12" customHeight="1" x14ac:dyDescent="0.25">
      <c r="A448" s="9">
        <v>44707</v>
      </c>
      <c r="B448" s="10">
        <v>142716136</v>
      </c>
      <c r="C448" s="3">
        <v>5540246192907</v>
      </c>
      <c r="D448" s="9">
        <v>44732</v>
      </c>
      <c r="E448" s="11">
        <v>14477</v>
      </c>
      <c r="F448" s="30" t="str">
        <f>VLOOKUP(Commandes[[#This Row],[Article Commande]],'Catégorie des articles'!A:D,4,0)</f>
        <v>VOLAILLE</v>
      </c>
      <c r="G448" s="38">
        <v>202205</v>
      </c>
      <c r="H448" s="37" t="str">
        <f>Commandes[[#This Row],[Num CDE]]&amp;Commandes[[#This Row],[AnnéeMois]]</f>
        <v>142716136202205</v>
      </c>
      <c r="I448" t="str">
        <f>Commandes[[#This Row],[AnnéeMois]]&amp;Commandes[[#This Row],[Famille de Produit]]</f>
        <v>202205VOLAILLE</v>
      </c>
      <c r="J448" s="38">
        <v>202205</v>
      </c>
    </row>
    <row r="449" spans="1:10" ht="12" customHeight="1" x14ac:dyDescent="0.25">
      <c r="A449" s="6">
        <v>44707</v>
      </c>
      <c r="B449" s="7">
        <v>142716137</v>
      </c>
      <c r="C449" s="3">
        <v>5540246193878</v>
      </c>
      <c r="D449" s="6">
        <v>44719</v>
      </c>
      <c r="E449" s="8">
        <v>11136</v>
      </c>
      <c r="F449" s="30" t="str">
        <f>VLOOKUP(Commandes[[#This Row],[Article Commande]],'Catégorie des articles'!A:D,4,0)</f>
        <v>VOLAILLE</v>
      </c>
      <c r="G449" s="38">
        <v>202205</v>
      </c>
      <c r="H449" s="37" t="str">
        <f>Commandes[[#This Row],[Num CDE]]&amp;Commandes[[#This Row],[AnnéeMois]]</f>
        <v>142716137202205</v>
      </c>
      <c r="I449" t="str">
        <f>Commandes[[#This Row],[AnnéeMois]]&amp;Commandes[[#This Row],[Famille de Produit]]</f>
        <v>202205VOLAILLE</v>
      </c>
      <c r="J449" s="38">
        <v>202205</v>
      </c>
    </row>
    <row r="450" spans="1:10" ht="12" customHeight="1" x14ac:dyDescent="0.25">
      <c r="A450" s="9">
        <v>44707</v>
      </c>
      <c r="B450" s="10">
        <v>142716138</v>
      </c>
      <c r="C450" s="3">
        <v>5540246186352</v>
      </c>
      <c r="D450" s="9">
        <v>44725</v>
      </c>
      <c r="E450" s="11">
        <v>8457</v>
      </c>
      <c r="F450" s="30" t="str">
        <f>VLOOKUP(Commandes[[#This Row],[Article Commande]],'Catégorie des articles'!A:D,4,0)</f>
        <v>MIX LEGUMES</v>
      </c>
      <c r="G450" s="38">
        <v>202205</v>
      </c>
      <c r="H450" s="37" t="str">
        <f>Commandes[[#This Row],[Num CDE]]&amp;Commandes[[#This Row],[AnnéeMois]]</f>
        <v>142716138202205</v>
      </c>
      <c r="I450" t="str">
        <f>Commandes[[#This Row],[AnnéeMois]]&amp;Commandes[[#This Row],[Famille de Produit]]</f>
        <v>202205MIX LEGUMES</v>
      </c>
      <c r="J450" s="38">
        <v>202205</v>
      </c>
    </row>
    <row r="451" spans="1:10" ht="12" customHeight="1" x14ac:dyDescent="0.25">
      <c r="A451" s="6">
        <v>44710</v>
      </c>
      <c r="B451" s="7">
        <v>142716150</v>
      </c>
      <c r="C451" s="3">
        <v>5540246172978</v>
      </c>
      <c r="D451" s="6">
        <v>44712</v>
      </c>
      <c r="E451" s="8">
        <v>1253</v>
      </c>
      <c r="F451" s="30" t="str">
        <f>VLOOKUP(Commandes[[#This Row],[Article Commande]],'Catégorie des articles'!A:D,4,0)</f>
        <v>CREMERIE</v>
      </c>
      <c r="G451" s="38">
        <v>202205</v>
      </c>
      <c r="H451" s="37" t="str">
        <f>Commandes[[#This Row],[Num CDE]]&amp;Commandes[[#This Row],[AnnéeMois]]</f>
        <v>142716150202205</v>
      </c>
      <c r="I451" t="str">
        <f>Commandes[[#This Row],[AnnéeMois]]&amp;Commandes[[#This Row],[Famille de Produit]]</f>
        <v>202205CREMERIE</v>
      </c>
      <c r="J451" s="38">
        <v>202205</v>
      </c>
    </row>
    <row r="452" spans="1:10" ht="12" customHeight="1" x14ac:dyDescent="0.25">
      <c r="A452" s="6">
        <v>44710</v>
      </c>
      <c r="B452" s="7">
        <v>142716150</v>
      </c>
      <c r="C452" s="3">
        <v>5540246176699</v>
      </c>
      <c r="D452" s="6">
        <v>44712</v>
      </c>
      <c r="E452" s="8">
        <v>3132</v>
      </c>
      <c r="F452" s="30" t="str">
        <f>VLOOKUP(Commandes[[#This Row],[Article Commande]],'Catégorie des articles'!A:D,4,0)</f>
        <v>CREMERIE</v>
      </c>
      <c r="G452" s="38">
        <v>202205</v>
      </c>
      <c r="H452" s="37" t="str">
        <f>Commandes[[#This Row],[Num CDE]]&amp;Commandes[[#This Row],[AnnéeMois]]</f>
        <v>142716150202205</v>
      </c>
      <c r="I452" t="str">
        <f>Commandes[[#This Row],[AnnéeMois]]&amp;Commandes[[#This Row],[Famille de Produit]]</f>
        <v>202205CREMERIE</v>
      </c>
      <c r="J452" s="38">
        <v>202205</v>
      </c>
    </row>
    <row r="453" spans="1:10" ht="12" customHeight="1" x14ac:dyDescent="0.25">
      <c r="A453" s="9">
        <v>44710</v>
      </c>
      <c r="B453" s="10">
        <v>142716150</v>
      </c>
      <c r="C453" s="3">
        <v>5540246192102</v>
      </c>
      <c r="D453" s="9">
        <v>44712</v>
      </c>
      <c r="E453" s="11">
        <v>4009</v>
      </c>
      <c r="F453" s="30" t="str">
        <f>VLOOKUP(Commandes[[#This Row],[Article Commande]],'Catégorie des articles'!A:D,4,0)</f>
        <v>CREMERIE</v>
      </c>
      <c r="G453" s="38">
        <v>202205</v>
      </c>
      <c r="H453" s="37" t="str">
        <f>Commandes[[#This Row],[Num CDE]]&amp;Commandes[[#This Row],[AnnéeMois]]</f>
        <v>142716150202205</v>
      </c>
      <c r="I453" t="str">
        <f>Commandes[[#This Row],[AnnéeMois]]&amp;Commandes[[#This Row],[Famille de Produit]]</f>
        <v>202205CREMERIE</v>
      </c>
      <c r="J453" s="38">
        <v>202205</v>
      </c>
    </row>
    <row r="454" spans="1:10" ht="12" customHeight="1" x14ac:dyDescent="0.25">
      <c r="A454" s="6">
        <v>44710</v>
      </c>
      <c r="B454" s="7">
        <v>142716151</v>
      </c>
      <c r="C454" s="3">
        <v>5540246176294</v>
      </c>
      <c r="D454" s="6">
        <v>44712</v>
      </c>
      <c r="E454" s="8">
        <v>2228</v>
      </c>
      <c r="F454" s="30" t="str">
        <f>VLOOKUP(Commandes[[#This Row],[Article Commande]],'Catégorie des articles'!A:D,4,0)</f>
        <v>CREMERIE</v>
      </c>
      <c r="G454" s="38">
        <v>202205</v>
      </c>
      <c r="H454" s="37" t="str">
        <f>Commandes[[#This Row],[Num CDE]]&amp;Commandes[[#This Row],[AnnéeMois]]</f>
        <v>142716151202205</v>
      </c>
      <c r="I454" t="str">
        <f>Commandes[[#This Row],[AnnéeMois]]&amp;Commandes[[#This Row],[Famille de Produit]]</f>
        <v>202205CREMERIE</v>
      </c>
      <c r="J454" s="38">
        <v>202205</v>
      </c>
    </row>
    <row r="455" spans="1:10" ht="12" customHeight="1" x14ac:dyDescent="0.25">
      <c r="A455" s="9">
        <v>44710</v>
      </c>
      <c r="B455" s="10">
        <v>142716151</v>
      </c>
      <c r="C455" s="3">
        <v>5540246176295</v>
      </c>
      <c r="D455" s="9">
        <v>44712</v>
      </c>
      <c r="E455" s="11">
        <v>7424</v>
      </c>
      <c r="F455" s="30" t="str">
        <f>VLOOKUP(Commandes[[#This Row],[Article Commande]],'Catégorie des articles'!A:D,4,0)</f>
        <v>CREMERIE</v>
      </c>
      <c r="G455" s="38">
        <v>202205</v>
      </c>
      <c r="H455" s="37" t="str">
        <f>Commandes[[#This Row],[Num CDE]]&amp;Commandes[[#This Row],[AnnéeMois]]</f>
        <v>142716151202205</v>
      </c>
      <c r="I455" t="str">
        <f>Commandes[[#This Row],[AnnéeMois]]&amp;Commandes[[#This Row],[Famille de Produit]]</f>
        <v>202205CREMERIE</v>
      </c>
      <c r="J455" s="38">
        <v>202205</v>
      </c>
    </row>
    <row r="456" spans="1:10" ht="12" customHeight="1" x14ac:dyDescent="0.25">
      <c r="A456" s="9">
        <v>44710</v>
      </c>
      <c r="B456" s="10">
        <v>142716151</v>
      </c>
      <c r="C456" s="3">
        <v>5540246188200</v>
      </c>
      <c r="D456" s="9">
        <v>44712</v>
      </c>
      <c r="E456" s="11">
        <v>1485</v>
      </c>
      <c r="F456" s="30" t="str">
        <f>VLOOKUP(Commandes[[#This Row],[Article Commande]],'Catégorie des articles'!A:D,4,0)</f>
        <v>CREMERIE</v>
      </c>
      <c r="G456" s="38">
        <v>202205</v>
      </c>
      <c r="H456" s="37" t="str">
        <f>Commandes[[#This Row],[Num CDE]]&amp;Commandes[[#This Row],[AnnéeMois]]</f>
        <v>142716151202205</v>
      </c>
      <c r="I456" t="str">
        <f>Commandes[[#This Row],[AnnéeMois]]&amp;Commandes[[#This Row],[Famille de Produit]]</f>
        <v>202205CREMERIE</v>
      </c>
      <c r="J456" s="38">
        <v>202205</v>
      </c>
    </row>
    <row r="457" spans="1:10" ht="12" customHeight="1" x14ac:dyDescent="0.25">
      <c r="A457" s="9">
        <v>44711</v>
      </c>
      <c r="B457" s="10">
        <v>142716168</v>
      </c>
      <c r="C457" s="3">
        <v>5540246192264</v>
      </c>
      <c r="D457" s="9">
        <v>44738</v>
      </c>
      <c r="E457" s="11">
        <v>372</v>
      </c>
      <c r="F457" s="30" t="str">
        <f>VLOOKUP(Commandes[[#This Row],[Article Commande]],'Catégorie des articles'!A:D,4,0)</f>
        <v>CREMERIE</v>
      </c>
      <c r="G457" s="38">
        <v>202205</v>
      </c>
      <c r="H457" s="37" t="str">
        <f>Commandes[[#This Row],[Num CDE]]&amp;Commandes[[#This Row],[AnnéeMois]]</f>
        <v>142716168202205</v>
      </c>
      <c r="I457" t="str">
        <f>Commandes[[#This Row],[AnnéeMois]]&amp;Commandes[[#This Row],[Famille de Produit]]</f>
        <v>202205CREMERIE</v>
      </c>
      <c r="J457" s="38">
        <v>202205</v>
      </c>
    </row>
    <row r="458" spans="1:10" ht="12" customHeight="1" x14ac:dyDescent="0.25">
      <c r="A458" s="6">
        <v>44711</v>
      </c>
      <c r="B458" s="7">
        <v>142716168</v>
      </c>
      <c r="C458" s="3">
        <v>5540246192265</v>
      </c>
      <c r="D458" s="6">
        <v>44738</v>
      </c>
      <c r="E458" s="8">
        <v>1411</v>
      </c>
      <c r="F458" s="30" t="str">
        <f>VLOOKUP(Commandes[[#This Row],[Article Commande]],'Catégorie des articles'!A:D,4,0)</f>
        <v>CREMERIE</v>
      </c>
      <c r="G458" s="38">
        <v>202205</v>
      </c>
      <c r="H458" s="37" t="str">
        <f>Commandes[[#This Row],[Num CDE]]&amp;Commandes[[#This Row],[AnnéeMois]]</f>
        <v>142716168202205</v>
      </c>
      <c r="I458" t="str">
        <f>Commandes[[#This Row],[AnnéeMois]]&amp;Commandes[[#This Row],[Famille de Produit]]</f>
        <v>202205CREMERIE</v>
      </c>
      <c r="J458" s="38">
        <v>202205</v>
      </c>
    </row>
    <row r="459" spans="1:10" ht="12" customHeight="1" x14ac:dyDescent="0.25">
      <c r="A459" s="6">
        <v>44711</v>
      </c>
      <c r="B459" s="7">
        <v>142716170</v>
      </c>
      <c r="C459" s="3">
        <v>5540246176295</v>
      </c>
      <c r="D459" s="6">
        <v>44713</v>
      </c>
      <c r="E459" s="8">
        <v>7424</v>
      </c>
      <c r="F459" s="30" t="str">
        <f>VLOOKUP(Commandes[[#This Row],[Article Commande]],'Catégorie des articles'!A:D,4,0)</f>
        <v>CREMERIE</v>
      </c>
      <c r="G459" s="38">
        <v>202205</v>
      </c>
      <c r="H459" s="37" t="str">
        <f>Commandes[[#This Row],[Num CDE]]&amp;Commandes[[#This Row],[AnnéeMois]]</f>
        <v>142716170202205</v>
      </c>
      <c r="I459" t="str">
        <f>Commandes[[#This Row],[AnnéeMois]]&amp;Commandes[[#This Row],[Famille de Produit]]</f>
        <v>202205CREMERIE</v>
      </c>
      <c r="J459" s="38">
        <v>202205</v>
      </c>
    </row>
    <row r="460" spans="1:10" ht="12" customHeight="1" x14ac:dyDescent="0.25">
      <c r="A460" s="9">
        <v>44711</v>
      </c>
      <c r="B460" s="10">
        <v>142716170</v>
      </c>
      <c r="C460" s="3">
        <v>5540246187987</v>
      </c>
      <c r="D460" s="9">
        <v>44713</v>
      </c>
      <c r="E460" s="11">
        <v>2228</v>
      </c>
      <c r="F460" s="30" t="str">
        <f>VLOOKUP(Commandes[[#This Row],[Article Commande]],'Catégorie des articles'!A:D,4,0)</f>
        <v>CREMERIE</v>
      </c>
      <c r="G460" s="38">
        <v>202205</v>
      </c>
      <c r="H460" s="37" t="str">
        <f>Commandes[[#This Row],[Num CDE]]&amp;Commandes[[#This Row],[AnnéeMois]]</f>
        <v>142716170202205</v>
      </c>
      <c r="I460" t="str">
        <f>Commandes[[#This Row],[AnnéeMois]]&amp;Commandes[[#This Row],[Famille de Produit]]</f>
        <v>202205CREMERIE</v>
      </c>
      <c r="J460" s="38">
        <v>202205</v>
      </c>
    </row>
    <row r="461" spans="1:10" ht="12" customHeight="1" x14ac:dyDescent="0.25">
      <c r="A461" s="9">
        <v>44711</v>
      </c>
      <c r="B461" s="10">
        <v>142716176</v>
      </c>
      <c r="C461" s="3">
        <v>5540246185429</v>
      </c>
      <c r="D461" s="9">
        <v>44714</v>
      </c>
      <c r="E461" s="11">
        <v>140</v>
      </c>
      <c r="F461" s="30" t="str">
        <f>VLOOKUP(Commandes[[#This Row],[Article Commande]],'Catégorie des articles'!A:D,4,0)</f>
        <v>CREMERIE</v>
      </c>
      <c r="G461" s="38">
        <v>202205</v>
      </c>
      <c r="H461" s="37" t="str">
        <f>Commandes[[#This Row],[Num CDE]]&amp;Commandes[[#This Row],[AnnéeMois]]</f>
        <v>142716176202205</v>
      </c>
      <c r="I461" t="str">
        <f>Commandes[[#This Row],[AnnéeMois]]&amp;Commandes[[#This Row],[Famille de Produit]]</f>
        <v>202205CREMERIE</v>
      </c>
      <c r="J461" s="38">
        <v>202205</v>
      </c>
    </row>
    <row r="462" spans="1:10" ht="12" customHeight="1" x14ac:dyDescent="0.25">
      <c r="A462" s="9">
        <v>44711</v>
      </c>
      <c r="B462" s="10">
        <v>142716182</v>
      </c>
      <c r="C462" s="3">
        <v>5540246171759</v>
      </c>
      <c r="D462" s="9">
        <v>44719</v>
      </c>
      <c r="E462" s="11">
        <v>3759</v>
      </c>
      <c r="F462" s="30" t="str">
        <f>VLOOKUP(Commandes[[#This Row],[Article Commande]],'Catégorie des articles'!A:D,4,0)</f>
        <v>MIX LEGUMES</v>
      </c>
      <c r="G462" s="38">
        <v>202205</v>
      </c>
      <c r="H462" s="37" t="str">
        <f>Commandes[[#This Row],[Num CDE]]&amp;Commandes[[#This Row],[AnnéeMois]]</f>
        <v>142716182202205</v>
      </c>
      <c r="I462" t="str">
        <f>Commandes[[#This Row],[AnnéeMois]]&amp;Commandes[[#This Row],[Famille de Produit]]</f>
        <v>202205MIX LEGUMES</v>
      </c>
      <c r="J462" s="38">
        <v>202205</v>
      </c>
    </row>
    <row r="463" spans="1:10" ht="12" customHeight="1" x14ac:dyDescent="0.25">
      <c r="A463" s="6">
        <v>44711</v>
      </c>
      <c r="B463" s="7">
        <v>142716182</v>
      </c>
      <c r="C463" s="3">
        <v>5540246177132</v>
      </c>
      <c r="D463" s="6">
        <v>44719</v>
      </c>
      <c r="E463" s="8">
        <v>8352</v>
      </c>
      <c r="F463" s="30" t="str">
        <f>VLOOKUP(Commandes[[#This Row],[Article Commande]],'Catégorie des articles'!A:D,4,0)</f>
        <v>MIX LEGUMES</v>
      </c>
      <c r="G463" s="38">
        <v>202205</v>
      </c>
      <c r="H463" s="37" t="str">
        <f>Commandes[[#This Row],[Num CDE]]&amp;Commandes[[#This Row],[AnnéeMois]]</f>
        <v>142716182202205</v>
      </c>
      <c r="I463" t="str">
        <f>Commandes[[#This Row],[AnnéeMois]]&amp;Commandes[[#This Row],[Famille de Produit]]</f>
        <v>202205MIX LEGUMES</v>
      </c>
      <c r="J463" s="38">
        <v>202205</v>
      </c>
    </row>
    <row r="464" spans="1:10" ht="12" customHeight="1" x14ac:dyDescent="0.25">
      <c r="A464" s="9">
        <v>44711</v>
      </c>
      <c r="B464" s="10">
        <v>142716182</v>
      </c>
      <c r="C464" s="3">
        <v>5540246183562</v>
      </c>
      <c r="D464" s="9">
        <v>44719</v>
      </c>
      <c r="E464" s="11">
        <v>696</v>
      </c>
      <c r="F464" s="30" t="str">
        <f>VLOOKUP(Commandes[[#This Row],[Article Commande]],'Catégorie des articles'!A:D,4,0)</f>
        <v>MIX LEGUMES</v>
      </c>
      <c r="G464" s="38">
        <v>202205</v>
      </c>
      <c r="H464" s="37" t="str">
        <f>Commandes[[#This Row],[Num CDE]]&amp;Commandes[[#This Row],[AnnéeMois]]</f>
        <v>142716182202205</v>
      </c>
      <c r="I464" t="str">
        <f>Commandes[[#This Row],[AnnéeMois]]&amp;Commandes[[#This Row],[Famille de Produit]]</f>
        <v>202205MIX LEGUMES</v>
      </c>
      <c r="J464" s="38">
        <v>202205</v>
      </c>
    </row>
    <row r="465" spans="1:10" ht="12" customHeight="1" x14ac:dyDescent="0.25">
      <c r="A465" s="6">
        <v>44711</v>
      </c>
      <c r="B465" s="7">
        <v>142716182</v>
      </c>
      <c r="C465" s="3">
        <v>5540246192518</v>
      </c>
      <c r="D465" s="6">
        <v>44719</v>
      </c>
      <c r="E465" s="8">
        <v>8770</v>
      </c>
      <c r="F465" s="30" t="str">
        <f>VLOOKUP(Commandes[[#This Row],[Article Commande]],'Catégorie des articles'!A:D,4,0)</f>
        <v>MIX LEGUMES</v>
      </c>
      <c r="G465" s="38">
        <v>202205</v>
      </c>
      <c r="H465" s="37" t="str">
        <f>Commandes[[#This Row],[Num CDE]]&amp;Commandes[[#This Row],[AnnéeMois]]</f>
        <v>142716182202205</v>
      </c>
      <c r="I465" t="str">
        <f>Commandes[[#This Row],[AnnéeMois]]&amp;Commandes[[#This Row],[Famille de Produit]]</f>
        <v>202205MIX LEGUMES</v>
      </c>
      <c r="J465" s="38">
        <v>202205</v>
      </c>
    </row>
    <row r="466" spans="1:10" ht="12" customHeight="1" x14ac:dyDescent="0.25">
      <c r="A466" s="9">
        <v>44711</v>
      </c>
      <c r="B466" s="10">
        <v>142716192</v>
      </c>
      <c r="C466" s="3">
        <v>5540246181061</v>
      </c>
      <c r="D466" s="9">
        <v>44731</v>
      </c>
      <c r="E466" s="11">
        <v>6615</v>
      </c>
      <c r="F466" s="30" t="str">
        <f>VLOOKUP(Commandes[[#This Row],[Article Commande]],'Catégorie des articles'!A:D,4,0)</f>
        <v>VOLAILLE</v>
      </c>
      <c r="G466" s="38">
        <v>202205</v>
      </c>
      <c r="H466" s="37" t="str">
        <f>Commandes[[#This Row],[Num CDE]]&amp;Commandes[[#This Row],[AnnéeMois]]</f>
        <v>142716192202205</v>
      </c>
      <c r="I466" t="str">
        <f>Commandes[[#This Row],[AnnéeMois]]&amp;Commandes[[#This Row],[Famille de Produit]]</f>
        <v>202205VOLAILLE</v>
      </c>
      <c r="J466" s="38">
        <v>202205</v>
      </c>
    </row>
    <row r="467" spans="1:10" ht="12" customHeight="1" x14ac:dyDescent="0.25">
      <c r="A467" s="6">
        <v>44711</v>
      </c>
      <c r="B467" s="7">
        <v>142716192</v>
      </c>
      <c r="C467" s="3">
        <v>5540246183547</v>
      </c>
      <c r="D467" s="6">
        <v>44731</v>
      </c>
      <c r="E467" s="8">
        <v>10023</v>
      </c>
      <c r="F467" s="30" t="str">
        <f>VLOOKUP(Commandes[[#This Row],[Article Commande]],'Catégorie des articles'!A:D,4,0)</f>
        <v>VOLAILLE</v>
      </c>
      <c r="G467" s="38">
        <v>202205</v>
      </c>
      <c r="H467" s="37" t="str">
        <f>Commandes[[#This Row],[Num CDE]]&amp;Commandes[[#This Row],[AnnéeMois]]</f>
        <v>142716192202205</v>
      </c>
      <c r="I467" t="str">
        <f>Commandes[[#This Row],[AnnéeMois]]&amp;Commandes[[#This Row],[Famille de Produit]]</f>
        <v>202205VOLAILLE</v>
      </c>
      <c r="J467" s="38">
        <v>202205</v>
      </c>
    </row>
    <row r="468" spans="1:10" ht="12" customHeight="1" x14ac:dyDescent="0.25">
      <c r="A468" s="9">
        <v>44711</v>
      </c>
      <c r="B468" s="10">
        <v>142716192</v>
      </c>
      <c r="C468" s="3">
        <v>5540246185278</v>
      </c>
      <c r="D468" s="9">
        <v>44731</v>
      </c>
      <c r="E468" s="11">
        <v>1120</v>
      </c>
      <c r="F468" s="30" t="str">
        <f>VLOOKUP(Commandes[[#This Row],[Article Commande]],'Catégorie des articles'!A:D,4,0)</f>
        <v>VOLAILLE</v>
      </c>
      <c r="G468" s="38">
        <v>202205</v>
      </c>
      <c r="H468" s="37" t="str">
        <f>Commandes[[#This Row],[Num CDE]]&amp;Commandes[[#This Row],[AnnéeMois]]</f>
        <v>142716192202205</v>
      </c>
      <c r="I468" t="str">
        <f>Commandes[[#This Row],[AnnéeMois]]&amp;Commandes[[#This Row],[Famille de Produit]]</f>
        <v>202205VOLAILLE</v>
      </c>
      <c r="J468" s="38">
        <v>202205</v>
      </c>
    </row>
    <row r="469" spans="1:10" ht="12" customHeight="1" x14ac:dyDescent="0.25">
      <c r="A469" s="9">
        <v>44712</v>
      </c>
      <c r="B469" s="10">
        <v>142716209</v>
      </c>
      <c r="C469" s="3">
        <v>5540246187987</v>
      </c>
      <c r="D469" s="9">
        <v>44714</v>
      </c>
      <c r="E469" s="11">
        <v>2228</v>
      </c>
      <c r="F469" s="30" t="str">
        <f>VLOOKUP(Commandes[[#This Row],[Article Commande]],'Catégorie des articles'!A:D,4,0)</f>
        <v>CREMERIE</v>
      </c>
      <c r="G469" s="38">
        <v>202205</v>
      </c>
      <c r="H469" s="37" t="str">
        <f>Commandes[[#This Row],[Num CDE]]&amp;Commandes[[#This Row],[AnnéeMois]]</f>
        <v>142716209202205</v>
      </c>
      <c r="I469" t="str">
        <f>Commandes[[#This Row],[AnnéeMois]]&amp;Commandes[[#This Row],[Famille de Produit]]</f>
        <v>202205CREMERIE</v>
      </c>
      <c r="J469" s="38">
        <v>202205</v>
      </c>
    </row>
    <row r="470" spans="1:10" ht="12" customHeight="1" x14ac:dyDescent="0.25">
      <c r="A470" s="9">
        <v>44712</v>
      </c>
      <c r="B470" s="10">
        <v>142716210</v>
      </c>
      <c r="C470" s="3">
        <v>5540246176699</v>
      </c>
      <c r="D470" s="9">
        <v>44714</v>
      </c>
      <c r="E470" s="11">
        <v>1044</v>
      </c>
      <c r="F470" s="30" t="str">
        <f>VLOOKUP(Commandes[[#This Row],[Article Commande]],'Catégorie des articles'!A:D,4,0)</f>
        <v>CREMERIE</v>
      </c>
      <c r="G470" s="38">
        <v>202205</v>
      </c>
      <c r="H470" s="37" t="str">
        <f>Commandes[[#This Row],[Num CDE]]&amp;Commandes[[#This Row],[AnnéeMois]]</f>
        <v>142716210202205</v>
      </c>
      <c r="I470" t="str">
        <f>Commandes[[#This Row],[AnnéeMois]]&amp;Commandes[[#This Row],[Famille de Produit]]</f>
        <v>202205CREMERIE</v>
      </c>
      <c r="J470" s="38">
        <v>202205</v>
      </c>
    </row>
    <row r="471" spans="1:10" ht="12" customHeight="1" x14ac:dyDescent="0.25">
      <c r="A471" s="6">
        <v>44713</v>
      </c>
      <c r="B471" s="7">
        <v>142716223</v>
      </c>
      <c r="C471" s="3">
        <v>5540246172978</v>
      </c>
      <c r="D471" s="6">
        <v>44714</v>
      </c>
      <c r="E471" s="8">
        <v>836</v>
      </c>
      <c r="F471" s="30" t="str">
        <f>VLOOKUP(Commandes[[#This Row],[Article Commande]],'Catégorie des articles'!A:D,4,0)</f>
        <v>CREMERIE</v>
      </c>
      <c r="G471" s="38">
        <v>202206</v>
      </c>
      <c r="H471" s="37" t="str">
        <f>Commandes[[#This Row],[Num CDE]]&amp;Commandes[[#This Row],[AnnéeMois]]</f>
        <v>142716223202206</v>
      </c>
      <c r="I471" t="str">
        <f>Commandes[[#This Row],[AnnéeMois]]&amp;Commandes[[#This Row],[Famille de Produit]]</f>
        <v>202206CREMERIE</v>
      </c>
      <c r="J471" s="38">
        <v>202206</v>
      </c>
    </row>
    <row r="472" spans="1:10" ht="12" customHeight="1" x14ac:dyDescent="0.25">
      <c r="A472" s="9">
        <v>44713</v>
      </c>
      <c r="B472" s="10">
        <v>142716223</v>
      </c>
      <c r="C472" s="3">
        <v>5540246176699</v>
      </c>
      <c r="D472" s="9">
        <v>44714</v>
      </c>
      <c r="E472" s="11">
        <v>4176</v>
      </c>
      <c r="F472" s="30" t="str">
        <f>VLOOKUP(Commandes[[#This Row],[Article Commande]],'Catégorie des articles'!A:D,4,0)</f>
        <v>CREMERIE</v>
      </c>
      <c r="G472" s="38">
        <v>202206</v>
      </c>
      <c r="H472" s="37" t="str">
        <f>Commandes[[#This Row],[Num CDE]]&amp;Commandes[[#This Row],[AnnéeMois]]</f>
        <v>142716223202206</v>
      </c>
      <c r="I472" t="str">
        <f>Commandes[[#This Row],[AnnéeMois]]&amp;Commandes[[#This Row],[Famille de Produit]]</f>
        <v>202206CREMERIE</v>
      </c>
      <c r="J472" s="38">
        <v>202206</v>
      </c>
    </row>
    <row r="473" spans="1:10" ht="12" customHeight="1" x14ac:dyDescent="0.25">
      <c r="A473" s="9">
        <v>44713</v>
      </c>
      <c r="B473" s="10">
        <v>142716225</v>
      </c>
      <c r="C473" s="3">
        <v>5540246171933</v>
      </c>
      <c r="D473" s="9">
        <v>44717</v>
      </c>
      <c r="E473" s="11">
        <v>1114</v>
      </c>
      <c r="F473" s="30" t="str">
        <f>VLOOKUP(Commandes[[#This Row],[Article Commande]],'Catégorie des articles'!A:D,4,0)</f>
        <v>CREMERIE</v>
      </c>
      <c r="G473" s="38">
        <v>202206</v>
      </c>
      <c r="H473" s="37" t="str">
        <f>Commandes[[#This Row],[Num CDE]]&amp;Commandes[[#This Row],[AnnéeMois]]</f>
        <v>142716225202206</v>
      </c>
      <c r="I473" t="str">
        <f>Commandes[[#This Row],[AnnéeMois]]&amp;Commandes[[#This Row],[Famille de Produit]]</f>
        <v>202206CREMERIE</v>
      </c>
      <c r="J473" s="38">
        <v>202206</v>
      </c>
    </row>
    <row r="474" spans="1:10" ht="12" customHeight="1" x14ac:dyDescent="0.25">
      <c r="A474" s="6">
        <v>44713</v>
      </c>
      <c r="B474" s="7">
        <v>142716225</v>
      </c>
      <c r="C474" s="3">
        <v>5540246187987</v>
      </c>
      <c r="D474" s="6">
        <v>44717</v>
      </c>
      <c r="E474" s="8">
        <v>4455</v>
      </c>
      <c r="F474" s="30" t="str">
        <f>VLOOKUP(Commandes[[#This Row],[Article Commande]],'Catégorie des articles'!A:D,4,0)</f>
        <v>CREMERIE</v>
      </c>
      <c r="G474" s="38">
        <v>202206</v>
      </c>
      <c r="H474" s="37" t="str">
        <f>Commandes[[#This Row],[Num CDE]]&amp;Commandes[[#This Row],[AnnéeMois]]</f>
        <v>142716225202206</v>
      </c>
      <c r="I474" t="str">
        <f>Commandes[[#This Row],[AnnéeMois]]&amp;Commandes[[#This Row],[Famille de Produit]]</f>
        <v>202206CREMERIE</v>
      </c>
      <c r="J474" s="38">
        <v>202206</v>
      </c>
    </row>
    <row r="475" spans="1:10" ht="12" customHeight="1" x14ac:dyDescent="0.25">
      <c r="A475" s="9">
        <v>44713</v>
      </c>
      <c r="B475" s="10">
        <v>142716225</v>
      </c>
      <c r="C475" s="3">
        <v>5540246188200</v>
      </c>
      <c r="D475" s="9">
        <v>44717</v>
      </c>
      <c r="E475" s="11">
        <v>2228</v>
      </c>
      <c r="F475" s="30" t="str">
        <f>VLOOKUP(Commandes[[#This Row],[Article Commande]],'Catégorie des articles'!A:D,4,0)</f>
        <v>CREMERIE</v>
      </c>
      <c r="G475" s="38">
        <v>202206</v>
      </c>
      <c r="H475" s="37" t="str">
        <f>Commandes[[#This Row],[Num CDE]]&amp;Commandes[[#This Row],[AnnéeMois]]</f>
        <v>142716225202206</v>
      </c>
      <c r="I475" t="str">
        <f>Commandes[[#This Row],[AnnéeMois]]&amp;Commandes[[#This Row],[Famille de Produit]]</f>
        <v>202206CREMERIE</v>
      </c>
      <c r="J475" s="38">
        <v>202206</v>
      </c>
    </row>
    <row r="476" spans="1:10" ht="12" customHeight="1" x14ac:dyDescent="0.25">
      <c r="A476" s="9">
        <v>44713</v>
      </c>
      <c r="B476" s="10">
        <v>142716226</v>
      </c>
      <c r="C476" s="3">
        <v>5540246172978</v>
      </c>
      <c r="D476" s="9">
        <v>44717</v>
      </c>
      <c r="E476" s="11">
        <v>418</v>
      </c>
      <c r="F476" s="30" t="str">
        <f>VLOOKUP(Commandes[[#This Row],[Article Commande]],'Catégorie des articles'!A:D,4,0)</f>
        <v>CREMERIE</v>
      </c>
      <c r="G476" s="38">
        <v>202206</v>
      </c>
      <c r="H476" s="37" t="str">
        <f>Commandes[[#This Row],[Num CDE]]&amp;Commandes[[#This Row],[AnnéeMois]]</f>
        <v>142716226202206</v>
      </c>
      <c r="I476" t="str">
        <f>Commandes[[#This Row],[AnnéeMois]]&amp;Commandes[[#This Row],[Famille de Produit]]</f>
        <v>202206CREMERIE</v>
      </c>
      <c r="J476" s="38">
        <v>202206</v>
      </c>
    </row>
    <row r="477" spans="1:10" ht="12" customHeight="1" x14ac:dyDescent="0.25">
      <c r="A477" s="9">
        <v>44713</v>
      </c>
      <c r="B477" s="10">
        <v>142716226</v>
      </c>
      <c r="C477" s="3">
        <v>5540246174174</v>
      </c>
      <c r="D477" s="9">
        <v>44717</v>
      </c>
      <c r="E477" s="11">
        <v>696</v>
      </c>
      <c r="F477" s="30" t="str">
        <f>VLOOKUP(Commandes[[#This Row],[Article Commande]],'Catégorie des articles'!A:D,4,0)</f>
        <v>CREMERIE</v>
      </c>
      <c r="G477" s="38">
        <v>202206</v>
      </c>
      <c r="H477" s="37" t="str">
        <f>Commandes[[#This Row],[Num CDE]]&amp;Commandes[[#This Row],[AnnéeMois]]</f>
        <v>142716226202206</v>
      </c>
      <c r="I477" t="str">
        <f>Commandes[[#This Row],[AnnéeMois]]&amp;Commandes[[#This Row],[Famille de Produit]]</f>
        <v>202206CREMERIE</v>
      </c>
      <c r="J477" s="38">
        <v>202206</v>
      </c>
    </row>
    <row r="478" spans="1:10" ht="12" customHeight="1" x14ac:dyDescent="0.25">
      <c r="A478" s="9">
        <v>44713</v>
      </c>
      <c r="B478" s="10">
        <v>142716226</v>
      </c>
      <c r="C478" s="3">
        <v>5540246176699</v>
      </c>
      <c r="D478" s="9">
        <v>44717</v>
      </c>
      <c r="E478" s="11">
        <v>2088</v>
      </c>
      <c r="F478" s="30" t="str">
        <f>VLOOKUP(Commandes[[#This Row],[Article Commande]],'Catégorie des articles'!A:D,4,0)</f>
        <v>CREMERIE</v>
      </c>
      <c r="G478" s="38">
        <v>202206</v>
      </c>
      <c r="H478" s="37" t="str">
        <f>Commandes[[#This Row],[Num CDE]]&amp;Commandes[[#This Row],[AnnéeMois]]</f>
        <v>142716226202206</v>
      </c>
      <c r="I478" t="str">
        <f>Commandes[[#This Row],[AnnéeMois]]&amp;Commandes[[#This Row],[Famille de Produit]]</f>
        <v>202206CREMERIE</v>
      </c>
      <c r="J478" s="38">
        <v>202206</v>
      </c>
    </row>
    <row r="479" spans="1:10" ht="12" customHeight="1" x14ac:dyDescent="0.25">
      <c r="A479" s="9">
        <v>44713</v>
      </c>
      <c r="B479" s="10">
        <v>142716226</v>
      </c>
      <c r="C479" s="3">
        <v>5540246188175</v>
      </c>
      <c r="D479" s="9">
        <v>44717</v>
      </c>
      <c r="E479" s="11">
        <v>232</v>
      </c>
      <c r="F479" s="30" t="str">
        <f>VLOOKUP(Commandes[[#This Row],[Article Commande]],'Catégorie des articles'!A:D,4,0)</f>
        <v>CREMERIE</v>
      </c>
      <c r="G479" s="38">
        <v>202206</v>
      </c>
      <c r="H479" s="37" t="str">
        <f>Commandes[[#This Row],[Num CDE]]&amp;Commandes[[#This Row],[AnnéeMois]]</f>
        <v>142716226202206</v>
      </c>
      <c r="I479" t="str">
        <f>Commandes[[#This Row],[AnnéeMois]]&amp;Commandes[[#This Row],[Famille de Produit]]</f>
        <v>202206CREMERIE</v>
      </c>
      <c r="J479" s="38">
        <v>202206</v>
      </c>
    </row>
    <row r="480" spans="1:10" ht="12" customHeight="1" x14ac:dyDescent="0.25">
      <c r="A480" s="9">
        <v>44713</v>
      </c>
      <c r="B480" s="10">
        <v>142716239</v>
      </c>
      <c r="C480" s="3">
        <v>5540246173472</v>
      </c>
      <c r="D480" s="9">
        <v>44720</v>
      </c>
      <c r="E480" s="11">
        <v>279</v>
      </c>
      <c r="F480" s="30" t="str">
        <f>VLOOKUP(Commandes[[#This Row],[Article Commande]],'Catégorie des articles'!A:D,4,0)</f>
        <v>CREMERIE</v>
      </c>
      <c r="G480" s="38">
        <v>202206</v>
      </c>
      <c r="H480" s="37" t="str">
        <f>Commandes[[#This Row],[Num CDE]]&amp;Commandes[[#This Row],[AnnéeMois]]</f>
        <v>142716239202206</v>
      </c>
      <c r="I480" t="str">
        <f>Commandes[[#This Row],[AnnéeMois]]&amp;Commandes[[#This Row],[Famille de Produit]]</f>
        <v>202206CREMERIE</v>
      </c>
      <c r="J480" s="38">
        <v>202206</v>
      </c>
    </row>
    <row r="481" spans="1:10" ht="12" customHeight="1" x14ac:dyDescent="0.25">
      <c r="A481" s="6">
        <v>44713</v>
      </c>
      <c r="B481" s="7">
        <v>142716239</v>
      </c>
      <c r="C481" s="3">
        <v>5540246174095</v>
      </c>
      <c r="D481" s="6">
        <v>44720</v>
      </c>
      <c r="E481" s="8">
        <v>70</v>
      </c>
      <c r="F481" s="30" t="str">
        <f>VLOOKUP(Commandes[[#This Row],[Article Commande]],'Catégorie des articles'!A:D,4,0)</f>
        <v>CREMERIE</v>
      </c>
      <c r="G481" s="38">
        <v>202206</v>
      </c>
      <c r="H481" s="37" t="str">
        <f>Commandes[[#This Row],[Num CDE]]&amp;Commandes[[#This Row],[AnnéeMois]]</f>
        <v>142716239202206</v>
      </c>
      <c r="I481" t="str">
        <f>Commandes[[#This Row],[AnnéeMois]]&amp;Commandes[[#This Row],[Famille de Produit]]</f>
        <v>202206CREMERIE</v>
      </c>
      <c r="J481" s="38">
        <v>202206</v>
      </c>
    </row>
    <row r="482" spans="1:10" ht="12" customHeight="1" x14ac:dyDescent="0.25">
      <c r="A482" s="9">
        <v>44713</v>
      </c>
      <c r="B482" s="10">
        <v>142716239</v>
      </c>
      <c r="C482" s="3">
        <v>5540246175049</v>
      </c>
      <c r="D482" s="9">
        <v>44720</v>
      </c>
      <c r="E482" s="11">
        <v>836</v>
      </c>
      <c r="F482" s="30" t="str">
        <f>VLOOKUP(Commandes[[#This Row],[Article Commande]],'Catégorie des articles'!A:D,4,0)</f>
        <v>CREMERIE</v>
      </c>
      <c r="G482" s="38">
        <v>202206</v>
      </c>
      <c r="H482" s="37" t="str">
        <f>Commandes[[#This Row],[Num CDE]]&amp;Commandes[[#This Row],[AnnéeMois]]</f>
        <v>142716239202206</v>
      </c>
      <c r="I482" t="str">
        <f>Commandes[[#This Row],[AnnéeMois]]&amp;Commandes[[#This Row],[Famille de Produit]]</f>
        <v>202206CREMERIE</v>
      </c>
      <c r="J482" s="38">
        <v>202206</v>
      </c>
    </row>
    <row r="483" spans="1:10" ht="12" customHeight="1" x14ac:dyDescent="0.25">
      <c r="A483" s="6">
        <v>44713</v>
      </c>
      <c r="B483" s="7">
        <v>142716239</v>
      </c>
      <c r="C483" s="3">
        <v>5540246175050</v>
      </c>
      <c r="D483" s="6">
        <v>44720</v>
      </c>
      <c r="E483" s="8">
        <v>557</v>
      </c>
      <c r="F483" s="30" t="str">
        <f>VLOOKUP(Commandes[[#This Row],[Article Commande]],'Catégorie des articles'!A:D,4,0)</f>
        <v>CREMERIE</v>
      </c>
      <c r="G483" s="38">
        <v>202206</v>
      </c>
      <c r="H483" s="37" t="str">
        <f>Commandes[[#This Row],[Num CDE]]&amp;Commandes[[#This Row],[AnnéeMois]]</f>
        <v>142716239202206</v>
      </c>
      <c r="I483" t="str">
        <f>Commandes[[#This Row],[AnnéeMois]]&amp;Commandes[[#This Row],[Famille de Produit]]</f>
        <v>202206CREMERIE</v>
      </c>
      <c r="J483" s="38">
        <v>202206</v>
      </c>
    </row>
    <row r="484" spans="1:10" ht="12" customHeight="1" x14ac:dyDescent="0.25">
      <c r="A484" s="9">
        <v>44713</v>
      </c>
      <c r="B484" s="10">
        <v>142716242</v>
      </c>
      <c r="C484" s="3">
        <v>5540246171888</v>
      </c>
      <c r="D484" s="9">
        <v>44719</v>
      </c>
      <c r="E484" s="11">
        <v>650</v>
      </c>
      <c r="F484" s="30" t="str">
        <f>VLOOKUP(Commandes[[#This Row],[Article Commande]],'Catégorie des articles'!A:D,4,0)</f>
        <v>BOULANGERIE</v>
      </c>
      <c r="G484" s="38">
        <v>202206</v>
      </c>
      <c r="H484" s="37" t="str">
        <f>Commandes[[#This Row],[Num CDE]]&amp;Commandes[[#This Row],[AnnéeMois]]</f>
        <v>142716242202206</v>
      </c>
      <c r="I484" t="str">
        <f>Commandes[[#This Row],[AnnéeMois]]&amp;Commandes[[#This Row],[Famille de Produit]]</f>
        <v>202206BOULANGERIE</v>
      </c>
      <c r="J484" s="38">
        <v>202206</v>
      </c>
    </row>
    <row r="485" spans="1:10" ht="12" customHeight="1" x14ac:dyDescent="0.25">
      <c r="A485" s="6">
        <v>44713</v>
      </c>
      <c r="B485" s="7">
        <v>142716247</v>
      </c>
      <c r="C485" s="3">
        <v>5540246170256</v>
      </c>
      <c r="D485" s="6">
        <v>44740</v>
      </c>
      <c r="E485" s="8">
        <v>1235</v>
      </c>
      <c r="F485" s="30" t="str">
        <f>VLOOKUP(Commandes[[#This Row],[Article Commande]],'Catégorie des articles'!A:D,4,0)</f>
        <v>BOULANGERIE</v>
      </c>
      <c r="G485" s="38">
        <v>202206</v>
      </c>
      <c r="H485" s="37" t="str">
        <f>Commandes[[#This Row],[Num CDE]]&amp;Commandes[[#This Row],[AnnéeMois]]</f>
        <v>142716247202206</v>
      </c>
      <c r="I485" t="str">
        <f>Commandes[[#This Row],[AnnéeMois]]&amp;Commandes[[#This Row],[Famille de Produit]]</f>
        <v>202206BOULANGERIE</v>
      </c>
      <c r="J485" s="38">
        <v>202206</v>
      </c>
    </row>
    <row r="486" spans="1:10" ht="12" customHeight="1" x14ac:dyDescent="0.25">
      <c r="A486" s="9">
        <v>44713</v>
      </c>
      <c r="B486" s="10">
        <v>142716247</v>
      </c>
      <c r="C486" s="3">
        <v>5540246171888</v>
      </c>
      <c r="D486" s="9">
        <v>44740</v>
      </c>
      <c r="E486" s="11">
        <v>260</v>
      </c>
      <c r="F486" s="30" t="str">
        <f>VLOOKUP(Commandes[[#This Row],[Article Commande]],'Catégorie des articles'!A:D,4,0)</f>
        <v>BOULANGERIE</v>
      </c>
      <c r="G486" s="38">
        <v>202206</v>
      </c>
      <c r="H486" s="37" t="str">
        <f>Commandes[[#This Row],[Num CDE]]&amp;Commandes[[#This Row],[AnnéeMois]]</f>
        <v>142716247202206</v>
      </c>
      <c r="I486" t="str">
        <f>Commandes[[#This Row],[AnnéeMois]]&amp;Commandes[[#This Row],[Famille de Produit]]</f>
        <v>202206BOULANGERIE</v>
      </c>
      <c r="J486" s="38">
        <v>202206</v>
      </c>
    </row>
    <row r="487" spans="1:10" ht="12" customHeight="1" x14ac:dyDescent="0.25">
      <c r="A487" s="6">
        <v>44713</v>
      </c>
      <c r="B487" s="7">
        <v>142716248</v>
      </c>
      <c r="C487" s="3">
        <v>5540246184036</v>
      </c>
      <c r="D487" s="6">
        <v>44727</v>
      </c>
      <c r="E487" s="8">
        <v>130</v>
      </c>
      <c r="F487" s="30" t="str">
        <f>VLOOKUP(Commandes[[#This Row],[Article Commande]],'Catégorie des articles'!A:D,4,0)</f>
        <v>BOULANGERIE</v>
      </c>
      <c r="G487" s="38">
        <v>202206</v>
      </c>
      <c r="H487" s="37" t="str">
        <f>Commandes[[#This Row],[Num CDE]]&amp;Commandes[[#This Row],[AnnéeMois]]</f>
        <v>142716248202206</v>
      </c>
      <c r="I487" t="str">
        <f>Commandes[[#This Row],[AnnéeMois]]&amp;Commandes[[#This Row],[Famille de Produit]]</f>
        <v>202206BOULANGERIE</v>
      </c>
      <c r="J487" s="38">
        <v>202206</v>
      </c>
    </row>
    <row r="488" spans="1:10" ht="12" customHeight="1" x14ac:dyDescent="0.25">
      <c r="A488" s="9">
        <v>44713</v>
      </c>
      <c r="B488" s="10">
        <v>142716248</v>
      </c>
      <c r="C488" s="3">
        <v>5540246191596</v>
      </c>
      <c r="D488" s="9">
        <v>44727</v>
      </c>
      <c r="E488" s="11">
        <v>223</v>
      </c>
      <c r="F488" s="30" t="str">
        <f>VLOOKUP(Commandes[[#This Row],[Article Commande]],'Catégorie des articles'!A:D,4,0)</f>
        <v>BOULANGERIE</v>
      </c>
      <c r="G488" s="38">
        <v>202206</v>
      </c>
      <c r="H488" s="37" t="str">
        <f>Commandes[[#This Row],[Num CDE]]&amp;Commandes[[#This Row],[AnnéeMois]]</f>
        <v>142716248202206</v>
      </c>
      <c r="I488" t="str">
        <f>Commandes[[#This Row],[AnnéeMois]]&amp;Commandes[[#This Row],[Famille de Produit]]</f>
        <v>202206BOULANGERIE</v>
      </c>
      <c r="J488" s="38">
        <v>202206</v>
      </c>
    </row>
    <row r="489" spans="1:10" ht="12" customHeight="1" x14ac:dyDescent="0.25">
      <c r="A489" s="6">
        <v>44713</v>
      </c>
      <c r="B489" s="7">
        <v>142716248</v>
      </c>
      <c r="C489" s="3">
        <v>5540246193505</v>
      </c>
      <c r="D489" s="6">
        <v>44727</v>
      </c>
      <c r="E489" s="8">
        <v>26727</v>
      </c>
      <c r="F489" s="30" t="str">
        <f>VLOOKUP(Commandes[[#This Row],[Article Commande]],'Catégorie des articles'!A:D,4,0)</f>
        <v>BOULANGERIE</v>
      </c>
      <c r="G489" s="38">
        <v>202206</v>
      </c>
      <c r="H489" s="37" t="str">
        <f>Commandes[[#This Row],[Num CDE]]&amp;Commandes[[#This Row],[AnnéeMois]]</f>
        <v>142716248202206</v>
      </c>
      <c r="I489" t="str">
        <f>Commandes[[#This Row],[AnnéeMois]]&amp;Commandes[[#This Row],[Famille de Produit]]</f>
        <v>202206BOULANGERIE</v>
      </c>
      <c r="J489" s="38">
        <v>202206</v>
      </c>
    </row>
    <row r="490" spans="1:10" ht="12" customHeight="1" x14ac:dyDescent="0.25">
      <c r="A490" s="9">
        <v>44713</v>
      </c>
      <c r="B490" s="10">
        <v>142716250</v>
      </c>
      <c r="C490" s="3">
        <v>5540246188583</v>
      </c>
      <c r="D490" s="9">
        <v>44719</v>
      </c>
      <c r="E490" s="11">
        <v>3898</v>
      </c>
      <c r="F490" s="30" t="str">
        <f>VLOOKUP(Commandes[[#This Row],[Article Commande]],'Catégorie des articles'!A:D,4,0)</f>
        <v>BOULANGERIE</v>
      </c>
      <c r="G490" s="38">
        <v>202206</v>
      </c>
      <c r="H490" s="37" t="str">
        <f>Commandes[[#This Row],[Num CDE]]&amp;Commandes[[#This Row],[AnnéeMois]]</f>
        <v>142716250202206</v>
      </c>
      <c r="I490" t="str">
        <f>Commandes[[#This Row],[AnnéeMois]]&amp;Commandes[[#This Row],[Famille de Produit]]</f>
        <v>202206BOULANGERIE</v>
      </c>
      <c r="J490" s="38">
        <v>202206</v>
      </c>
    </row>
    <row r="491" spans="1:10" ht="12" customHeight="1" x14ac:dyDescent="0.25">
      <c r="A491" s="6">
        <v>44713</v>
      </c>
      <c r="B491" s="7">
        <v>142716251</v>
      </c>
      <c r="C491" s="3">
        <v>5540246188583</v>
      </c>
      <c r="D491" s="6">
        <v>44734</v>
      </c>
      <c r="E491" s="8">
        <v>3898</v>
      </c>
      <c r="F491" s="30" t="str">
        <f>VLOOKUP(Commandes[[#This Row],[Article Commande]],'Catégorie des articles'!A:D,4,0)</f>
        <v>BOULANGERIE</v>
      </c>
      <c r="G491" s="38">
        <v>202206</v>
      </c>
      <c r="H491" s="37" t="str">
        <f>Commandes[[#This Row],[Num CDE]]&amp;Commandes[[#This Row],[AnnéeMois]]</f>
        <v>142716251202206</v>
      </c>
      <c r="I491" t="str">
        <f>Commandes[[#This Row],[AnnéeMois]]&amp;Commandes[[#This Row],[Famille de Produit]]</f>
        <v>202206BOULANGERIE</v>
      </c>
      <c r="J491" s="38">
        <v>202206</v>
      </c>
    </row>
    <row r="492" spans="1:10" ht="12" customHeight="1" x14ac:dyDescent="0.25">
      <c r="A492" s="6">
        <v>44714</v>
      </c>
      <c r="B492" s="7">
        <v>142726264</v>
      </c>
      <c r="C492" s="3">
        <v>5540246171933</v>
      </c>
      <c r="D492" s="6">
        <v>44718</v>
      </c>
      <c r="E492" s="8">
        <v>1114</v>
      </c>
      <c r="F492" s="30" t="str">
        <f>VLOOKUP(Commandes[[#This Row],[Article Commande]],'Catégorie des articles'!A:D,4,0)</f>
        <v>CREMERIE</v>
      </c>
      <c r="G492" s="38">
        <v>202206</v>
      </c>
      <c r="H492" s="37" t="str">
        <f>Commandes[[#This Row],[Num CDE]]&amp;Commandes[[#This Row],[AnnéeMois]]</f>
        <v>142726264202206</v>
      </c>
      <c r="I492" t="str">
        <f>Commandes[[#This Row],[AnnéeMois]]&amp;Commandes[[#This Row],[Famille de Produit]]</f>
        <v>202206CREMERIE</v>
      </c>
      <c r="J492" s="38">
        <v>202206</v>
      </c>
    </row>
    <row r="493" spans="1:10" ht="12" customHeight="1" x14ac:dyDescent="0.25">
      <c r="A493" s="9">
        <v>44714</v>
      </c>
      <c r="B493" s="10">
        <v>142726264</v>
      </c>
      <c r="C493" s="3">
        <v>5540246176294</v>
      </c>
      <c r="D493" s="9">
        <v>44718</v>
      </c>
      <c r="E493" s="11">
        <v>2228</v>
      </c>
      <c r="F493" s="30" t="str">
        <f>VLOOKUP(Commandes[[#This Row],[Article Commande]],'Catégorie des articles'!A:D,4,0)</f>
        <v>CREMERIE</v>
      </c>
      <c r="G493" s="38">
        <v>202206</v>
      </c>
      <c r="H493" s="37" t="str">
        <f>Commandes[[#This Row],[Num CDE]]&amp;Commandes[[#This Row],[AnnéeMois]]</f>
        <v>142726264202206</v>
      </c>
      <c r="I493" t="str">
        <f>Commandes[[#This Row],[AnnéeMois]]&amp;Commandes[[#This Row],[Famille de Produit]]</f>
        <v>202206CREMERIE</v>
      </c>
      <c r="J493" s="38">
        <v>202206</v>
      </c>
    </row>
    <row r="494" spans="1:10" ht="12" customHeight="1" x14ac:dyDescent="0.25">
      <c r="A494" s="6">
        <v>44714</v>
      </c>
      <c r="B494" s="7">
        <v>142726264</v>
      </c>
      <c r="C494" s="3">
        <v>5540246176295</v>
      </c>
      <c r="D494" s="6">
        <v>44718</v>
      </c>
      <c r="E494" s="8">
        <v>4455</v>
      </c>
      <c r="F494" s="30" t="str">
        <f>VLOOKUP(Commandes[[#This Row],[Article Commande]],'Catégorie des articles'!A:D,4,0)</f>
        <v>CREMERIE</v>
      </c>
      <c r="G494" s="38">
        <v>202206</v>
      </c>
      <c r="H494" s="37" t="str">
        <f>Commandes[[#This Row],[Num CDE]]&amp;Commandes[[#This Row],[AnnéeMois]]</f>
        <v>142726264202206</v>
      </c>
      <c r="I494" t="str">
        <f>Commandes[[#This Row],[AnnéeMois]]&amp;Commandes[[#This Row],[Famille de Produit]]</f>
        <v>202206CREMERIE</v>
      </c>
      <c r="J494" s="38">
        <v>202206</v>
      </c>
    </row>
    <row r="495" spans="1:10" ht="12" customHeight="1" x14ac:dyDescent="0.25">
      <c r="A495" s="9">
        <v>44714</v>
      </c>
      <c r="B495" s="10">
        <v>142726265</v>
      </c>
      <c r="C495" s="3">
        <v>5540246172539</v>
      </c>
      <c r="D495" s="9">
        <v>44718</v>
      </c>
      <c r="E495" s="11">
        <v>24</v>
      </c>
      <c r="F495" s="30" t="str">
        <f>VLOOKUP(Commandes[[#This Row],[Article Commande]],'Catégorie des articles'!A:D,4,0)</f>
        <v>CREMERIE</v>
      </c>
      <c r="G495" s="38">
        <v>202206</v>
      </c>
      <c r="H495" s="37" t="str">
        <f>Commandes[[#This Row],[Num CDE]]&amp;Commandes[[#This Row],[AnnéeMois]]</f>
        <v>142726265202206</v>
      </c>
      <c r="I495" t="str">
        <f>Commandes[[#This Row],[AnnéeMois]]&amp;Commandes[[#This Row],[Famille de Produit]]</f>
        <v>202206CREMERIE</v>
      </c>
      <c r="J495" s="38">
        <v>202206</v>
      </c>
    </row>
    <row r="496" spans="1:10" ht="12" customHeight="1" x14ac:dyDescent="0.25">
      <c r="A496" s="9">
        <v>44714</v>
      </c>
      <c r="B496" s="10">
        <v>142726265</v>
      </c>
      <c r="C496" s="3">
        <v>5540246176699</v>
      </c>
      <c r="D496" s="9">
        <v>44718</v>
      </c>
      <c r="E496" s="11">
        <v>3132</v>
      </c>
      <c r="F496" s="30" t="str">
        <f>VLOOKUP(Commandes[[#This Row],[Article Commande]],'Catégorie des articles'!A:D,4,0)</f>
        <v>CREMERIE</v>
      </c>
      <c r="G496" s="38">
        <v>202206</v>
      </c>
      <c r="H496" s="37" t="str">
        <f>Commandes[[#This Row],[Num CDE]]&amp;Commandes[[#This Row],[AnnéeMois]]</f>
        <v>142726265202206</v>
      </c>
      <c r="I496" t="str">
        <f>Commandes[[#This Row],[AnnéeMois]]&amp;Commandes[[#This Row],[Famille de Produit]]</f>
        <v>202206CREMERIE</v>
      </c>
      <c r="J496" s="38">
        <v>202206</v>
      </c>
    </row>
    <row r="497" spans="1:10" ht="12" customHeight="1" x14ac:dyDescent="0.25">
      <c r="A497" s="9">
        <v>44714</v>
      </c>
      <c r="B497" s="10">
        <v>142726276</v>
      </c>
      <c r="C497" s="3">
        <v>5540246183587</v>
      </c>
      <c r="D497" s="9">
        <v>44732</v>
      </c>
      <c r="E497" s="11">
        <v>1003</v>
      </c>
      <c r="F497" s="30" t="str">
        <f>VLOOKUP(Commandes[[#This Row],[Article Commande]],'Catégorie des articles'!A:D,4,0)</f>
        <v>MIX LEGUMES</v>
      </c>
      <c r="G497" s="38">
        <v>202206</v>
      </c>
      <c r="H497" s="37" t="str">
        <f>Commandes[[#This Row],[Num CDE]]&amp;Commandes[[#This Row],[AnnéeMois]]</f>
        <v>142726276202206</v>
      </c>
      <c r="I497" t="str">
        <f>Commandes[[#This Row],[AnnéeMois]]&amp;Commandes[[#This Row],[Famille de Produit]]</f>
        <v>202206MIX LEGUMES</v>
      </c>
      <c r="J497" s="38">
        <v>202206</v>
      </c>
    </row>
    <row r="498" spans="1:10" ht="12" customHeight="1" x14ac:dyDescent="0.25">
      <c r="A498" s="6">
        <v>44714</v>
      </c>
      <c r="B498" s="7">
        <v>142726276</v>
      </c>
      <c r="C498" s="3">
        <v>5540246183589</v>
      </c>
      <c r="D498" s="6">
        <v>44732</v>
      </c>
      <c r="E498" s="8">
        <v>1949</v>
      </c>
      <c r="F498" s="30" t="str">
        <f>VLOOKUP(Commandes[[#This Row],[Article Commande]],'Catégorie des articles'!A:D,4,0)</f>
        <v>MIX LEGUMES</v>
      </c>
      <c r="G498" s="38">
        <v>202206</v>
      </c>
      <c r="H498" s="37" t="str">
        <f>Commandes[[#This Row],[Num CDE]]&amp;Commandes[[#This Row],[AnnéeMois]]</f>
        <v>142726276202206</v>
      </c>
      <c r="I498" t="str">
        <f>Commandes[[#This Row],[AnnéeMois]]&amp;Commandes[[#This Row],[Famille de Produit]]</f>
        <v>202206MIX LEGUMES</v>
      </c>
      <c r="J498" s="38">
        <v>202206</v>
      </c>
    </row>
    <row r="499" spans="1:10" ht="12" customHeight="1" x14ac:dyDescent="0.25">
      <c r="A499" s="9">
        <v>44714</v>
      </c>
      <c r="B499" s="10">
        <v>142726276</v>
      </c>
      <c r="C499" s="3">
        <v>5540246186351</v>
      </c>
      <c r="D499" s="9">
        <v>44732</v>
      </c>
      <c r="E499" s="11">
        <v>564</v>
      </c>
      <c r="F499" s="30" t="str">
        <f>VLOOKUP(Commandes[[#This Row],[Article Commande]],'Catégorie des articles'!A:D,4,0)</f>
        <v>MIX LEGUMES</v>
      </c>
      <c r="G499" s="38">
        <v>202206</v>
      </c>
      <c r="H499" s="37" t="str">
        <f>Commandes[[#This Row],[Num CDE]]&amp;Commandes[[#This Row],[AnnéeMois]]</f>
        <v>142726276202206</v>
      </c>
      <c r="I499" t="str">
        <f>Commandes[[#This Row],[AnnéeMois]]&amp;Commandes[[#This Row],[Famille de Produit]]</f>
        <v>202206MIX LEGUMES</v>
      </c>
      <c r="J499" s="38">
        <v>202206</v>
      </c>
    </row>
    <row r="500" spans="1:10" ht="12" customHeight="1" x14ac:dyDescent="0.25">
      <c r="A500" s="6">
        <v>44714</v>
      </c>
      <c r="B500" s="7">
        <v>142726276</v>
      </c>
      <c r="C500" s="3">
        <v>5540246186352</v>
      </c>
      <c r="D500" s="6">
        <v>44732</v>
      </c>
      <c r="E500" s="8">
        <v>1880</v>
      </c>
      <c r="F500" s="30" t="str">
        <f>VLOOKUP(Commandes[[#This Row],[Article Commande]],'Catégorie des articles'!A:D,4,0)</f>
        <v>MIX LEGUMES</v>
      </c>
      <c r="G500" s="38">
        <v>202206</v>
      </c>
      <c r="H500" s="37" t="str">
        <f>Commandes[[#This Row],[Num CDE]]&amp;Commandes[[#This Row],[AnnéeMois]]</f>
        <v>142726276202206</v>
      </c>
      <c r="I500" t="str">
        <f>Commandes[[#This Row],[AnnéeMois]]&amp;Commandes[[#This Row],[Famille de Produit]]</f>
        <v>202206MIX LEGUMES</v>
      </c>
      <c r="J500" s="38">
        <v>202206</v>
      </c>
    </row>
    <row r="501" spans="1:10" ht="12" customHeight="1" x14ac:dyDescent="0.25">
      <c r="A501" s="9">
        <v>44714</v>
      </c>
      <c r="B501" s="10">
        <v>142726276</v>
      </c>
      <c r="C501" s="3">
        <v>5540246191718</v>
      </c>
      <c r="D501" s="9">
        <v>44732</v>
      </c>
      <c r="E501" s="11">
        <v>2339</v>
      </c>
      <c r="F501" s="30" t="str">
        <f>VLOOKUP(Commandes[[#This Row],[Article Commande]],'Catégorie des articles'!A:D,4,0)</f>
        <v>MIX LEGUMES</v>
      </c>
      <c r="G501" s="38">
        <v>202206</v>
      </c>
      <c r="H501" s="37" t="str">
        <f>Commandes[[#This Row],[Num CDE]]&amp;Commandes[[#This Row],[AnnéeMois]]</f>
        <v>142726276202206</v>
      </c>
      <c r="I501" t="str">
        <f>Commandes[[#This Row],[AnnéeMois]]&amp;Commandes[[#This Row],[Famille de Produit]]</f>
        <v>202206MIX LEGUMES</v>
      </c>
      <c r="J501" s="38">
        <v>202206</v>
      </c>
    </row>
    <row r="502" spans="1:10" ht="12" customHeight="1" x14ac:dyDescent="0.25">
      <c r="A502" s="6">
        <v>44714</v>
      </c>
      <c r="B502" s="7">
        <v>142726278</v>
      </c>
      <c r="C502" s="3">
        <v>5540246183558</v>
      </c>
      <c r="D502" s="6">
        <v>44733</v>
      </c>
      <c r="E502" s="8">
        <v>3898</v>
      </c>
      <c r="F502" s="30" t="str">
        <f>VLOOKUP(Commandes[[#This Row],[Article Commande]],'Catégorie des articles'!A:D,4,0)</f>
        <v>MIX LEGUMES</v>
      </c>
      <c r="G502" s="38">
        <v>202206</v>
      </c>
      <c r="H502" s="37" t="str">
        <f>Commandes[[#This Row],[Num CDE]]&amp;Commandes[[#This Row],[AnnéeMois]]</f>
        <v>142726278202206</v>
      </c>
      <c r="I502" t="str">
        <f>Commandes[[#This Row],[AnnéeMois]]&amp;Commandes[[#This Row],[Famille de Produit]]</f>
        <v>202206MIX LEGUMES</v>
      </c>
      <c r="J502" s="38">
        <v>202206</v>
      </c>
    </row>
    <row r="503" spans="1:10" ht="12" customHeight="1" x14ac:dyDescent="0.25">
      <c r="A503" s="9">
        <v>44714</v>
      </c>
      <c r="B503" s="10">
        <v>142726278</v>
      </c>
      <c r="C503" s="3">
        <v>5540246183560</v>
      </c>
      <c r="D503" s="9">
        <v>44733</v>
      </c>
      <c r="E503" s="11">
        <v>223</v>
      </c>
      <c r="F503" s="30" t="str">
        <f>VLOOKUP(Commandes[[#This Row],[Article Commande]],'Catégorie des articles'!A:D,4,0)</f>
        <v>MIX LEGUMES</v>
      </c>
      <c r="G503" s="38">
        <v>202206</v>
      </c>
      <c r="H503" s="37" t="str">
        <f>Commandes[[#This Row],[Num CDE]]&amp;Commandes[[#This Row],[AnnéeMois]]</f>
        <v>142726278202206</v>
      </c>
      <c r="I503" t="str">
        <f>Commandes[[#This Row],[AnnéeMois]]&amp;Commandes[[#This Row],[Famille de Produit]]</f>
        <v>202206MIX LEGUMES</v>
      </c>
      <c r="J503" s="38">
        <v>202206</v>
      </c>
    </row>
    <row r="504" spans="1:10" ht="12" customHeight="1" x14ac:dyDescent="0.25">
      <c r="A504" s="6">
        <v>44714</v>
      </c>
      <c r="B504" s="7">
        <v>142726278</v>
      </c>
      <c r="C504" s="3">
        <v>5540246192209</v>
      </c>
      <c r="D504" s="6">
        <v>44733</v>
      </c>
      <c r="E504" s="8">
        <v>1114</v>
      </c>
      <c r="F504" s="30" t="str">
        <f>VLOOKUP(Commandes[[#This Row],[Article Commande]],'Catégorie des articles'!A:D,4,0)</f>
        <v>MIX LEGUMES</v>
      </c>
      <c r="G504" s="38">
        <v>202206</v>
      </c>
      <c r="H504" s="37" t="str">
        <f>Commandes[[#This Row],[Num CDE]]&amp;Commandes[[#This Row],[AnnéeMois]]</f>
        <v>142726278202206</v>
      </c>
      <c r="I504" t="str">
        <f>Commandes[[#This Row],[AnnéeMois]]&amp;Commandes[[#This Row],[Famille de Produit]]</f>
        <v>202206MIX LEGUMES</v>
      </c>
      <c r="J504" s="38">
        <v>202206</v>
      </c>
    </row>
    <row r="505" spans="1:10" ht="12" customHeight="1" x14ac:dyDescent="0.25">
      <c r="A505" s="9">
        <v>44714</v>
      </c>
      <c r="B505" s="10">
        <v>142726278</v>
      </c>
      <c r="C505" s="3">
        <v>5540246192462</v>
      </c>
      <c r="D505" s="9">
        <v>44733</v>
      </c>
      <c r="E505" s="11">
        <v>1114</v>
      </c>
      <c r="F505" s="30" t="str">
        <f>VLOOKUP(Commandes[[#This Row],[Article Commande]],'Catégorie des articles'!A:D,4,0)</f>
        <v>MIX LEGUMES</v>
      </c>
      <c r="G505" s="38">
        <v>202206</v>
      </c>
      <c r="H505" s="37" t="str">
        <f>Commandes[[#This Row],[Num CDE]]&amp;Commandes[[#This Row],[AnnéeMois]]</f>
        <v>142726278202206</v>
      </c>
      <c r="I505" t="str">
        <f>Commandes[[#This Row],[AnnéeMois]]&amp;Commandes[[#This Row],[Famille de Produit]]</f>
        <v>202206MIX LEGUMES</v>
      </c>
      <c r="J505" s="38">
        <v>202206</v>
      </c>
    </row>
    <row r="506" spans="1:10" ht="12" customHeight="1" x14ac:dyDescent="0.25">
      <c r="A506" s="9">
        <v>44714</v>
      </c>
      <c r="B506" s="10">
        <v>142726281</v>
      </c>
      <c r="C506" s="3">
        <v>5540246183130</v>
      </c>
      <c r="D506" s="9">
        <v>44726</v>
      </c>
      <c r="E506" s="11">
        <v>2819</v>
      </c>
      <c r="F506" s="30" t="str">
        <f>VLOOKUP(Commandes[[#This Row],[Article Commande]],'Catégorie des articles'!A:D,4,0)</f>
        <v>MIX LEGUMES</v>
      </c>
      <c r="G506" s="38">
        <v>202206</v>
      </c>
      <c r="H506" s="37" t="str">
        <f>Commandes[[#This Row],[Num CDE]]&amp;Commandes[[#This Row],[AnnéeMois]]</f>
        <v>142726281202206</v>
      </c>
      <c r="I506" t="str">
        <f>Commandes[[#This Row],[AnnéeMois]]&amp;Commandes[[#This Row],[Famille de Produit]]</f>
        <v>202206MIX LEGUMES</v>
      </c>
      <c r="J506" s="38">
        <v>202206</v>
      </c>
    </row>
    <row r="507" spans="1:10" ht="12" customHeight="1" x14ac:dyDescent="0.25">
      <c r="A507" s="6">
        <v>44714</v>
      </c>
      <c r="B507" s="7">
        <v>142726281</v>
      </c>
      <c r="C507" s="3">
        <v>5540246183455</v>
      </c>
      <c r="D507" s="6">
        <v>44726</v>
      </c>
      <c r="E507" s="8">
        <v>1044</v>
      </c>
      <c r="F507" s="30" t="str">
        <f>VLOOKUP(Commandes[[#This Row],[Article Commande]],'Catégorie des articles'!A:D,4,0)</f>
        <v>MIX LEGUMES</v>
      </c>
      <c r="G507" s="38">
        <v>202206</v>
      </c>
      <c r="H507" s="37" t="str">
        <f>Commandes[[#This Row],[Num CDE]]&amp;Commandes[[#This Row],[AnnéeMois]]</f>
        <v>142726281202206</v>
      </c>
      <c r="I507" t="str">
        <f>Commandes[[#This Row],[AnnéeMois]]&amp;Commandes[[#This Row],[Famille de Produit]]</f>
        <v>202206MIX LEGUMES</v>
      </c>
      <c r="J507" s="38">
        <v>202206</v>
      </c>
    </row>
    <row r="508" spans="1:10" ht="12" customHeight="1" x14ac:dyDescent="0.25">
      <c r="A508" s="9">
        <v>44714</v>
      </c>
      <c r="B508" s="10">
        <v>142726281</v>
      </c>
      <c r="C508" s="3">
        <v>5540246183538</v>
      </c>
      <c r="D508" s="9">
        <v>44726</v>
      </c>
      <c r="E508" s="11">
        <v>919</v>
      </c>
      <c r="F508" s="30" t="str">
        <f>VLOOKUP(Commandes[[#This Row],[Article Commande]],'Catégorie des articles'!A:D,4,0)</f>
        <v>MIX LEGUMES</v>
      </c>
      <c r="G508" s="38">
        <v>202206</v>
      </c>
      <c r="H508" s="37" t="str">
        <f>Commandes[[#This Row],[Num CDE]]&amp;Commandes[[#This Row],[AnnéeMois]]</f>
        <v>142726281202206</v>
      </c>
      <c r="I508" t="str">
        <f>Commandes[[#This Row],[AnnéeMois]]&amp;Commandes[[#This Row],[Famille de Produit]]</f>
        <v>202206MIX LEGUMES</v>
      </c>
      <c r="J508" s="38">
        <v>202206</v>
      </c>
    </row>
    <row r="509" spans="1:10" ht="12" customHeight="1" x14ac:dyDescent="0.25">
      <c r="A509" s="6">
        <v>44714</v>
      </c>
      <c r="B509" s="7">
        <v>142726281</v>
      </c>
      <c r="C509" s="3">
        <v>5540246192571</v>
      </c>
      <c r="D509" s="6">
        <v>44726</v>
      </c>
      <c r="E509" s="8">
        <v>669</v>
      </c>
      <c r="F509" s="30" t="str">
        <f>VLOOKUP(Commandes[[#This Row],[Article Commande]],'Catégorie des articles'!A:D,4,0)</f>
        <v>MIX LEGUMES</v>
      </c>
      <c r="G509" s="38">
        <v>202206</v>
      </c>
      <c r="H509" s="37" t="str">
        <f>Commandes[[#This Row],[Num CDE]]&amp;Commandes[[#This Row],[AnnéeMois]]</f>
        <v>142726281202206</v>
      </c>
      <c r="I509" t="str">
        <f>Commandes[[#This Row],[AnnéeMois]]&amp;Commandes[[#This Row],[Famille de Produit]]</f>
        <v>202206MIX LEGUMES</v>
      </c>
      <c r="J509" s="38">
        <v>202206</v>
      </c>
    </row>
    <row r="510" spans="1:10" ht="12" customHeight="1" x14ac:dyDescent="0.25">
      <c r="A510" s="6">
        <v>44717</v>
      </c>
      <c r="B510" s="7">
        <v>142726298</v>
      </c>
      <c r="C510" s="3">
        <v>5540246172978</v>
      </c>
      <c r="D510" s="6">
        <v>44719</v>
      </c>
      <c r="E510" s="8">
        <v>418</v>
      </c>
      <c r="F510" s="30" t="str">
        <f>VLOOKUP(Commandes[[#This Row],[Article Commande]],'Catégorie des articles'!A:D,4,0)</f>
        <v>CREMERIE</v>
      </c>
      <c r="G510" s="38">
        <v>202206</v>
      </c>
      <c r="H510" s="37" t="str">
        <f>Commandes[[#This Row],[Num CDE]]&amp;Commandes[[#This Row],[AnnéeMois]]</f>
        <v>142726298202206</v>
      </c>
      <c r="I510" t="str">
        <f>Commandes[[#This Row],[AnnéeMois]]&amp;Commandes[[#This Row],[Famille de Produit]]</f>
        <v>202206CREMERIE</v>
      </c>
      <c r="J510" s="38">
        <v>202206</v>
      </c>
    </row>
    <row r="511" spans="1:10" ht="12" customHeight="1" x14ac:dyDescent="0.25">
      <c r="A511" s="9">
        <v>44717</v>
      </c>
      <c r="B511" s="10">
        <v>142726298</v>
      </c>
      <c r="C511" s="3">
        <v>5540246174174</v>
      </c>
      <c r="D511" s="9">
        <v>44719</v>
      </c>
      <c r="E511" s="11">
        <v>464</v>
      </c>
      <c r="F511" s="30" t="str">
        <f>VLOOKUP(Commandes[[#This Row],[Article Commande]],'Catégorie des articles'!A:D,4,0)</f>
        <v>CREMERIE</v>
      </c>
      <c r="G511" s="38">
        <v>202206</v>
      </c>
      <c r="H511" s="37" t="str">
        <f>Commandes[[#This Row],[Num CDE]]&amp;Commandes[[#This Row],[AnnéeMois]]</f>
        <v>142726298202206</v>
      </c>
      <c r="I511" t="str">
        <f>Commandes[[#This Row],[AnnéeMois]]&amp;Commandes[[#This Row],[Famille de Produit]]</f>
        <v>202206CREMERIE</v>
      </c>
      <c r="J511" s="38">
        <v>202206</v>
      </c>
    </row>
    <row r="512" spans="1:10" ht="12" customHeight="1" x14ac:dyDescent="0.25">
      <c r="A512" s="6">
        <v>44717</v>
      </c>
      <c r="B512" s="7">
        <v>142726299</v>
      </c>
      <c r="C512" s="3">
        <v>5540246171933</v>
      </c>
      <c r="D512" s="6">
        <v>44719</v>
      </c>
      <c r="E512" s="8">
        <v>836</v>
      </c>
      <c r="F512" s="30" t="str">
        <f>VLOOKUP(Commandes[[#This Row],[Article Commande]],'Catégorie des articles'!A:D,4,0)</f>
        <v>CREMERIE</v>
      </c>
      <c r="G512" s="38">
        <v>202206</v>
      </c>
      <c r="H512" s="37" t="str">
        <f>Commandes[[#This Row],[Num CDE]]&amp;Commandes[[#This Row],[AnnéeMois]]</f>
        <v>142726299202206</v>
      </c>
      <c r="I512" t="str">
        <f>Commandes[[#This Row],[AnnéeMois]]&amp;Commandes[[#This Row],[Famille de Produit]]</f>
        <v>202206CREMERIE</v>
      </c>
      <c r="J512" s="38">
        <v>202206</v>
      </c>
    </row>
    <row r="513" spans="1:10" ht="12" customHeight="1" x14ac:dyDescent="0.25">
      <c r="A513" s="9">
        <v>44717</v>
      </c>
      <c r="B513" s="10">
        <v>142726299</v>
      </c>
      <c r="C513" s="3">
        <v>5540246176294</v>
      </c>
      <c r="D513" s="9">
        <v>44719</v>
      </c>
      <c r="E513" s="11">
        <v>2970</v>
      </c>
      <c r="F513" s="30" t="str">
        <f>VLOOKUP(Commandes[[#This Row],[Article Commande]],'Catégorie des articles'!A:D,4,0)</f>
        <v>CREMERIE</v>
      </c>
      <c r="G513" s="38">
        <v>202206</v>
      </c>
      <c r="H513" s="37" t="str">
        <f>Commandes[[#This Row],[Num CDE]]&amp;Commandes[[#This Row],[AnnéeMois]]</f>
        <v>142726299202206</v>
      </c>
      <c r="I513" t="str">
        <f>Commandes[[#This Row],[AnnéeMois]]&amp;Commandes[[#This Row],[Famille de Produit]]</f>
        <v>202206CREMERIE</v>
      </c>
      <c r="J513" s="38">
        <v>202206</v>
      </c>
    </row>
    <row r="514" spans="1:10" ht="12" customHeight="1" x14ac:dyDescent="0.25">
      <c r="A514" s="6">
        <v>44717</v>
      </c>
      <c r="B514" s="7">
        <v>142726299</v>
      </c>
      <c r="C514" s="3">
        <v>5540246176295</v>
      </c>
      <c r="D514" s="6">
        <v>44719</v>
      </c>
      <c r="E514" s="8">
        <v>7424</v>
      </c>
      <c r="F514" s="30" t="str">
        <f>VLOOKUP(Commandes[[#This Row],[Article Commande]],'Catégorie des articles'!A:D,4,0)</f>
        <v>CREMERIE</v>
      </c>
      <c r="G514" s="38">
        <v>202206</v>
      </c>
      <c r="H514" s="37" t="str">
        <f>Commandes[[#This Row],[Num CDE]]&amp;Commandes[[#This Row],[AnnéeMois]]</f>
        <v>142726299202206</v>
      </c>
      <c r="I514" t="str">
        <f>Commandes[[#This Row],[AnnéeMois]]&amp;Commandes[[#This Row],[Famille de Produit]]</f>
        <v>202206CREMERIE</v>
      </c>
      <c r="J514" s="38">
        <v>202206</v>
      </c>
    </row>
    <row r="515" spans="1:10" ht="12" customHeight="1" x14ac:dyDescent="0.25">
      <c r="A515" s="9">
        <v>44717</v>
      </c>
      <c r="B515" s="10">
        <v>142726299</v>
      </c>
      <c r="C515" s="3">
        <v>5540246187987</v>
      </c>
      <c r="D515" s="9">
        <v>44719</v>
      </c>
      <c r="E515" s="11">
        <v>4455</v>
      </c>
      <c r="F515" s="30" t="str">
        <f>VLOOKUP(Commandes[[#This Row],[Article Commande]],'Catégorie des articles'!A:D,4,0)</f>
        <v>CREMERIE</v>
      </c>
      <c r="G515" s="38">
        <v>202206</v>
      </c>
      <c r="H515" s="37" t="str">
        <f>Commandes[[#This Row],[Num CDE]]&amp;Commandes[[#This Row],[AnnéeMois]]</f>
        <v>142726299202206</v>
      </c>
      <c r="I515" t="str">
        <f>Commandes[[#This Row],[AnnéeMois]]&amp;Commandes[[#This Row],[Famille de Produit]]</f>
        <v>202206CREMERIE</v>
      </c>
      <c r="J515" s="38">
        <v>202206</v>
      </c>
    </row>
    <row r="516" spans="1:10" ht="12" customHeight="1" x14ac:dyDescent="0.25">
      <c r="A516" s="6">
        <v>44717</v>
      </c>
      <c r="B516" s="7">
        <v>142726299</v>
      </c>
      <c r="C516" s="3">
        <v>5540246188200</v>
      </c>
      <c r="D516" s="6">
        <v>44719</v>
      </c>
      <c r="E516" s="8">
        <v>743</v>
      </c>
      <c r="F516" s="30" t="str">
        <f>VLOOKUP(Commandes[[#This Row],[Article Commande]],'Catégorie des articles'!A:D,4,0)</f>
        <v>CREMERIE</v>
      </c>
      <c r="G516" s="38">
        <v>202206</v>
      </c>
      <c r="H516" s="37" t="str">
        <f>Commandes[[#This Row],[Num CDE]]&amp;Commandes[[#This Row],[AnnéeMois]]</f>
        <v>142726299202206</v>
      </c>
      <c r="I516" t="str">
        <f>Commandes[[#This Row],[AnnéeMois]]&amp;Commandes[[#This Row],[Famille de Produit]]</f>
        <v>202206CREMERIE</v>
      </c>
      <c r="J516" s="38">
        <v>202206</v>
      </c>
    </row>
    <row r="517" spans="1:10" ht="12" customHeight="1" x14ac:dyDescent="0.25">
      <c r="A517" s="9">
        <v>44717</v>
      </c>
      <c r="B517" s="10">
        <v>142726301</v>
      </c>
      <c r="C517" s="3">
        <v>5540246185429</v>
      </c>
      <c r="D517" s="9">
        <v>44720</v>
      </c>
      <c r="E517" s="11">
        <v>140</v>
      </c>
      <c r="F517" s="30" t="str">
        <f>VLOOKUP(Commandes[[#This Row],[Article Commande]],'Catégorie des articles'!A:D,4,0)</f>
        <v>CREMERIE</v>
      </c>
      <c r="G517" s="38">
        <v>202206</v>
      </c>
      <c r="H517" s="37" t="str">
        <f>Commandes[[#This Row],[Num CDE]]&amp;Commandes[[#This Row],[AnnéeMois]]</f>
        <v>142726301202206</v>
      </c>
      <c r="I517" t="str">
        <f>Commandes[[#This Row],[AnnéeMois]]&amp;Commandes[[#This Row],[Famille de Produit]]</f>
        <v>202206CREMERIE</v>
      </c>
      <c r="J517" s="38">
        <v>202206</v>
      </c>
    </row>
    <row r="518" spans="1:10" ht="12" customHeight="1" x14ac:dyDescent="0.25">
      <c r="A518" s="6">
        <v>44717</v>
      </c>
      <c r="B518" s="7">
        <v>142726301</v>
      </c>
      <c r="C518" s="3">
        <v>5540246186325</v>
      </c>
      <c r="D518" s="6">
        <v>44720</v>
      </c>
      <c r="E518" s="8">
        <v>279</v>
      </c>
      <c r="F518" s="30" t="str">
        <f>VLOOKUP(Commandes[[#This Row],[Article Commande]],'Catégorie des articles'!A:D,4,0)</f>
        <v>CREMERIE</v>
      </c>
      <c r="G518" s="38">
        <v>202206</v>
      </c>
      <c r="H518" s="37" t="str">
        <f>Commandes[[#This Row],[Num CDE]]&amp;Commandes[[#This Row],[AnnéeMois]]</f>
        <v>142726301202206</v>
      </c>
      <c r="I518" t="str">
        <f>Commandes[[#This Row],[AnnéeMois]]&amp;Commandes[[#This Row],[Famille de Produit]]</f>
        <v>202206CREMERIE</v>
      </c>
      <c r="J518" s="38">
        <v>202206</v>
      </c>
    </row>
    <row r="519" spans="1:10" ht="12" customHeight="1" x14ac:dyDescent="0.25">
      <c r="A519" s="9">
        <v>44717</v>
      </c>
      <c r="B519" s="10">
        <v>142726302</v>
      </c>
      <c r="C519" s="3">
        <v>5540246173472</v>
      </c>
      <c r="D519" s="9">
        <v>44726</v>
      </c>
      <c r="E519" s="11">
        <v>557</v>
      </c>
      <c r="F519" s="30" t="str">
        <f>VLOOKUP(Commandes[[#This Row],[Article Commande]],'Catégorie des articles'!A:D,4,0)</f>
        <v>CREMERIE</v>
      </c>
      <c r="G519" s="38">
        <v>202206</v>
      </c>
      <c r="H519" s="37" t="str">
        <f>Commandes[[#This Row],[Num CDE]]&amp;Commandes[[#This Row],[AnnéeMois]]</f>
        <v>142726302202206</v>
      </c>
      <c r="I519" t="str">
        <f>Commandes[[#This Row],[AnnéeMois]]&amp;Commandes[[#This Row],[Famille de Produit]]</f>
        <v>202206CREMERIE</v>
      </c>
      <c r="J519" s="38">
        <v>202206</v>
      </c>
    </row>
    <row r="520" spans="1:10" ht="12" customHeight="1" x14ac:dyDescent="0.25">
      <c r="A520" s="6">
        <v>44717</v>
      </c>
      <c r="B520" s="7">
        <v>142726302</v>
      </c>
      <c r="C520" s="3">
        <v>5540246175049</v>
      </c>
      <c r="D520" s="6">
        <v>44726</v>
      </c>
      <c r="E520" s="8">
        <v>557</v>
      </c>
      <c r="F520" s="30" t="str">
        <f>VLOOKUP(Commandes[[#This Row],[Article Commande]],'Catégorie des articles'!A:D,4,0)</f>
        <v>CREMERIE</v>
      </c>
      <c r="G520" s="38">
        <v>202206</v>
      </c>
      <c r="H520" s="37" t="str">
        <f>Commandes[[#This Row],[Num CDE]]&amp;Commandes[[#This Row],[AnnéeMois]]</f>
        <v>142726302202206</v>
      </c>
      <c r="I520" t="str">
        <f>Commandes[[#This Row],[AnnéeMois]]&amp;Commandes[[#This Row],[Famille de Produit]]</f>
        <v>202206CREMERIE</v>
      </c>
      <c r="J520" s="38">
        <v>202206</v>
      </c>
    </row>
    <row r="521" spans="1:10" ht="12" customHeight="1" x14ac:dyDescent="0.25">
      <c r="A521" s="9">
        <v>44717</v>
      </c>
      <c r="B521" s="10">
        <v>142726302</v>
      </c>
      <c r="C521" s="3">
        <v>5540246175050</v>
      </c>
      <c r="D521" s="9">
        <v>44726</v>
      </c>
      <c r="E521" s="11">
        <v>557</v>
      </c>
      <c r="F521" s="30" t="str">
        <f>VLOOKUP(Commandes[[#This Row],[Article Commande]],'Catégorie des articles'!A:D,4,0)</f>
        <v>CREMERIE</v>
      </c>
      <c r="G521" s="38">
        <v>202206</v>
      </c>
      <c r="H521" s="37" t="str">
        <f>Commandes[[#This Row],[Num CDE]]&amp;Commandes[[#This Row],[AnnéeMois]]</f>
        <v>142726302202206</v>
      </c>
      <c r="I521" t="str">
        <f>Commandes[[#This Row],[AnnéeMois]]&amp;Commandes[[#This Row],[Famille de Produit]]</f>
        <v>202206CREMERIE</v>
      </c>
      <c r="J521" s="38">
        <v>202206</v>
      </c>
    </row>
    <row r="522" spans="1:10" ht="12" customHeight="1" x14ac:dyDescent="0.25">
      <c r="A522" s="9">
        <v>44718</v>
      </c>
      <c r="B522" s="10">
        <v>142726322</v>
      </c>
      <c r="C522" s="3">
        <v>5540246172978</v>
      </c>
      <c r="D522" s="9">
        <v>44720</v>
      </c>
      <c r="E522" s="11">
        <v>1253</v>
      </c>
      <c r="F522" s="30" t="str">
        <f>VLOOKUP(Commandes[[#This Row],[Article Commande]],'Catégorie des articles'!A:D,4,0)</f>
        <v>CREMERIE</v>
      </c>
      <c r="G522" s="38">
        <v>202206</v>
      </c>
      <c r="H522" s="37" t="str">
        <f>Commandes[[#This Row],[Num CDE]]&amp;Commandes[[#This Row],[AnnéeMois]]</f>
        <v>142726322202206</v>
      </c>
      <c r="I522" t="str">
        <f>Commandes[[#This Row],[AnnéeMois]]&amp;Commandes[[#This Row],[Famille de Produit]]</f>
        <v>202206CREMERIE</v>
      </c>
      <c r="J522" s="38">
        <v>202206</v>
      </c>
    </row>
    <row r="523" spans="1:10" ht="12" customHeight="1" x14ac:dyDescent="0.25">
      <c r="A523" s="9">
        <v>44718</v>
      </c>
      <c r="B523" s="10">
        <v>142726322</v>
      </c>
      <c r="C523" s="3">
        <v>5540246188175</v>
      </c>
      <c r="D523" s="9">
        <v>44720</v>
      </c>
      <c r="E523" s="11">
        <v>232</v>
      </c>
      <c r="F523" s="30" t="str">
        <f>VLOOKUP(Commandes[[#This Row],[Article Commande]],'Catégorie des articles'!A:D,4,0)</f>
        <v>CREMERIE</v>
      </c>
      <c r="G523" s="38">
        <v>202206</v>
      </c>
      <c r="H523" s="37" t="str">
        <f>Commandes[[#This Row],[Num CDE]]&amp;Commandes[[#This Row],[AnnéeMois]]</f>
        <v>142726322202206</v>
      </c>
      <c r="I523" t="str">
        <f>Commandes[[#This Row],[AnnéeMois]]&amp;Commandes[[#This Row],[Famille de Produit]]</f>
        <v>202206CREMERIE</v>
      </c>
      <c r="J523" s="38">
        <v>202206</v>
      </c>
    </row>
    <row r="524" spans="1:10" ht="12" customHeight="1" x14ac:dyDescent="0.25">
      <c r="A524" s="6">
        <v>44718</v>
      </c>
      <c r="B524" s="7">
        <v>142726323</v>
      </c>
      <c r="C524" s="3">
        <v>5540246176294</v>
      </c>
      <c r="D524" s="6">
        <v>44720</v>
      </c>
      <c r="E524" s="8">
        <v>1485</v>
      </c>
      <c r="F524" s="30" t="str">
        <f>VLOOKUP(Commandes[[#This Row],[Article Commande]],'Catégorie des articles'!A:D,4,0)</f>
        <v>CREMERIE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 <f>Commandes[[#This Row],[AnnéeMois]]&amp;Commandes[[#This Row],[Famille de Produit]]</f>
        <v>202206CREMERIE</v>
      </c>
      <c r="J524" s="38">
        <v>202206</v>
      </c>
    </row>
    <row r="525" spans="1:10" ht="12" customHeight="1" x14ac:dyDescent="0.25">
      <c r="A525" s="9">
        <v>44718</v>
      </c>
      <c r="B525" s="10">
        <v>142726323</v>
      </c>
      <c r="C525" s="3">
        <v>5540246176295</v>
      </c>
      <c r="D525" s="9">
        <v>44720</v>
      </c>
      <c r="E525" s="11">
        <v>5940</v>
      </c>
      <c r="F525" s="30" t="str">
        <f>VLOOKUP(Commandes[[#This Row],[Article Commande]],'Catégorie des articles'!A:D,4,0)</f>
        <v>CREMERIE</v>
      </c>
      <c r="G525" s="38">
        <v>202206</v>
      </c>
      <c r="H525" s="37" t="str">
        <f>Commandes[[#This Row],[Num CDE]]&amp;Commandes[[#This Row],[AnnéeMois]]</f>
        <v>142726323202206</v>
      </c>
      <c r="I525" t="str">
        <f>Commandes[[#This Row],[AnnéeMois]]&amp;Commandes[[#This Row],[Famille de Produit]]</f>
        <v>202206CREMERIE</v>
      </c>
      <c r="J525" s="38">
        <v>202206</v>
      </c>
    </row>
    <row r="526" spans="1:10" ht="12" customHeight="1" x14ac:dyDescent="0.25">
      <c r="A526" s="6">
        <v>44718</v>
      </c>
      <c r="B526" s="7">
        <v>142726323</v>
      </c>
      <c r="C526" s="3">
        <v>5540246187987</v>
      </c>
      <c r="D526" s="6">
        <v>44720</v>
      </c>
      <c r="E526" s="8">
        <v>2228</v>
      </c>
      <c r="F526" s="30" t="str">
        <f>VLOOKUP(Commandes[[#This Row],[Article Commande]],'Catégorie des articles'!A:D,4,0)</f>
        <v>CREMERIE</v>
      </c>
      <c r="G526" s="38">
        <v>202206</v>
      </c>
      <c r="H526" s="37" t="str">
        <f>Commandes[[#This Row],[Num CDE]]&amp;Commandes[[#This Row],[AnnéeMois]]</f>
        <v>142726323202206</v>
      </c>
      <c r="I526" t="str">
        <f>Commandes[[#This Row],[AnnéeMois]]&amp;Commandes[[#This Row],[Famille de Produit]]</f>
        <v>202206CREMERIE</v>
      </c>
      <c r="J526" s="38">
        <v>202206</v>
      </c>
    </row>
    <row r="527" spans="1:10" ht="12" customHeight="1" x14ac:dyDescent="0.25">
      <c r="A527" s="9">
        <v>44718</v>
      </c>
      <c r="B527" s="10">
        <v>142726323</v>
      </c>
      <c r="C527" s="3">
        <v>5540246188200</v>
      </c>
      <c r="D527" s="9">
        <v>44720</v>
      </c>
      <c r="E527" s="11">
        <v>743</v>
      </c>
      <c r="F527" s="30" t="str">
        <f>VLOOKUP(Commandes[[#This Row],[Article Commande]],'Catégorie des articles'!A:D,4,0)</f>
        <v>CREMERIE</v>
      </c>
      <c r="G527" s="38">
        <v>202206</v>
      </c>
      <c r="H527" s="37" t="str">
        <f>Commandes[[#This Row],[Num CDE]]&amp;Commandes[[#This Row],[AnnéeMois]]</f>
        <v>142726323202206</v>
      </c>
      <c r="I527" t="str">
        <f>Commandes[[#This Row],[AnnéeMois]]&amp;Commandes[[#This Row],[Famille de Produit]]</f>
        <v>202206CREMERIE</v>
      </c>
      <c r="J527" s="38">
        <v>202206</v>
      </c>
    </row>
    <row r="528" spans="1:10" ht="12" customHeight="1" x14ac:dyDescent="0.25">
      <c r="A528" s="6">
        <v>44718</v>
      </c>
      <c r="B528" s="7">
        <v>142726329</v>
      </c>
      <c r="C528" s="3">
        <v>5540246177132</v>
      </c>
      <c r="D528" s="6">
        <v>44721</v>
      </c>
      <c r="E528" s="8">
        <v>15312</v>
      </c>
      <c r="F528" s="30" t="str">
        <f>VLOOKUP(Commandes[[#This Row],[Article Commande]],'Catégorie des articles'!A:D,4,0)</f>
        <v>MIX LEGUMES</v>
      </c>
      <c r="G528" s="38">
        <v>202206</v>
      </c>
      <c r="H528" s="37" t="str">
        <f>Commandes[[#This Row],[Num CDE]]&amp;Commandes[[#This Row],[AnnéeMois]]</f>
        <v>142726329202206</v>
      </c>
      <c r="I528" t="str">
        <f>Commandes[[#This Row],[AnnéeMois]]&amp;Commandes[[#This Row],[Famille de Produit]]</f>
        <v>202206MIX LEGUMES</v>
      </c>
      <c r="J528" s="38">
        <v>202206</v>
      </c>
    </row>
    <row r="529" spans="1:10" ht="12" customHeight="1" x14ac:dyDescent="0.25">
      <c r="A529" s="9">
        <v>44718</v>
      </c>
      <c r="B529" s="10">
        <v>142726330</v>
      </c>
      <c r="C529" s="3">
        <v>5540246173906</v>
      </c>
      <c r="D529" s="9">
        <v>44732</v>
      </c>
      <c r="E529" s="11">
        <v>2450</v>
      </c>
      <c r="F529" s="30" t="str">
        <f>VLOOKUP(Commandes[[#This Row],[Article Commande]],'Catégorie des articles'!A:D,4,0)</f>
        <v>VOLAILLE</v>
      </c>
      <c r="G529" s="38">
        <v>202206</v>
      </c>
      <c r="H529" s="37" t="str">
        <f>Commandes[[#This Row],[Num CDE]]&amp;Commandes[[#This Row],[AnnéeMois]]</f>
        <v>142726330202206</v>
      </c>
      <c r="I529" t="str">
        <f>Commandes[[#This Row],[AnnéeMois]]&amp;Commandes[[#This Row],[Famille de Produit]]</f>
        <v>202206VOLAILLE</v>
      </c>
      <c r="J529" s="38">
        <v>202206</v>
      </c>
    </row>
    <row r="530" spans="1:10" ht="12" customHeight="1" x14ac:dyDescent="0.25">
      <c r="A530" s="6">
        <v>44718</v>
      </c>
      <c r="B530" s="7">
        <v>142726330</v>
      </c>
      <c r="C530" s="3">
        <v>5540246181016</v>
      </c>
      <c r="D530" s="6">
        <v>44732</v>
      </c>
      <c r="E530" s="8">
        <v>8018</v>
      </c>
      <c r="F530" s="30" t="str">
        <f>VLOOKUP(Commandes[[#This Row],[Article Commande]],'Catégorie des articles'!A:D,4,0)</f>
        <v>VOLAILLE</v>
      </c>
      <c r="G530" s="38">
        <v>202206</v>
      </c>
      <c r="H530" s="37" t="str">
        <f>Commandes[[#This Row],[Num CDE]]&amp;Commandes[[#This Row],[AnnéeMois]]</f>
        <v>142726330202206</v>
      </c>
      <c r="I530" t="str">
        <f>Commandes[[#This Row],[AnnéeMois]]&amp;Commandes[[#This Row],[Famille de Produit]]</f>
        <v>202206VOLAILLE</v>
      </c>
      <c r="J530" s="38">
        <v>202206</v>
      </c>
    </row>
    <row r="531" spans="1:10" ht="12" customHeight="1" x14ac:dyDescent="0.25">
      <c r="A531" s="6">
        <v>44718</v>
      </c>
      <c r="B531" s="7">
        <v>142726334</v>
      </c>
      <c r="C531" s="3">
        <v>5540246183541</v>
      </c>
      <c r="D531" s="6">
        <v>44726</v>
      </c>
      <c r="E531" s="8">
        <v>2088</v>
      </c>
      <c r="F531" s="30" t="str">
        <f>VLOOKUP(Commandes[[#This Row],[Article Commande]],'Catégorie des articles'!A:D,4,0)</f>
        <v>MIX LEGUMES</v>
      </c>
      <c r="G531" s="38">
        <v>202206</v>
      </c>
      <c r="H531" s="37" t="str">
        <f>Commandes[[#This Row],[Num CDE]]&amp;Commandes[[#This Row],[AnnéeMois]]</f>
        <v>142726334202206</v>
      </c>
      <c r="I531" t="str">
        <f>Commandes[[#This Row],[AnnéeMois]]&amp;Commandes[[#This Row],[Famille de Produit]]</f>
        <v>202206MIX LEGUMES</v>
      </c>
      <c r="J531" s="38">
        <v>202206</v>
      </c>
    </row>
    <row r="532" spans="1:10" ht="12" customHeight="1" x14ac:dyDescent="0.25">
      <c r="A532" s="9">
        <v>44719</v>
      </c>
      <c r="B532" s="10">
        <v>142726344</v>
      </c>
      <c r="C532" s="3">
        <v>5540246176699</v>
      </c>
      <c r="D532" s="9">
        <v>44720</v>
      </c>
      <c r="E532" s="11">
        <v>4176</v>
      </c>
      <c r="F532" s="30" t="str">
        <f>VLOOKUP(Commandes[[#This Row],[Article Commande]],'Catégorie des articles'!A:D,4,0)</f>
        <v>CREMERIE</v>
      </c>
      <c r="G532" s="38">
        <v>202206</v>
      </c>
      <c r="H532" s="37" t="str">
        <f>Commandes[[#This Row],[Num CDE]]&amp;Commandes[[#This Row],[AnnéeMois]]</f>
        <v>142726344202206</v>
      </c>
      <c r="I532" t="str">
        <f>Commandes[[#This Row],[AnnéeMois]]&amp;Commandes[[#This Row],[Famille de Produit]]</f>
        <v>202206CREMERIE</v>
      </c>
      <c r="J532" s="38">
        <v>202206</v>
      </c>
    </row>
    <row r="533" spans="1:10" ht="12" customHeight="1" x14ac:dyDescent="0.25">
      <c r="A533" s="9">
        <v>44719</v>
      </c>
      <c r="B533" s="10">
        <v>142726346</v>
      </c>
      <c r="C533" s="3">
        <v>5540246171933</v>
      </c>
      <c r="D533" s="9">
        <v>44721</v>
      </c>
      <c r="E533" s="11">
        <v>1114</v>
      </c>
      <c r="F533" s="30" t="str">
        <f>VLOOKUP(Commandes[[#This Row],[Article Commande]],'Catégorie des articles'!A:D,4,0)</f>
        <v>CREMERIE</v>
      </c>
      <c r="G533" s="38">
        <v>202206</v>
      </c>
      <c r="H533" s="37" t="str">
        <f>Commandes[[#This Row],[Num CDE]]&amp;Commandes[[#This Row],[AnnéeMois]]</f>
        <v>142726346202206</v>
      </c>
      <c r="I533" t="str">
        <f>Commandes[[#This Row],[AnnéeMois]]&amp;Commandes[[#This Row],[Famille de Produit]]</f>
        <v>202206CREMERIE</v>
      </c>
      <c r="J533" s="38">
        <v>202206</v>
      </c>
    </row>
    <row r="534" spans="1:10" ht="12" customHeight="1" x14ac:dyDescent="0.25">
      <c r="A534" s="6">
        <v>44719</v>
      </c>
      <c r="B534" s="7">
        <v>142726346</v>
      </c>
      <c r="C534" s="3">
        <v>5540246176294</v>
      </c>
      <c r="D534" s="6">
        <v>44721</v>
      </c>
      <c r="E534" s="8">
        <v>4455</v>
      </c>
      <c r="F534" s="30" t="str">
        <f>VLOOKUP(Commandes[[#This Row],[Article Commande]],'Catégorie des articles'!A:D,4,0)</f>
        <v>CREMERIE</v>
      </c>
      <c r="G534" s="38">
        <v>202206</v>
      </c>
      <c r="H534" s="37" t="str">
        <f>Commandes[[#This Row],[Num CDE]]&amp;Commandes[[#This Row],[AnnéeMois]]</f>
        <v>142726346202206</v>
      </c>
      <c r="I534" t="str">
        <f>Commandes[[#This Row],[AnnéeMois]]&amp;Commandes[[#This Row],[Famille de Produit]]</f>
        <v>202206CREMERIE</v>
      </c>
      <c r="J534" s="38">
        <v>202206</v>
      </c>
    </row>
    <row r="535" spans="1:10" ht="12" customHeight="1" x14ac:dyDescent="0.25">
      <c r="A535" s="9">
        <v>44719</v>
      </c>
      <c r="B535" s="10">
        <v>142726346</v>
      </c>
      <c r="C535" s="3">
        <v>5540246176295</v>
      </c>
      <c r="D535" s="9">
        <v>44721</v>
      </c>
      <c r="E535" s="11">
        <v>14848</v>
      </c>
      <c r="F535" s="30" t="str">
        <f>VLOOKUP(Commandes[[#This Row],[Article Commande]],'Catégorie des articles'!A:D,4,0)</f>
        <v>CREMERIE</v>
      </c>
      <c r="G535" s="38">
        <v>202206</v>
      </c>
      <c r="H535" s="37" t="str">
        <f>Commandes[[#This Row],[Num CDE]]&amp;Commandes[[#This Row],[AnnéeMois]]</f>
        <v>142726346202206</v>
      </c>
      <c r="I535" t="str">
        <f>Commandes[[#This Row],[AnnéeMois]]&amp;Commandes[[#This Row],[Famille de Produit]]</f>
        <v>202206CREMERIE</v>
      </c>
      <c r="J535" s="38">
        <v>202206</v>
      </c>
    </row>
    <row r="536" spans="1:10" ht="12" customHeight="1" x14ac:dyDescent="0.25">
      <c r="A536" s="9">
        <v>44719</v>
      </c>
      <c r="B536" s="10">
        <v>142726346</v>
      </c>
      <c r="C536" s="3">
        <v>5540246187987</v>
      </c>
      <c r="D536" s="9">
        <v>44721</v>
      </c>
      <c r="E536" s="11">
        <v>6682</v>
      </c>
      <c r="F536" s="30" t="str">
        <f>VLOOKUP(Commandes[[#This Row],[Article Commande]],'Catégorie des articles'!A:D,4,0)</f>
        <v>CREMERIE</v>
      </c>
      <c r="G536" s="38">
        <v>202206</v>
      </c>
      <c r="H536" s="37" t="str">
        <f>Commandes[[#This Row],[Num CDE]]&amp;Commandes[[#This Row],[AnnéeMois]]</f>
        <v>142726346202206</v>
      </c>
      <c r="I536" t="str">
        <f>Commandes[[#This Row],[AnnéeMois]]&amp;Commandes[[#This Row],[Famille de Produit]]</f>
        <v>202206CREMERIE</v>
      </c>
      <c r="J536" s="38">
        <v>202206</v>
      </c>
    </row>
    <row r="537" spans="1:10" ht="12" customHeight="1" x14ac:dyDescent="0.25">
      <c r="A537" s="6">
        <v>44719</v>
      </c>
      <c r="B537" s="7">
        <v>142726346</v>
      </c>
      <c r="C537" s="3">
        <v>5540246188200</v>
      </c>
      <c r="D537" s="6">
        <v>44721</v>
      </c>
      <c r="E537" s="8">
        <v>2228</v>
      </c>
      <c r="F537" s="30" t="str">
        <f>VLOOKUP(Commandes[[#This Row],[Article Commande]],'Catégorie des articles'!A:D,4,0)</f>
        <v>CREMERIE</v>
      </c>
      <c r="G537" s="38">
        <v>202206</v>
      </c>
      <c r="H537" s="37" t="str">
        <f>Commandes[[#This Row],[Num CDE]]&amp;Commandes[[#This Row],[AnnéeMois]]</f>
        <v>142726346202206</v>
      </c>
      <c r="I537" t="str">
        <f>Commandes[[#This Row],[AnnéeMois]]&amp;Commandes[[#This Row],[Famille de Produit]]</f>
        <v>202206CREMERIE</v>
      </c>
      <c r="J537" s="38">
        <v>202206</v>
      </c>
    </row>
    <row r="538" spans="1:10" ht="12" customHeight="1" x14ac:dyDescent="0.25">
      <c r="A538" s="9">
        <v>44719</v>
      </c>
      <c r="B538" s="10">
        <v>142726347</v>
      </c>
      <c r="C538" s="3">
        <v>5540246172978</v>
      </c>
      <c r="D538" s="9">
        <v>44721</v>
      </c>
      <c r="E538" s="11">
        <v>1671</v>
      </c>
      <c r="F538" s="30" t="str">
        <f>VLOOKUP(Commandes[[#This Row],[Article Commande]],'Catégorie des articles'!A:D,4,0)</f>
        <v>CREMERIE</v>
      </c>
      <c r="G538" s="38">
        <v>202206</v>
      </c>
      <c r="H538" s="37" t="str">
        <f>Commandes[[#This Row],[Num CDE]]&amp;Commandes[[#This Row],[AnnéeMois]]</f>
        <v>142726347202206</v>
      </c>
      <c r="I538" t="str">
        <f>Commandes[[#This Row],[AnnéeMois]]&amp;Commandes[[#This Row],[Famille de Produit]]</f>
        <v>202206CREMERIE</v>
      </c>
      <c r="J538" s="38">
        <v>202206</v>
      </c>
    </row>
    <row r="539" spans="1:10" ht="12" customHeight="1" x14ac:dyDescent="0.25">
      <c r="A539" s="6">
        <v>44719</v>
      </c>
      <c r="B539" s="7">
        <v>142726347</v>
      </c>
      <c r="C539" s="3">
        <v>5540246174174</v>
      </c>
      <c r="D539" s="6">
        <v>44721</v>
      </c>
      <c r="E539" s="8">
        <v>464</v>
      </c>
      <c r="F539" s="30" t="str">
        <f>VLOOKUP(Commandes[[#This Row],[Article Commande]],'Catégorie des articles'!A:D,4,0)</f>
        <v>CREMERIE</v>
      </c>
      <c r="G539" s="38">
        <v>202206</v>
      </c>
      <c r="H539" s="37" t="str">
        <f>Commandes[[#This Row],[Num CDE]]&amp;Commandes[[#This Row],[AnnéeMois]]</f>
        <v>142726347202206</v>
      </c>
      <c r="I539" t="str">
        <f>Commandes[[#This Row],[AnnéeMois]]&amp;Commandes[[#This Row],[Famille de Produit]]</f>
        <v>202206CREMERIE</v>
      </c>
      <c r="J539" s="38">
        <v>202206</v>
      </c>
    </row>
    <row r="540" spans="1:10" ht="12" customHeight="1" x14ac:dyDescent="0.25">
      <c r="A540" s="6">
        <v>44719</v>
      </c>
      <c r="B540" s="7">
        <v>142726347</v>
      </c>
      <c r="C540" s="3">
        <v>5540246176699</v>
      </c>
      <c r="D540" s="6">
        <v>44721</v>
      </c>
      <c r="E540" s="8">
        <v>4176</v>
      </c>
      <c r="F540" s="30" t="str">
        <f>VLOOKUP(Commandes[[#This Row],[Article Commande]],'Catégorie des articles'!A:D,4,0)</f>
        <v>CREMERIE</v>
      </c>
      <c r="G540" s="38">
        <v>202206</v>
      </c>
      <c r="H540" s="37" t="str">
        <f>Commandes[[#This Row],[Num CDE]]&amp;Commandes[[#This Row],[AnnéeMois]]</f>
        <v>142726347202206</v>
      </c>
      <c r="I540" t="str">
        <f>Commandes[[#This Row],[AnnéeMois]]&amp;Commandes[[#This Row],[Famille de Produit]]</f>
        <v>202206CREMERIE</v>
      </c>
      <c r="J540" s="38">
        <v>202206</v>
      </c>
    </row>
    <row r="541" spans="1:10" ht="12" customHeight="1" x14ac:dyDescent="0.25">
      <c r="A541" s="6">
        <v>44719</v>
      </c>
      <c r="B541" s="7">
        <v>142726363</v>
      </c>
      <c r="C541" s="3">
        <v>5540246183547</v>
      </c>
      <c r="D541" s="6">
        <v>44720</v>
      </c>
      <c r="E541" s="8">
        <v>2228</v>
      </c>
      <c r="F541" s="30" t="str">
        <f>VLOOKUP(Commandes[[#This Row],[Article Commande]],'Catégorie des articles'!A:D,4,0)</f>
        <v>VOLAILLE</v>
      </c>
      <c r="G541" s="38">
        <v>202206</v>
      </c>
      <c r="H541" s="37" t="str">
        <f>Commandes[[#This Row],[Num CDE]]&amp;Commandes[[#This Row],[AnnéeMois]]</f>
        <v>142726363202206</v>
      </c>
      <c r="I541" t="str">
        <f>Commandes[[#This Row],[AnnéeMois]]&amp;Commandes[[#This Row],[Famille de Produit]]</f>
        <v>202206VOLAILLE</v>
      </c>
      <c r="J541" s="38">
        <v>202206</v>
      </c>
    </row>
    <row r="542" spans="1:10" ht="12" customHeight="1" x14ac:dyDescent="0.25">
      <c r="A542" s="9">
        <v>44719</v>
      </c>
      <c r="B542" s="10">
        <v>142726364</v>
      </c>
      <c r="C542" s="3">
        <v>5540246173472</v>
      </c>
      <c r="D542" s="9">
        <v>44731</v>
      </c>
      <c r="E542" s="11">
        <v>279</v>
      </c>
      <c r="F542" s="30" t="str">
        <f>VLOOKUP(Commandes[[#This Row],[Article Commande]],'Catégorie des articles'!A:D,4,0)</f>
        <v>CREMERIE</v>
      </c>
      <c r="G542" s="38">
        <v>202206</v>
      </c>
      <c r="H542" s="37" t="str">
        <f>Commandes[[#This Row],[Num CDE]]&amp;Commandes[[#This Row],[AnnéeMois]]</f>
        <v>142726364202206</v>
      </c>
      <c r="I542" t="str">
        <f>Commandes[[#This Row],[AnnéeMois]]&amp;Commandes[[#This Row],[Famille de Produit]]</f>
        <v>202206CREMERIE</v>
      </c>
      <c r="J542" s="38">
        <v>202206</v>
      </c>
    </row>
    <row r="543" spans="1:10" ht="12" customHeight="1" x14ac:dyDescent="0.25">
      <c r="A543" s="6">
        <v>44719</v>
      </c>
      <c r="B543" s="7">
        <v>142726364</v>
      </c>
      <c r="C543" s="3">
        <v>5540246174095</v>
      </c>
      <c r="D543" s="6">
        <v>44731</v>
      </c>
      <c r="E543" s="8">
        <v>70</v>
      </c>
      <c r="F543" s="30" t="str">
        <f>VLOOKUP(Commandes[[#This Row],[Article Commande]],'Catégorie des articles'!A:D,4,0)</f>
        <v>CREMERIE</v>
      </c>
      <c r="G543" s="38">
        <v>202206</v>
      </c>
      <c r="H543" s="37" t="str">
        <f>Commandes[[#This Row],[Num CDE]]&amp;Commandes[[#This Row],[AnnéeMois]]</f>
        <v>142726364202206</v>
      </c>
      <c r="I543" t="str">
        <f>Commandes[[#This Row],[AnnéeMois]]&amp;Commandes[[#This Row],[Famille de Produit]]</f>
        <v>202206CREMERIE</v>
      </c>
      <c r="J543" s="38">
        <v>202206</v>
      </c>
    </row>
    <row r="544" spans="1:10" ht="12" customHeight="1" x14ac:dyDescent="0.25">
      <c r="A544" s="9">
        <v>44719</v>
      </c>
      <c r="B544" s="10">
        <v>142726364</v>
      </c>
      <c r="C544" s="3">
        <v>5540246175047</v>
      </c>
      <c r="D544" s="9">
        <v>44731</v>
      </c>
      <c r="E544" s="11">
        <v>140</v>
      </c>
      <c r="F544" s="30" t="str">
        <f>VLOOKUP(Commandes[[#This Row],[Article Commande]],'Catégorie des articles'!A:D,4,0)</f>
        <v>CREMERIE</v>
      </c>
      <c r="G544" s="38">
        <v>202206</v>
      </c>
      <c r="H544" s="37" t="str">
        <f>Commandes[[#This Row],[Num CDE]]&amp;Commandes[[#This Row],[AnnéeMois]]</f>
        <v>142726364202206</v>
      </c>
      <c r="I544" t="str">
        <f>Commandes[[#This Row],[AnnéeMois]]&amp;Commandes[[#This Row],[Famille de Produit]]</f>
        <v>202206CREMERIE</v>
      </c>
      <c r="J544" s="38">
        <v>202206</v>
      </c>
    </row>
    <row r="545" spans="1:10" ht="12" customHeight="1" x14ac:dyDescent="0.25">
      <c r="A545" s="6">
        <v>44719</v>
      </c>
      <c r="B545" s="7">
        <v>142726364</v>
      </c>
      <c r="C545" s="3">
        <v>5540246175049</v>
      </c>
      <c r="D545" s="6">
        <v>44731</v>
      </c>
      <c r="E545" s="8">
        <v>279</v>
      </c>
      <c r="F545" s="30" t="str">
        <f>VLOOKUP(Commandes[[#This Row],[Article Commande]],'Catégorie des articles'!A:D,4,0)</f>
        <v>CREMERIE</v>
      </c>
      <c r="G545" s="38">
        <v>202206</v>
      </c>
      <c r="H545" s="37" t="str">
        <f>Commandes[[#This Row],[Num CDE]]&amp;Commandes[[#This Row],[AnnéeMois]]</f>
        <v>142726364202206</v>
      </c>
      <c r="I545" t="str">
        <f>Commandes[[#This Row],[AnnéeMois]]&amp;Commandes[[#This Row],[Famille de Produit]]</f>
        <v>202206CREMERIE</v>
      </c>
      <c r="J545" s="38">
        <v>202206</v>
      </c>
    </row>
    <row r="546" spans="1:10" ht="12" customHeight="1" x14ac:dyDescent="0.25">
      <c r="A546" s="9">
        <v>44719</v>
      </c>
      <c r="B546" s="10">
        <v>142726364</v>
      </c>
      <c r="C546" s="3">
        <v>5540246175050</v>
      </c>
      <c r="D546" s="9">
        <v>44731</v>
      </c>
      <c r="E546" s="11">
        <v>836</v>
      </c>
      <c r="F546" s="30" t="str">
        <f>VLOOKUP(Commandes[[#This Row],[Article Commande]],'Catégorie des articles'!A:D,4,0)</f>
        <v>CREMERIE</v>
      </c>
      <c r="G546" s="38">
        <v>202206</v>
      </c>
      <c r="H546" s="37" t="str">
        <f>Commandes[[#This Row],[Num CDE]]&amp;Commandes[[#This Row],[AnnéeMois]]</f>
        <v>142726364202206</v>
      </c>
      <c r="I546" t="str">
        <f>Commandes[[#This Row],[AnnéeMois]]&amp;Commandes[[#This Row],[Famille de Produit]]</f>
        <v>202206CREMERIE</v>
      </c>
      <c r="J546" s="38">
        <v>202206</v>
      </c>
    </row>
    <row r="547" spans="1:10" ht="12" customHeight="1" x14ac:dyDescent="0.25">
      <c r="A547" s="6">
        <v>44719</v>
      </c>
      <c r="B547" s="7">
        <v>142726368</v>
      </c>
      <c r="C547" s="3">
        <v>5540246171759</v>
      </c>
      <c r="D547" s="6">
        <v>44725</v>
      </c>
      <c r="E547" s="8">
        <v>2506</v>
      </c>
      <c r="F547" s="30" t="str">
        <f>VLOOKUP(Commandes[[#This Row],[Article Commande]],'Catégorie des articles'!A:D,4,0)</f>
        <v>MIX LEGUMES</v>
      </c>
      <c r="G547" s="38">
        <v>202206</v>
      </c>
      <c r="H547" s="37" t="str">
        <f>Commandes[[#This Row],[Num CDE]]&amp;Commandes[[#This Row],[AnnéeMois]]</f>
        <v>142726368202206</v>
      </c>
      <c r="I547" t="str">
        <f>Commandes[[#This Row],[AnnéeMois]]&amp;Commandes[[#This Row],[Famille de Produit]]</f>
        <v>202206MIX LEGUMES</v>
      </c>
      <c r="J547" s="38">
        <v>202206</v>
      </c>
    </row>
    <row r="548" spans="1:10" ht="12" customHeight="1" x14ac:dyDescent="0.25">
      <c r="A548" s="9">
        <v>44719</v>
      </c>
      <c r="B548" s="10">
        <v>142726368</v>
      </c>
      <c r="C548" s="3">
        <v>5540246177132</v>
      </c>
      <c r="D548" s="9">
        <v>44725</v>
      </c>
      <c r="E548" s="11">
        <v>10208</v>
      </c>
      <c r="F548" s="30" t="str">
        <f>VLOOKUP(Commandes[[#This Row],[Article Commande]],'Catégorie des articles'!A:D,4,0)</f>
        <v>MIX LEGUMES</v>
      </c>
      <c r="G548" s="38">
        <v>202206</v>
      </c>
      <c r="H548" s="37" t="str">
        <f>Commandes[[#This Row],[Num CDE]]&amp;Commandes[[#This Row],[AnnéeMois]]</f>
        <v>142726368202206</v>
      </c>
      <c r="I548" t="str">
        <f>Commandes[[#This Row],[AnnéeMois]]&amp;Commandes[[#This Row],[Famille de Produit]]</f>
        <v>202206MIX LEGUMES</v>
      </c>
      <c r="J548" s="38">
        <v>202206</v>
      </c>
    </row>
    <row r="549" spans="1:10" ht="12" customHeight="1" x14ac:dyDescent="0.25">
      <c r="A549" s="6">
        <v>44719</v>
      </c>
      <c r="B549" s="7">
        <v>142726368</v>
      </c>
      <c r="C549" s="3">
        <v>5540246177133</v>
      </c>
      <c r="D549" s="6">
        <v>44725</v>
      </c>
      <c r="E549" s="8">
        <v>3341</v>
      </c>
      <c r="F549" s="30" t="str">
        <f>VLOOKUP(Commandes[[#This Row],[Article Commande]],'Catégorie des articles'!A:D,4,0)</f>
        <v>MIX LEGUMES</v>
      </c>
      <c r="G549" s="38">
        <v>202206</v>
      </c>
      <c r="H549" s="37" t="str">
        <f>Commandes[[#This Row],[Num CDE]]&amp;Commandes[[#This Row],[AnnéeMois]]</f>
        <v>142726368202206</v>
      </c>
      <c r="I549" t="str">
        <f>Commandes[[#This Row],[AnnéeMois]]&amp;Commandes[[#This Row],[Famille de Produit]]</f>
        <v>202206MIX LEGUMES</v>
      </c>
      <c r="J549" s="38">
        <v>202206</v>
      </c>
    </row>
    <row r="550" spans="1:10" ht="12" customHeight="1" x14ac:dyDescent="0.25">
      <c r="A550" s="6">
        <v>44720</v>
      </c>
      <c r="B550" s="7">
        <v>142726370</v>
      </c>
      <c r="C550" s="3">
        <v>5540246171933</v>
      </c>
      <c r="D550" s="6">
        <v>44724</v>
      </c>
      <c r="E550" s="8">
        <v>1114</v>
      </c>
      <c r="F550" s="30" t="str">
        <f>VLOOKUP(Commandes[[#This Row],[Article Commande]],'Catégorie des articles'!A:D,4,0)</f>
        <v>CREMERIE</v>
      </c>
      <c r="G550" s="38">
        <v>202206</v>
      </c>
      <c r="H550" s="37" t="str">
        <f>Commandes[[#This Row],[Num CDE]]&amp;Commandes[[#This Row],[AnnéeMois]]</f>
        <v>142726370202206</v>
      </c>
      <c r="I550" t="str">
        <f>Commandes[[#This Row],[AnnéeMois]]&amp;Commandes[[#This Row],[Famille de Produit]]</f>
        <v>202206CREMERIE</v>
      </c>
      <c r="J550" s="38">
        <v>202206</v>
      </c>
    </row>
    <row r="551" spans="1:10" ht="12" customHeight="1" x14ac:dyDescent="0.25">
      <c r="A551" s="9">
        <v>44720</v>
      </c>
      <c r="B551" s="10">
        <v>142726370</v>
      </c>
      <c r="C551" s="3">
        <v>5540246176294</v>
      </c>
      <c r="D551" s="9">
        <v>44724</v>
      </c>
      <c r="E551" s="11">
        <v>1485</v>
      </c>
      <c r="F551" s="30" t="str">
        <f>VLOOKUP(Commandes[[#This Row],[Article Commande]],'Catégorie des articles'!A:D,4,0)</f>
        <v>CREMERIE</v>
      </c>
      <c r="G551" s="38">
        <v>202206</v>
      </c>
      <c r="H551" s="37" t="str">
        <f>Commandes[[#This Row],[Num CDE]]&amp;Commandes[[#This Row],[AnnéeMois]]</f>
        <v>142726370202206</v>
      </c>
      <c r="I551" t="str">
        <f>Commandes[[#This Row],[AnnéeMois]]&amp;Commandes[[#This Row],[Famille de Produit]]</f>
        <v>202206CREMERIE</v>
      </c>
      <c r="J551" s="38">
        <v>202206</v>
      </c>
    </row>
    <row r="552" spans="1:10" ht="12" customHeight="1" x14ac:dyDescent="0.25">
      <c r="A552" s="6">
        <v>44720</v>
      </c>
      <c r="B552" s="7">
        <v>142726370</v>
      </c>
      <c r="C552" s="3">
        <v>5540246176295</v>
      </c>
      <c r="D552" s="6">
        <v>44724</v>
      </c>
      <c r="E552" s="8">
        <v>11136</v>
      </c>
      <c r="F552" s="30" t="str">
        <f>VLOOKUP(Commandes[[#This Row],[Article Commande]],'Catégorie des articles'!A:D,4,0)</f>
        <v>CREMERIE</v>
      </c>
      <c r="G552" s="38">
        <v>202206</v>
      </c>
      <c r="H552" s="37" t="str">
        <f>Commandes[[#This Row],[Num CDE]]&amp;Commandes[[#This Row],[AnnéeMois]]</f>
        <v>142726370202206</v>
      </c>
      <c r="I552" t="str">
        <f>Commandes[[#This Row],[AnnéeMois]]&amp;Commandes[[#This Row],[Famille de Produit]]</f>
        <v>202206CREMERIE</v>
      </c>
      <c r="J552" s="38">
        <v>202206</v>
      </c>
    </row>
    <row r="553" spans="1:10" ht="12" customHeight="1" x14ac:dyDescent="0.25">
      <c r="A553" s="9">
        <v>44720</v>
      </c>
      <c r="B553" s="10">
        <v>142726370</v>
      </c>
      <c r="C553" s="3">
        <v>5540246187987</v>
      </c>
      <c r="D553" s="9">
        <v>44724</v>
      </c>
      <c r="E553" s="11">
        <v>4455</v>
      </c>
      <c r="F553" s="30" t="str">
        <f>VLOOKUP(Commandes[[#This Row],[Article Commande]],'Catégorie des articles'!A:D,4,0)</f>
        <v>CREMERIE</v>
      </c>
      <c r="G553" s="38">
        <v>202206</v>
      </c>
      <c r="H553" s="37" t="str">
        <f>Commandes[[#This Row],[Num CDE]]&amp;Commandes[[#This Row],[AnnéeMois]]</f>
        <v>142726370202206</v>
      </c>
      <c r="I553" t="str">
        <f>Commandes[[#This Row],[AnnéeMois]]&amp;Commandes[[#This Row],[Famille de Produit]]</f>
        <v>202206CREMERIE</v>
      </c>
      <c r="J553" s="38">
        <v>202206</v>
      </c>
    </row>
    <row r="554" spans="1:10" ht="12" customHeight="1" x14ac:dyDescent="0.25">
      <c r="A554" s="6">
        <v>44720</v>
      </c>
      <c r="B554" s="7">
        <v>142726370</v>
      </c>
      <c r="C554" s="3">
        <v>5540246188200</v>
      </c>
      <c r="D554" s="6">
        <v>44724</v>
      </c>
      <c r="E554" s="8">
        <v>1485</v>
      </c>
      <c r="F554" s="30" t="str">
        <f>VLOOKUP(Commandes[[#This Row],[Article Commande]],'Catégorie des articles'!A:D,4,0)</f>
        <v>CREMERIE</v>
      </c>
      <c r="G554" s="38">
        <v>202206</v>
      </c>
      <c r="H554" s="37" t="str">
        <f>Commandes[[#This Row],[Num CDE]]&amp;Commandes[[#This Row],[AnnéeMois]]</f>
        <v>142726370202206</v>
      </c>
      <c r="I554" t="str">
        <f>Commandes[[#This Row],[AnnéeMois]]&amp;Commandes[[#This Row],[Famille de Produit]]</f>
        <v>202206CREMERIE</v>
      </c>
      <c r="J554" s="38">
        <v>202206</v>
      </c>
    </row>
    <row r="555" spans="1:10" ht="12" customHeight="1" x14ac:dyDescent="0.25">
      <c r="A555" s="9">
        <v>44720</v>
      </c>
      <c r="B555" s="10">
        <v>142726371</v>
      </c>
      <c r="C555" s="3">
        <v>5540246172539</v>
      </c>
      <c r="D555" s="9">
        <v>44724</v>
      </c>
      <c r="E555" s="11">
        <v>47</v>
      </c>
      <c r="F555" s="30" t="str">
        <f>VLOOKUP(Commandes[[#This Row],[Article Commande]],'Catégorie des articles'!A:D,4,0)</f>
        <v>CREMERIE</v>
      </c>
      <c r="G555" s="38">
        <v>202206</v>
      </c>
      <c r="H555" s="37" t="str">
        <f>Commandes[[#This Row],[Num CDE]]&amp;Commandes[[#This Row],[AnnéeMois]]</f>
        <v>142726371202206</v>
      </c>
      <c r="I555" t="str">
        <f>Commandes[[#This Row],[AnnéeMois]]&amp;Commandes[[#This Row],[Famille de Produit]]</f>
        <v>202206CREMERIE</v>
      </c>
      <c r="J555" s="38">
        <v>202206</v>
      </c>
    </row>
    <row r="556" spans="1:10" ht="12" customHeight="1" x14ac:dyDescent="0.25">
      <c r="A556" s="6">
        <v>44720</v>
      </c>
      <c r="B556" s="7">
        <v>142726371</v>
      </c>
      <c r="C556" s="3">
        <v>5540246172978</v>
      </c>
      <c r="D556" s="6">
        <v>44724</v>
      </c>
      <c r="E556" s="8">
        <v>2506</v>
      </c>
      <c r="F556" s="30" t="str">
        <f>VLOOKUP(Commandes[[#This Row],[Article Commande]],'Catégorie des articles'!A:D,4,0)</f>
        <v>CREMERIE</v>
      </c>
      <c r="G556" s="38">
        <v>202206</v>
      </c>
      <c r="H556" s="37" t="str">
        <f>Commandes[[#This Row],[Num CDE]]&amp;Commandes[[#This Row],[AnnéeMois]]</f>
        <v>142726371202206</v>
      </c>
      <c r="I556" t="str">
        <f>Commandes[[#This Row],[AnnéeMois]]&amp;Commandes[[#This Row],[Famille de Produit]]</f>
        <v>202206CREMERIE</v>
      </c>
      <c r="J556" s="38">
        <v>202206</v>
      </c>
    </row>
    <row r="557" spans="1:10" ht="12" customHeight="1" x14ac:dyDescent="0.25">
      <c r="A557" s="9">
        <v>44720</v>
      </c>
      <c r="B557" s="10">
        <v>142726371</v>
      </c>
      <c r="C557" s="3">
        <v>5540246176699</v>
      </c>
      <c r="D557" s="9">
        <v>44724</v>
      </c>
      <c r="E557" s="11">
        <v>2088</v>
      </c>
      <c r="F557" s="30" t="str">
        <f>VLOOKUP(Commandes[[#This Row],[Article Commande]],'Catégorie des articles'!A:D,4,0)</f>
        <v>CREMERIE</v>
      </c>
      <c r="G557" s="38">
        <v>202206</v>
      </c>
      <c r="H557" s="37" t="str">
        <f>Commandes[[#This Row],[Num CDE]]&amp;Commandes[[#This Row],[AnnéeMois]]</f>
        <v>142726371202206</v>
      </c>
      <c r="I557" t="str">
        <f>Commandes[[#This Row],[AnnéeMois]]&amp;Commandes[[#This Row],[Famille de Produit]]</f>
        <v>202206CREMERIE</v>
      </c>
      <c r="J557" s="38">
        <v>202206</v>
      </c>
    </row>
    <row r="558" spans="1:10" ht="12" customHeight="1" x14ac:dyDescent="0.25">
      <c r="A558" s="6">
        <v>44721</v>
      </c>
      <c r="B558" s="7">
        <v>142736392</v>
      </c>
      <c r="C558" s="3">
        <v>5540246176295</v>
      </c>
      <c r="D558" s="6">
        <v>44725</v>
      </c>
      <c r="E558" s="8">
        <v>4455</v>
      </c>
      <c r="F558" s="30" t="str">
        <f>VLOOKUP(Commandes[[#This Row],[Article Commande]],'Catégorie des articles'!A:D,4,0)</f>
        <v>CREMERIE</v>
      </c>
      <c r="G558" s="38">
        <v>202206</v>
      </c>
      <c r="H558" s="37" t="str">
        <f>Commandes[[#This Row],[Num CDE]]&amp;Commandes[[#This Row],[AnnéeMois]]</f>
        <v>142736392202206</v>
      </c>
      <c r="I558" t="str">
        <f>Commandes[[#This Row],[AnnéeMois]]&amp;Commandes[[#This Row],[Famille de Produit]]</f>
        <v>202206CREMERIE</v>
      </c>
      <c r="J558" s="38">
        <v>202206</v>
      </c>
    </row>
    <row r="559" spans="1:10" ht="12" customHeight="1" x14ac:dyDescent="0.25">
      <c r="A559" s="6">
        <v>44721</v>
      </c>
      <c r="B559" s="7">
        <v>142736392</v>
      </c>
      <c r="C559" s="3">
        <v>5540246187987</v>
      </c>
      <c r="D559" s="6">
        <v>44725</v>
      </c>
      <c r="E559" s="8">
        <v>2228</v>
      </c>
      <c r="F559" s="30" t="str">
        <f>VLOOKUP(Commandes[[#This Row],[Article Commande]],'Catégorie des articles'!A:D,4,0)</f>
        <v>CREMERIE</v>
      </c>
      <c r="G559" s="38">
        <v>202206</v>
      </c>
      <c r="H559" s="37" t="str">
        <f>Commandes[[#This Row],[Num CDE]]&amp;Commandes[[#This Row],[AnnéeMois]]</f>
        <v>142736392202206</v>
      </c>
      <c r="I559" t="str">
        <f>Commandes[[#This Row],[AnnéeMois]]&amp;Commandes[[#This Row],[Famille de Produit]]</f>
        <v>202206CREMERIE</v>
      </c>
      <c r="J559" s="38">
        <v>202206</v>
      </c>
    </row>
    <row r="560" spans="1:10" ht="12" customHeight="1" x14ac:dyDescent="0.25">
      <c r="A560" s="9">
        <v>44721</v>
      </c>
      <c r="B560" s="10">
        <v>142736392</v>
      </c>
      <c r="C560" s="3">
        <v>5540246188200</v>
      </c>
      <c r="D560" s="9">
        <v>44725</v>
      </c>
      <c r="E560" s="11">
        <v>1485</v>
      </c>
      <c r="F560" s="30" t="str">
        <f>VLOOKUP(Commandes[[#This Row],[Article Commande]],'Catégorie des articles'!A:D,4,0)</f>
        <v>CREMERIE</v>
      </c>
      <c r="G560" s="38">
        <v>202206</v>
      </c>
      <c r="H560" s="37" t="str">
        <f>Commandes[[#This Row],[Num CDE]]&amp;Commandes[[#This Row],[AnnéeMois]]</f>
        <v>142736392202206</v>
      </c>
      <c r="I560" t="str">
        <f>Commandes[[#This Row],[AnnéeMois]]&amp;Commandes[[#This Row],[Famille de Produit]]</f>
        <v>202206CREMERIE</v>
      </c>
      <c r="J560" s="38">
        <v>202206</v>
      </c>
    </row>
    <row r="561" spans="1:10" ht="12" customHeight="1" x14ac:dyDescent="0.25">
      <c r="A561" s="6">
        <v>44721</v>
      </c>
      <c r="B561" s="7">
        <v>142736394</v>
      </c>
      <c r="C561" s="3">
        <v>5540246188175</v>
      </c>
      <c r="D561" s="6">
        <v>44725</v>
      </c>
      <c r="E561" s="8">
        <v>93</v>
      </c>
      <c r="F561" s="30" t="str">
        <f>VLOOKUP(Commandes[[#This Row],[Article Commande]],'Catégorie des articles'!A:D,4,0)</f>
        <v>CREMERIE</v>
      </c>
      <c r="G561" s="38">
        <v>202206</v>
      </c>
      <c r="H561" s="37" t="str">
        <f>Commandes[[#This Row],[Num CDE]]&amp;Commandes[[#This Row],[AnnéeMois]]</f>
        <v>142736394202206</v>
      </c>
      <c r="I561" t="str">
        <f>Commandes[[#This Row],[AnnéeMois]]&amp;Commandes[[#This Row],[Famille de Produit]]</f>
        <v>202206CREMERIE</v>
      </c>
      <c r="J561" s="38">
        <v>202206</v>
      </c>
    </row>
    <row r="562" spans="1:10" ht="12" customHeight="1" x14ac:dyDescent="0.25">
      <c r="A562" s="9">
        <v>44721</v>
      </c>
      <c r="B562" s="10">
        <v>142736412</v>
      </c>
      <c r="C562" s="3">
        <v>5540246182684</v>
      </c>
      <c r="D562" s="9">
        <v>44734</v>
      </c>
      <c r="E562" s="11">
        <v>140</v>
      </c>
      <c r="F562" s="30" t="str">
        <f>VLOOKUP(Commandes[[#This Row],[Article Commande]],'Catégorie des articles'!A:D,4,0)</f>
        <v>BOULANGERIE</v>
      </c>
      <c r="G562" s="38">
        <v>202206</v>
      </c>
      <c r="H562" s="37" t="str">
        <f>Commandes[[#This Row],[Num CDE]]&amp;Commandes[[#This Row],[AnnéeMois]]</f>
        <v>142736412202206</v>
      </c>
      <c r="I562" t="str">
        <f>Commandes[[#This Row],[AnnéeMois]]&amp;Commandes[[#This Row],[Famille de Produit]]</f>
        <v>202206BOULANGERIE</v>
      </c>
      <c r="J562" s="38">
        <v>202206</v>
      </c>
    </row>
    <row r="563" spans="1:10" ht="12" customHeight="1" x14ac:dyDescent="0.25">
      <c r="A563" s="6">
        <v>44721</v>
      </c>
      <c r="B563" s="7">
        <v>142736412</v>
      </c>
      <c r="C563" s="3">
        <v>5540246183844</v>
      </c>
      <c r="D563" s="6">
        <v>44734</v>
      </c>
      <c r="E563" s="8">
        <v>186</v>
      </c>
      <c r="F563" s="30" t="str">
        <f>VLOOKUP(Commandes[[#This Row],[Article Commande]],'Catégorie des articles'!A:D,4,0)</f>
        <v>BOULANGERIE</v>
      </c>
      <c r="G563" s="38">
        <v>202206</v>
      </c>
      <c r="H563" s="37" t="str">
        <f>Commandes[[#This Row],[Num CDE]]&amp;Commandes[[#This Row],[AnnéeMois]]</f>
        <v>142736412202206</v>
      </c>
      <c r="I563" t="str">
        <f>Commandes[[#This Row],[AnnéeMois]]&amp;Commandes[[#This Row],[Famille de Produit]]</f>
        <v>202206BOULANGERIE</v>
      </c>
      <c r="J563" s="38">
        <v>202206</v>
      </c>
    </row>
    <row r="564" spans="1:10" ht="12" customHeight="1" x14ac:dyDescent="0.25">
      <c r="A564" s="6">
        <v>44721</v>
      </c>
      <c r="B564" s="7">
        <v>142736414</v>
      </c>
      <c r="C564" s="3">
        <v>5540246193316</v>
      </c>
      <c r="D564" s="6">
        <v>44735</v>
      </c>
      <c r="E564" s="8">
        <v>223</v>
      </c>
      <c r="F564" s="30" t="str">
        <f>VLOOKUP(Commandes[[#This Row],[Article Commande]],'Catégorie des articles'!A:D,4,0)</f>
        <v>BOULANGERIE</v>
      </c>
      <c r="G564" s="38">
        <v>202206</v>
      </c>
      <c r="H564" s="37" t="str">
        <f>Commandes[[#This Row],[Num CDE]]&amp;Commandes[[#This Row],[AnnéeMois]]</f>
        <v>142736414202206</v>
      </c>
      <c r="I564" t="str">
        <f>Commandes[[#This Row],[AnnéeMois]]&amp;Commandes[[#This Row],[Famille de Produit]]</f>
        <v>202206BOULANGERIE</v>
      </c>
      <c r="J564" s="38">
        <v>202206</v>
      </c>
    </row>
    <row r="565" spans="1:10" ht="12" customHeight="1" x14ac:dyDescent="0.25">
      <c r="A565" s="6">
        <v>44721</v>
      </c>
      <c r="B565" s="7">
        <v>142736417</v>
      </c>
      <c r="C565" s="3">
        <v>5540246177132</v>
      </c>
      <c r="D565" s="6">
        <v>44727</v>
      </c>
      <c r="E565" s="8">
        <v>6032</v>
      </c>
      <c r="F565" s="30" t="str">
        <f>VLOOKUP(Commandes[[#This Row],[Article Commande]],'Catégorie des articles'!A:D,4,0)</f>
        <v>MIX LEGUMES</v>
      </c>
      <c r="G565" s="38">
        <v>202206</v>
      </c>
      <c r="H565" s="37" t="str">
        <f>Commandes[[#This Row],[Num CDE]]&amp;Commandes[[#This Row],[AnnéeMois]]</f>
        <v>142736417202206</v>
      </c>
      <c r="I565" t="str">
        <f>Commandes[[#This Row],[AnnéeMois]]&amp;Commandes[[#This Row],[Famille de Produit]]</f>
        <v>202206MIX LEGUMES</v>
      </c>
      <c r="J565" s="38">
        <v>202206</v>
      </c>
    </row>
    <row r="566" spans="1:10" ht="12" customHeight="1" x14ac:dyDescent="0.25">
      <c r="A566" s="9">
        <v>44721</v>
      </c>
      <c r="B566" s="10">
        <v>142736417</v>
      </c>
      <c r="C566" s="3">
        <v>5540246177133</v>
      </c>
      <c r="D566" s="9">
        <v>44727</v>
      </c>
      <c r="E566" s="11">
        <v>9466</v>
      </c>
      <c r="F566" s="30" t="str">
        <f>VLOOKUP(Commandes[[#This Row],[Article Commande]],'Catégorie des articles'!A:D,4,0)</f>
        <v>MIX LEGUMES</v>
      </c>
      <c r="G566" s="38">
        <v>202206</v>
      </c>
      <c r="H566" s="37" t="str">
        <f>Commandes[[#This Row],[Num CDE]]&amp;Commandes[[#This Row],[AnnéeMois]]</f>
        <v>142736417202206</v>
      </c>
      <c r="I566" t="str">
        <f>Commandes[[#This Row],[AnnéeMois]]&amp;Commandes[[#This Row],[Famille de Produit]]</f>
        <v>202206MIX LEGUMES</v>
      </c>
      <c r="J566" s="38">
        <v>202206</v>
      </c>
    </row>
    <row r="567" spans="1:10" ht="12" customHeight="1" x14ac:dyDescent="0.25">
      <c r="A567" s="9">
        <v>44724</v>
      </c>
      <c r="B567" s="10">
        <v>142736424</v>
      </c>
      <c r="C567" s="3">
        <v>5540246176294</v>
      </c>
      <c r="D567" s="9">
        <v>44726</v>
      </c>
      <c r="E567" s="11">
        <v>2228</v>
      </c>
      <c r="F567" s="30" t="str">
        <f>VLOOKUP(Commandes[[#This Row],[Article Commande]],'Catégorie des articles'!A:D,4,0)</f>
        <v>CREMERIE</v>
      </c>
      <c r="G567" s="38">
        <v>202206</v>
      </c>
      <c r="H567" s="37" t="str">
        <f>Commandes[[#This Row],[Num CDE]]&amp;Commandes[[#This Row],[AnnéeMois]]</f>
        <v>142736424202206</v>
      </c>
      <c r="I567" t="str">
        <f>Commandes[[#This Row],[AnnéeMois]]&amp;Commandes[[#This Row],[Famille de Produit]]</f>
        <v>202206CREMERIE</v>
      </c>
      <c r="J567" s="38">
        <v>202206</v>
      </c>
    </row>
    <row r="568" spans="1:10" ht="12" customHeight="1" x14ac:dyDescent="0.25">
      <c r="A568" s="6">
        <v>44724</v>
      </c>
      <c r="B568" s="7">
        <v>142736424</v>
      </c>
      <c r="C568" s="3">
        <v>5540246176295</v>
      </c>
      <c r="D568" s="6">
        <v>44726</v>
      </c>
      <c r="E568" s="8">
        <v>3712</v>
      </c>
      <c r="F568" s="30" t="str">
        <f>VLOOKUP(Commandes[[#This Row],[Article Commande]],'Catégorie des articles'!A:D,4,0)</f>
        <v>CREMERIE</v>
      </c>
      <c r="G568" s="38">
        <v>202206</v>
      </c>
      <c r="H568" s="37" t="str">
        <f>Commandes[[#This Row],[Num CDE]]&amp;Commandes[[#This Row],[AnnéeMois]]</f>
        <v>142736424202206</v>
      </c>
      <c r="I568" t="str">
        <f>Commandes[[#This Row],[AnnéeMois]]&amp;Commandes[[#This Row],[Famille de Produit]]</f>
        <v>202206CREMERIE</v>
      </c>
      <c r="J568" s="38">
        <v>202206</v>
      </c>
    </row>
    <row r="569" spans="1:10" ht="12" customHeight="1" x14ac:dyDescent="0.25">
      <c r="A569" s="6">
        <v>44724</v>
      </c>
      <c r="B569" s="7">
        <v>142736425</v>
      </c>
      <c r="C569" s="3">
        <v>5540246172978</v>
      </c>
      <c r="D569" s="6">
        <v>44726</v>
      </c>
      <c r="E569" s="8">
        <v>1504</v>
      </c>
      <c r="F569" s="30" t="str">
        <f>VLOOKUP(Commandes[[#This Row],[Article Commande]],'Catégorie des articles'!A:D,4,0)</f>
        <v>CREMERIE</v>
      </c>
      <c r="G569" s="38">
        <v>202206</v>
      </c>
      <c r="H569" s="37" t="str">
        <f>Commandes[[#This Row],[Num CDE]]&amp;Commandes[[#This Row],[AnnéeMois]]</f>
        <v>142736425202206</v>
      </c>
      <c r="I569" t="str">
        <f>Commandes[[#This Row],[AnnéeMois]]&amp;Commandes[[#This Row],[Famille de Produit]]</f>
        <v>202206CREMERIE</v>
      </c>
      <c r="J569" s="38">
        <v>202206</v>
      </c>
    </row>
    <row r="570" spans="1:10" ht="12" customHeight="1" x14ac:dyDescent="0.25">
      <c r="A570" s="9">
        <v>44724</v>
      </c>
      <c r="B570" s="10">
        <v>142736425</v>
      </c>
      <c r="C570" s="3">
        <v>5540246176699</v>
      </c>
      <c r="D570" s="9">
        <v>44726</v>
      </c>
      <c r="E570" s="11">
        <v>2088</v>
      </c>
      <c r="F570" s="30" t="str">
        <f>VLOOKUP(Commandes[[#This Row],[Article Commande]],'Catégorie des articles'!A:D,4,0)</f>
        <v>CREMERIE</v>
      </c>
      <c r="G570" s="38">
        <v>202206</v>
      </c>
      <c r="H570" s="37" t="str">
        <f>Commandes[[#This Row],[Num CDE]]&amp;Commandes[[#This Row],[AnnéeMois]]</f>
        <v>142736425202206</v>
      </c>
      <c r="I570" t="str">
        <f>Commandes[[#This Row],[AnnéeMois]]&amp;Commandes[[#This Row],[Famille de Produit]]</f>
        <v>202206CREMERIE</v>
      </c>
      <c r="J570" s="38">
        <v>202206</v>
      </c>
    </row>
    <row r="571" spans="1:10" ht="12" customHeight="1" x14ac:dyDescent="0.25">
      <c r="A571" s="6">
        <v>44724</v>
      </c>
      <c r="B571" s="7">
        <v>142736425</v>
      </c>
      <c r="C571" s="3">
        <v>5540246192102</v>
      </c>
      <c r="D571" s="6">
        <v>44726</v>
      </c>
      <c r="E571" s="8">
        <v>4009</v>
      </c>
      <c r="F571" s="30" t="str">
        <f>VLOOKUP(Commandes[[#This Row],[Article Commande]],'Catégorie des articles'!A:D,4,0)</f>
        <v>CREMERIE</v>
      </c>
      <c r="G571" s="38">
        <v>202206</v>
      </c>
      <c r="H571" s="37" t="str">
        <f>Commandes[[#This Row],[Num CDE]]&amp;Commandes[[#This Row],[AnnéeMois]]</f>
        <v>142736425202206</v>
      </c>
      <c r="I571" t="str">
        <f>Commandes[[#This Row],[AnnéeMois]]&amp;Commandes[[#This Row],[Famille de Produit]]</f>
        <v>202206CREMERIE</v>
      </c>
      <c r="J571" s="38">
        <v>202206</v>
      </c>
    </row>
    <row r="572" spans="1:10" ht="12" customHeight="1" x14ac:dyDescent="0.25">
      <c r="A572" s="6">
        <v>44724</v>
      </c>
      <c r="B572" s="7">
        <v>142736427</v>
      </c>
      <c r="C572" s="3">
        <v>5540246185429</v>
      </c>
      <c r="D572" s="6">
        <v>44726</v>
      </c>
      <c r="E572" s="8">
        <v>70</v>
      </c>
      <c r="F572" s="30" t="str">
        <f>VLOOKUP(Commandes[[#This Row],[Article Commande]],'Catégorie des articles'!A:D,4,0)</f>
        <v>CREMERIE</v>
      </c>
      <c r="G572" s="38">
        <v>202206</v>
      </c>
      <c r="H572" s="37" t="str">
        <f>Commandes[[#This Row],[Num CDE]]&amp;Commandes[[#This Row],[AnnéeMois]]</f>
        <v>142736427202206</v>
      </c>
      <c r="I572" t="str">
        <f>Commandes[[#This Row],[AnnéeMois]]&amp;Commandes[[#This Row],[Famille de Produit]]</f>
        <v>202206CREMERIE</v>
      </c>
      <c r="J572" s="38">
        <v>202206</v>
      </c>
    </row>
    <row r="573" spans="1:10" ht="12" customHeight="1" x14ac:dyDescent="0.25">
      <c r="A573" s="9">
        <v>44724</v>
      </c>
      <c r="B573" s="10">
        <v>142736427</v>
      </c>
      <c r="C573" s="3">
        <v>5540246185562</v>
      </c>
      <c r="D573" s="9">
        <v>44726</v>
      </c>
      <c r="E573" s="11">
        <v>209</v>
      </c>
      <c r="F573" s="30" t="str">
        <f>VLOOKUP(Commandes[[#This Row],[Article Commande]],'Catégorie des articles'!A:D,4,0)</f>
        <v>CREMERIE</v>
      </c>
      <c r="G573" s="38">
        <v>202206</v>
      </c>
      <c r="H573" s="37" t="str">
        <f>Commandes[[#This Row],[Num CDE]]&amp;Commandes[[#This Row],[AnnéeMois]]</f>
        <v>142736427202206</v>
      </c>
      <c r="I573" t="str">
        <f>Commandes[[#This Row],[AnnéeMois]]&amp;Commandes[[#This Row],[Famille de Produit]]</f>
        <v>202206CREMERIE</v>
      </c>
      <c r="J573" s="38">
        <v>202206</v>
      </c>
    </row>
    <row r="574" spans="1:10" ht="12" customHeight="1" x14ac:dyDescent="0.25">
      <c r="A574" s="9">
        <v>44724</v>
      </c>
      <c r="B574" s="10">
        <v>142736435</v>
      </c>
      <c r="C574" s="3">
        <v>5540246188583</v>
      </c>
      <c r="D574" s="9">
        <v>44735</v>
      </c>
      <c r="E574" s="11">
        <v>4455</v>
      </c>
      <c r="F574" s="30" t="str">
        <f>VLOOKUP(Commandes[[#This Row],[Article Commande]],'Catégorie des articles'!A:D,4,0)</f>
        <v>BOULANGERIE</v>
      </c>
      <c r="G574" s="38">
        <v>202206</v>
      </c>
      <c r="H574" s="37" t="str">
        <f>Commandes[[#This Row],[Num CDE]]&amp;Commandes[[#This Row],[AnnéeMois]]</f>
        <v>142736435202206</v>
      </c>
      <c r="I574" t="str">
        <f>Commandes[[#This Row],[AnnéeMois]]&amp;Commandes[[#This Row],[Famille de Produit]]</f>
        <v>202206BOULANGERIE</v>
      </c>
      <c r="J574" s="38">
        <v>202206</v>
      </c>
    </row>
    <row r="575" spans="1:10" ht="12" customHeight="1" x14ac:dyDescent="0.25">
      <c r="A575" s="9">
        <v>44725</v>
      </c>
      <c r="B575" s="10">
        <v>142736449</v>
      </c>
      <c r="C575" s="3">
        <v>5540246187987</v>
      </c>
      <c r="D575" s="9">
        <v>44727</v>
      </c>
      <c r="E575" s="11">
        <v>2228</v>
      </c>
      <c r="F575" s="30" t="str">
        <f>VLOOKUP(Commandes[[#This Row],[Article Commande]],'Catégorie des articles'!A:D,4,0)</f>
        <v>CREMERIE</v>
      </c>
      <c r="G575" s="38">
        <v>202206</v>
      </c>
      <c r="H575" s="37" t="str">
        <f>Commandes[[#This Row],[Num CDE]]&amp;Commandes[[#This Row],[AnnéeMois]]</f>
        <v>142736449202206</v>
      </c>
      <c r="I575" t="str">
        <f>Commandes[[#This Row],[AnnéeMois]]&amp;Commandes[[#This Row],[Famille de Produit]]</f>
        <v>202206CREMERIE</v>
      </c>
      <c r="J575" s="38">
        <v>202206</v>
      </c>
    </row>
    <row r="576" spans="1:10" ht="12" customHeight="1" x14ac:dyDescent="0.25">
      <c r="A576" s="6">
        <v>44725</v>
      </c>
      <c r="B576" s="7">
        <v>142736456</v>
      </c>
      <c r="C576" s="3">
        <v>5540246192264</v>
      </c>
      <c r="D576" s="6">
        <v>44756</v>
      </c>
      <c r="E576" s="8">
        <v>1485</v>
      </c>
      <c r="F576" s="30" t="str">
        <f>VLOOKUP(Commandes[[#This Row],[Article Commande]],'Catégorie des articles'!A:D,4,0)</f>
        <v>CREMERIE</v>
      </c>
      <c r="G576" s="38">
        <v>202206</v>
      </c>
      <c r="H576" s="37" t="str">
        <f>Commandes[[#This Row],[Num CDE]]&amp;Commandes[[#This Row],[AnnéeMois]]</f>
        <v>142736456202206</v>
      </c>
      <c r="I576" t="str">
        <f>Commandes[[#This Row],[AnnéeMois]]&amp;Commandes[[#This Row],[Famille de Produit]]</f>
        <v>202206CREMERIE</v>
      </c>
      <c r="J576" s="38">
        <v>202206</v>
      </c>
    </row>
    <row r="577" spans="1:10" ht="12" customHeight="1" x14ac:dyDescent="0.25">
      <c r="A577" s="9">
        <v>44725</v>
      </c>
      <c r="B577" s="10">
        <v>142736456</v>
      </c>
      <c r="C577" s="3">
        <v>5540246192265</v>
      </c>
      <c r="D577" s="9">
        <v>44756</v>
      </c>
      <c r="E577" s="11">
        <v>297</v>
      </c>
      <c r="F577" s="30" t="str">
        <f>VLOOKUP(Commandes[[#This Row],[Article Commande]],'Catégorie des articles'!A:D,4,0)</f>
        <v>CREMERIE</v>
      </c>
      <c r="G577" s="38">
        <v>202206</v>
      </c>
      <c r="H577" s="37" t="str">
        <f>Commandes[[#This Row],[Num CDE]]&amp;Commandes[[#This Row],[AnnéeMois]]</f>
        <v>142736456202206</v>
      </c>
      <c r="I577" t="str">
        <f>Commandes[[#This Row],[AnnéeMois]]&amp;Commandes[[#This Row],[Famille de Produit]]</f>
        <v>202206CREMERIE</v>
      </c>
      <c r="J577" s="38">
        <v>202206</v>
      </c>
    </row>
    <row r="578" spans="1:10" ht="12" customHeight="1" x14ac:dyDescent="0.25">
      <c r="A578" s="9">
        <v>44725</v>
      </c>
      <c r="B578" s="10">
        <v>142736459</v>
      </c>
      <c r="C578" s="3">
        <v>5540246180522</v>
      </c>
      <c r="D578" s="9">
        <v>44738</v>
      </c>
      <c r="E578" s="11">
        <v>279</v>
      </c>
      <c r="F578" s="30" t="str">
        <f>VLOOKUP(Commandes[[#This Row],[Article Commande]],'Catégorie des articles'!A:D,4,0)</f>
        <v>BOULANGERIE</v>
      </c>
      <c r="G578" s="38">
        <v>202206</v>
      </c>
      <c r="H578" s="37" t="str">
        <f>Commandes[[#This Row],[Num CDE]]&amp;Commandes[[#This Row],[AnnéeMois]]</f>
        <v>142736459202206</v>
      </c>
      <c r="I578" t="str">
        <f>Commandes[[#This Row],[AnnéeMois]]&amp;Commandes[[#This Row],[Famille de Produit]]</f>
        <v>202206BOULANGERIE</v>
      </c>
      <c r="J578" s="38">
        <v>202206</v>
      </c>
    </row>
    <row r="579" spans="1:10" ht="12" customHeight="1" x14ac:dyDescent="0.25">
      <c r="A579" s="6">
        <v>44725</v>
      </c>
      <c r="B579" s="7">
        <v>142736459</v>
      </c>
      <c r="C579" s="3">
        <v>5540246193409</v>
      </c>
      <c r="D579" s="6">
        <v>44738</v>
      </c>
      <c r="E579" s="8">
        <v>65</v>
      </c>
      <c r="F579" s="30" t="str">
        <f>VLOOKUP(Commandes[[#This Row],[Article Commande]],'Catégorie des articles'!A:D,4,0)</f>
        <v>BOULANGERIE</v>
      </c>
      <c r="G579" s="38">
        <v>202206</v>
      </c>
      <c r="H579" s="37" t="str">
        <f>Commandes[[#This Row],[Num CDE]]&amp;Commandes[[#This Row],[AnnéeMois]]</f>
        <v>142736459202206</v>
      </c>
      <c r="I579" t="str">
        <f>Commandes[[#This Row],[AnnéeMois]]&amp;Commandes[[#This Row],[Famille de Produit]]</f>
        <v>202206BOULANGERIE</v>
      </c>
      <c r="J579" s="38">
        <v>202206</v>
      </c>
    </row>
    <row r="580" spans="1:10" ht="12" customHeight="1" x14ac:dyDescent="0.25">
      <c r="A580" s="9">
        <v>44725</v>
      </c>
      <c r="B580" s="10">
        <v>142736462</v>
      </c>
      <c r="C580" s="3">
        <v>5540246171759</v>
      </c>
      <c r="D580" s="9">
        <v>44731</v>
      </c>
      <c r="E580" s="11">
        <v>2506</v>
      </c>
      <c r="F580" s="30" t="str">
        <f>VLOOKUP(Commandes[[#This Row],[Article Commande]],'Catégorie des articles'!A:D,4,0)</f>
        <v>MIX LEGUMES</v>
      </c>
      <c r="G580" s="38">
        <v>202206</v>
      </c>
      <c r="H580" s="37" t="str">
        <f>Commandes[[#This Row],[Num CDE]]&amp;Commandes[[#This Row],[AnnéeMois]]</f>
        <v>142736462202206</v>
      </c>
      <c r="I580" t="str">
        <f>Commandes[[#This Row],[AnnéeMois]]&amp;Commandes[[#This Row],[Famille de Produit]]</f>
        <v>202206MIX LEGUMES</v>
      </c>
      <c r="J580" s="38">
        <v>202206</v>
      </c>
    </row>
    <row r="581" spans="1:10" ht="12" customHeight="1" x14ac:dyDescent="0.25">
      <c r="A581" s="6">
        <v>44725</v>
      </c>
      <c r="B581" s="7">
        <v>142736462</v>
      </c>
      <c r="C581" s="3">
        <v>5540246177132</v>
      </c>
      <c r="D581" s="6">
        <v>44731</v>
      </c>
      <c r="E581" s="8">
        <v>7888</v>
      </c>
      <c r="F581" s="30" t="str">
        <f>VLOOKUP(Commandes[[#This Row],[Article Commande]],'Catégorie des articles'!A:D,4,0)</f>
        <v>MIX LEGUMES</v>
      </c>
      <c r="G581" s="38">
        <v>202206</v>
      </c>
      <c r="H581" s="37" t="str">
        <f>Commandes[[#This Row],[Num CDE]]&amp;Commandes[[#This Row],[AnnéeMois]]</f>
        <v>142736462202206</v>
      </c>
      <c r="I581" t="str">
        <f>Commandes[[#This Row],[AnnéeMois]]&amp;Commandes[[#This Row],[Famille de Produit]]</f>
        <v>202206MIX LEGUMES</v>
      </c>
      <c r="J581" s="38">
        <v>202206</v>
      </c>
    </row>
    <row r="582" spans="1:10" ht="12" customHeight="1" x14ac:dyDescent="0.25">
      <c r="A582" s="9">
        <v>44725</v>
      </c>
      <c r="B582" s="10">
        <v>142736462</v>
      </c>
      <c r="C582" s="3">
        <v>5540246177133</v>
      </c>
      <c r="D582" s="9">
        <v>44731</v>
      </c>
      <c r="E582" s="11">
        <v>3341</v>
      </c>
      <c r="F582" s="30" t="str">
        <f>VLOOKUP(Commandes[[#This Row],[Article Commande]],'Catégorie des articles'!A:D,4,0)</f>
        <v>MIX LEGUMES</v>
      </c>
      <c r="G582" s="38">
        <v>202206</v>
      </c>
      <c r="H582" s="37" t="str">
        <f>Commandes[[#This Row],[Num CDE]]&amp;Commandes[[#This Row],[AnnéeMois]]</f>
        <v>142736462202206</v>
      </c>
      <c r="I582" t="str">
        <f>Commandes[[#This Row],[AnnéeMois]]&amp;Commandes[[#This Row],[Famille de Produit]]</f>
        <v>202206MIX LEGUMES</v>
      </c>
      <c r="J582" s="38">
        <v>202206</v>
      </c>
    </row>
    <row r="583" spans="1:10" ht="12" customHeight="1" x14ac:dyDescent="0.25">
      <c r="A583" s="6">
        <v>44725</v>
      </c>
      <c r="B583" s="7">
        <v>142736462</v>
      </c>
      <c r="C583" s="3">
        <v>5540246192518</v>
      </c>
      <c r="D583" s="6">
        <v>44731</v>
      </c>
      <c r="E583" s="8">
        <v>5847</v>
      </c>
      <c r="F583" s="30" t="str">
        <f>VLOOKUP(Commandes[[#This Row],[Article Commande]],'Catégorie des articles'!A:D,4,0)</f>
        <v>MIX LEGUMES</v>
      </c>
      <c r="G583" s="38">
        <v>202206</v>
      </c>
      <c r="H583" s="37" t="str">
        <f>Commandes[[#This Row],[Num CDE]]&amp;Commandes[[#This Row],[AnnéeMois]]</f>
        <v>142736462202206</v>
      </c>
      <c r="I583" t="str">
        <f>Commandes[[#This Row],[AnnéeMois]]&amp;Commandes[[#This Row],[Famille de Produit]]</f>
        <v>202206MIX LEGUMES</v>
      </c>
      <c r="J583" s="38">
        <v>202206</v>
      </c>
    </row>
    <row r="584" spans="1:10" ht="12" customHeight="1" x14ac:dyDescent="0.25">
      <c r="A584" s="9">
        <v>44725</v>
      </c>
      <c r="B584" s="10">
        <v>142736463</v>
      </c>
      <c r="C584" s="3">
        <v>5540246183587</v>
      </c>
      <c r="D584" s="9">
        <v>44747</v>
      </c>
      <c r="E584" s="11">
        <v>502</v>
      </c>
      <c r="F584" s="30" t="str">
        <f>VLOOKUP(Commandes[[#This Row],[Article Commande]],'Catégorie des articles'!A:D,4,0)</f>
        <v>MIX LEGUMES</v>
      </c>
      <c r="G584" s="38">
        <v>202206</v>
      </c>
      <c r="H584" s="37" t="str">
        <f>Commandes[[#This Row],[Num CDE]]&amp;Commandes[[#This Row],[AnnéeMois]]</f>
        <v>142736463202206</v>
      </c>
      <c r="I584" t="str">
        <f>Commandes[[#This Row],[AnnéeMois]]&amp;Commandes[[#This Row],[Famille de Produit]]</f>
        <v>202206MIX LEGUMES</v>
      </c>
      <c r="J584" s="38">
        <v>202206</v>
      </c>
    </row>
    <row r="585" spans="1:10" ht="12" customHeight="1" x14ac:dyDescent="0.25">
      <c r="A585" s="6">
        <v>44725</v>
      </c>
      <c r="B585" s="7">
        <v>142736464</v>
      </c>
      <c r="C585" s="3">
        <v>5540246190097</v>
      </c>
      <c r="D585" s="6">
        <v>44740</v>
      </c>
      <c r="E585" s="8">
        <v>2319</v>
      </c>
      <c r="F585" s="30" t="str">
        <f>VLOOKUP(Commandes[[#This Row],[Article Commande]],'Catégorie des articles'!A:D,4,0)</f>
        <v>VOLAILLE</v>
      </c>
      <c r="G585" s="38">
        <v>202206</v>
      </c>
      <c r="H585" s="37" t="str">
        <f>Commandes[[#This Row],[Num CDE]]&amp;Commandes[[#This Row],[AnnéeMois]]</f>
        <v>142736464202206</v>
      </c>
      <c r="I585" t="str">
        <f>Commandes[[#This Row],[AnnéeMois]]&amp;Commandes[[#This Row],[Famille de Produit]]</f>
        <v>202206VOLAILLE</v>
      </c>
      <c r="J585" s="38">
        <v>202206</v>
      </c>
    </row>
    <row r="586" spans="1:10" ht="12" customHeight="1" x14ac:dyDescent="0.25">
      <c r="A586" s="9">
        <v>44726</v>
      </c>
      <c r="B586" s="10">
        <v>142736471</v>
      </c>
      <c r="C586" s="3">
        <v>5540246176295</v>
      </c>
      <c r="D586" s="9">
        <v>44728</v>
      </c>
      <c r="E586" s="11">
        <v>7424</v>
      </c>
      <c r="F586" s="30" t="str">
        <f>VLOOKUP(Commandes[[#This Row],[Article Commande]],'Catégorie des articles'!A:D,4,0)</f>
        <v>CREMERIE</v>
      </c>
      <c r="G586" s="38">
        <v>202206</v>
      </c>
      <c r="H586" s="37" t="str">
        <f>Commandes[[#This Row],[Num CDE]]&amp;Commandes[[#This Row],[AnnéeMois]]</f>
        <v>142736471202206</v>
      </c>
      <c r="I586" t="str">
        <f>Commandes[[#This Row],[AnnéeMois]]&amp;Commandes[[#This Row],[Famille de Produit]]</f>
        <v>202206CREMERIE</v>
      </c>
      <c r="J586" s="38">
        <v>202206</v>
      </c>
    </row>
    <row r="587" spans="1:10" ht="12" customHeight="1" x14ac:dyDescent="0.25">
      <c r="A587" s="9">
        <v>44726</v>
      </c>
      <c r="B587" s="10">
        <v>142736471</v>
      </c>
      <c r="C587" s="3">
        <v>5540246187987</v>
      </c>
      <c r="D587" s="9">
        <v>44728</v>
      </c>
      <c r="E587" s="11">
        <v>3341</v>
      </c>
      <c r="F587" s="30" t="str">
        <f>VLOOKUP(Commandes[[#This Row],[Article Commande]],'Catégorie des articles'!A:D,4,0)</f>
        <v>CREMERIE</v>
      </c>
      <c r="G587" s="38">
        <v>202206</v>
      </c>
      <c r="H587" s="37" t="str">
        <f>Commandes[[#This Row],[Num CDE]]&amp;Commandes[[#This Row],[AnnéeMois]]</f>
        <v>142736471202206</v>
      </c>
      <c r="I587" t="str">
        <f>Commandes[[#This Row],[AnnéeMois]]&amp;Commandes[[#This Row],[Famille de Produit]]</f>
        <v>202206CREMERIE</v>
      </c>
      <c r="J587" s="38">
        <v>202206</v>
      </c>
    </row>
    <row r="588" spans="1:10" ht="12" customHeight="1" x14ac:dyDescent="0.25">
      <c r="A588" s="6">
        <v>44726</v>
      </c>
      <c r="B588" s="7">
        <v>142736471</v>
      </c>
      <c r="C588" s="3">
        <v>5540246188200</v>
      </c>
      <c r="D588" s="6">
        <v>44728</v>
      </c>
      <c r="E588" s="8">
        <v>2228</v>
      </c>
      <c r="F588" s="30" t="str">
        <f>VLOOKUP(Commandes[[#This Row],[Article Commande]],'Catégorie des articles'!A:D,4,0)</f>
        <v>CREMERIE</v>
      </c>
      <c r="G588" s="38">
        <v>202206</v>
      </c>
      <c r="H588" s="37" t="str">
        <f>Commandes[[#This Row],[Num CDE]]&amp;Commandes[[#This Row],[AnnéeMois]]</f>
        <v>142736471202206</v>
      </c>
      <c r="I588" t="str">
        <f>Commandes[[#This Row],[AnnéeMois]]&amp;Commandes[[#This Row],[Famille de Produit]]</f>
        <v>202206CREMERIE</v>
      </c>
      <c r="J588" s="38">
        <v>202206</v>
      </c>
    </row>
    <row r="589" spans="1:10" ht="12" customHeight="1" x14ac:dyDescent="0.25">
      <c r="A589" s="9">
        <v>44726</v>
      </c>
      <c r="B589" s="10">
        <v>142736472</v>
      </c>
      <c r="C589" s="3">
        <v>5540246172978</v>
      </c>
      <c r="D589" s="9">
        <v>44728</v>
      </c>
      <c r="E589" s="11">
        <v>836</v>
      </c>
      <c r="F589" s="30" t="str">
        <f>VLOOKUP(Commandes[[#This Row],[Article Commande]],'Catégorie des articles'!A:D,4,0)</f>
        <v>CREMERIE</v>
      </c>
      <c r="G589" s="38">
        <v>202206</v>
      </c>
      <c r="H589" s="37" t="str">
        <f>Commandes[[#This Row],[Num CDE]]&amp;Commandes[[#This Row],[AnnéeMois]]</f>
        <v>142736472202206</v>
      </c>
      <c r="I589" t="str">
        <f>Commandes[[#This Row],[AnnéeMois]]&amp;Commandes[[#This Row],[Famille de Produit]]</f>
        <v>202206CREMERIE</v>
      </c>
      <c r="J589" s="38">
        <v>202206</v>
      </c>
    </row>
    <row r="590" spans="1:10" ht="12" customHeight="1" x14ac:dyDescent="0.25">
      <c r="A590" s="9">
        <v>44726</v>
      </c>
      <c r="B590" s="10">
        <v>142736474</v>
      </c>
      <c r="C590" s="3">
        <v>5540246188200</v>
      </c>
      <c r="D590" s="9">
        <v>44727</v>
      </c>
      <c r="E590" s="11">
        <v>483</v>
      </c>
      <c r="F590" s="30" t="str">
        <f>VLOOKUP(Commandes[[#This Row],[Article Commande]],'Catégorie des articles'!A:D,4,0)</f>
        <v>CREMERIE</v>
      </c>
      <c r="G590" s="38">
        <v>202206</v>
      </c>
      <c r="H590" s="37" t="str">
        <f>Commandes[[#This Row],[Num CDE]]&amp;Commandes[[#This Row],[AnnéeMois]]</f>
        <v>142736474202206</v>
      </c>
      <c r="I590" t="str">
        <f>Commandes[[#This Row],[AnnéeMois]]&amp;Commandes[[#This Row],[Famille de Produit]]</f>
        <v>202206CREMERIE</v>
      </c>
      <c r="J590" s="38">
        <v>202206</v>
      </c>
    </row>
    <row r="591" spans="1:10" ht="12" customHeight="1" x14ac:dyDescent="0.25">
      <c r="A591" s="9">
        <v>44727</v>
      </c>
      <c r="B591" s="10">
        <v>142736489</v>
      </c>
      <c r="C591" s="3">
        <v>5540246176295</v>
      </c>
      <c r="D591" s="9">
        <v>44731</v>
      </c>
      <c r="E591" s="11">
        <v>7424</v>
      </c>
      <c r="F591" s="30" t="str">
        <f>VLOOKUP(Commandes[[#This Row],[Article Commande]],'Catégorie des articles'!A:D,4,0)</f>
        <v>CREMERIE</v>
      </c>
      <c r="G591" s="38">
        <v>202206</v>
      </c>
      <c r="H591" s="37" t="str">
        <f>Commandes[[#This Row],[Num CDE]]&amp;Commandes[[#This Row],[AnnéeMois]]</f>
        <v>142736489202206</v>
      </c>
      <c r="I591" t="str">
        <f>Commandes[[#This Row],[AnnéeMois]]&amp;Commandes[[#This Row],[Famille de Produit]]</f>
        <v>202206CREMERIE</v>
      </c>
      <c r="J591" s="38">
        <v>202206</v>
      </c>
    </row>
    <row r="592" spans="1:10" ht="12" customHeight="1" x14ac:dyDescent="0.25">
      <c r="A592" s="6">
        <v>44727</v>
      </c>
      <c r="B592" s="7">
        <v>142736489</v>
      </c>
      <c r="C592" s="3">
        <v>5540246187987</v>
      </c>
      <c r="D592" s="6">
        <v>44731</v>
      </c>
      <c r="E592" s="8">
        <v>4455</v>
      </c>
      <c r="F592" s="30" t="str">
        <f>VLOOKUP(Commandes[[#This Row],[Article Commande]],'Catégorie des articles'!A:D,4,0)</f>
        <v>CREMERIE</v>
      </c>
      <c r="G592" s="38">
        <v>202206</v>
      </c>
      <c r="H592" s="37" t="str">
        <f>Commandes[[#This Row],[Num CDE]]&amp;Commandes[[#This Row],[AnnéeMois]]</f>
        <v>142736489202206</v>
      </c>
      <c r="I592" t="str">
        <f>Commandes[[#This Row],[AnnéeMois]]&amp;Commandes[[#This Row],[Famille de Produit]]</f>
        <v>202206CREMERIE</v>
      </c>
      <c r="J592" s="38">
        <v>202206</v>
      </c>
    </row>
    <row r="593" spans="1:10" ht="12" customHeight="1" x14ac:dyDescent="0.25">
      <c r="A593" s="6">
        <v>44727</v>
      </c>
      <c r="B593" s="7">
        <v>142736490</v>
      </c>
      <c r="C593" s="3">
        <v>5540246172669</v>
      </c>
      <c r="D593" s="6">
        <v>44731</v>
      </c>
      <c r="E593" s="8">
        <v>279</v>
      </c>
      <c r="F593" s="30" t="str">
        <f>VLOOKUP(Commandes[[#This Row],[Article Commande]],'Catégorie des articles'!A:D,4,0)</f>
        <v>CREMERIE</v>
      </c>
      <c r="G593" s="38">
        <v>202206</v>
      </c>
      <c r="H593" s="37" t="str">
        <f>Commandes[[#This Row],[Num CDE]]&amp;Commandes[[#This Row],[AnnéeMois]]</f>
        <v>142736490202206</v>
      </c>
      <c r="I593" t="str">
        <f>Commandes[[#This Row],[AnnéeMois]]&amp;Commandes[[#This Row],[Famille de Produit]]</f>
        <v>202206CREMERIE</v>
      </c>
      <c r="J593" s="38">
        <v>202206</v>
      </c>
    </row>
    <row r="594" spans="1:10" ht="12" customHeight="1" x14ac:dyDescent="0.25">
      <c r="A594" s="6">
        <v>44727</v>
      </c>
      <c r="B594" s="7">
        <v>142736490</v>
      </c>
      <c r="C594" s="3">
        <v>5540246174174</v>
      </c>
      <c r="D594" s="6">
        <v>44731</v>
      </c>
      <c r="E594" s="8">
        <v>464</v>
      </c>
      <c r="F594" s="30" t="str">
        <f>VLOOKUP(Commandes[[#This Row],[Article Commande]],'Catégorie des articles'!A:D,4,0)</f>
        <v>CREMERIE</v>
      </c>
      <c r="G594" s="38">
        <v>202206</v>
      </c>
      <c r="H594" s="37" t="str">
        <f>Commandes[[#This Row],[Num CDE]]&amp;Commandes[[#This Row],[AnnéeMois]]</f>
        <v>142736490202206</v>
      </c>
      <c r="I594" t="str">
        <f>Commandes[[#This Row],[AnnéeMois]]&amp;Commandes[[#This Row],[Famille de Produit]]</f>
        <v>202206CREMERIE</v>
      </c>
      <c r="J594" s="38">
        <v>202206</v>
      </c>
    </row>
    <row r="595" spans="1:10" ht="12" customHeight="1" x14ac:dyDescent="0.25">
      <c r="A595" s="9">
        <v>44727</v>
      </c>
      <c r="B595" s="10">
        <v>142736490</v>
      </c>
      <c r="C595" s="3">
        <v>5540246176699</v>
      </c>
      <c r="D595" s="9">
        <v>44731</v>
      </c>
      <c r="E595" s="11">
        <v>2088</v>
      </c>
      <c r="F595" s="30" t="str">
        <f>VLOOKUP(Commandes[[#This Row],[Article Commande]],'Catégorie des articles'!A:D,4,0)</f>
        <v>CREMERIE</v>
      </c>
      <c r="G595" s="38">
        <v>202206</v>
      </c>
      <c r="H595" s="37" t="str">
        <f>Commandes[[#This Row],[Num CDE]]&amp;Commandes[[#This Row],[AnnéeMois]]</f>
        <v>142736490202206</v>
      </c>
      <c r="I595" t="str">
        <f>Commandes[[#This Row],[AnnéeMois]]&amp;Commandes[[#This Row],[Famille de Produit]]</f>
        <v>202206CREMERIE</v>
      </c>
      <c r="J595" s="38">
        <v>202206</v>
      </c>
    </row>
    <row r="596" spans="1:10" ht="12" customHeight="1" x14ac:dyDescent="0.25">
      <c r="A596" s="6">
        <v>44727</v>
      </c>
      <c r="B596" s="7">
        <v>142736490</v>
      </c>
      <c r="C596" s="3">
        <v>5540246188175</v>
      </c>
      <c r="D596" s="6">
        <v>44731</v>
      </c>
      <c r="E596" s="8">
        <v>116</v>
      </c>
      <c r="F596" s="30" t="str">
        <f>VLOOKUP(Commandes[[#This Row],[Article Commande]],'Catégorie des articles'!A:D,4,0)</f>
        <v>CREMERIE</v>
      </c>
      <c r="G596" s="38">
        <v>202206</v>
      </c>
      <c r="H596" s="37" t="str">
        <f>Commandes[[#This Row],[Num CDE]]&amp;Commandes[[#This Row],[AnnéeMois]]</f>
        <v>142736490202206</v>
      </c>
      <c r="I596" t="str">
        <f>Commandes[[#This Row],[AnnéeMois]]&amp;Commandes[[#This Row],[Famille de Produit]]</f>
        <v>202206CREMERIE</v>
      </c>
      <c r="J596" s="38">
        <v>202206</v>
      </c>
    </row>
    <row r="597" spans="1:10" ht="12" customHeight="1" x14ac:dyDescent="0.25">
      <c r="A597" s="6">
        <v>44727</v>
      </c>
      <c r="B597" s="7">
        <v>142736493</v>
      </c>
      <c r="C597" s="3">
        <v>5540246185429</v>
      </c>
      <c r="D597" s="6">
        <v>44731</v>
      </c>
      <c r="E597" s="8">
        <v>70</v>
      </c>
      <c r="F597" s="30" t="str">
        <f>VLOOKUP(Commandes[[#This Row],[Article Commande]],'Catégorie des articles'!A:D,4,0)</f>
        <v>CREMERIE</v>
      </c>
      <c r="G597" s="38">
        <v>202206</v>
      </c>
      <c r="H597" s="37" t="str">
        <f>Commandes[[#This Row],[Num CDE]]&amp;Commandes[[#This Row],[AnnéeMois]]</f>
        <v>142736493202206</v>
      </c>
      <c r="I597" t="str">
        <f>Commandes[[#This Row],[AnnéeMois]]&amp;Commandes[[#This Row],[Famille de Produit]]</f>
        <v>202206CREMERIE</v>
      </c>
      <c r="J597" s="38">
        <v>202206</v>
      </c>
    </row>
    <row r="598" spans="1:10" ht="12" customHeight="1" x14ac:dyDescent="0.25">
      <c r="A598" s="9">
        <v>44727</v>
      </c>
      <c r="B598" s="10">
        <v>142736493</v>
      </c>
      <c r="C598" s="3">
        <v>5540246186325</v>
      </c>
      <c r="D598" s="9">
        <v>44731</v>
      </c>
      <c r="E598" s="11">
        <v>279</v>
      </c>
      <c r="F598" s="30" t="str">
        <f>VLOOKUP(Commandes[[#This Row],[Article Commande]],'Catégorie des articles'!A:D,4,0)</f>
        <v>CREMERIE</v>
      </c>
      <c r="G598" s="38">
        <v>202206</v>
      </c>
      <c r="H598" s="37" t="str">
        <f>Commandes[[#This Row],[Num CDE]]&amp;Commandes[[#This Row],[AnnéeMois]]</f>
        <v>142736493202206</v>
      </c>
      <c r="I598" t="str">
        <f>Commandes[[#This Row],[AnnéeMois]]&amp;Commandes[[#This Row],[Famille de Produit]]</f>
        <v>202206CREMERIE</v>
      </c>
      <c r="J598" s="38">
        <v>202206</v>
      </c>
    </row>
    <row r="599" spans="1:10" ht="12" customHeight="1" x14ac:dyDescent="0.25">
      <c r="A599" s="9">
        <v>44727</v>
      </c>
      <c r="B599" s="10">
        <v>142736499</v>
      </c>
      <c r="C599" s="3">
        <v>5540246173906</v>
      </c>
      <c r="D599" s="9">
        <v>44739</v>
      </c>
      <c r="E599" s="11">
        <v>1634</v>
      </c>
      <c r="F599" s="30" t="str">
        <f>VLOOKUP(Commandes[[#This Row],[Article Commande]],'Catégorie des articles'!A:D,4,0)</f>
        <v>VOLAILLE</v>
      </c>
      <c r="G599" s="38">
        <v>202206</v>
      </c>
      <c r="H599" s="37" t="str">
        <f>Commandes[[#This Row],[Num CDE]]&amp;Commandes[[#This Row],[AnnéeMois]]</f>
        <v>142736499202206</v>
      </c>
      <c r="I599" t="str">
        <f>Commandes[[#This Row],[AnnéeMois]]&amp;Commandes[[#This Row],[Famille de Produit]]</f>
        <v>202206VOLAILLE</v>
      </c>
      <c r="J599" s="38">
        <v>202206</v>
      </c>
    </row>
    <row r="600" spans="1:10" ht="12" customHeight="1" x14ac:dyDescent="0.25">
      <c r="A600" s="6">
        <v>44727</v>
      </c>
      <c r="B600" s="7">
        <v>142736499</v>
      </c>
      <c r="C600" s="3">
        <v>5540246181016</v>
      </c>
      <c r="D600" s="6">
        <v>44739</v>
      </c>
      <c r="E600" s="8">
        <v>6237</v>
      </c>
      <c r="F600" s="30" t="str">
        <f>VLOOKUP(Commandes[[#This Row],[Article Commande]],'Catégorie des articles'!A:D,4,0)</f>
        <v>VOLAILLE</v>
      </c>
      <c r="G600" s="38">
        <v>202206</v>
      </c>
      <c r="H600" s="37" t="str">
        <f>Commandes[[#This Row],[Num CDE]]&amp;Commandes[[#This Row],[AnnéeMois]]</f>
        <v>142736499202206</v>
      </c>
      <c r="I600" t="str">
        <f>Commandes[[#This Row],[AnnéeMois]]&amp;Commandes[[#This Row],[Famille de Produit]]</f>
        <v>202206VOLAILLE</v>
      </c>
      <c r="J600" s="38">
        <v>202206</v>
      </c>
    </row>
    <row r="601" spans="1:10" ht="12" customHeight="1" x14ac:dyDescent="0.25">
      <c r="A601" s="6">
        <v>44727</v>
      </c>
      <c r="B601" s="7">
        <v>142736502</v>
      </c>
      <c r="C601" s="3">
        <v>5540246177376</v>
      </c>
      <c r="D601" s="6">
        <v>44746</v>
      </c>
      <c r="E601" s="8">
        <v>1420</v>
      </c>
      <c r="F601" s="30" t="str">
        <f>VLOOKUP(Commandes[[#This Row],[Article Commande]],'Catégorie des articles'!A:D,4,0)</f>
        <v>BOULANGERIE</v>
      </c>
      <c r="G601" s="38">
        <v>202206</v>
      </c>
      <c r="H601" s="37" t="str">
        <f>Commandes[[#This Row],[Num CDE]]&amp;Commandes[[#This Row],[AnnéeMois]]</f>
        <v>142736502202206</v>
      </c>
      <c r="I601" t="str">
        <f>Commandes[[#This Row],[AnnéeMois]]&amp;Commandes[[#This Row],[Famille de Produit]]</f>
        <v>202206BOULANGERIE</v>
      </c>
      <c r="J601" s="38">
        <v>202206</v>
      </c>
    </row>
    <row r="602" spans="1:10" ht="12" customHeight="1" x14ac:dyDescent="0.25">
      <c r="A602" s="6">
        <v>44728</v>
      </c>
      <c r="B602" s="7">
        <v>142746514</v>
      </c>
      <c r="C602" s="3">
        <v>5540246176699</v>
      </c>
      <c r="D602" s="6">
        <v>44732</v>
      </c>
      <c r="E602" s="8">
        <v>4176</v>
      </c>
      <c r="F602" s="30" t="str">
        <f>VLOOKUP(Commandes[[#This Row],[Article Commande]],'Catégorie des articles'!A:D,4,0)</f>
        <v>CREMERIE</v>
      </c>
      <c r="G602" s="38">
        <v>202206</v>
      </c>
      <c r="H602" s="37" t="str">
        <f>Commandes[[#This Row],[Num CDE]]&amp;Commandes[[#This Row],[AnnéeMois]]</f>
        <v>142746514202206</v>
      </c>
      <c r="I602" t="str">
        <f>Commandes[[#This Row],[AnnéeMois]]&amp;Commandes[[#This Row],[Famille de Produit]]</f>
        <v>202206CREMERIE</v>
      </c>
      <c r="J602" s="38">
        <v>202206</v>
      </c>
    </row>
    <row r="603" spans="1:10" ht="12" customHeight="1" x14ac:dyDescent="0.25">
      <c r="A603" s="9">
        <v>44728</v>
      </c>
      <c r="B603" s="10">
        <v>142746514</v>
      </c>
      <c r="C603" s="3">
        <v>5540246188175</v>
      </c>
      <c r="D603" s="9">
        <v>44732</v>
      </c>
      <c r="E603" s="11">
        <v>93</v>
      </c>
      <c r="F603" s="30" t="str">
        <f>VLOOKUP(Commandes[[#This Row],[Article Commande]],'Catégorie des articles'!A:D,4,0)</f>
        <v>CREMERIE</v>
      </c>
      <c r="G603" s="38">
        <v>202206</v>
      </c>
      <c r="H603" s="37" t="str">
        <f>Commandes[[#This Row],[Num CDE]]&amp;Commandes[[#This Row],[AnnéeMois]]</f>
        <v>142746514202206</v>
      </c>
      <c r="I603" t="str">
        <f>Commandes[[#This Row],[AnnéeMois]]&amp;Commandes[[#This Row],[Famille de Produit]]</f>
        <v>202206CREMERIE</v>
      </c>
      <c r="J603" s="38">
        <v>202206</v>
      </c>
    </row>
    <row r="604" spans="1:10" ht="12" customHeight="1" x14ac:dyDescent="0.25">
      <c r="A604" s="6">
        <v>44728</v>
      </c>
      <c r="B604" s="7">
        <v>142746515</v>
      </c>
      <c r="C604" s="3">
        <v>5540246171933</v>
      </c>
      <c r="D604" s="6">
        <v>44732</v>
      </c>
      <c r="E604" s="8">
        <v>557</v>
      </c>
      <c r="F604" s="30" t="str">
        <f>VLOOKUP(Commandes[[#This Row],[Article Commande]],'Catégorie des articles'!A:D,4,0)</f>
        <v>CREMERIE</v>
      </c>
      <c r="G604" s="38">
        <v>202206</v>
      </c>
      <c r="H604" s="37" t="str">
        <f>Commandes[[#This Row],[Num CDE]]&amp;Commandes[[#This Row],[AnnéeMois]]</f>
        <v>142746515202206</v>
      </c>
      <c r="I604" t="str">
        <f>Commandes[[#This Row],[AnnéeMois]]&amp;Commandes[[#This Row],[Famille de Produit]]</f>
        <v>202206CREMERIE</v>
      </c>
      <c r="J604" s="38">
        <v>202206</v>
      </c>
    </row>
    <row r="605" spans="1:10" ht="12" customHeight="1" x14ac:dyDescent="0.25">
      <c r="A605" s="6">
        <v>44728</v>
      </c>
      <c r="B605" s="7">
        <v>142746516</v>
      </c>
      <c r="C605" s="3">
        <v>5540246171759</v>
      </c>
      <c r="D605" s="6">
        <v>44735</v>
      </c>
      <c r="E605" s="8">
        <v>2506</v>
      </c>
      <c r="F605" s="30" t="str">
        <f>VLOOKUP(Commandes[[#This Row],[Article Commande]],'Catégorie des articles'!A:D,4,0)</f>
        <v>MIX LEGUMES</v>
      </c>
      <c r="G605" s="38">
        <v>202206</v>
      </c>
      <c r="H605" s="37" t="str">
        <f>Commandes[[#This Row],[Num CDE]]&amp;Commandes[[#This Row],[AnnéeMois]]</f>
        <v>142746516202206</v>
      </c>
      <c r="I605" t="str">
        <f>Commandes[[#This Row],[AnnéeMois]]&amp;Commandes[[#This Row],[Famille de Produit]]</f>
        <v>202206MIX LEGUMES</v>
      </c>
      <c r="J605" s="38">
        <v>202206</v>
      </c>
    </row>
    <row r="606" spans="1:10" ht="12" customHeight="1" x14ac:dyDescent="0.25">
      <c r="A606" s="9">
        <v>44728</v>
      </c>
      <c r="B606" s="10">
        <v>142746516</v>
      </c>
      <c r="C606" s="3">
        <v>5540246177132</v>
      </c>
      <c r="D606" s="9">
        <v>44735</v>
      </c>
      <c r="E606" s="11">
        <v>6960</v>
      </c>
      <c r="F606" s="30" t="str">
        <f>VLOOKUP(Commandes[[#This Row],[Article Commande]],'Catégorie des articles'!A:D,4,0)</f>
        <v>MIX LEGUMES</v>
      </c>
      <c r="G606" s="38">
        <v>202206</v>
      </c>
      <c r="H606" s="37" t="str">
        <f>Commandes[[#This Row],[Num CDE]]&amp;Commandes[[#This Row],[AnnéeMois]]</f>
        <v>142746516202206</v>
      </c>
      <c r="I606" t="str">
        <f>Commandes[[#This Row],[AnnéeMois]]&amp;Commandes[[#This Row],[Famille de Produit]]</f>
        <v>202206MIX LEGUMES</v>
      </c>
      <c r="J606" s="38">
        <v>202206</v>
      </c>
    </row>
    <row r="607" spans="1:10" ht="12" customHeight="1" x14ac:dyDescent="0.25">
      <c r="A607" s="6">
        <v>44728</v>
      </c>
      <c r="B607" s="7">
        <v>142746516</v>
      </c>
      <c r="C607" s="3">
        <v>5540246177133</v>
      </c>
      <c r="D607" s="6">
        <v>44735</v>
      </c>
      <c r="E607" s="8">
        <v>7796</v>
      </c>
      <c r="F607" s="30" t="str">
        <f>VLOOKUP(Commandes[[#This Row],[Article Commande]],'Catégorie des articles'!A:D,4,0)</f>
        <v>MIX LEGUMES</v>
      </c>
      <c r="G607" s="38">
        <v>202206</v>
      </c>
      <c r="H607" s="37" t="str">
        <f>Commandes[[#This Row],[Num CDE]]&amp;Commandes[[#This Row],[AnnéeMois]]</f>
        <v>142746516202206</v>
      </c>
      <c r="I607" t="str">
        <f>Commandes[[#This Row],[AnnéeMois]]&amp;Commandes[[#This Row],[Famille de Produit]]</f>
        <v>202206MIX LEGUMES</v>
      </c>
      <c r="J607" s="38">
        <v>202206</v>
      </c>
    </row>
    <row r="608" spans="1:10" ht="12" customHeight="1" x14ac:dyDescent="0.25">
      <c r="A608" s="6">
        <v>44728</v>
      </c>
      <c r="B608" s="7">
        <v>142746517</v>
      </c>
      <c r="C608" s="3">
        <v>5540246183562</v>
      </c>
      <c r="D608" s="6">
        <v>44732</v>
      </c>
      <c r="E608" s="8">
        <v>12528</v>
      </c>
      <c r="F608" s="30" t="str">
        <f>VLOOKUP(Commandes[[#This Row],[Article Commande]],'Catégorie des articles'!A:D,4,0)</f>
        <v>MIX LEGUMES</v>
      </c>
      <c r="G608" s="38">
        <v>202206</v>
      </c>
      <c r="H608" s="37" t="str">
        <f>Commandes[[#This Row],[Num CDE]]&amp;Commandes[[#This Row],[AnnéeMois]]</f>
        <v>142746517202206</v>
      </c>
      <c r="I608" t="str">
        <f>Commandes[[#This Row],[AnnéeMois]]&amp;Commandes[[#This Row],[Famille de Produit]]</f>
        <v>202206MIX LEGUMES</v>
      </c>
      <c r="J608" s="38">
        <v>202206</v>
      </c>
    </row>
    <row r="609" spans="1:10" ht="12" customHeight="1" x14ac:dyDescent="0.25">
      <c r="A609" s="6">
        <v>44728</v>
      </c>
      <c r="B609" s="7">
        <v>142746524</v>
      </c>
      <c r="C609" s="3">
        <v>5540246181061</v>
      </c>
      <c r="D609" s="6">
        <v>44740</v>
      </c>
      <c r="E609" s="8">
        <v>3308</v>
      </c>
      <c r="F609" s="30" t="str">
        <f>VLOOKUP(Commandes[[#This Row],[Article Commande]],'Catégorie des articles'!A:D,4,0)</f>
        <v>VOLAILLE</v>
      </c>
      <c r="G609" s="38">
        <v>202206</v>
      </c>
      <c r="H609" s="37" t="str">
        <f>Commandes[[#This Row],[Num CDE]]&amp;Commandes[[#This Row],[AnnéeMois]]</f>
        <v>142746524202206</v>
      </c>
      <c r="I609" t="str">
        <f>Commandes[[#This Row],[AnnéeMois]]&amp;Commandes[[#This Row],[Famille de Produit]]</f>
        <v>202206VOLAILLE</v>
      </c>
      <c r="J609" s="38">
        <v>202206</v>
      </c>
    </row>
    <row r="610" spans="1:10" ht="12" customHeight="1" x14ac:dyDescent="0.25">
      <c r="A610" s="9">
        <v>44728</v>
      </c>
      <c r="B610" s="10">
        <v>142746524</v>
      </c>
      <c r="C610" s="3">
        <v>5540246183547</v>
      </c>
      <c r="D610" s="9">
        <v>44740</v>
      </c>
      <c r="E610" s="11">
        <v>1114</v>
      </c>
      <c r="F610" s="30" t="str">
        <f>VLOOKUP(Commandes[[#This Row],[Article Commande]],'Catégorie des articles'!A:D,4,0)</f>
        <v>VOLAILLE</v>
      </c>
      <c r="G610" s="38">
        <v>202206</v>
      </c>
      <c r="H610" s="37" t="str">
        <f>Commandes[[#This Row],[Num CDE]]&amp;Commandes[[#This Row],[AnnéeMois]]</f>
        <v>142746524202206</v>
      </c>
      <c r="I610" t="str">
        <f>Commandes[[#This Row],[AnnéeMois]]&amp;Commandes[[#This Row],[Famille de Produit]]</f>
        <v>202206VOLAILLE</v>
      </c>
      <c r="J610" s="38">
        <v>202206</v>
      </c>
    </row>
    <row r="611" spans="1:10" ht="12" customHeight="1" x14ac:dyDescent="0.25">
      <c r="A611" s="6">
        <v>44728</v>
      </c>
      <c r="B611" s="7">
        <v>142746524</v>
      </c>
      <c r="C611" s="3">
        <v>5540246185278</v>
      </c>
      <c r="D611" s="6">
        <v>44740</v>
      </c>
      <c r="E611" s="8">
        <v>2239</v>
      </c>
      <c r="F611" s="30" t="str">
        <f>VLOOKUP(Commandes[[#This Row],[Article Commande]],'Catégorie des articles'!A:D,4,0)</f>
        <v>VOLAILLE</v>
      </c>
      <c r="G611" s="38">
        <v>202206</v>
      </c>
      <c r="H611" s="37" t="str">
        <f>Commandes[[#This Row],[Num CDE]]&amp;Commandes[[#This Row],[AnnéeMois]]</f>
        <v>142746524202206</v>
      </c>
      <c r="I611" t="str">
        <f>Commandes[[#This Row],[AnnéeMois]]&amp;Commandes[[#This Row],[Famille de Produit]]</f>
        <v>202206VOLAILLE</v>
      </c>
      <c r="J611" s="38">
        <v>202206</v>
      </c>
    </row>
    <row r="612" spans="1:10" ht="12" customHeight="1" x14ac:dyDescent="0.25">
      <c r="A612" s="6">
        <v>44731</v>
      </c>
      <c r="B612" s="7">
        <v>142746542</v>
      </c>
      <c r="C612" s="3">
        <v>5540246192907</v>
      </c>
      <c r="D612" s="6">
        <v>44731</v>
      </c>
      <c r="E612" s="8">
        <v>2228</v>
      </c>
      <c r="F612" s="30" t="str">
        <f>VLOOKUP(Commandes[[#This Row],[Article Commande]],'Catégorie des articles'!A:D,4,0)</f>
        <v>VOLAILLE</v>
      </c>
      <c r="G612" s="38">
        <v>202206</v>
      </c>
      <c r="H612" s="37" t="str">
        <f>Commandes[[#This Row],[Num CDE]]&amp;Commandes[[#This Row],[AnnéeMois]]</f>
        <v>142746542202206</v>
      </c>
      <c r="I612" t="str">
        <f>Commandes[[#This Row],[AnnéeMois]]&amp;Commandes[[#This Row],[Famille de Produit]]</f>
        <v>202206VOLAILLE</v>
      </c>
      <c r="J612" s="38">
        <v>202206</v>
      </c>
    </row>
    <row r="613" spans="1:10" ht="12" customHeight="1" x14ac:dyDescent="0.25">
      <c r="A613" s="6">
        <v>44731</v>
      </c>
      <c r="B613" s="7">
        <v>142746545</v>
      </c>
      <c r="C613" s="3">
        <v>5540246171933</v>
      </c>
      <c r="D613" s="6">
        <v>44733</v>
      </c>
      <c r="E613" s="8">
        <v>557</v>
      </c>
      <c r="F613" s="30" t="str">
        <f>VLOOKUP(Commandes[[#This Row],[Article Commande]],'Catégorie des articles'!A:D,4,0)</f>
        <v>CREMERIE</v>
      </c>
      <c r="G613" s="38">
        <v>202206</v>
      </c>
      <c r="H613" s="37" t="str">
        <f>Commandes[[#This Row],[Num CDE]]&amp;Commandes[[#This Row],[AnnéeMois]]</f>
        <v>142746545202206</v>
      </c>
      <c r="I613" t="str">
        <f>Commandes[[#This Row],[AnnéeMois]]&amp;Commandes[[#This Row],[Famille de Produit]]</f>
        <v>202206CREMERIE</v>
      </c>
      <c r="J613" s="38">
        <v>202206</v>
      </c>
    </row>
    <row r="614" spans="1:10" ht="12" customHeight="1" x14ac:dyDescent="0.25">
      <c r="A614" s="9">
        <v>44731</v>
      </c>
      <c r="B614" s="10">
        <v>142746545</v>
      </c>
      <c r="C614" s="3">
        <v>5540246176294</v>
      </c>
      <c r="D614" s="9">
        <v>44733</v>
      </c>
      <c r="E614" s="11">
        <v>2970</v>
      </c>
      <c r="F614" s="30" t="str">
        <f>VLOOKUP(Commandes[[#This Row],[Article Commande]],'Catégorie des articles'!A:D,4,0)</f>
        <v>CREMERIE</v>
      </c>
      <c r="G614" s="38">
        <v>202206</v>
      </c>
      <c r="H614" s="37" t="str">
        <f>Commandes[[#This Row],[Num CDE]]&amp;Commandes[[#This Row],[AnnéeMois]]</f>
        <v>142746545202206</v>
      </c>
      <c r="I614" t="str">
        <f>Commandes[[#This Row],[AnnéeMois]]&amp;Commandes[[#This Row],[Famille de Produit]]</f>
        <v>202206CREMERIE</v>
      </c>
      <c r="J614" s="38">
        <v>202206</v>
      </c>
    </row>
    <row r="615" spans="1:10" ht="12" customHeight="1" x14ac:dyDescent="0.25">
      <c r="A615" s="6">
        <v>44731</v>
      </c>
      <c r="B615" s="7">
        <v>142746545</v>
      </c>
      <c r="C615" s="3">
        <v>5540246176295</v>
      </c>
      <c r="D615" s="6">
        <v>44733</v>
      </c>
      <c r="E615" s="8">
        <v>7424</v>
      </c>
      <c r="F615" s="30" t="str">
        <f>VLOOKUP(Commandes[[#This Row],[Article Commande]],'Catégorie des articles'!A:D,4,0)</f>
        <v>CREMERIE</v>
      </c>
      <c r="G615" s="38">
        <v>202206</v>
      </c>
      <c r="H615" s="37" t="str">
        <f>Commandes[[#This Row],[Num CDE]]&amp;Commandes[[#This Row],[AnnéeMois]]</f>
        <v>142746545202206</v>
      </c>
      <c r="I615" t="str">
        <f>Commandes[[#This Row],[AnnéeMois]]&amp;Commandes[[#This Row],[Famille de Produit]]</f>
        <v>202206CREMERIE</v>
      </c>
      <c r="J615" s="38">
        <v>202206</v>
      </c>
    </row>
    <row r="616" spans="1:10" ht="12" customHeight="1" x14ac:dyDescent="0.25">
      <c r="A616" s="9">
        <v>44731</v>
      </c>
      <c r="B616" s="10">
        <v>142746545</v>
      </c>
      <c r="C616" s="3">
        <v>5540246187987</v>
      </c>
      <c r="D616" s="9">
        <v>44733</v>
      </c>
      <c r="E616" s="11">
        <v>2228</v>
      </c>
      <c r="F616" s="30" t="str">
        <f>VLOOKUP(Commandes[[#This Row],[Article Commande]],'Catégorie des articles'!A:D,4,0)</f>
        <v>CREMERIE</v>
      </c>
      <c r="G616" s="38">
        <v>202206</v>
      </c>
      <c r="H616" s="37" t="str">
        <f>Commandes[[#This Row],[Num CDE]]&amp;Commandes[[#This Row],[AnnéeMois]]</f>
        <v>142746545202206</v>
      </c>
      <c r="I616" t="str">
        <f>Commandes[[#This Row],[AnnéeMois]]&amp;Commandes[[#This Row],[Famille de Produit]]</f>
        <v>202206CREMERIE</v>
      </c>
      <c r="J616" s="38">
        <v>202206</v>
      </c>
    </row>
    <row r="617" spans="1:10" ht="12" customHeight="1" x14ac:dyDescent="0.25">
      <c r="A617" s="6">
        <v>44731</v>
      </c>
      <c r="B617" s="7">
        <v>142746545</v>
      </c>
      <c r="C617" s="3">
        <v>5540246188200</v>
      </c>
      <c r="D617" s="6">
        <v>44733</v>
      </c>
      <c r="E617" s="8">
        <v>743</v>
      </c>
      <c r="F617" s="30" t="str">
        <f>VLOOKUP(Commandes[[#This Row],[Article Commande]],'Catégorie des articles'!A:D,4,0)</f>
        <v>CREMERIE</v>
      </c>
      <c r="G617" s="38">
        <v>202206</v>
      </c>
      <c r="H617" s="37" t="str">
        <f>Commandes[[#This Row],[Num CDE]]&amp;Commandes[[#This Row],[AnnéeMois]]</f>
        <v>142746545202206</v>
      </c>
      <c r="I617" t="str">
        <f>Commandes[[#This Row],[AnnéeMois]]&amp;Commandes[[#This Row],[Famille de Produit]]</f>
        <v>202206CREMERIE</v>
      </c>
      <c r="J617" s="38">
        <v>202206</v>
      </c>
    </row>
    <row r="618" spans="1:10" ht="12" customHeight="1" x14ac:dyDescent="0.25">
      <c r="A618" s="6">
        <v>44731</v>
      </c>
      <c r="B618" s="7">
        <v>142746546</v>
      </c>
      <c r="C618" s="3">
        <v>5540246176699</v>
      </c>
      <c r="D618" s="6">
        <v>44733</v>
      </c>
      <c r="E618" s="8">
        <v>4176</v>
      </c>
      <c r="F618" s="30" t="str">
        <f>VLOOKUP(Commandes[[#This Row],[Article Commande]],'Catégorie des articles'!A:D,4,0)</f>
        <v>CREMERIE</v>
      </c>
      <c r="G618" s="38">
        <v>202206</v>
      </c>
      <c r="H618" s="37" t="str">
        <f>Commandes[[#This Row],[Num CDE]]&amp;Commandes[[#This Row],[AnnéeMois]]</f>
        <v>142746546202206</v>
      </c>
      <c r="I618" t="str">
        <f>Commandes[[#This Row],[AnnéeMois]]&amp;Commandes[[#This Row],[Famille de Produit]]</f>
        <v>202206CREMERIE</v>
      </c>
      <c r="J618" s="38">
        <v>202206</v>
      </c>
    </row>
    <row r="619" spans="1:10" ht="12" customHeight="1" x14ac:dyDescent="0.25">
      <c r="A619" s="6">
        <v>44732</v>
      </c>
      <c r="B619" s="7">
        <v>142746569</v>
      </c>
      <c r="C619" s="3">
        <v>5540246172978</v>
      </c>
      <c r="D619" s="6">
        <v>44734</v>
      </c>
      <c r="E619" s="8">
        <v>836</v>
      </c>
      <c r="F619" s="30" t="str">
        <f>VLOOKUP(Commandes[[#This Row],[Article Commande]],'Catégorie des articles'!A:D,4,0)</f>
        <v>CREMERIE</v>
      </c>
      <c r="G619" s="38">
        <v>202206</v>
      </c>
      <c r="H619" s="37" t="str">
        <f>Commandes[[#This Row],[Num CDE]]&amp;Commandes[[#This Row],[AnnéeMois]]</f>
        <v>142746569202206</v>
      </c>
      <c r="I619" t="str">
        <f>Commandes[[#This Row],[AnnéeMois]]&amp;Commandes[[#This Row],[Famille de Produit]]</f>
        <v>202206CREMERIE</v>
      </c>
      <c r="J619" s="38">
        <v>202206</v>
      </c>
    </row>
    <row r="620" spans="1:10" ht="12" customHeight="1" x14ac:dyDescent="0.25">
      <c r="A620" s="6">
        <v>44732</v>
      </c>
      <c r="B620" s="7">
        <v>142746570</v>
      </c>
      <c r="C620" s="3">
        <v>5540246176295</v>
      </c>
      <c r="D620" s="6">
        <v>44734</v>
      </c>
      <c r="E620" s="8">
        <v>7424</v>
      </c>
      <c r="F620" s="30" t="str">
        <f>VLOOKUP(Commandes[[#This Row],[Article Commande]],'Catégorie des articles'!A:D,4,0)</f>
        <v>CREMERIE</v>
      </c>
      <c r="G620" s="38">
        <v>202206</v>
      </c>
      <c r="H620" s="37" t="str">
        <f>Commandes[[#This Row],[Num CDE]]&amp;Commandes[[#This Row],[AnnéeMois]]</f>
        <v>142746570202206</v>
      </c>
      <c r="I620" t="str">
        <f>Commandes[[#This Row],[AnnéeMois]]&amp;Commandes[[#This Row],[Famille de Produit]]</f>
        <v>202206CREMERIE</v>
      </c>
      <c r="J620" s="38">
        <v>202206</v>
      </c>
    </row>
    <row r="621" spans="1:10" ht="12" customHeight="1" x14ac:dyDescent="0.25">
      <c r="A621" s="6">
        <v>44732</v>
      </c>
      <c r="B621" s="7">
        <v>142746570</v>
      </c>
      <c r="C621" s="3">
        <v>5540246187987</v>
      </c>
      <c r="D621" s="6">
        <v>44734</v>
      </c>
      <c r="E621" s="8">
        <v>2228</v>
      </c>
      <c r="F621" s="30" t="str">
        <f>VLOOKUP(Commandes[[#This Row],[Article Commande]],'Catégorie des articles'!A:D,4,0)</f>
        <v>CREMERIE</v>
      </c>
      <c r="G621" s="38">
        <v>202206</v>
      </c>
      <c r="H621" s="37" t="str">
        <f>Commandes[[#This Row],[Num CDE]]&amp;Commandes[[#This Row],[AnnéeMois]]</f>
        <v>142746570202206</v>
      </c>
      <c r="I621" t="str">
        <f>Commandes[[#This Row],[AnnéeMois]]&amp;Commandes[[#This Row],[Famille de Produit]]</f>
        <v>202206CREMERIE</v>
      </c>
      <c r="J621" s="38">
        <v>202206</v>
      </c>
    </row>
    <row r="622" spans="1:10" ht="12" customHeight="1" x14ac:dyDescent="0.25">
      <c r="A622" s="9">
        <v>44732</v>
      </c>
      <c r="B622" s="10">
        <v>142746570</v>
      </c>
      <c r="C622" s="3">
        <v>5540246188200</v>
      </c>
      <c r="D622" s="9">
        <v>44734</v>
      </c>
      <c r="E622" s="11">
        <v>743</v>
      </c>
      <c r="F622" s="30" t="str">
        <f>VLOOKUP(Commandes[[#This Row],[Article Commande]],'Catégorie des articles'!A:D,4,0)</f>
        <v>CREMERIE</v>
      </c>
      <c r="G622" s="38">
        <v>202206</v>
      </c>
      <c r="H622" s="37" t="str">
        <f>Commandes[[#This Row],[Num CDE]]&amp;Commandes[[#This Row],[AnnéeMois]]</f>
        <v>142746570202206</v>
      </c>
      <c r="I622" t="str">
        <f>Commandes[[#This Row],[AnnéeMois]]&amp;Commandes[[#This Row],[Famille de Produit]]</f>
        <v>202206CREMERIE</v>
      </c>
      <c r="J622" s="38">
        <v>202206</v>
      </c>
    </row>
    <row r="623" spans="1:10" ht="12" customHeight="1" x14ac:dyDescent="0.25">
      <c r="A623" s="6">
        <v>44732</v>
      </c>
      <c r="B623" s="7">
        <v>142746575</v>
      </c>
      <c r="C623" s="3">
        <v>5540246170256</v>
      </c>
      <c r="D623" s="6">
        <v>44747</v>
      </c>
      <c r="E623" s="8">
        <v>2998</v>
      </c>
      <c r="F623" s="30" t="str">
        <f>VLOOKUP(Commandes[[#This Row],[Article Commande]],'Catégorie des articles'!A:D,4,0)</f>
        <v>BOULANGERIE</v>
      </c>
      <c r="G623" s="38">
        <v>202206</v>
      </c>
      <c r="H623" s="37" t="str">
        <f>Commandes[[#This Row],[Num CDE]]&amp;Commandes[[#This Row],[AnnéeMois]]</f>
        <v>142746575202206</v>
      </c>
      <c r="I623" t="str">
        <f>Commandes[[#This Row],[AnnéeMois]]&amp;Commandes[[#This Row],[Famille de Produit]]</f>
        <v>202206BOULANGERIE</v>
      </c>
      <c r="J623" s="38">
        <v>202206</v>
      </c>
    </row>
    <row r="624" spans="1:10" ht="12" customHeight="1" x14ac:dyDescent="0.25">
      <c r="A624" s="9">
        <v>44732</v>
      </c>
      <c r="B624" s="10">
        <v>142746575</v>
      </c>
      <c r="C624" s="3">
        <v>5540246171888</v>
      </c>
      <c r="D624" s="9">
        <v>44747</v>
      </c>
      <c r="E624" s="11">
        <v>650</v>
      </c>
      <c r="F624" s="30" t="str">
        <f>VLOOKUP(Commandes[[#This Row],[Article Commande]],'Catégorie des articles'!A:D,4,0)</f>
        <v>BOULANGERIE</v>
      </c>
      <c r="G624" s="38">
        <v>202206</v>
      </c>
      <c r="H624" s="37" t="str">
        <f>Commandes[[#This Row],[Num CDE]]&amp;Commandes[[#This Row],[AnnéeMois]]</f>
        <v>142746575202206</v>
      </c>
      <c r="I624" t="str">
        <f>Commandes[[#This Row],[AnnéeMois]]&amp;Commandes[[#This Row],[Famille de Produit]]</f>
        <v>202206BOULANGERIE</v>
      </c>
      <c r="J624" s="38">
        <v>202206</v>
      </c>
    </row>
    <row r="625" spans="1:10" ht="12" customHeight="1" x14ac:dyDescent="0.25">
      <c r="A625" s="9">
        <v>44733</v>
      </c>
      <c r="B625" s="10">
        <v>142746588</v>
      </c>
      <c r="C625" s="3">
        <v>5540246172978</v>
      </c>
      <c r="D625" s="9">
        <v>44735</v>
      </c>
      <c r="E625" s="11">
        <v>418</v>
      </c>
      <c r="F625" s="30" t="str">
        <f>VLOOKUP(Commandes[[#This Row],[Article Commande]],'Catégorie des articles'!A:D,4,0)</f>
        <v>CREMERIE</v>
      </c>
      <c r="G625" s="38">
        <v>202206</v>
      </c>
      <c r="H625" s="37" t="str">
        <f>Commandes[[#This Row],[Num CDE]]&amp;Commandes[[#This Row],[AnnéeMois]]</f>
        <v>142746588202206</v>
      </c>
      <c r="I625" t="str">
        <f>Commandes[[#This Row],[AnnéeMois]]&amp;Commandes[[#This Row],[Famille de Produit]]</f>
        <v>202206CREMERIE</v>
      </c>
      <c r="J625" s="38">
        <v>202206</v>
      </c>
    </row>
    <row r="626" spans="1:10" ht="12" customHeight="1" x14ac:dyDescent="0.25">
      <c r="A626" s="6">
        <v>44733</v>
      </c>
      <c r="B626" s="7">
        <v>142746588</v>
      </c>
      <c r="C626" s="3">
        <v>5540246174174</v>
      </c>
      <c r="D626" s="6">
        <v>44735</v>
      </c>
      <c r="E626" s="8">
        <v>232</v>
      </c>
      <c r="F626" s="30" t="str">
        <f>VLOOKUP(Commandes[[#This Row],[Article Commande]],'Catégorie des articles'!A:D,4,0)</f>
        <v>CREMERIE</v>
      </c>
      <c r="G626" s="38">
        <v>202206</v>
      </c>
      <c r="H626" s="37" t="str">
        <f>Commandes[[#This Row],[Num CDE]]&amp;Commandes[[#This Row],[AnnéeMois]]</f>
        <v>142746588202206</v>
      </c>
      <c r="I626" t="str">
        <f>Commandes[[#This Row],[AnnéeMois]]&amp;Commandes[[#This Row],[Famille de Produit]]</f>
        <v>202206CREMERIE</v>
      </c>
      <c r="J626" s="38">
        <v>202206</v>
      </c>
    </row>
    <row r="627" spans="1:10" ht="12" customHeight="1" x14ac:dyDescent="0.25">
      <c r="A627" s="6">
        <v>44733</v>
      </c>
      <c r="B627" s="7">
        <v>142746588</v>
      </c>
      <c r="C627" s="3">
        <v>5540246176699</v>
      </c>
      <c r="D627" s="6">
        <v>44735</v>
      </c>
      <c r="E627" s="8">
        <v>4176</v>
      </c>
      <c r="F627" s="30" t="str">
        <f>VLOOKUP(Commandes[[#This Row],[Article Commande]],'Catégorie des articles'!A:D,4,0)</f>
        <v>CREMERIE</v>
      </c>
      <c r="G627" s="38">
        <v>202206</v>
      </c>
      <c r="H627" s="37" t="str">
        <f>Commandes[[#This Row],[Num CDE]]&amp;Commandes[[#This Row],[AnnéeMois]]</f>
        <v>142746588202206</v>
      </c>
      <c r="I627" t="str">
        <f>Commandes[[#This Row],[AnnéeMois]]&amp;Commandes[[#This Row],[Famille de Produit]]</f>
        <v>202206CREMERIE</v>
      </c>
      <c r="J627" s="38">
        <v>202206</v>
      </c>
    </row>
    <row r="628" spans="1:10" ht="12" customHeight="1" x14ac:dyDescent="0.25">
      <c r="A628" s="9">
        <v>44733</v>
      </c>
      <c r="B628" s="10">
        <v>142746588</v>
      </c>
      <c r="C628" s="3">
        <v>5540246188175</v>
      </c>
      <c r="D628" s="9">
        <v>44735</v>
      </c>
      <c r="E628" s="11">
        <v>93</v>
      </c>
      <c r="F628" s="30" t="str">
        <f>VLOOKUP(Commandes[[#This Row],[Article Commande]],'Catégorie des articles'!A:D,4,0)</f>
        <v>CREMERIE</v>
      </c>
      <c r="G628" s="38">
        <v>202206</v>
      </c>
      <c r="H628" s="37" t="str">
        <f>Commandes[[#This Row],[Num CDE]]&amp;Commandes[[#This Row],[AnnéeMois]]</f>
        <v>142746588202206</v>
      </c>
      <c r="I628" t="str">
        <f>Commandes[[#This Row],[AnnéeMois]]&amp;Commandes[[#This Row],[Famille de Produit]]</f>
        <v>202206CREMERIE</v>
      </c>
      <c r="J628" s="38">
        <v>202206</v>
      </c>
    </row>
    <row r="629" spans="1:10" ht="12" customHeight="1" x14ac:dyDescent="0.25">
      <c r="A629" s="6">
        <v>44733</v>
      </c>
      <c r="B629" s="7">
        <v>142746590</v>
      </c>
      <c r="C629" s="3">
        <v>5540246176295</v>
      </c>
      <c r="D629" s="6">
        <v>44735</v>
      </c>
      <c r="E629" s="8">
        <v>7424</v>
      </c>
      <c r="F629" s="30" t="str">
        <f>VLOOKUP(Commandes[[#This Row],[Article Commande]],'Catégorie des articles'!A:D,4,0)</f>
        <v>CREMERIE</v>
      </c>
      <c r="G629" s="38">
        <v>202206</v>
      </c>
      <c r="H629" s="37" t="str">
        <f>Commandes[[#This Row],[Num CDE]]&amp;Commandes[[#This Row],[AnnéeMois]]</f>
        <v>142746590202206</v>
      </c>
      <c r="I629" t="str">
        <f>Commandes[[#This Row],[AnnéeMois]]&amp;Commandes[[#This Row],[Famille de Produit]]</f>
        <v>202206CREMERIE</v>
      </c>
      <c r="J629" s="38">
        <v>202206</v>
      </c>
    </row>
    <row r="630" spans="1:10" ht="12" customHeight="1" x14ac:dyDescent="0.25">
      <c r="A630" s="6">
        <v>44733</v>
      </c>
      <c r="B630" s="7">
        <v>142746590</v>
      </c>
      <c r="C630" s="3">
        <v>5540246187987</v>
      </c>
      <c r="D630" s="6">
        <v>44735</v>
      </c>
      <c r="E630" s="8">
        <v>4455</v>
      </c>
      <c r="F630" s="30" t="str">
        <f>VLOOKUP(Commandes[[#This Row],[Article Commande]],'Catégorie des articles'!A:D,4,0)</f>
        <v>CREMERIE</v>
      </c>
      <c r="G630" s="38">
        <v>202206</v>
      </c>
      <c r="H630" s="37" t="str">
        <f>Commandes[[#This Row],[Num CDE]]&amp;Commandes[[#This Row],[AnnéeMois]]</f>
        <v>142746590202206</v>
      </c>
      <c r="I630" t="str">
        <f>Commandes[[#This Row],[AnnéeMois]]&amp;Commandes[[#This Row],[Famille de Produit]]</f>
        <v>202206CREMERIE</v>
      </c>
      <c r="J630" s="38">
        <v>202206</v>
      </c>
    </row>
    <row r="631" spans="1:10" ht="12" customHeight="1" x14ac:dyDescent="0.25">
      <c r="A631" s="9">
        <v>44733</v>
      </c>
      <c r="B631" s="10">
        <v>142746590</v>
      </c>
      <c r="C631" s="3">
        <v>5540246188200</v>
      </c>
      <c r="D631" s="9">
        <v>44735</v>
      </c>
      <c r="E631" s="11">
        <v>743</v>
      </c>
      <c r="F631" s="30" t="str">
        <f>VLOOKUP(Commandes[[#This Row],[Article Commande]],'Catégorie des articles'!A:D,4,0)</f>
        <v>CREMERIE</v>
      </c>
      <c r="G631" s="38">
        <v>202206</v>
      </c>
      <c r="H631" s="37" t="str">
        <f>Commandes[[#This Row],[Num CDE]]&amp;Commandes[[#This Row],[AnnéeMois]]</f>
        <v>142746590202206</v>
      </c>
      <c r="I631" t="str">
        <f>Commandes[[#This Row],[AnnéeMois]]&amp;Commandes[[#This Row],[Famille de Produit]]</f>
        <v>202206CREMERIE</v>
      </c>
      <c r="J631" s="38">
        <v>202206</v>
      </c>
    </row>
    <row r="632" spans="1:10" ht="12" customHeight="1" x14ac:dyDescent="0.25">
      <c r="A632" s="9">
        <v>44734</v>
      </c>
      <c r="B632" s="10">
        <v>142746606</v>
      </c>
      <c r="C632" s="3">
        <v>5540246172978</v>
      </c>
      <c r="D632" s="9">
        <v>44738</v>
      </c>
      <c r="E632" s="11">
        <v>418</v>
      </c>
      <c r="F632" s="30" t="str">
        <f>VLOOKUP(Commandes[[#This Row],[Article Commande]],'Catégorie des articles'!A:D,4,0)</f>
        <v>CREMERIE</v>
      </c>
      <c r="G632" s="38">
        <v>202206</v>
      </c>
      <c r="H632" s="37" t="str">
        <f>Commandes[[#This Row],[Num CDE]]&amp;Commandes[[#This Row],[AnnéeMois]]</f>
        <v>142746606202206</v>
      </c>
      <c r="I632" t="str">
        <f>Commandes[[#This Row],[AnnéeMois]]&amp;Commandes[[#This Row],[Famille de Produit]]</f>
        <v>202206CREMERIE</v>
      </c>
      <c r="J632" s="38">
        <v>202206</v>
      </c>
    </row>
    <row r="633" spans="1:10" ht="12" customHeight="1" x14ac:dyDescent="0.25">
      <c r="A633" s="6">
        <v>44734</v>
      </c>
      <c r="B633" s="7">
        <v>142746606</v>
      </c>
      <c r="C633" s="3">
        <v>5540246174174</v>
      </c>
      <c r="D633" s="6">
        <v>44738</v>
      </c>
      <c r="E633" s="8">
        <v>232</v>
      </c>
      <c r="F633" s="30" t="str">
        <f>VLOOKUP(Commandes[[#This Row],[Article Commande]],'Catégorie des articles'!A:D,4,0)</f>
        <v>CREMERIE</v>
      </c>
      <c r="G633" s="38">
        <v>202206</v>
      </c>
      <c r="H633" s="37" t="str">
        <f>Commandes[[#This Row],[Num CDE]]&amp;Commandes[[#This Row],[AnnéeMois]]</f>
        <v>142746606202206</v>
      </c>
      <c r="I633" t="str">
        <f>Commandes[[#This Row],[AnnéeMois]]&amp;Commandes[[#This Row],[Famille de Produit]]</f>
        <v>202206CREMERIE</v>
      </c>
      <c r="J633" s="38">
        <v>202206</v>
      </c>
    </row>
    <row r="634" spans="1:10" ht="12" customHeight="1" x14ac:dyDescent="0.25">
      <c r="A634" s="9">
        <v>44734</v>
      </c>
      <c r="B634" s="10">
        <v>142746608</v>
      </c>
      <c r="C634" s="3">
        <v>5540246171933</v>
      </c>
      <c r="D634" s="9">
        <v>44738</v>
      </c>
      <c r="E634" s="11">
        <v>279</v>
      </c>
      <c r="F634" s="30" t="str">
        <f>VLOOKUP(Commandes[[#This Row],[Article Commande]],'Catégorie des articles'!A:D,4,0)</f>
        <v>CREMERIE</v>
      </c>
      <c r="G634" s="38">
        <v>202206</v>
      </c>
      <c r="H634" s="37" t="str">
        <f>Commandes[[#This Row],[Num CDE]]&amp;Commandes[[#This Row],[AnnéeMois]]</f>
        <v>142746608202206</v>
      </c>
      <c r="I634" t="str">
        <f>Commandes[[#This Row],[AnnéeMois]]&amp;Commandes[[#This Row],[Famille de Produit]]</f>
        <v>202206CREMERIE</v>
      </c>
      <c r="J634" s="38">
        <v>202206</v>
      </c>
    </row>
    <row r="635" spans="1:10" ht="12" customHeight="1" x14ac:dyDescent="0.25">
      <c r="A635" s="6">
        <v>44734</v>
      </c>
      <c r="B635" s="7">
        <v>142746608</v>
      </c>
      <c r="C635" s="3">
        <v>5540246176294</v>
      </c>
      <c r="D635" s="6">
        <v>44738</v>
      </c>
      <c r="E635" s="8">
        <v>1485</v>
      </c>
      <c r="F635" s="30" t="str">
        <f>VLOOKUP(Commandes[[#This Row],[Article Commande]],'Catégorie des articles'!A:D,4,0)</f>
        <v>CREMERIE</v>
      </c>
      <c r="G635" s="38">
        <v>202206</v>
      </c>
      <c r="H635" s="37" t="str">
        <f>Commandes[[#This Row],[Num CDE]]&amp;Commandes[[#This Row],[AnnéeMois]]</f>
        <v>142746608202206</v>
      </c>
      <c r="I635" t="str">
        <f>Commandes[[#This Row],[AnnéeMois]]&amp;Commandes[[#This Row],[Famille de Produit]]</f>
        <v>202206CREMERIE</v>
      </c>
      <c r="J635" s="38">
        <v>202206</v>
      </c>
    </row>
    <row r="636" spans="1:10" ht="12" customHeight="1" x14ac:dyDescent="0.25">
      <c r="A636" s="9">
        <v>44734</v>
      </c>
      <c r="B636" s="10">
        <v>142746608</v>
      </c>
      <c r="C636" s="3">
        <v>5540246176295</v>
      </c>
      <c r="D636" s="9">
        <v>44738</v>
      </c>
      <c r="E636" s="11">
        <v>7424</v>
      </c>
      <c r="F636" s="30" t="str">
        <f>VLOOKUP(Commandes[[#This Row],[Article Commande]],'Catégorie des articles'!A:D,4,0)</f>
        <v>CREMERIE</v>
      </c>
      <c r="G636" s="38">
        <v>202206</v>
      </c>
      <c r="H636" s="37" t="str">
        <f>Commandes[[#This Row],[Num CDE]]&amp;Commandes[[#This Row],[AnnéeMois]]</f>
        <v>142746608202206</v>
      </c>
      <c r="I636" t="str">
        <f>Commandes[[#This Row],[AnnéeMois]]&amp;Commandes[[#This Row],[Famille de Produit]]</f>
        <v>202206CREMERIE</v>
      </c>
      <c r="J636" s="38">
        <v>202206</v>
      </c>
    </row>
    <row r="637" spans="1:10" ht="12" customHeight="1" x14ac:dyDescent="0.25">
      <c r="A637" s="6">
        <v>44734</v>
      </c>
      <c r="B637" s="7">
        <v>142746608</v>
      </c>
      <c r="C637" s="3">
        <v>5540246187987</v>
      </c>
      <c r="D637" s="6">
        <v>44738</v>
      </c>
      <c r="E637" s="8">
        <v>2228</v>
      </c>
      <c r="F637" s="30" t="str">
        <f>VLOOKUP(Commandes[[#This Row],[Article Commande]],'Catégorie des articles'!A:D,4,0)</f>
        <v>CREMERIE</v>
      </c>
      <c r="G637" s="38">
        <v>202206</v>
      </c>
      <c r="H637" s="37" t="str">
        <f>Commandes[[#This Row],[Num CDE]]&amp;Commandes[[#This Row],[AnnéeMois]]</f>
        <v>142746608202206</v>
      </c>
      <c r="I637" t="str">
        <f>Commandes[[#This Row],[AnnéeMois]]&amp;Commandes[[#This Row],[Famille de Produit]]</f>
        <v>202206CREMERIE</v>
      </c>
      <c r="J637" s="38">
        <v>202206</v>
      </c>
    </row>
    <row r="638" spans="1:10" ht="12" customHeight="1" x14ac:dyDescent="0.25">
      <c r="A638" s="9">
        <v>44734</v>
      </c>
      <c r="B638" s="10">
        <v>142746611</v>
      </c>
      <c r="C638" s="3">
        <v>5540246185429</v>
      </c>
      <c r="D638" s="9">
        <v>44739</v>
      </c>
      <c r="E638" s="11">
        <v>140</v>
      </c>
      <c r="F638" s="30" t="str">
        <f>VLOOKUP(Commandes[[#This Row],[Article Commande]],'Catégorie des articles'!A:D,4,0)</f>
        <v>CREMERIE</v>
      </c>
      <c r="G638" s="38">
        <v>202206</v>
      </c>
      <c r="H638" s="37" t="str">
        <f>Commandes[[#This Row],[Num CDE]]&amp;Commandes[[#This Row],[AnnéeMois]]</f>
        <v>142746611202206</v>
      </c>
      <c r="I638" t="str">
        <f>Commandes[[#This Row],[AnnéeMois]]&amp;Commandes[[#This Row],[Famille de Produit]]</f>
        <v>202206CREMERIE</v>
      </c>
      <c r="J638" s="38">
        <v>202206</v>
      </c>
    </row>
    <row r="639" spans="1:10" ht="12" customHeight="1" x14ac:dyDescent="0.25">
      <c r="A639" s="6">
        <v>44734</v>
      </c>
      <c r="B639" s="7">
        <v>142746611</v>
      </c>
      <c r="C639" s="3">
        <v>5540246186325</v>
      </c>
      <c r="D639" s="6">
        <v>44739</v>
      </c>
      <c r="E639" s="8">
        <v>140</v>
      </c>
      <c r="F639" s="30" t="str">
        <f>VLOOKUP(Commandes[[#This Row],[Article Commande]],'Catégorie des articles'!A:D,4,0)</f>
        <v>CREMERIE</v>
      </c>
      <c r="G639" s="38">
        <v>202206</v>
      </c>
      <c r="H639" s="37" t="str">
        <f>Commandes[[#This Row],[Num CDE]]&amp;Commandes[[#This Row],[AnnéeMois]]</f>
        <v>142746611202206</v>
      </c>
      <c r="I639" t="str">
        <f>Commandes[[#This Row],[AnnéeMois]]&amp;Commandes[[#This Row],[Famille de Produit]]</f>
        <v>202206CREMERIE</v>
      </c>
      <c r="J639" s="38">
        <v>202206</v>
      </c>
    </row>
    <row r="640" spans="1:10" ht="12" customHeight="1" x14ac:dyDescent="0.25">
      <c r="A640" s="9">
        <v>44734</v>
      </c>
      <c r="B640" s="10">
        <v>142746612</v>
      </c>
      <c r="C640" s="3">
        <v>5540246174095</v>
      </c>
      <c r="D640" s="9">
        <v>44741</v>
      </c>
      <c r="E640" s="11">
        <v>140</v>
      </c>
      <c r="F640" s="30" t="str">
        <f>VLOOKUP(Commandes[[#This Row],[Article Commande]],'Catégorie des articles'!A:D,4,0)</f>
        <v>CREMERIE</v>
      </c>
      <c r="G640" s="38">
        <v>202206</v>
      </c>
      <c r="H640" s="37" t="str">
        <f>Commandes[[#This Row],[Num CDE]]&amp;Commandes[[#This Row],[AnnéeMois]]</f>
        <v>142746612202206</v>
      </c>
      <c r="I640" t="str">
        <f>Commandes[[#This Row],[AnnéeMois]]&amp;Commandes[[#This Row],[Famille de Produit]]</f>
        <v>202206CREMERIE</v>
      </c>
      <c r="J640" s="38">
        <v>202206</v>
      </c>
    </row>
    <row r="641" spans="1:10" ht="12" customHeight="1" x14ac:dyDescent="0.25">
      <c r="A641" s="6">
        <v>44734</v>
      </c>
      <c r="B641" s="7">
        <v>142746612</v>
      </c>
      <c r="C641" s="3">
        <v>5540246175050</v>
      </c>
      <c r="D641" s="6">
        <v>44741</v>
      </c>
      <c r="E641" s="8">
        <v>279</v>
      </c>
      <c r="F641" s="30" t="str">
        <f>VLOOKUP(Commandes[[#This Row],[Article Commande]],'Catégorie des articles'!A:D,4,0)</f>
        <v>CREMERIE</v>
      </c>
      <c r="G641" s="38">
        <v>202206</v>
      </c>
      <c r="H641" s="37" t="str">
        <f>Commandes[[#This Row],[Num CDE]]&amp;Commandes[[#This Row],[AnnéeMois]]</f>
        <v>142746612202206</v>
      </c>
      <c r="I641" t="str">
        <f>Commandes[[#This Row],[AnnéeMois]]&amp;Commandes[[#This Row],[Famille de Produit]]</f>
        <v>202206CREMERIE</v>
      </c>
      <c r="J641" s="38">
        <v>202206</v>
      </c>
    </row>
    <row r="642" spans="1:10" ht="12" customHeight="1" x14ac:dyDescent="0.25">
      <c r="A642" s="9">
        <v>44735</v>
      </c>
      <c r="B642" s="10">
        <v>142756621</v>
      </c>
      <c r="C642" s="3">
        <v>5540246176699</v>
      </c>
      <c r="D642" s="9">
        <v>44739</v>
      </c>
      <c r="E642" s="11">
        <v>2088</v>
      </c>
      <c r="F642" s="30" t="str">
        <f>VLOOKUP(Commandes[[#This Row],[Article Commande]],'Catégorie des articles'!A:D,4,0)</f>
        <v>CREMERIE</v>
      </c>
      <c r="G642" s="38">
        <v>202206</v>
      </c>
      <c r="H642" s="37" t="str">
        <f>Commandes[[#This Row],[Num CDE]]&amp;Commandes[[#This Row],[AnnéeMois]]</f>
        <v>142756621202206</v>
      </c>
      <c r="I642" t="str">
        <f>Commandes[[#This Row],[AnnéeMois]]&amp;Commandes[[#This Row],[Famille de Produit]]</f>
        <v>202206CREMERIE</v>
      </c>
      <c r="J642" s="38">
        <v>202206</v>
      </c>
    </row>
    <row r="643" spans="1:10" ht="12" customHeight="1" x14ac:dyDescent="0.25">
      <c r="A643" s="6">
        <v>44735</v>
      </c>
      <c r="B643" s="7">
        <v>142756622</v>
      </c>
      <c r="C643" s="3">
        <v>5540246194478</v>
      </c>
      <c r="D643" s="6">
        <v>44789</v>
      </c>
      <c r="E643" s="8">
        <v>724</v>
      </c>
      <c r="F643" s="30" t="str">
        <f>VLOOKUP(Commandes[[#This Row],[Article Commande]],'Catégorie des articles'!A:D,4,0)</f>
        <v>EMBALLAGES</v>
      </c>
      <c r="G643" s="38">
        <v>202206</v>
      </c>
      <c r="H643" s="37" t="str">
        <f>Commandes[[#This Row],[Num CDE]]&amp;Commandes[[#This Row],[AnnéeMois]]</f>
        <v>142756622202206</v>
      </c>
      <c r="I643" t="str">
        <f>Commandes[[#This Row],[AnnéeMois]]&amp;Commandes[[#This Row],[Famille de Produit]]</f>
        <v>202206EMBALLAGES</v>
      </c>
      <c r="J643" s="38">
        <v>202206</v>
      </c>
    </row>
    <row r="644" spans="1:10" ht="12" customHeight="1" x14ac:dyDescent="0.25">
      <c r="A644" s="6">
        <v>44735</v>
      </c>
      <c r="B644" s="7">
        <v>142756623</v>
      </c>
      <c r="C644" s="3">
        <v>5540246171759</v>
      </c>
      <c r="D644" s="6">
        <v>44742</v>
      </c>
      <c r="E644" s="8">
        <v>3759</v>
      </c>
      <c r="F644" s="30" t="str">
        <f>VLOOKUP(Commandes[[#This Row],[Article Commande]],'Catégorie des articles'!A:D,4,0)</f>
        <v>MIX LEGUMES</v>
      </c>
      <c r="G644" s="38">
        <v>202206</v>
      </c>
      <c r="H644" s="37" t="str">
        <f>Commandes[[#This Row],[Num CDE]]&amp;Commandes[[#This Row],[AnnéeMois]]</f>
        <v>142756623202206</v>
      </c>
      <c r="I644" t="str">
        <f>Commandes[[#This Row],[AnnéeMois]]&amp;Commandes[[#This Row],[Famille de Produit]]</f>
        <v>202206MIX LEGUMES</v>
      </c>
      <c r="J644" s="38">
        <v>202206</v>
      </c>
    </row>
    <row r="645" spans="1:10" ht="12" customHeight="1" x14ac:dyDescent="0.25">
      <c r="A645" s="9">
        <v>44735</v>
      </c>
      <c r="B645" s="10">
        <v>142756623</v>
      </c>
      <c r="C645" s="3">
        <v>5540246177132</v>
      </c>
      <c r="D645" s="9">
        <v>44742</v>
      </c>
      <c r="E645" s="11">
        <v>7424</v>
      </c>
      <c r="F645" s="30" t="str">
        <f>VLOOKUP(Commandes[[#This Row],[Article Commande]],'Catégorie des articles'!A:D,4,0)</f>
        <v>MIX LEGUMES</v>
      </c>
      <c r="G645" s="38">
        <v>202206</v>
      </c>
      <c r="H645" s="37" t="str">
        <f>Commandes[[#This Row],[Num CDE]]&amp;Commandes[[#This Row],[AnnéeMois]]</f>
        <v>142756623202206</v>
      </c>
      <c r="I645" t="str">
        <f>Commandes[[#This Row],[AnnéeMois]]&amp;Commandes[[#This Row],[Famille de Produit]]</f>
        <v>202206MIX LEGUMES</v>
      </c>
      <c r="J645" s="38">
        <v>202206</v>
      </c>
    </row>
    <row r="646" spans="1:10" ht="12" customHeight="1" x14ac:dyDescent="0.25">
      <c r="A646" s="6">
        <v>44735</v>
      </c>
      <c r="B646" s="7">
        <v>142756623</v>
      </c>
      <c r="C646" s="3">
        <v>5540246177133</v>
      </c>
      <c r="D646" s="6">
        <v>44742</v>
      </c>
      <c r="E646" s="8">
        <v>2784</v>
      </c>
      <c r="F646" s="30" t="str">
        <f>VLOOKUP(Commandes[[#This Row],[Article Commande]],'Catégorie des articles'!A:D,4,0)</f>
        <v>MIX LEGUMES</v>
      </c>
      <c r="G646" s="38">
        <v>202206</v>
      </c>
      <c r="H646" s="37" t="str">
        <f>Commandes[[#This Row],[Num CDE]]&amp;Commandes[[#This Row],[AnnéeMois]]</f>
        <v>142756623202206</v>
      </c>
      <c r="I646" t="str">
        <f>Commandes[[#This Row],[AnnéeMois]]&amp;Commandes[[#This Row],[Famille de Produit]]</f>
        <v>202206MIX LEGUMES</v>
      </c>
      <c r="J646" s="38">
        <v>202206</v>
      </c>
    </row>
    <row r="647" spans="1:10" ht="12" customHeight="1" x14ac:dyDescent="0.25">
      <c r="A647" s="9">
        <v>44735</v>
      </c>
      <c r="B647" s="10">
        <v>142756623</v>
      </c>
      <c r="C647" s="3">
        <v>5540246183542</v>
      </c>
      <c r="D647" s="9">
        <v>44742</v>
      </c>
      <c r="E647" s="11">
        <v>1253</v>
      </c>
      <c r="F647" s="30" t="str">
        <f>VLOOKUP(Commandes[[#This Row],[Article Commande]],'Catégorie des articles'!A:D,4,0)</f>
        <v>MIX LEGUMES</v>
      </c>
      <c r="G647" s="38">
        <v>202206</v>
      </c>
      <c r="H647" s="37" t="str">
        <f>Commandes[[#This Row],[Num CDE]]&amp;Commandes[[#This Row],[AnnéeMois]]</f>
        <v>142756623202206</v>
      </c>
      <c r="I647" t="str">
        <f>Commandes[[#This Row],[AnnéeMois]]&amp;Commandes[[#This Row],[Famille de Produit]]</f>
        <v>202206MIX LEGUMES</v>
      </c>
      <c r="J647" s="38">
        <v>202206</v>
      </c>
    </row>
    <row r="648" spans="1:10" ht="12" customHeight="1" x14ac:dyDescent="0.25">
      <c r="A648" s="6">
        <v>44735</v>
      </c>
      <c r="B648" s="7">
        <v>142756623</v>
      </c>
      <c r="C648" s="3">
        <v>5540246192518</v>
      </c>
      <c r="D648" s="6">
        <v>44742</v>
      </c>
      <c r="E648" s="8">
        <v>5847</v>
      </c>
      <c r="F648" s="30" t="str">
        <f>VLOOKUP(Commandes[[#This Row],[Article Commande]],'Catégorie des articles'!A:D,4,0)</f>
        <v>MIX LEGUMES</v>
      </c>
      <c r="G648" s="38">
        <v>202206</v>
      </c>
      <c r="H648" s="37" t="str">
        <f>Commandes[[#This Row],[Num CDE]]&amp;Commandes[[#This Row],[AnnéeMois]]</f>
        <v>142756623202206</v>
      </c>
      <c r="I648" t="str">
        <f>Commandes[[#This Row],[AnnéeMois]]&amp;Commandes[[#This Row],[Famille de Produit]]</f>
        <v>202206MIX LEGUMES</v>
      </c>
      <c r="J648" s="38">
        <v>202206</v>
      </c>
    </row>
    <row r="649" spans="1:10" ht="12" customHeight="1" x14ac:dyDescent="0.25">
      <c r="A649" s="6">
        <v>44738</v>
      </c>
      <c r="B649" s="7">
        <v>142756629</v>
      </c>
      <c r="C649" s="3">
        <v>5540246171933</v>
      </c>
      <c r="D649" s="6">
        <v>44740</v>
      </c>
      <c r="E649" s="8">
        <v>557</v>
      </c>
      <c r="F649" s="30" t="str">
        <f>VLOOKUP(Commandes[[#This Row],[Article Commande]],'Catégorie des articles'!A:D,4,0)</f>
        <v>CREMERIE</v>
      </c>
      <c r="G649" s="38">
        <v>202206</v>
      </c>
      <c r="H649" s="37" t="str">
        <f>Commandes[[#This Row],[Num CDE]]&amp;Commandes[[#This Row],[AnnéeMois]]</f>
        <v>142756629202206</v>
      </c>
      <c r="I649" t="str">
        <f>Commandes[[#This Row],[AnnéeMois]]&amp;Commandes[[#This Row],[Famille de Produit]]</f>
        <v>202206CREMERIE</v>
      </c>
      <c r="J649" s="38">
        <v>202206</v>
      </c>
    </row>
    <row r="650" spans="1:10" ht="12" customHeight="1" x14ac:dyDescent="0.25">
      <c r="A650" s="6">
        <v>44739</v>
      </c>
      <c r="B650" s="7">
        <v>142756639</v>
      </c>
      <c r="C650" s="3">
        <v>5540246171933</v>
      </c>
      <c r="D650" s="6">
        <v>44741</v>
      </c>
      <c r="E650" s="8">
        <v>557</v>
      </c>
      <c r="F650" s="30" t="str">
        <f>VLOOKUP(Commandes[[#This Row],[Article Commande]],'Catégorie des articles'!A:D,4,0)</f>
        <v>CREMERIE</v>
      </c>
      <c r="G650" s="38">
        <v>202206</v>
      </c>
      <c r="H650" s="37" t="str">
        <f>Commandes[[#This Row],[Num CDE]]&amp;Commandes[[#This Row],[AnnéeMois]]</f>
        <v>142756639202206</v>
      </c>
      <c r="I650" t="str">
        <f>Commandes[[#This Row],[AnnéeMois]]&amp;Commandes[[#This Row],[Famille de Produit]]</f>
        <v>202206CREMERIE</v>
      </c>
      <c r="J650" s="38">
        <v>202206</v>
      </c>
    </row>
    <row r="651" spans="1:10" ht="12" customHeight="1" x14ac:dyDescent="0.25">
      <c r="A651" s="6">
        <v>44739</v>
      </c>
      <c r="B651" s="7">
        <v>142756639</v>
      </c>
      <c r="C651" s="3">
        <v>5540246176294</v>
      </c>
      <c r="D651" s="6">
        <v>44741</v>
      </c>
      <c r="E651" s="8">
        <v>1485</v>
      </c>
      <c r="F651" s="30" t="str">
        <f>VLOOKUP(Commandes[[#This Row],[Article Commande]],'Catégorie des articles'!A:D,4,0)</f>
        <v>CREMERIE</v>
      </c>
      <c r="G651" s="38">
        <v>202206</v>
      </c>
      <c r="H651" s="37" t="str">
        <f>Commandes[[#This Row],[Num CDE]]&amp;Commandes[[#This Row],[AnnéeMois]]</f>
        <v>142756639202206</v>
      </c>
      <c r="I651" t="str">
        <f>Commandes[[#This Row],[AnnéeMois]]&amp;Commandes[[#This Row],[Famille de Produit]]</f>
        <v>202206CREMERIE</v>
      </c>
      <c r="J651" s="38">
        <v>202206</v>
      </c>
    </row>
    <row r="652" spans="1:10" ht="12" customHeight="1" x14ac:dyDescent="0.25">
      <c r="A652" s="9">
        <v>44739</v>
      </c>
      <c r="B652" s="10">
        <v>142756639</v>
      </c>
      <c r="C652" s="3">
        <v>5540246176295</v>
      </c>
      <c r="D652" s="9">
        <v>44741</v>
      </c>
      <c r="E652" s="11">
        <v>5568</v>
      </c>
      <c r="F652" s="30" t="str">
        <f>VLOOKUP(Commandes[[#This Row],[Article Commande]],'Catégorie des articles'!A:D,4,0)</f>
        <v>CREMERIE</v>
      </c>
      <c r="G652" s="38">
        <v>202206</v>
      </c>
      <c r="H652" s="37" t="str">
        <f>Commandes[[#This Row],[Num CDE]]&amp;Commandes[[#This Row],[AnnéeMois]]</f>
        <v>142756639202206</v>
      </c>
      <c r="I652" t="str">
        <f>Commandes[[#This Row],[AnnéeMois]]&amp;Commandes[[#This Row],[Famille de Produit]]</f>
        <v>202206CREMERIE</v>
      </c>
      <c r="J652" s="38">
        <v>202206</v>
      </c>
    </row>
    <row r="653" spans="1:10" ht="12" customHeight="1" x14ac:dyDescent="0.25">
      <c r="A653" s="9">
        <v>44739</v>
      </c>
      <c r="B653" s="10">
        <v>142756639</v>
      </c>
      <c r="C653" s="3">
        <v>5540246187987</v>
      </c>
      <c r="D653" s="9">
        <v>44741</v>
      </c>
      <c r="E653" s="11">
        <v>1114</v>
      </c>
      <c r="F653" s="30" t="str">
        <f>VLOOKUP(Commandes[[#This Row],[Article Commande]],'Catégorie des articles'!A:D,4,0)</f>
        <v>CREMERIE</v>
      </c>
      <c r="G653" s="38">
        <v>202206</v>
      </c>
      <c r="H653" s="37" t="str">
        <f>Commandes[[#This Row],[Num CDE]]&amp;Commandes[[#This Row],[AnnéeMois]]</f>
        <v>142756639202206</v>
      </c>
      <c r="I653" t="str">
        <f>Commandes[[#This Row],[AnnéeMois]]&amp;Commandes[[#This Row],[Famille de Produit]]</f>
        <v>202206CREMERIE</v>
      </c>
      <c r="J653" s="38">
        <v>202206</v>
      </c>
    </row>
    <row r="654" spans="1:10" ht="12" customHeight="1" x14ac:dyDescent="0.25">
      <c r="A654" s="6">
        <v>44739</v>
      </c>
      <c r="B654" s="7">
        <v>142756639</v>
      </c>
      <c r="C654" s="3">
        <v>5540246188200</v>
      </c>
      <c r="D654" s="6">
        <v>44741</v>
      </c>
      <c r="E654" s="8">
        <v>1485</v>
      </c>
      <c r="F654" s="30" t="str">
        <f>VLOOKUP(Commandes[[#This Row],[Article Commande]],'Catégorie des articles'!A:D,4,0)</f>
        <v>CREMERIE</v>
      </c>
      <c r="G654" s="38">
        <v>202206</v>
      </c>
      <c r="H654" s="37" t="str">
        <f>Commandes[[#This Row],[Num CDE]]&amp;Commandes[[#This Row],[AnnéeMois]]</f>
        <v>142756639202206</v>
      </c>
      <c r="I654" t="str">
        <f>Commandes[[#This Row],[AnnéeMois]]&amp;Commandes[[#This Row],[Famille de Produit]]</f>
        <v>202206CREMERIE</v>
      </c>
      <c r="J654" s="38">
        <v>202206</v>
      </c>
    </row>
    <row r="655" spans="1:10" ht="12" customHeight="1" x14ac:dyDescent="0.25">
      <c r="A655" s="9">
        <v>44739</v>
      </c>
      <c r="B655" s="10">
        <v>142756640</v>
      </c>
      <c r="C655" s="3">
        <v>5540246172978</v>
      </c>
      <c r="D655" s="9">
        <v>44741</v>
      </c>
      <c r="E655" s="11">
        <v>418</v>
      </c>
      <c r="F655" s="30" t="str">
        <f>VLOOKUP(Commandes[[#This Row],[Article Commande]],'Catégorie des articles'!A:D,4,0)</f>
        <v>CREMERIE</v>
      </c>
      <c r="G655" s="38">
        <v>202206</v>
      </c>
      <c r="H655" s="37" t="str">
        <f>Commandes[[#This Row],[Num CDE]]&amp;Commandes[[#This Row],[AnnéeMois]]</f>
        <v>142756640202206</v>
      </c>
      <c r="I655" t="str">
        <f>Commandes[[#This Row],[AnnéeMois]]&amp;Commandes[[#This Row],[Famille de Produit]]</f>
        <v>202206CREMERIE</v>
      </c>
      <c r="J655" s="38">
        <v>202206</v>
      </c>
    </row>
    <row r="656" spans="1:10" ht="12" customHeight="1" x14ac:dyDescent="0.25">
      <c r="A656" s="9">
        <v>44739</v>
      </c>
      <c r="B656" s="10">
        <v>142756640</v>
      </c>
      <c r="C656" s="3">
        <v>5540246174174</v>
      </c>
      <c r="D656" s="9">
        <v>44741</v>
      </c>
      <c r="E656" s="11">
        <v>232</v>
      </c>
      <c r="F656" s="30" t="str">
        <f>VLOOKUP(Commandes[[#This Row],[Article Commande]],'Catégorie des articles'!A:D,4,0)</f>
        <v>CREMERIE</v>
      </c>
      <c r="G656" s="38">
        <v>202206</v>
      </c>
      <c r="H656" s="37" t="str">
        <f>Commandes[[#This Row],[Num CDE]]&amp;Commandes[[#This Row],[AnnéeMois]]</f>
        <v>142756640202206</v>
      </c>
      <c r="I656" t="str">
        <f>Commandes[[#This Row],[AnnéeMois]]&amp;Commandes[[#This Row],[Famille de Produit]]</f>
        <v>202206CREMERIE</v>
      </c>
      <c r="J656" s="38">
        <v>202206</v>
      </c>
    </row>
    <row r="657" spans="1:10" ht="12" customHeight="1" x14ac:dyDescent="0.25">
      <c r="A657" s="9">
        <v>44739</v>
      </c>
      <c r="B657" s="10">
        <v>142756640</v>
      </c>
      <c r="C657" s="3">
        <v>5540246176699</v>
      </c>
      <c r="D657" s="9">
        <v>44741</v>
      </c>
      <c r="E657" s="11">
        <v>2088</v>
      </c>
      <c r="F657" s="30" t="str">
        <f>VLOOKUP(Commandes[[#This Row],[Article Commande]],'Catégorie des articles'!A:D,4,0)</f>
        <v>CREMERIE</v>
      </c>
      <c r="G657" s="38">
        <v>202206</v>
      </c>
      <c r="H657" s="37" t="str">
        <f>Commandes[[#This Row],[Num CDE]]&amp;Commandes[[#This Row],[AnnéeMois]]</f>
        <v>142756640202206</v>
      </c>
      <c r="I657" t="str">
        <f>Commandes[[#This Row],[AnnéeMois]]&amp;Commandes[[#This Row],[Famille de Produit]]</f>
        <v>202206CREMERIE</v>
      </c>
      <c r="J657" s="38">
        <v>202206</v>
      </c>
    </row>
    <row r="658" spans="1:10" ht="12" customHeight="1" x14ac:dyDescent="0.25">
      <c r="A658" s="6">
        <v>44740</v>
      </c>
      <c r="B658" s="7">
        <v>142756658</v>
      </c>
      <c r="C658" s="3">
        <v>5540246171933</v>
      </c>
      <c r="D658" s="6">
        <v>44742</v>
      </c>
      <c r="E658" s="8">
        <v>1114</v>
      </c>
      <c r="F658" s="30" t="str">
        <f>VLOOKUP(Commandes[[#This Row],[Article Commande]],'Catégorie des articles'!A:D,4,0)</f>
        <v>CREMERIE</v>
      </c>
      <c r="G658" s="38">
        <v>202206</v>
      </c>
      <c r="H658" s="37" t="str">
        <f>Commandes[[#This Row],[Num CDE]]&amp;Commandes[[#This Row],[AnnéeMois]]</f>
        <v>142756658202206</v>
      </c>
      <c r="I658" t="str">
        <f>Commandes[[#This Row],[AnnéeMois]]&amp;Commandes[[#This Row],[Famille de Produit]]</f>
        <v>202206CREMERIE</v>
      </c>
      <c r="J658" s="38">
        <v>202206</v>
      </c>
    </row>
    <row r="659" spans="1:10" ht="12" customHeight="1" x14ac:dyDescent="0.25">
      <c r="A659" s="9">
        <v>44740</v>
      </c>
      <c r="B659" s="10">
        <v>142756658</v>
      </c>
      <c r="C659" s="3">
        <v>5540246176294</v>
      </c>
      <c r="D659" s="9">
        <v>44742</v>
      </c>
      <c r="E659" s="11">
        <v>2228</v>
      </c>
      <c r="F659" s="30" t="str">
        <f>VLOOKUP(Commandes[[#This Row],[Article Commande]],'Catégorie des articles'!A:D,4,0)</f>
        <v>CREMERIE</v>
      </c>
      <c r="G659" s="38">
        <v>202206</v>
      </c>
      <c r="H659" s="37" t="str">
        <f>Commandes[[#This Row],[Num CDE]]&amp;Commandes[[#This Row],[AnnéeMois]]</f>
        <v>142756658202206</v>
      </c>
      <c r="I659" t="str">
        <f>Commandes[[#This Row],[AnnéeMois]]&amp;Commandes[[#This Row],[Famille de Produit]]</f>
        <v>202206CREMERIE</v>
      </c>
      <c r="J659" s="38">
        <v>202206</v>
      </c>
    </row>
    <row r="660" spans="1:10" ht="12" customHeight="1" x14ac:dyDescent="0.25">
      <c r="A660" s="6">
        <v>44740</v>
      </c>
      <c r="B660" s="7">
        <v>142756658</v>
      </c>
      <c r="C660" s="3">
        <v>5540246176295</v>
      </c>
      <c r="D660" s="6">
        <v>44742</v>
      </c>
      <c r="E660" s="8">
        <v>11136</v>
      </c>
      <c r="F660" s="30" t="str">
        <f>VLOOKUP(Commandes[[#This Row],[Article Commande]],'Catégorie des articles'!A:D,4,0)</f>
        <v>CREMERIE</v>
      </c>
      <c r="G660" s="38">
        <v>202206</v>
      </c>
      <c r="H660" s="37" t="str">
        <f>Commandes[[#This Row],[Num CDE]]&amp;Commandes[[#This Row],[AnnéeMois]]</f>
        <v>142756658202206</v>
      </c>
      <c r="I660" t="str">
        <f>Commandes[[#This Row],[AnnéeMois]]&amp;Commandes[[#This Row],[Famille de Produit]]</f>
        <v>202206CREMERIE</v>
      </c>
      <c r="J660" s="38">
        <v>202206</v>
      </c>
    </row>
    <row r="661" spans="1:10" ht="12" customHeight="1" x14ac:dyDescent="0.25">
      <c r="A661" s="6">
        <v>44740</v>
      </c>
      <c r="B661" s="7">
        <v>142756658</v>
      </c>
      <c r="C661" s="3">
        <v>5540246187987</v>
      </c>
      <c r="D661" s="6">
        <v>44742</v>
      </c>
      <c r="E661" s="8">
        <v>5568</v>
      </c>
      <c r="F661" s="30" t="str">
        <f>VLOOKUP(Commandes[[#This Row],[Article Commande]],'Catégorie des articles'!A:D,4,0)</f>
        <v>CREMERIE</v>
      </c>
      <c r="G661" s="38">
        <v>202206</v>
      </c>
      <c r="H661" s="37" t="str">
        <f>Commandes[[#This Row],[Num CDE]]&amp;Commandes[[#This Row],[AnnéeMois]]</f>
        <v>142756658202206</v>
      </c>
      <c r="I661" t="str">
        <f>Commandes[[#This Row],[AnnéeMois]]&amp;Commandes[[#This Row],[Famille de Produit]]</f>
        <v>202206CREMERIE</v>
      </c>
      <c r="J661" s="38">
        <v>202206</v>
      </c>
    </row>
    <row r="662" spans="1:10" ht="12" customHeight="1" x14ac:dyDescent="0.25">
      <c r="A662" s="9">
        <v>44740</v>
      </c>
      <c r="B662" s="10">
        <v>142756658</v>
      </c>
      <c r="C662" s="3">
        <v>5540246188200</v>
      </c>
      <c r="D662" s="9">
        <v>44742</v>
      </c>
      <c r="E662" s="11">
        <v>743</v>
      </c>
      <c r="F662" s="30" t="str">
        <f>VLOOKUP(Commandes[[#This Row],[Article Commande]],'Catégorie des articles'!A:D,4,0)</f>
        <v>CREMERIE</v>
      </c>
      <c r="G662" s="38">
        <v>202206</v>
      </c>
      <c r="H662" s="37" t="str">
        <f>Commandes[[#This Row],[Num CDE]]&amp;Commandes[[#This Row],[AnnéeMois]]</f>
        <v>142756658202206</v>
      </c>
      <c r="I662" t="str">
        <f>Commandes[[#This Row],[AnnéeMois]]&amp;Commandes[[#This Row],[Famille de Produit]]</f>
        <v>202206CREMERIE</v>
      </c>
      <c r="J662" s="38">
        <v>202206</v>
      </c>
    </row>
    <row r="663" spans="1:10" ht="12" customHeight="1" x14ac:dyDescent="0.25">
      <c r="A663" s="6">
        <v>44740</v>
      </c>
      <c r="B663" s="7">
        <v>142756659</v>
      </c>
      <c r="C663" s="3">
        <v>5540246172539</v>
      </c>
      <c r="D663" s="6">
        <v>44742</v>
      </c>
      <c r="E663" s="8">
        <v>35</v>
      </c>
      <c r="F663" s="30" t="str">
        <f>VLOOKUP(Commandes[[#This Row],[Article Commande]],'Catégorie des articles'!A:D,4,0)</f>
        <v>CREMERIE</v>
      </c>
      <c r="G663" s="38">
        <v>202206</v>
      </c>
      <c r="H663" s="37" t="str">
        <f>Commandes[[#This Row],[Num CDE]]&amp;Commandes[[#This Row],[AnnéeMois]]</f>
        <v>142756659202206</v>
      </c>
      <c r="I663" t="str">
        <f>Commandes[[#This Row],[AnnéeMois]]&amp;Commandes[[#This Row],[Famille de Produit]]</f>
        <v>202206CREMERIE</v>
      </c>
      <c r="J663" s="38">
        <v>202206</v>
      </c>
    </row>
    <row r="664" spans="1:10" ht="12" customHeight="1" x14ac:dyDescent="0.25">
      <c r="A664" s="9">
        <v>44740</v>
      </c>
      <c r="B664" s="10">
        <v>142756659</v>
      </c>
      <c r="C664" s="3">
        <v>5540246172669</v>
      </c>
      <c r="D664" s="9">
        <v>44742</v>
      </c>
      <c r="E664" s="11">
        <v>140</v>
      </c>
      <c r="F664" s="30" t="str">
        <f>VLOOKUP(Commandes[[#This Row],[Article Commande]],'Catégorie des articles'!A:D,4,0)</f>
        <v>CREMERIE</v>
      </c>
      <c r="G664" s="38">
        <v>202206</v>
      </c>
      <c r="H664" s="37" t="str">
        <f>Commandes[[#This Row],[Num CDE]]&amp;Commandes[[#This Row],[AnnéeMois]]</f>
        <v>142756659202206</v>
      </c>
      <c r="I664" t="str">
        <f>Commandes[[#This Row],[AnnéeMois]]&amp;Commandes[[#This Row],[Famille de Produit]]</f>
        <v>202206CREMERIE</v>
      </c>
      <c r="J664" s="38">
        <v>202206</v>
      </c>
    </row>
    <row r="665" spans="1:10" ht="12" customHeight="1" x14ac:dyDescent="0.25">
      <c r="A665" s="6">
        <v>44740</v>
      </c>
      <c r="B665" s="7">
        <v>142756659</v>
      </c>
      <c r="C665" s="3">
        <v>5540246172978</v>
      </c>
      <c r="D665" s="6">
        <v>44742</v>
      </c>
      <c r="E665" s="8">
        <v>836</v>
      </c>
      <c r="F665" s="30" t="str">
        <f>VLOOKUP(Commandes[[#This Row],[Article Commande]],'Catégorie des articles'!A:D,4,0)</f>
        <v>CREMERIE</v>
      </c>
      <c r="G665" s="38">
        <v>202206</v>
      </c>
      <c r="H665" s="37" t="str">
        <f>Commandes[[#This Row],[Num CDE]]&amp;Commandes[[#This Row],[AnnéeMois]]</f>
        <v>142756659202206</v>
      </c>
      <c r="I665" t="str">
        <f>Commandes[[#This Row],[AnnéeMois]]&amp;Commandes[[#This Row],[Famille de Produit]]</f>
        <v>202206CREMERIE</v>
      </c>
      <c r="J665" s="38">
        <v>202206</v>
      </c>
    </row>
    <row r="666" spans="1:10" ht="12" customHeight="1" x14ac:dyDescent="0.25">
      <c r="A666" s="6">
        <v>44740</v>
      </c>
      <c r="B666" s="7">
        <v>142756659</v>
      </c>
      <c r="C666" s="3">
        <v>5540246174174</v>
      </c>
      <c r="D666" s="6">
        <v>44742</v>
      </c>
      <c r="E666" s="8">
        <v>464</v>
      </c>
      <c r="F666" s="30" t="str">
        <f>VLOOKUP(Commandes[[#This Row],[Article Commande]],'Catégorie des articles'!A:D,4,0)</f>
        <v>CREMERIE</v>
      </c>
      <c r="G666" s="38">
        <v>202206</v>
      </c>
      <c r="H666" s="37" t="str">
        <f>Commandes[[#This Row],[Num CDE]]&amp;Commandes[[#This Row],[AnnéeMois]]</f>
        <v>142756659202206</v>
      </c>
      <c r="I666" t="str">
        <f>Commandes[[#This Row],[AnnéeMois]]&amp;Commandes[[#This Row],[Famille de Produit]]</f>
        <v>202206CREMERIE</v>
      </c>
      <c r="J666" s="38">
        <v>202206</v>
      </c>
    </row>
    <row r="667" spans="1:10" ht="12" customHeight="1" x14ac:dyDescent="0.25">
      <c r="A667" s="6">
        <v>44740</v>
      </c>
      <c r="B667" s="7">
        <v>142756659</v>
      </c>
      <c r="C667" s="3">
        <v>5540246176699</v>
      </c>
      <c r="D667" s="6">
        <v>44742</v>
      </c>
      <c r="E667" s="8">
        <v>4176</v>
      </c>
      <c r="F667" s="30" t="str">
        <f>VLOOKUP(Commandes[[#This Row],[Article Commande]],'Catégorie des articles'!A:D,4,0)</f>
        <v>CREMERIE</v>
      </c>
      <c r="G667" s="38">
        <v>202206</v>
      </c>
      <c r="H667" s="37" t="str">
        <f>Commandes[[#This Row],[Num CDE]]&amp;Commandes[[#This Row],[AnnéeMois]]</f>
        <v>142756659202206</v>
      </c>
      <c r="I667" t="str">
        <f>Commandes[[#This Row],[AnnéeMois]]&amp;Commandes[[#This Row],[Famille de Produit]]</f>
        <v>202206CREMERIE</v>
      </c>
      <c r="J667" s="38">
        <v>202206</v>
      </c>
    </row>
    <row r="668" spans="1:10" ht="12" customHeight="1" x14ac:dyDescent="0.25">
      <c r="A668" s="9">
        <v>44740</v>
      </c>
      <c r="B668" s="10">
        <v>142756659</v>
      </c>
      <c r="C668" s="3">
        <v>5540246188175</v>
      </c>
      <c r="D668" s="9">
        <v>44742</v>
      </c>
      <c r="E668" s="11">
        <v>232</v>
      </c>
      <c r="F668" s="30" t="str">
        <f>VLOOKUP(Commandes[[#This Row],[Article Commande]],'Catégorie des articles'!A:D,4,0)</f>
        <v>CREMERIE</v>
      </c>
      <c r="G668" s="38">
        <v>202206</v>
      </c>
      <c r="H668" s="37" t="str">
        <f>Commandes[[#This Row],[Num CDE]]&amp;Commandes[[#This Row],[AnnéeMois]]</f>
        <v>142756659202206</v>
      </c>
      <c r="I668" t="str">
        <f>Commandes[[#This Row],[AnnéeMois]]&amp;Commandes[[#This Row],[Famille de Produit]]</f>
        <v>202206CREMERIE</v>
      </c>
      <c r="J668" s="38">
        <v>202206</v>
      </c>
    </row>
    <row r="669" spans="1:10" ht="12" customHeight="1" x14ac:dyDescent="0.25">
      <c r="A669" s="9">
        <v>44740</v>
      </c>
      <c r="B669" s="10">
        <v>142756659</v>
      </c>
      <c r="C669" s="3">
        <v>5540246192102</v>
      </c>
      <c r="D669" s="9">
        <v>44742</v>
      </c>
      <c r="E669" s="11">
        <v>2005</v>
      </c>
      <c r="F669" s="30" t="str">
        <f>VLOOKUP(Commandes[[#This Row],[Article Commande]],'Catégorie des articles'!A:D,4,0)</f>
        <v>CREMERIE</v>
      </c>
      <c r="G669" s="38">
        <v>202206</v>
      </c>
      <c r="H669" s="37" t="str">
        <f>Commandes[[#This Row],[Num CDE]]&amp;Commandes[[#This Row],[AnnéeMois]]</f>
        <v>142756659202206</v>
      </c>
      <c r="I669" t="str">
        <f>Commandes[[#This Row],[AnnéeMois]]&amp;Commandes[[#This Row],[Famille de Produit]]</f>
        <v>202206CREMERIE</v>
      </c>
      <c r="J669" s="38">
        <v>202206</v>
      </c>
    </row>
    <row r="670" spans="1:10" ht="12" customHeight="1" x14ac:dyDescent="0.25">
      <c r="A670" s="6">
        <v>44740</v>
      </c>
      <c r="B670" s="7">
        <v>142756660</v>
      </c>
      <c r="C670" s="3">
        <v>5540246174095</v>
      </c>
      <c r="D670" s="6">
        <v>44747</v>
      </c>
      <c r="E670" s="8">
        <v>70</v>
      </c>
      <c r="F670" s="30" t="str">
        <f>VLOOKUP(Commandes[[#This Row],[Article Commande]],'Catégorie des articles'!A:D,4,0)</f>
        <v>CREMERIE</v>
      </c>
      <c r="G670" s="38">
        <v>202206</v>
      </c>
      <c r="H670" s="37" t="str">
        <f>Commandes[[#This Row],[Num CDE]]&amp;Commandes[[#This Row],[AnnéeMois]]</f>
        <v>142756660202206</v>
      </c>
      <c r="I670" t="str">
        <f>Commandes[[#This Row],[AnnéeMois]]&amp;Commandes[[#This Row],[Famille de Produit]]</f>
        <v>202206CREMERIE</v>
      </c>
      <c r="J670" s="38">
        <v>202206</v>
      </c>
    </row>
    <row r="671" spans="1:10" ht="12" customHeight="1" x14ac:dyDescent="0.25">
      <c r="A671" s="9">
        <v>44740</v>
      </c>
      <c r="B671" s="10">
        <v>142756660</v>
      </c>
      <c r="C671" s="3">
        <v>5540246175047</v>
      </c>
      <c r="D671" s="9">
        <v>44747</v>
      </c>
      <c r="E671" s="11">
        <v>140</v>
      </c>
      <c r="F671" s="30" t="str">
        <f>VLOOKUP(Commandes[[#This Row],[Article Commande]],'Catégorie des articles'!A:D,4,0)</f>
        <v>CREMERIE</v>
      </c>
      <c r="G671" s="38">
        <v>202206</v>
      </c>
      <c r="H671" s="37" t="str">
        <f>Commandes[[#This Row],[Num CDE]]&amp;Commandes[[#This Row],[AnnéeMois]]</f>
        <v>142756660202206</v>
      </c>
      <c r="I671" t="str">
        <f>Commandes[[#This Row],[AnnéeMois]]&amp;Commandes[[#This Row],[Famille de Produit]]</f>
        <v>202206CREMERIE</v>
      </c>
      <c r="J671" s="38">
        <v>202206</v>
      </c>
    </row>
    <row r="672" spans="1:10" ht="12" customHeight="1" x14ac:dyDescent="0.25">
      <c r="A672" s="6">
        <v>44740</v>
      </c>
      <c r="B672" s="7">
        <v>142756660</v>
      </c>
      <c r="C672" s="3">
        <v>5540246175049</v>
      </c>
      <c r="D672" s="6">
        <v>44747</v>
      </c>
      <c r="E672" s="8">
        <v>557</v>
      </c>
      <c r="F672" s="30" t="str">
        <f>VLOOKUP(Commandes[[#This Row],[Article Commande]],'Catégorie des articles'!A:D,4,0)</f>
        <v>CREMERIE</v>
      </c>
      <c r="G672" s="38">
        <v>202206</v>
      </c>
      <c r="H672" s="37" t="str">
        <f>Commandes[[#This Row],[Num CDE]]&amp;Commandes[[#This Row],[AnnéeMois]]</f>
        <v>142756660202206</v>
      </c>
      <c r="I672" t="str">
        <f>Commandes[[#This Row],[AnnéeMois]]&amp;Commandes[[#This Row],[Famille de Produit]]</f>
        <v>202206CREMERIE</v>
      </c>
      <c r="J672" s="38">
        <v>202206</v>
      </c>
    </row>
    <row r="673" spans="1:10" ht="12" customHeight="1" x14ac:dyDescent="0.25">
      <c r="A673" s="9">
        <v>44740</v>
      </c>
      <c r="B673" s="10">
        <v>142756660</v>
      </c>
      <c r="C673" s="3">
        <v>5540246175050</v>
      </c>
      <c r="D673" s="9">
        <v>44747</v>
      </c>
      <c r="E673" s="11">
        <v>836</v>
      </c>
      <c r="F673" s="30" t="str">
        <f>VLOOKUP(Commandes[[#This Row],[Article Commande]],'Catégorie des articles'!A:D,4,0)</f>
        <v>CREMERIE</v>
      </c>
      <c r="G673" s="38">
        <v>202206</v>
      </c>
      <c r="H673" s="37" t="str">
        <f>Commandes[[#This Row],[Num CDE]]&amp;Commandes[[#This Row],[AnnéeMois]]</f>
        <v>142756660202206</v>
      </c>
      <c r="I673" t="str">
        <f>Commandes[[#This Row],[AnnéeMois]]&amp;Commandes[[#This Row],[Famille de Produit]]</f>
        <v>202206CREMERIE</v>
      </c>
      <c r="J673" s="38">
        <v>202206</v>
      </c>
    </row>
    <row r="674" spans="1:10" ht="12" customHeight="1" x14ac:dyDescent="0.25">
      <c r="A674" s="6">
        <v>44740</v>
      </c>
      <c r="B674" s="7">
        <v>142756660</v>
      </c>
      <c r="C674" s="3">
        <v>5540246190743</v>
      </c>
      <c r="D674" s="6">
        <v>44747</v>
      </c>
      <c r="E674" s="8">
        <v>140</v>
      </c>
      <c r="F674" s="30" t="str">
        <f>VLOOKUP(Commandes[[#This Row],[Article Commande]],'Catégorie des articles'!A:D,4,0)</f>
        <v>CREMERIE</v>
      </c>
      <c r="G674" s="38">
        <v>202206</v>
      </c>
      <c r="H674" s="37" t="str">
        <f>Commandes[[#This Row],[Num CDE]]&amp;Commandes[[#This Row],[AnnéeMois]]</f>
        <v>142756660202206</v>
      </c>
      <c r="I674" t="str">
        <f>Commandes[[#This Row],[AnnéeMois]]&amp;Commandes[[#This Row],[Famille de Produit]]</f>
        <v>202206CREMERIE</v>
      </c>
      <c r="J674" s="38">
        <v>202206</v>
      </c>
    </row>
    <row r="675" spans="1:10" ht="12" customHeight="1" x14ac:dyDescent="0.25">
      <c r="A675" s="9">
        <v>44741</v>
      </c>
      <c r="B675" s="10">
        <v>142756672</v>
      </c>
      <c r="C675" s="3">
        <v>5540246171933</v>
      </c>
      <c r="D675" s="9">
        <v>44745</v>
      </c>
      <c r="E675" s="11">
        <v>557</v>
      </c>
      <c r="F675" s="30" t="str">
        <f>VLOOKUP(Commandes[[#This Row],[Article Commande]],'Catégorie des articles'!A:D,4,0)</f>
        <v>CREMERIE</v>
      </c>
      <c r="G675" s="38">
        <v>202206</v>
      </c>
      <c r="H675" s="37" t="str">
        <f>Commandes[[#This Row],[Num CDE]]&amp;Commandes[[#This Row],[AnnéeMois]]</f>
        <v>142756672202206</v>
      </c>
      <c r="I675" t="str">
        <f>Commandes[[#This Row],[AnnéeMois]]&amp;Commandes[[#This Row],[Famille de Produit]]</f>
        <v>202206CREMERIE</v>
      </c>
      <c r="J675" s="38">
        <v>202206</v>
      </c>
    </row>
    <row r="676" spans="1:10" ht="12" customHeight="1" x14ac:dyDescent="0.25">
      <c r="A676" s="6">
        <v>44741</v>
      </c>
      <c r="B676" s="7">
        <v>142756672</v>
      </c>
      <c r="C676" s="3">
        <v>5540246176294</v>
      </c>
      <c r="D676" s="6">
        <v>44745</v>
      </c>
      <c r="E676" s="8">
        <v>2970</v>
      </c>
      <c r="F676" s="30" t="str">
        <f>VLOOKUP(Commandes[[#This Row],[Article Commande]],'Catégorie des articles'!A:D,4,0)</f>
        <v>CREMERIE</v>
      </c>
      <c r="G676" s="38">
        <v>202206</v>
      </c>
      <c r="H676" s="37" t="str">
        <f>Commandes[[#This Row],[Num CDE]]&amp;Commandes[[#This Row],[AnnéeMois]]</f>
        <v>142756672202206</v>
      </c>
      <c r="I676" t="str">
        <f>Commandes[[#This Row],[AnnéeMois]]&amp;Commandes[[#This Row],[Famille de Produit]]</f>
        <v>202206CREMERIE</v>
      </c>
      <c r="J676" s="38">
        <v>202206</v>
      </c>
    </row>
    <row r="677" spans="1:10" ht="12" customHeight="1" x14ac:dyDescent="0.25">
      <c r="A677" s="9">
        <v>44741</v>
      </c>
      <c r="B677" s="10">
        <v>142756672</v>
      </c>
      <c r="C677" s="3">
        <v>5540246176295</v>
      </c>
      <c r="D677" s="9">
        <v>44745</v>
      </c>
      <c r="E677" s="11">
        <v>7424</v>
      </c>
      <c r="F677" s="30" t="str">
        <f>VLOOKUP(Commandes[[#This Row],[Article Commande]],'Catégorie des articles'!A:D,4,0)</f>
        <v>CREMERIE</v>
      </c>
      <c r="G677" s="38">
        <v>202206</v>
      </c>
      <c r="H677" s="37" t="str">
        <f>Commandes[[#This Row],[Num CDE]]&amp;Commandes[[#This Row],[AnnéeMois]]</f>
        <v>142756672202206</v>
      </c>
      <c r="I677" t="str">
        <f>Commandes[[#This Row],[AnnéeMois]]&amp;Commandes[[#This Row],[Famille de Produit]]</f>
        <v>202206CREMERIE</v>
      </c>
      <c r="J677" s="38">
        <v>202206</v>
      </c>
    </row>
    <row r="678" spans="1:10" ht="12" customHeight="1" x14ac:dyDescent="0.25">
      <c r="A678" s="9">
        <v>44741</v>
      </c>
      <c r="B678" s="10">
        <v>142756672</v>
      </c>
      <c r="C678" s="3">
        <v>5540246187987</v>
      </c>
      <c r="D678" s="9">
        <v>44745</v>
      </c>
      <c r="E678" s="11">
        <v>6682</v>
      </c>
      <c r="F678" s="30" t="str">
        <f>VLOOKUP(Commandes[[#This Row],[Article Commande]],'Catégorie des articles'!A:D,4,0)</f>
        <v>CREMERIE</v>
      </c>
      <c r="G678" s="38">
        <v>202206</v>
      </c>
      <c r="H678" s="37" t="str">
        <f>Commandes[[#This Row],[Num CDE]]&amp;Commandes[[#This Row],[AnnéeMois]]</f>
        <v>142756672202206</v>
      </c>
      <c r="I678" t="str">
        <f>Commandes[[#This Row],[AnnéeMois]]&amp;Commandes[[#This Row],[Famille de Produit]]</f>
        <v>202206CREMERIE</v>
      </c>
      <c r="J678" s="38">
        <v>202206</v>
      </c>
    </row>
    <row r="679" spans="1:10" ht="12" customHeight="1" x14ac:dyDescent="0.25">
      <c r="A679" s="6">
        <v>44741</v>
      </c>
      <c r="B679" s="7">
        <v>142756672</v>
      </c>
      <c r="C679" s="3">
        <v>5540246188200</v>
      </c>
      <c r="D679" s="6">
        <v>44745</v>
      </c>
      <c r="E679" s="8">
        <v>1485</v>
      </c>
      <c r="F679" s="30" t="str">
        <f>VLOOKUP(Commandes[[#This Row],[Article Commande]],'Catégorie des articles'!A:D,4,0)</f>
        <v>CREMERIE</v>
      </c>
      <c r="G679" s="38">
        <v>202206</v>
      </c>
      <c r="H679" s="37" t="str">
        <f>Commandes[[#This Row],[Num CDE]]&amp;Commandes[[#This Row],[AnnéeMois]]</f>
        <v>142756672202206</v>
      </c>
      <c r="I679" t="str">
        <f>Commandes[[#This Row],[AnnéeMois]]&amp;Commandes[[#This Row],[Famille de Produit]]</f>
        <v>202206CREMERIE</v>
      </c>
      <c r="J679" s="38">
        <v>202206</v>
      </c>
    </row>
    <row r="680" spans="1:10" ht="12" customHeight="1" x14ac:dyDescent="0.25">
      <c r="A680" s="9">
        <v>44741</v>
      </c>
      <c r="B680" s="10">
        <v>142756674</v>
      </c>
      <c r="C680" s="3">
        <v>5540246172978</v>
      </c>
      <c r="D680" s="9">
        <v>44745</v>
      </c>
      <c r="E680" s="11">
        <v>836</v>
      </c>
      <c r="F680" s="30" t="str">
        <f>VLOOKUP(Commandes[[#This Row],[Article Commande]],'Catégorie des articles'!A:D,4,0)</f>
        <v>CREMERIE</v>
      </c>
      <c r="G680" s="38">
        <v>202206</v>
      </c>
      <c r="H680" s="37" t="str">
        <f>Commandes[[#This Row],[Num CDE]]&amp;Commandes[[#This Row],[AnnéeMois]]</f>
        <v>142756674202206</v>
      </c>
      <c r="I680" t="str">
        <f>Commandes[[#This Row],[AnnéeMois]]&amp;Commandes[[#This Row],[Famille de Produit]]</f>
        <v>202206CREMERIE</v>
      </c>
      <c r="J680" s="38">
        <v>202206</v>
      </c>
    </row>
    <row r="681" spans="1:10" ht="12" customHeight="1" x14ac:dyDescent="0.25">
      <c r="A681" s="6">
        <v>44741</v>
      </c>
      <c r="B681" s="7">
        <v>142756674</v>
      </c>
      <c r="C681" s="3">
        <v>5540246174174</v>
      </c>
      <c r="D681" s="6">
        <v>44745</v>
      </c>
      <c r="E681" s="8">
        <v>464</v>
      </c>
      <c r="F681" s="30" t="str">
        <f>VLOOKUP(Commandes[[#This Row],[Article Commande]],'Catégorie des articles'!A:D,4,0)</f>
        <v>CREMERIE</v>
      </c>
      <c r="G681" s="38">
        <v>202206</v>
      </c>
      <c r="H681" s="37" t="str">
        <f>Commandes[[#This Row],[Num CDE]]&amp;Commandes[[#This Row],[AnnéeMois]]</f>
        <v>142756674202206</v>
      </c>
      <c r="I681" t="str">
        <f>Commandes[[#This Row],[AnnéeMois]]&amp;Commandes[[#This Row],[Famille de Produit]]</f>
        <v>202206CREMERIE</v>
      </c>
      <c r="J681" s="38">
        <v>202206</v>
      </c>
    </row>
    <row r="682" spans="1:10" ht="12" customHeight="1" x14ac:dyDescent="0.25">
      <c r="A682" s="6">
        <v>44741</v>
      </c>
      <c r="B682" s="7">
        <v>142756674</v>
      </c>
      <c r="C682" s="3">
        <v>5540246176699</v>
      </c>
      <c r="D682" s="6">
        <v>44745</v>
      </c>
      <c r="E682" s="8">
        <v>3132</v>
      </c>
      <c r="F682" s="30" t="str">
        <f>VLOOKUP(Commandes[[#This Row],[Article Commande]],'Catégorie des articles'!A:D,4,0)</f>
        <v>CREMERIE</v>
      </c>
      <c r="G682" s="38">
        <v>202206</v>
      </c>
      <c r="H682" s="37" t="str">
        <f>Commandes[[#This Row],[Num CDE]]&amp;Commandes[[#This Row],[AnnéeMois]]</f>
        <v>142756674202206</v>
      </c>
      <c r="I682" t="str">
        <f>Commandes[[#This Row],[AnnéeMois]]&amp;Commandes[[#This Row],[Famille de Produit]]</f>
        <v>202206CREMERIE</v>
      </c>
      <c r="J682" s="38">
        <v>202206</v>
      </c>
    </row>
    <row r="683" spans="1:10" ht="12" customHeight="1" x14ac:dyDescent="0.25">
      <c r="A683" s="9">
        <v>44741</v>
      </c>
      <c r="B683" s="10">
        <v>142756677</v>
      </c>
      <c r="C683" s="3">
        <v>5540246185429</v>
      </c>
      <c r="D683" s="9">
        <v>44746</v>
      </c>
      <c r="E683" s="11">
        <v>140</v>
      </c>
      <c r="F683" s="30" t="str">
        <f>VLOOKUP(Commandes[[#This Row],[Article Commande]],'Catégorie des articles'!A:D,4,0)</f>
        <v>CREMERIE</v>
      </c>
      <c r="G683" s="38">
        <v>202206</v>
      </c>
      <c r="H683" s="37" t="str">
        <f>Commandes[[#This Row],[Num CDE]]&amp;Commandes[[#This Row],[AnnéeMois]]</f>
        <v>142756677202206</v>
      </c>
      <c r="I683" t="str">
        <f>Commandes[[#This Row],[AnnéeMois]]&amp;Commandes[[#This Row],[Famille de Produit]]</f>
        <v>202206CREMERIE</v>
      </c>
      <c r="J683" s="38">
        <v>202206</v>
      </c>
    </row>
    <row r="684" spans="1:10" ht="12" customHeight="1" x14ac:dyDescent="0.25">
      <c r="A684" s="6">
        <v>44741</v>
      </c>
      <c r="B684" s="7">
        <v>142756677</v>
      </c>
      <c r="C684" s="3">
        <v>5540246186325</v>
      </c>
      <c r="D684" s="6">
        <v>44746</v>
      </c>
      <c r="E684" s="8">
        <v>140</v>
      </c>
      <c r="F684" s="30" t="str">
        <f>VLOOKUP(Commandes[[#This Row],[Article Commande]],'Catégorie des articles'!A:D,4,0)</f>
        <v>CREMERIE</v>
      </c>
      <c r="G684" s="38">
        <v>202206</v>
      </c>
      <c r="H684" s="37" t="str">
        <f>Commandes[[#This Row],[Num CDE]]&amp;Commandes[[#This Row],[AnnéeMois]]</f>
        <v>142756677202206</v>
      </c>
      <c r="I684" t="str">
        <f>Commandes[[#This Row],[AnnéeMois]]&amp;Commandes[[#This Row],[Famille de Produit]]</f>
        <v>202206CREMERIE</v>
      </c>
      <c r="J684" s="38">
        <v>202206</v>
      </c>
    </row>
    <row r="685" spans="1:10" ht="12" customHeight="1" x14ac:dyDescent="0.25">
      <c r="A685" s="9">
        <v>44741</v>
      </c>
      <c r="B685" s="10">
        <v>142756694</v>
      </c>
      <c r="C685" s="3">
        <v>5540246182684</v>
      </c>
      <c r="D685" s="9">
        <v>44749</v>
      </c>
      <c r="E685" s="11">
        <v>325</v>
      </c>
      <c r="F685" s="30" t="str">
        <f>VLOOKUP(Commandes[[#This Row],[Article Commande]],'Catégorie des articles'!A:D,4,0)</f>
        <v>BOULANGERIE</v>
      </c>
      <c r="G685" s="38">
        <v>202206</v>
      </c>
      <c r="H685" s="37" t="str">
        <f>Commandes[[#This Row],[Num CDE]]&amp;Commandes[[#This Row],[AnnéeMois]]</f>
        <v>142756694202206</v>
      </c>
      <c r="I685" t="str">
        <f>Commandes[[#This Row],[AnnéeMois]]&amp;Commandes[[#This Row],[Famille de Produit]]</f>
        <v>202206BOULANGERIE</v>
      </c>
      <c r="J685" s="38">
        <v>202206</v>
      </c>
    </row>
    <row r="686" spans="1:10" ht="12" customHeight="1" x14ac:dyDescent="0.25">
      <c r="A686" s="6">
        <v>44741</v>
      </c>
      <c r="B686" s="7">
        <v>142756694</v>
      </c>
      <c r="C686" s="3">
        <v>5540246183844</v>
      </c>
      <c r="D686" s="6">
        <v>44749</v>
      </c>
      <c r="E686" s="8">
        <v>93</v>
      </c>
      <c r="F686" s="30" t="str">
        <f>VLOOKUP(Commandes[[#This Row],[Article Commande]],'Catégorie des articles'!A:D,4,0)</f>
        <v>BOULANGERIE</v>
      </c>
      <c r="G686" s="38">
        <v>202206</v>
      </c>
      <c r="H686" s="37" t="str">
        <f>Commandes[[#This Row],[Num CDE]]&amp;Commandes[[#This Row],[AnnéeMois]]</f>
        <v>142756694202206</v>
      </c>
      <c r="I686" t="str">
        <f>Commandes[[#This Row],[AnnéeMois]]&amp;Commandes[[#This Row],[Famille de Produit]]</f>
        <v>202206BOULANGERIE</v>
      </c>
      <c r="J686" s="38">
        <v>202206</v>
      </c>
    </row>
    <row r="687" spans="1:10" ht="12" customHeight="1" x14ac:dyDescent="0.25">
      <c r="A687" s="9">
        <v>44741</v>
      </c>
      <c r="B687" s="10">
        <v>142756696</v>
      </c>
      <c r="C687" s="3">
        <v>5540246192209</v>
      </c>
      <c r="D687" s="9">
        <v>44749</v>
      </c>
      <c r="E687" s="11">
        <v>1114</v>
      </c>
      <c r="F687" s="30" t="str">
        <f>VLOOKUP(Commandes[[#This Row],[Article Commande]],'Catégorie des articles'!A:D,4,0)</f>
        <v>MIX LEGUMES</v>
      </c>
      <c r="G687" s="38">
        <v>202206</v>
      </c>
      <c r="H687" s="37" t="str">
        <f>Commandes[[#This Row],[Num CDE]]&amp;Commandes[[#This Row],[AnnéeMois]]</f>
        <v>142756696202206</v>
      </c>
      <c r="I687" t="str">
        <f>Commandes[[#This Row],[AnnéeMois]]&amp;Commandes[[#This Row],[Famille de Produit]]</f>
        <v>202206MIX LEGUMES</v>
      </c>
      <c r="J687" s="38">
        <v>202206</v>
      </c>
    </row>
    <row r="688" spans="1:10" ht="12" customHeight="1" x14ac:dyDescent="0.25">
      <c r="A688" s="6">
        <v>44741</v>
      </c>
      <c r="B688" s="7">
        <v>142756696</v>
      </c>
      <c r="C688" s="3">
        <v>5540246192831</v>
      </c>
      <c r="D688" s="6">
        <v>44749</v>
      </c>
      <c r="E688" s="8">
        <v>1300</v>
      </c>
      <c r="F688" s="30" t="str">
        <f>VLOOKUP(Commandes[[#This Row],[Article Commande]],'Catégorie des articles'!A:D,4,0)</f>
        <v>MIX LEGUMES</v>
      </c>
      <c r="G688" s="38">
        <v>202206</v>
      </c>
      <c r="H688" s="37" t="str">
        <f>Commandes[[#This Row],[Num CDE]]&amp;Commandes[[#This Row],[AnnéeMois]]</f>
        <v>142756696202206</v>
      </c>
      <c r="I688" t="str">
        <f>Commandes[[#This Row],[AnnéeMois]]&amp;Commandes[[#This Row],[Famille de Produit]]</f>
        <v>202206MIX LEGUMES</v>
      </c>
      <c r="J688" s="38">
        <v>202206</v>
      </c>
    </row>
    <row r="689" spans="1:10" ht="12" customHeight="1" x14ac:dyDescent="0.25">
      <c r="A689" s="6">
        <v>44742</v>
      </c>
      <c r="B689" s="7">
        <v>142766701</v>
      </c>
      <c r="C689" s="3">
        <v>5540246172669</v>
      </c>
      <c r="D689" s="6">
        <v>44746</v>
      </c>
      <c r="E689" s="8">
        <v>140</v>
      </c>
      <c r="F689" s="30" t="str">
        <f>VLOOKUP(Commandes[[#This Row],[Article Commande]],'Catégorie des articles'!A:D,4,0)</f>
        <v>CREMERIE</v>
      </c>
      <c r="G689" s="38">
        <v>202206</v>
      </c>
      <c r="H689" s="37" t="str">
        <f>Commandes[[#This Row],[Num CDE]]&amp;Commandes[[#This Row],[AnnéeMois]]</f>
        <v>142766701202206</v>
      </c>
      <c r="I689" t="str">
        <f>Commandes[[#This Row],[AnnéeMois]]&amp;Commandes[[#This Row],[Famille de Produit]]</f>
        <v>202206CREMERIE</v>
      </c>
      <c r="J689" s="38">
        <v>202206</v>
      </c>
    </row>
    <row r="690" spans="1:10" ht="12" customHeight="1" x14ac:dyDescent="0.25">
      <c r="A690" s="9">
        <v>44742</v>
      </c>
      <c r="B690" s="10">
        <v>142766701</v>
      </c>
      <c r="C690" s="3">
        <v>5540246174174</v>
      </c>
      <c r="D690" s="9">
        <v>44746</v>
      </c>
      <c r="E690" s="11">
        <v>232</v>
      </c>
      <c r="F690" s="30" t="str">
        <f>VLOOKUP(Commandes[[#This Row],[Article Commande]],'Catégorie des articles'!A:D,4,0)</f>
        <v>CREMERIE</v>
      </c>
      <c r="G690" s="38">
        <v>202206</v>
      </c>
      <c r="H690" s="37" t="str">
        <f>Commandes[[#This Row],[Num CDE]]&amp;Commandes[[#This Row],[AnnéeMois]]</f>
        <v>142766701202206</v>
      </c>
      <c r="I690" t="str">
        <f>Commandes[[#This Row],[AnnéeMois]]&amp;Commandes[[#This Row],[Famille de Produit]]</f>
        <v>202206CREMERIE</v>
      </c>
      <c r="J690" s="38">
        <v>202206</v>
      </c>
    </row>
    <row r="691" spans="1:10" ht="12" customHeight="1" x14ac:dyDescent="0.25">
      <c r="A691" s="9">
        <v>44742</v>
      </c>
      <c r="B691" s="10">
        <v>142766701</v>
      </c>
      <c r="C691" s="3">
        <v>5540246176699</v>
      </c>
      <c r="D691" s="9">
        <v>44746</v>
      </c>
      <c r="E691" s="11">
        <v>4176</v>
      </c>
      <c r="F691" s="30" t="str">
        <f>VLOOKUP(Commandes[[#This Row],[Article Commande]],'Catégorie des articles'!A:D,4,0)</f>
        <v>CREMERIE</v>
      </c>
      <c r="G691" s="38">
        <v>202206</v>
      </c>
      <c r="H691" s="37" t="str">
        <f>Commandes[[#This Row],[Num CDE]]&amp;Commandes[[#This Row],[AnnéeMois]]</f>
        <v>142766701202206</v>
      </c>
      <c r="I691" t="str">
        <f>Commandes[[#This Row],[AnnéeMois]]&amp;Commandes[[#This Row],[Famille de Produit]]</f>
        <v>202206CREMERIE</v>
      </c>
      <c r="J691" s="38">
        <v>202206</v>
      </c>
    </row>
    <row r="692" spans="1:10" ht="12" customHeight="1" x14ac:dyDescent="0.25">
      <c r="A692" s="9">
        <v>44742</v>
      </c>
      <c r="B692" s="10">
        <v>142766701</v>
      </c>
      <c r="C692" s="3">
        <v>5540246188175</v>
      </c>
      <c r="D692" s="9">
        <v>44746</v>
      </c>
      <c r="E692" s="11">
        <v>116</v>
      </c>
      <c r="F692" s="30" t="str">
        <f>VLOOKUP(Commandes[[#This Row],[Article Commande]],'Catégorie des articles'!A:D,4,0)</f>
        <v>CREMERIE</v>
      </c>
      <c r="G692" s="38">
        <v>202206</v>
      </c>
      <c r="H692" s="37" t="str">
        <f>Commandes[[#This Row],[Num CDE]]&amp;Commandes[[#This Row],[AnnéeMois]]</f>
        <v>142766701202206</v>
      </c>
      <c r="I692" t="str">
        <f>Commandes[[#This Row],[AnnéeMois]]&amp;Commandes[[#This Row],[Famille de Produit]]</f>
        <v>202206CREMERIE</v>
      </c>
      <c r="J692" s="38">
        <v>202206</v>
      </c>
    </row>
    <row r="693" spans="1:10" ht="12" customHeight="1" x14ac:dyDescent="0.25">
      <c r="A693" s="6">
        <v>44742</v>
      </c>
      <c r="B693" s="7">
        <v>142766702</v>
      </c>
      <c r="C693" s="3">
        <v>5540246176295</v>
      </c>
      <c r="D693" s="6">
        <v>44746</v>
      </c>
      <c r="E693" s="8">
        <v>4455</v>
      </c>
      <c r="F693" s="30" t="str">
        <f>VLOOKUP(Commandes[[#This Row],[Article Commande]],'Catégorie des articles'!A:D,4,0)</f>
        <v>CREMERIE</v>
      </c>
      <c r="G693" s="38">
        <v>202206</v>
      </c>
      <c r="H693" s="37" t="str">
        <f>Commandes[[#This Row],[Num CDE]]&amp;Commandes[[#This Row],[AnnéeMois]]</f>
        <v>142766702202206</v>
      </c>
      <c r="I693" t="str">
        <f>Commandes[[#This Row],[AnnéeMois]]&amp;Commandes[[#This Row],[Famille de Produit]]</f>
        <v>202206CREMERIE</v>
      </c>
      <c r="J693" s="38">
        <v>202206</v>
      </c>
    </row>
    <row r="694" spans="1:10" ht="12" customHeight="1" x14ac:dyDescent="0.25">
      <c r="A694" s="9">
        <v>44742</v>
      </c>
      <c r="B694" s="10">
        <v>142766702</v>
      </c>
      <c r="C694" s="3">
        <v>5540246187987</v>
      </c>
      <c r="D694" s="9">
        <v>44746</v>
      </c>
      <c r="E694" s="11">
        <v>4455</v>
      </c>
      <c r="F694" s="30" t="str">
        <f>VLOOKUP(Commandes[[#This Row],[Article Commande]],'Catégorie des articles'!A:D,4,0)</f>
        <v>CREMERIE</v>
      </c>
      <c r="G694" s="38">
        <v>202206</v>
      </c>
      <c r="H694" s="37" t="str">
        <f>Commandes[[#This Row],[Num CDE]]&amp;Commandes[[#This Row],[AnnéeMois]]</f>
        <v>142766702202206</v>
      </c>
      <c r="I694" t="str">
        <f>Commandes[[#This Row],[AnnéeMois]]&amp;Commandes[[#This Row],[Famille de Produit]]</f>
        <v>202206CREMERIE</v>
      </c>
      <c r="J694" s="38">
        <v>202206</v>
      </c>
    </row>
    <row r="695" spans="1:10" ht="12" customHeight="1" x14ac:dyDescent="0.25">
      <c r="A695" s="6">
        <v>44742</v>
      </c>
      <c r="B695" s="7">
        <v>142766702</v>
      </c>
      <c r="C695" s="3">
        <v>5540246188200</v>
      </c>
      <c r="D695" s="6">
        <v>44746</v>
      </c>
      <c r="E695" s="8">
        <v>743</v>
      </c>
      <c r="F695" s="30" t="str">
        <f>VLOOKUP(Commandes[[#This Row],[Article Commande]],'Catégorie des articles'!A:D,4,0)</f>
        <v>CREMERIE</v>
      </c>
      <c r="G695" s="38">
        <v>202206</v>
      </c>
      <c r="H695" s="37" t="str">
        <f>Commandes[[#This Row],[Num CDE]]&amp;Commandes[[#This Row],[AnnéeMois]]</f>
        <v>142766702202206</v>
      </c>
      <c r="I695" t="str">
        <f>Commandes[[#This Row],[AnnéeMois]]&amp;Commandes[[#This Row],[Famille de Produit]]</f>
        <v>202206CREMERIE</v>
      </c>
      <c r="J695" s="38">
        <v>202206</v>
      </c>
    </row>
    <row r="696" spans="1:10" ht="12" customHeight="1" x14ac:dyDescent="0.25">
      <c r="A696" s="9">
        <v>44742</v>
      </c>
      <c r="B696" s="10">
        <v>142766704</v>
      </c>
      <c r="C696" s="3">
        <v>5540246174095</v>
      </c>
      <c r="D696" s="9">
        <v>44749</v>
      </c>
      <c r="E696" s="11">
        <v>70</v>
      </c>
      <c r="F696" s="30" t="str">
        <f>VLOOKUP(Commandes[[#This Row],[Article Commande]],'Catégorie des articles'!A:D,4,0)</f>
        <v>CREMERIE</v>
      </c>
      <c r="G696" s="38">
        <v>202206</v>
      </c>
      <c r="H696" s="37" t="str">
        <f>Commandes[[#This Row],[Num CDE]]&amp;Commandes[[#This Row],[AnnéeMois]]</f>
        <v>142766704202206</v>
      </c>
      <c r="I696" t="str">
        <f>Commandes[[#This Row],[AnnéeMois]]&amp;Commandes[[#This Row],[Famille de Produit]]</f>
        <v>202206CREMERIE</v>
      </c>
      <c r="J696" s="38">
        <v>202206</v>
      </c>
    </row>
    <row r="697" spans="1:10" ht="12" customHeight="1" x14ac:dyDescent="0.25">
      <c r="A697" s="6">
        <v>44742</v>
      </c>
      <c r="B697" s="7">
        <v>142766704</v>
      </c>
      <c r="C697" s="3">
        <v>5540246175047</v>
      </c>
      <c r="D697" s="6">
        <v>44749</v>
      </c>
      <c r="E697" s="8">
        <v>140</v>
      </c>
      <c r="F697" s="30" t="str">
        <f>VLOOKUP(Commandes[[#This Row],[Article Commande]],'Catégorie des articles'!A:D,4,0)</f>
        <v>CREMERIE</v>
      </c>
      <c r="G697" s="38">
        <v>202206</v>
      </c>
      <c r="H697" s="37" t="str">
        <f>Commandes[[#This Row],[Num CDE]]&amp;Commandes[[#This Row],[AnnéeMois]]</f>
        <v>142766704202206</v>
      </c>
      <c r="I697" t="str">
        <f>Commandes[[#This Row],[AnnéeMois]]&amp;Commandes[[#This Row],[Famille de Produit]]</f>
        <v>202206CREMERIE</v>
      </c>
      <c r="J697" s="38">
        <v>202206</v>
      </c>
    </row>
    <row r="698" spans="1:10" ht="12" customHeight="1" x14ac:dyDescent="0.25">
      <c r="A698" s="9">
        <v>44742</v>
      </c>
      <c r="B698" s="10">
        <v>142766704</v>
      </c>
      <c r="C698" s="3">
        <v>5540246175049</v>
      </c>
      <c r="D698" s="9">
        <v>44749</v>
      </c>
      <c r="E698" s="11">
        <v>279</v>
      </c>
      <c r="F698" s="30" t="str">
        <f>VLOOKUP(Commandes[[#This Row],[Article Commande]],'Catégorie des articles'!A:D,4,0)</f>
        <v>CREMERIE</v>
      </c>
      <c r="G698" s="38">
        <v>202206</v>
      </c>
      <c r="H698" s="37" t="str">
        <f>Commandes[[#This Row],[Num CDE]]&amp;Commandes[[#This Row],[AnnéeMois]]</f>
        <v>142766704202206</v>
      </c>
      <c r="I698" t="str">
        <f>Commandes[[#This Row],[AnnéeMois]]&amp;Commandes[[#This Row],[Famille de Produit]]</f>
        <v>202206CREMERIE</v>
      </c>
      <c r="J698" s="38">
        <v>202206</v>
      </c>
    </row>
    <row r="699" spans="1:10" ht="12" customHeight="1" x14ac:dyDescent="0.25">
      <c r="A699" s="6">
        <v>44742</v>
      </c>
      <c r="B699" s="7">
        <v>142766704</v>
      </c>
      <c r="C699" s="3">
        <v>5540246175050</v>
      </c>
      <c r="D699" s="6">
        <v>44749</v>
      </c>
      <c r="E699" s="8">
        <v>279</v>
      </c>
      <c r="F699" s="30" t="str">
        <f>VLOOKUP(Commandes[[#This Row],[Article Commande]],'Catégorie des articles'!A:D,4,0)</f>
        <v>CREMERIE</v>
      </c>
      <c r="G699" s="38">
        <v>202206</v>
      </c>
      <c r="H699" s="37" t="str">
        <f>Commandes[[#This Row],[Num CDE]]&amp;Commandes[[#This Row],[AnnéeMois]]</f>
        <v>142766704202206</v>
      </c>
      <c r="I699" t="str">
        <f>Commandes[[#This Row],[AnnéeMois]]&amp;Commandes[[#This Row],[Famille de Produit]]</f>
        <v>202206CREMERIE</v>
      </c>
      <c r="J699" s="38">
        <v>202206</v>
      </c>
    </row>
    <row r="700" spans="1:10" ht="12" customHeight="1" x14ac:dyDescent="0.25">
      <c r="A700" s="9">
        <v>44742</v>
      </c>
      <c r="B700" s="10">
        <v>142766704</v>
      </c>
      <c r="C700" s="3">
        <v>5540246190743</v>
      </c>
      <c r="D700" s="9">
        <v>44749</v>
      </c>
      <c r="E700" s="11">
        <v>140</v>
      </c>
      <c r="F700" s="30" t="str">
        <f>VLOOKUP(Commandes[[#This Row],[Article Commande]],'Catégorie des articles'!A:D,4,0)</f>
        <v>CREMERIE</v>
      </c>
      <c r="G700" s="38">
        <v>202206</v>
      </c>
      <c r="H700" s="37" t="str">
        <f>Commandes[[#This Row],[Num CDE]]&amp;Commandes[[#This Row],[AnnéeMois]]</f>
        <v>142766704202206</v>
      </c>
      <c r="I700" t="str">
        <f>Commandes[[#This Row],[AnnéeMois]]&amp;Commandes[[#This Row],[Famille de Produit]]</f>
        <v>202206CREMERIE</v>
      </c>
      <c r="J700" s="38">
        <v>202206</v>
      </c>
    </row>
    <row r="701" spans="1:10" ht="12" customHeight="1" x14ac:dyDescent="0.25">
      <c r="A701" s="9">
        <v>44742</v>
      </c>
      <c r="B701" s="10">
        <v>142766705</v>
      </c>
      <c r="C701" s="3">
        <v>5540246177132</v>
      </c>
      <c r="D701" s="9">
        <v>44746</v>
      </c>
      <c r="E701" s="11">
        <v>6496</v>
      </c>
      <c r="F701" s="30" t="str">
        <f>VLOOKUP(Commandes[[#This Row],[Article Commande]],'Catégorie des articles'!A:D,4,0)</f>
        <v>MIX LEGUMES</v>
      </c>
      <c r="G701" s="38">
        <v>202206</v>
      </c>
      <c r="H701" s="37" t="str">
        <f>Commandes[[#This Row],[Num CDE]]&amp;Commandes[[#This Row],[AnnéeMois]]</f>
        <v>142766705202206</v>
      </c>
      <c r="I701" t="str">
        <f>Commandes[[#This Row],[AnnéeMois]]&amp;Commandes[[#This Row],[Famille de Produit]]</f>
        <v>202206MIX LEGUMES</v>
      </c>
      <c r="J701" s="38">
        <v>202206</v>
      </c>
    </row>
    <row r="702" spans="1:10" ht="12" customHeight="1" x14ac:dyDescent="0.25">
      <c r="A702" s="6">
        <v>44742</v>
      </c>
      <c r="B702" s="7">
        <v>142766705</v>
      </c>
      <c r="C702" s="3">
        <v>5540246177133</v>
      </c>
      <c r="D702" s="6">
        <v>44746</v>
      </c>
      <c r="E702" s="8">
        <v>4455</v>
      </c>
      <c r="F702" s="30" t="str">
        <f>VLOOKUP(Commandes[[#This Row],[Article Commande]],'Catégorie des articles'!A:D,4,0)</f>
        <v>MIX LEGUMES</v>
      </c>
      <c r="G702" s="38">
        <v>202206</v>
      </c>
      <c r="H702" s="37" t="str">
        <f>Commandes[[#This Row],[Num CDE]]&amp;Commandes[[#This Row],[AnnéeMois]]</f>
        <v>142766705202206</v>
      </c>
      <c r="I702" t="str">
        <f>Commandes[[#This Row],[AnnéeMois]]&amp;Commandes[[#This Row],[Famille de Produit]]</f>
        <v>202206MIX LEGUMES</v>
      </c>
      <c r="J702" s="38">
        <v>202206</v>
      </c>
    </row>
    <row r="703" spans="1:10" ht="12" customHeight="1" x14ac:dyDescent="0.25">
      <c r="A703" s="9">
        <v>44742</v>
      </c>
      <c r="B703" s="10">
        <v>142766705</v>
      </c>
      <c r="C703" s="3">
        <v>5540246183542</v>
      </c>
      <c r="D703" s="9">
        <v>44746</v>
      </c>
      <c r="E703" s="11">
        <v>1253</v>
      </c>
      <c r="F703" s="30" t="str">
        <f>VLOOKUP(Commandes[[#This Row],[Article Commande]],'Catégorie des articles'!A:D,4,0)</f>
        <v>MIX LEGUMES</v>
      </c>
      <c r="G703" s="38">
        <v>202206</v>
      </c>
      <c r="H703" s="37" t="str">
        <f>Commandes[[#This Row],[Num CDE]]&amp;Commandes[[#This Row],[AnnéeMois]]</f>
        <v>142766705202206</v>
      </c>
      <c r="I703" t="str">
        <f>Commandes[[#This Row],[AnnéeMois]]&amp;Commandes[[#This Row],[Famille de Produit]]</f>
        <v>202206MIX LEGUMES</v>
      </c>
      <c r="J703" s="38">
        <v>202206</v>
      </c>
    </row>
    <row r="704" spans="1:10" ht="12" customHeight="1" x14ac:dyDescent="0.25">
      <c r="A704" s="6">
        <v>44742</v>
      </c>
      <c r="B704" s="7">
        <v>142766705</v>
      </c>
      <c r="C704" s="3">
        <v>5540246192148</v>
      </c>
      <c r="D704" s="6">
        <v>44746</v>
      </c>
      <c r="E704" s="8">
        <v>5220</v>
      </c>
      <c r="F704" s="30" t="str">
        <f>VLOOKUP(Commandes[[#This Row],[Article Commande]],'Catégorie des articles'!A:D,4,0)</f>
        <v>MIX LEGUMES</v>
      </c>
      <c r="G704" s="38">
        <v>202206</v>
      </c>
      <c r="H704" s="37" t="str">
        <f>Commandes[[#This Row],[Num CDE]]&amp;Commandes[[#This Row],[AnnéeMois]]</f>
        <v>142766705202206</v>
      </c>
      <c r="I704" t="str">
        <f>Commandes[[#This Row],[AnnéeMois]]&amp;Commandes[[#This Row],[Famille de Produit]]</f>
        <v>202206MIX LEGUMES</v>
      </c>
      <c r="J704" s="38">
        <v>202206</v>
      </c>
    </row>
    <row r="705" spans="1:10" ht="12" customHeight="1" x14ac:dyDescent="0.25">
      <c r="A705" s="9">
        <v>44742</v>
      </c>
      <c r="B705" s="10">
        <v>142766705</v>
      </c>
      <c r="C705" s="3">
        <v>5540246192518</v>
      </c>
      <c r="D705" s="9">
        <v>44746</v>
      </c>
      <c r="E705" s="11">
        <v>5847</v>
      </c>
      <c r="F705" s="30" t="str">
        <f>VLOOKUP(Commandes[[#This Row],[Article Commande]],'Catégorie des articles'!A:D,4,0)</f>
        <v>MIX LEGUMES</v>
      </c>
      <c r="G705" s="38">
        <v>202206</v>
      </c>
      <c r="H705" s="37" t="str">
        <f>Commandes[[#This Row],[Num CDE]]&amp;Commandes[[#This Row],[AnnéeMois]]</f>
        <v>142766705202206</v>
      </c>
      <c r="I705" t="str">
        <f>Commandes[[#This Row],[AnnéeMois]]&amp;Commandes[[#This Row],[Famille de Produit]]</f>
        <v>202206MIX LEGUMES</v>
      </c>
      <c r="J705" s="38">
        <v>202206</v>
      </c>
    </row>
    <row r="706" spans="1:10" ht="12" customHeight="1" x14ac:dyDescent="0.25">
      <c r="A706" s="6">
        <v>44742</v>
      </c>
      <c r="B706" s="7">
        <v>142766712</v>
      </c>
      <c r="C706" s="3">
        <v>5540246173686</v>
      </c>
      <c r="D706" s="6">
        <v>44754</v>
      </c>
      <c r="E706" s="8">
        <v>223</v>
      </c>
      <c r="F706" s="30" t="str">
        <f>VLOOKUP(Commandes[[#This Row],[Article Commande]],'Catégorie des articles'!A:D,4,0)</f>
        <v>EMBALLAGES</v>
      </c>
      <c r="G706" s="38">
        <v>202206</v>
      </c>
      <c r="H706" s="37" t="str">
        <f>Commandes[[#This Row],[Num CDE]]&amp;Commandes[[#This Row],[AnnéeMois]]</f>
        <v>142766712202206</v>
      </c>
      <c r="I706" t="str">
        <f>Commandes[[#This Row],[AnnéeMois]]&amp;Commandes[[#This Row],[Famille de Produit]]</f>
        <v>202206EMBALLAGES</v>
      </c>
      <c r="J706" s="38">
        <v>202206</v>
      </c>
    </row>
    <row r="707" spans="1:10" ht="12" customHeight="1" x14ac:dyDescent="0.25">
      <c r="A707" s="9">
        <v>44745</v>
      </c>
      <c r="B707" s="10">
        <v>143246714</v>
      </c>
      <c r="C707" s="3">
        <v>5540246171933</v>
      </c>
      <c r="D707" s="9">
        <v>44747</v>
      </c>
      <c r="E707" s="11">
        <v>836</v>
      </c>
      <c r="F707" s="30" t="str">
        <f>VLOOKUP(Commandes[[#This Row],[Article Commande]],'Catégorie des articles'!A:D,4,0)</f>
        <v>CREMERIE</v>
      </c>
      <c r="G707" s="38">
        <v>202207</v>
      </c>
      <c r="H707" s="37" t="str">
        <f>Commandes[[#This Row],[Num CDE]]&amp;Commandes[[#This Row],[AnnéeMois]]</f>
        <v>143246714202207</v>
      </c>
      <c r="I707" t="str">
        <f>Commandes[[#This Row],[AnnéeMois]]&amp;Commandes[[#This Row],[Famille de Produit]]</f>
        <v>202207CREMERIE</v>
      </c>
      <c r="J707" s="38">
        <v>202207</v>
      </c>
    </row>
    <row r="708" spans="1:10" ht="12" customHeight="1" x14ac:dyDescent="0.25">
      <c r="A708" s="6">
        <v>44745</v>
      </c>
      <c r="B708" s="7">
        <v>143246714</v>
      </c>
      <c r="C708" s="3">
        <v>5540246176294</v>
      </c>
      <c r="D708" s="6">
        <v>44747</v>
      </c>
      <c r="E708" s="8">
        <v>1485</v>
      </c>
      <c r="F708" s="30" t="str">
        <f>VLOOKUP(Commandes[[#This Row],[Article Commande]],'Catégorie des articles'!A:D,4,0)</f>
        <v>CREMERIE</v>
      </c>
      <c r="G708" s="38">
        <v>202207</v>
      </c>
      <c r="H708" s="37" t="str">
        <f>Commandes[[#This Row],[Num CDE]]&amp;Commandes[[#This Row],[AnnéeMois]]</f>
        <v>143246714202207</v>
      </c>
      <c r="I708" t="str">
        <f>Commandes[[#This Row],[AnnéeMois]]&amp;Commandes[[#This Row],[Famille de Produit]]</f>
        <v>202207CREMERIE</v>
      </c>
      <c r="J708" s="38">
        <v>202207</v>
      </c>
    </row>
    <row r="709" spans="1:10" ht="12" customHeight="1" x14ac:dyDescent="0.25">
      <c r="A709" s="9">
        <v>44745</v>
      </c>
      <c r="B709" s="10">
        <v>143246714</v>
      </c>
      <c r="C709" s="3">
        <v>5540246176295</v>
      </c>
      <c r="D709" s="9">
        <v>44747</v>
      </c>
      <c r="E709" s="11">
        <v>4455</v>
      </c>
      <c r="F709" s="30" t="str">
        <f>VLOOKUP(Commandes[[#This Row],[Article Commande]],'Catégorie des articles'!A:D,4,0)</f>
        <v>CREMERIE</v>
      </c>
      <c r="G709" s="38">
        <v>202207</v>
      </c>
      <c r="H709" s="37" t="str">
        <f>Commandes[[#This Row],[Num CDE]]&amp;Commandes[[#This Row],[AnnéeMois]]</f>
        <v>143246714202207</v>
      </c>
      <c r="I709" t="str">
        <f>Commandes[[#This Row],[AnnéeMois]]&amp;Commandes[[#This Row],[Famille de Produit]]</f>
        <v>202207CREMERIE</v>
      </c>
      <c r="J709" s="38">
        <v>202207</v>
      </c>
    </row>
    <row r="710" spans="1:10" ht="12" customHeight="1" x14ac:dyDescent="0.25">
      <c r="A710" s="6">
        <v>44745</v>
      </c>
      <c r="B710" s="7">
        <v>143246714</v>
      </c>
      <c r="C710" s="3">
        <v>5540246188200</v>
      </c>
      <c r="D710" s="6">
        <v>44747</v>
      </c>
      <c r="E710" s="8">
        <v>743</v>
      </c>
      <c r="F710" s="30" t="str">
        <f>VLOOKUP(Commandes[[#This Row],[Article Commande]],'Catégorie des articles'!A:D,4,0)</f>
        <v>CREMERIE</v>
      </c>
      <c r="G710" s="38">
        <v>202207</v>
      </c>
      <c r="H710" s="37" t="str">
        <f>Commandes[[#This Row],[Num CDE]]&amp;Commandes[[#This Row],[AnnéeMois]]</f>
        <v>143246714202207</v>
      </c>
      <c r="I710" t="str">
        <f>Commandes[[#This Row],[AnnéeMois]]&amp;Commandes[[#This Row],[Famille de Produit]]</f>
        <v>202207CREMERIE</v>
      </c>
      <c r="J710" s="38">
        <v>202207</v>
      </c>
    </row>
    <row r="711" spans="1:10" ht="12" customHeight="1" x14ac:dyDescent="0.25">
      <c r="A711" s="6">
        <v>44745</v>
      </c>
      <c r="B711" s="7">
        <v>143246715</v>
      </c>
      <c r="C711" s="3">
        <v>5540246172978</v>
      </c>
      <c r="D711" s="6">
        <v>44747</v>
      </c>
      <c r="E711" s="8">
        <v>836</v>
      </c>
      <c r="F711" s="30" t="str">
        <f>VLOOKUP(Commandes[[#This Row],[Article Commande]],'Catégorie des articles'!A:D,4,0)</f>
        <v>CREMERIE</v>
      </c>
      <c r="G711" s="38">
        <v>202207</v>
      </c>
      <c r="H711" s="37" t="str">
        <f>Commandes[[#This Row],[Num CDE]]&amp;Commandes[[#This Row],[AnnéeMois]]</f>
        <v>143246715202207</v>
      </c>
      <c r="I711" t="str">
        <f>Commandes[[#This Row],[AnnéeMois]]&amp;Commandes[[#This Row],[Famille de Produit]]</f>
        <v>202207CREMERIE</v>
      </c>
      <c r="J711" s="38">
        <v>202207</v>
      </c>
    </row>
    <row r="712" spans="1:10" ht="12" customHeight="1" x14ac:dyDescent="0.25">
      <c r="A712" s="6">
        <v>44745</v>
      </c>
      <c r="B712" s="7">
        <v>143246715</v>
      </c>
      <c r="C712" s="3">
        <v>5540246176699</v>
      </c>
      <c r="D712" s="6">
        <v>44747</v>
      </c>
      <c r="E712" s="8">
        <v>2088</v>
      </c>
      <c r="F712" s="30" t="str">
        <f>VLOOKUP(Commandes[[#This Row],[Article Commande]],'Catégorie des articles'!A:D,4,0)</f>
        <v>CREMERIE</v>
      </c>
      <c r="G712" s="38">
        <v>202207</v>
      </c>
      <c r="H712" s="37" t="str">
        <f>Commandes[[#This Row],[Num CDE]]&amp;Commandes[[#This Row],[AnnéeMois]]</f>
        <v>143246715202207</v>
      </c>
      <c r="I712" t="str">
        <f>Commandes[[#This Row],[AnnéeMois]]&amp;Commandes[[#This Row],[Famille de Produit]]</f>
        <v>202207CREMERIE</v>
      </c>
      <c r="J712" s="38">
        <v>202207</v>
      </c>
    </row>
    <row r="713" spans="1:10" ht="12" customHeight="1" x14ac:dyDescent="0.25">
      <c r="A713" s="9">
        <v>44746</v>
      </c>
      <c r="B713" s="10">
        <v>143246731</v>
      </c>
      <c r="C713" s="3">
        <v>5540246172669</v>
      </c>
      <c r="D713" s="9">
        <v>44748</v>
      </c>
      <c r="E713" s="11">
        <v>140</v>
      </c>
      <c r="F713" s="30" t="str">
        <f>VLOOKUP(Commandes[[#This Row],[Article Commande]],'Catégorie des articles'!A:D,4,0)</f>
        <v>CREMERIE</v>
      </c>
      <c r="G713" s="38">
        <v>202207</v>
      </c>
      <c r="H713" s="37" t="str">
        <f>Commandes[[#This Row],[Num CDE]]&amp;Commandes[[#This Row],[AnnéeMois]]</f>
        <v>143246731202207</v>
      </c>
      <c r="I713" t="str">
        <f>Commandes[[#This Row],[AnnéeMois]]&amp;Commandes[[#This Row],[Famille de Produit]]</f>
        <v>202207CREMERIE</v>
      </c>
      <c r="J713" s="38">
        <v>202207</v>
      </c>
    </row>
    <row r="714" spans="1:10" ht="12" customHeight="1" x14ac:dyDescent="0.25">
      <c r="A714" s="6">
        <v>44746</v>
      </c>
      <c r="B714" s="7">
        <v>143246731</v>
      </c>
      <c r="C714" s="3">
        <v>5540246188175</v>
      </c>
      <c r="D714" s="6">
        <v>44748</v>
      </c>
      <c r="E714" s="8">
        <v>116</v>
      </c>
      <c r="F714" s="30" t="str">
        <f>VLOOKUP(Commandes[[#This Row],[Article Commande]],'Catégorie des articles'!A:D,4,0)</f>
        <v>CREMERIE</v>
      </c>
      <c r="G714" s="38">
        <v>202207</v>
      </c>
      <c r="H714" s="37" t="str">
        <f>Commandes[[#This Row],[Num CDE]]&amp;Commandes[[#This Row],[AnnéeMois]]</f>
        <v>143246731202207</v>
      </c>
      <c r="I714" t="str">
        <f>Commandes[[#This Row],[AnnéeMois]]&amp;Commandes[[#This Row],[Famille de Produit]]</f>
        <v>202207CREMERIE</v>
      </c>
      <c r="J714" s="38">
        <v>202207</v>
      </c>
    </row>
    <row r="715" spans="1:10" ht="12" customHeight="1" x14ac:dyDescent="0.25">
      <c r="A715" s="6">
        <v>44746</v>
      </c>
      <c r="B715" s="7">
        <v>143246732</v>
      </c>
      <c r="C715" s="3">
        <v>5540246171933</v>
      </c>
      <c r="D715" s="6">
        <v>44748</v>
      </c>
      <c r="E715" s="8">
        <v>279</v>
      </c>
      <c r="F715" s="30" t="str">
        <f>VLOOKUP(Commandes[[#This Row],[Article Commande]],'Catégorie des articles'!A:D,4,0)</f>
        <v>CREMERIE</v>
      </c>
      <c r="G715" s="38">
        <v>202207</v>
      </c>
      <c r="H715" s="37" t="str">
        <f>Commandes[[#This Row],[Num CDE]]&amp;Commandes[[#This Row],[AnnéeMois]]</f>
        <v>143246732202207</v>
      </c>
      <c r="I715" t="str">
        <f>Commandes[[#This Row],[AnnéeMois]]&amp;Commandes[[#This Row],[Famille de Produit]]</f>
        <v>202207CREMERIE</v>
      </c>
      <c r="J715" s="38">
        <v>202207</v>
      </c>
    </row>
    <row r="716" spans="1:10" ht="12" customHeight="1" x14ac:dyDescent="0.25">
      <c r="A716" s="6">
        <v>44746</v>
      </c>
      <c r="B716" s="7">
        <v>143246732</v>
      </c>
      <c r="C716" s="3">
        <v>5540246187987</v>
      </c>
      <c r="D716" s="6">
        <v>44748</v>
      </c>
      <c r="E716" s="8">
        <v>2228</v>
      </c>
      <c r="F716" s="30" t="str">
        <f>VLOOKUP(Commandes[[#This Row],[Article Commande]],'Catégorie des articles'!A:D,4,0)</f>
        <v>CREMERIE</v>
      </c>
      <c r="G716" s="38">
        <v>202207</v>
      </c>
      <c r="H716" s="37" t="str">
        <f>Commandes[[#This Row],[Num CDE]]&amp;Commandes[[#This Row],[AnnéeMois]]</f>
        <v>143246732202207</v>
      </c>
      <c r="I716" t="str">
        <f>Commandes[[#This Row],[AnnéeMois]]&amp;Commandes[[#This Row],[Famille de Produit]]</f>
        <v>202207CREMERIE</v>
      </c>
      <c r="J716" s="38">
        <v>202207</v>
      </c>
    </row>
    <row r="717" spans="1:10" ht="12" customHeight="1" x14ac:dyDescent="0.25">
      <c r="A717" s="9">
        <v>44746</v>
      </c>
      <c r="B717" s="10">
        <v>143246732</v>
      </c>
      <c r="C717" s="3">
        <v>5540246188200</v>
      </c>
      <c r="D717" s="9">
        <v>44748</v>
      </c>
      <c r="E717" s="11">
        <v>743</v>
      </c>
      <c r="F717" s="30" t="str">
        <f>VLOOKUP(Commandes[[#This Row],[Article Commande]],'Catégorie des articles'!A:D,4,0)</f>
        <v>CREMERIE</v>
      </c>
      <c r="G717" s="38">
        <v>202207</v>
      </c>
      <c r="H717" s="37" t="str">
        <f>Commandes[[#This Row],[Num CDE]]&amp;Commandes[[#This Row],[AnnéeMois]]</f>
        <v>143246732202207</v>
      </c>
      <c r="I717" t="str">
        <f>Commandes[[#This Row],[AnnéeMois]]&amp;Commandes[[#This Row],[Famille de Produit]]</f>
        <v>202207CREMERIE</v>
      </c>
      <c r="J717" s="38">
        <v>202207</v>
      </c>
    </row>
    <row r="718" spans="1:10" ht="12" customHeight="1" x14ac:dyDescent="0.25">
      <c r="A718" s="6">
        <v>44746</v>
      </c>
      <c r="B718" s="7">
        <v>143246741</v>
      </c>
      <c r="C718" s="3">
        <v>5540246183130</v>
      </c>
      <c r="D718" s="6">
        <v>44753</v>
      </c>
      <c r="E718" s="8">
        <v>1128</v>
      </c>
      <c r="F718" s="30" t="str">
        <f>VLOOKUP(Commandes[[#This Row],[Article Commande]],'Catégorie des articles'!A:D,4,0)</f>
        <v>MIX LEGUMES</v>
      </c>
      <c r="G718" s="38">
        <v>202207</v>
      </c>
      <c r="H718" s="37" t="str">
        <f>Commandes[[#This Row],[Num CDE]]&amp;Commandes[[#This Row],[AnnéeMois]]</f>
        <v>143246741202207</v>
      </c>
      <c r="I718" t="str">
        <f>Commandes[[#This Row],[AnnéeMois]]&amp;Commandes[[#This Row],[Famille de Produit]]</f>
        <v>202207MIX LEGUMES</v>
      </c>
      <c r="J718" s="38">
        <v>202207</v>
      </c>
    </row>
    <row r="719" spans="1:10" ht="12" customHeight="1" x14ac:dyDescent="0.25">
      <c r="A719" s="9">
        <v>44746</v>
      </c>
      <c r="B719" s="10">
        <v>143246741</v>
      </c>
      <c r="C719" s="3">
        <v>5540246183537</v>
      </c>
      <c r="D719" s="9">
        <v>44753</v>
      </c>
      <c r="E719" s="11">
        <v>961</v>
      </c>
      <c r="F719" s="30" t="str">
        <f>VLOOKUP(Commandes[[#This Row],[Article Commande]],'Catégorie des articles'!A:D,4,0)</f>
        <v>MIX LEGUMES</v>
      </c>
      <c r="G719" s="38">
        <v>202207</v>
      </c>
      <c r="H719" s="37" t="str">
        <f>Commandes[[#This Row],[Num CDE]]&amp;Commandes[[#This Row],[AnnéeMois]]</f>
        <v>143246741202207</v>
      </c>
      <c r="I719" t="str">
        <f>Commandes[[#This Row],[AnnéeMois]]&amp;Commandes[[#This Row],[Famille de Produit]]</f>
        <v>202207MIX LEGUMES</v>
      </c>
      <c r="J719" s="38">
        <v>202207</v>
      </c>
    </row>
    <row r="720" spans="1:10" ht="12" customHeight="1" x14ac:dyDescent="0.25">
      <c r="A720" s="6">
        <v>44746</v>
      </c>
      <c r="B720" s="7">
        <v>143246742</v>
      </c>
      <c r="C720" s="3">
        <v>5540246170256</v>
      </c>
      <c r="D720" s="6">
        <v>44754</v>
      </c>
      <c r="E720" s="8">
        <v>3174</v>
      </c>
      <c r="F720" s="30" t="str">
        <f>VLOOKUP(Commandes[[#This Row],[Article Commande]],'Catégorie des articles'!A:D,4,0)</f>
        <v>BOULANGERIE</v>
      </c>
      <c r="G720" s="38">
        <v>202207</v>
      </c>
      <c r="H720" s="37" t="str">
        <f>Commandes[[#This Row],[Num CDE]]&amp;Commandes[[#This Row],[AnnéeMois]]</f>
        <v>143246742202207</v>
      </c>
      <c r="I720" t="str">
        <f>Commandes[[#This Row],[AnnéeMois]]&amp;Commandes[[#This Row],[Famille de Produit]]</f>
        <v>202207BOULANGERIE</v>
      </c>
      <c r="J720" s="38">
        <v>202207</v>
      </c>
    </row>
    <row r="721" spans="1:10" ht="12" customHeight="1" x14ac:dyDescent="0.25">
      <c r="A721" s="9">
        <v>44746</v>
      </c>
      <c r="B721" s="10">
        <v>143246742</v>
      </c>
      <c r="C721" s="3">
        <v>5540246171888</v>
      </c>
      <c r="D721" s="9">
        <v>44754</v>
      </c>
      <c r="E721" s="11">
        <v>520</v>
      </c>
      <c r="F721" s="30" t="str">
        <f>VLOOKUP(Commandes[[#This Row],[Article Commande]],'Catégorie des articles'!A:D,4,0)</f>
        <v>BOULANGERIE</v>
      </c>
      <c r="G721" s="38">
        <v>202207</v>
      </c>
      <c r="H721" s="37" t="str">
        <f>Commandes[[#This Row],[Num CDE]]&amp;Commandes[[#This Row],[AnnéeMois]]</f>
        <v>143246742202207</v>
      </c>
      <c r="I721" t="str">
        <f>Commandes[[#This Row],[AnnéeMois]]&amp;Commandes[[#This Row],[Famille de Produit]]</f>
        <v>202207BOULANGERIE</v>
      </c>
      <c r="J721" s="38">
        <v>202207</v>
      </c>
    </row>
    <row r="722" spans="1:10" ht="12" customHeight="1" x14ac:dyDescent="0.25">
      <c r="A722" s="9">
        <v>44747</v>
      </c>
      <c r="B722" s="10">
        <v>143246755</v>
      </c>
      <c r="C722" s="3">
        <v>5540246172978</v>
      </c>
      <c r="D722" s="9">
        <v>44749</v>
      </c>
      <c r="E722" s="11">
        <v>836</v>
      </c>
      <c r="F722" s="30" t="str">
        <f>VLOOKUP(Commandes[[#This Row],[Article Commande]],'Catégorie des articles'!A:D,4,0)</f>
        <v>CREMERIE</v>
      </c>
      <c r="G722" s="38">
        <v>202207</v>
      </c>
      <c r="H722" s="37" t="str">
        <f>Commandes[[#This Row],[Num CDE]]&amp;Commandes[[#This Row],[AnnéeMois]]</f>
        <v>143246755202207</v>
      </c>
      <c r="I722" t="str">
        <f>Commandes[[#This Row],[AnnéeMois]]&amp;Commandes[[#This Row],[Famille de Produit]]</f>
        <v>202207CREMERIE</v>
      </c>
      <c r="J722" s="38">
        <v>202207</v>
      </c>
    </row>
    <row r="723" spans="1:10" ht="12" customHeight="1" x14ac:dyDescent="0.25">
      <c r="A723" s="9">
        <v>44747</v>
      </c>
      <c r="B723" s="10">
        <v>143246755</v>
      </c>
      <c r="C723" s="3">
        <v>5540246174174</v>
      </c>
      <c r="D723" s="9">
        <v>44749</v>
      </c>
      <c r="E723" s="11">
        <v>348</v>
      </c>
      <c r="F723" s="30" t="str">
        <f>VLOOKUP(Commandes[[#This Row],[Article Commande]],'Catégorie des articles'!A:D,4,0)</f>
        <v>CREMERIE</v>
      </c>
      <c r="G723" s="38">
        <v>202207</v>
      </c>
      <c r="H723" s="37" t="str">
        <f>Commandes[[#This Row],[Num CDE]]&amp;Commandes[[#This Row],[AnnéeMois]]</f>
        <v>143246755202207</v>
      </c>
      <c r="I723" t="str">
        <f>Commandes[[#This Row],[AnnéeMois]]&amp;Commandes[[#This Row],[Famille de Produit]]</f>
        <v>202207CREMERIE</v>
      </c>
      <c r="J723" s="38">
        <v>202207</v>
      </c>
    </row>
    <row r="724" spans="1:10" ht="12" customHeight="1" x14ac:dyDescent="0.25">
      <c r="A724" s="9">
        <v>44747</v>
      </c>
      <c r="B724" s="10">
        <v>143246756</v>
      </c>
      <c r="C724" s="3">
        <v>5540246171933</v>
      </c>
      <c r="D724" s="9">
        <v>44749</v>
      </c>
      <c r="E724" s="11">
        <v>836</v>
      </c>
      <c r="F724" s="30" t="str">
        <f>VLOOKUP(Commandes[[#This Row],[Article Commande]],'Catégorie des articles'!A:D,4,0)</f>
        <v>CREMERIE</v>
      </c>
      <c r="G724" s="38">
        <v>202207</v>
      </c>
      <c r="H724" s="37" t="str">
        <f>Commandes[[#This Row],[Num CDE]]&amp;Commandes[[#This Row],[AnnéeMois]]</f>
        <v>143246756202207</v>
      </c>
      <c r="I724" t="str">
        <f>Commandes[[#This Row],[AnnéeMois]]&amp;Commandes[[#This Row],[Famille de Produit]]</f>
        <v>202207CREMERIE</v>
      </c>
      <c r="J724" s="38">
        <v>202207</v>
      </c>
    </row>
    <row r="725" spans="1:10" ht="12" customHeight="1" x14ac:dyDescent="0.25">
      <c r="A725" s="6">
        <v>44747</v>
      </c>
      <c r="B725" s="7">
        <v>143246756</v>
      </c>
      <c r="C725" s="3">
        <v>5540246176294</v>
      </c>
      <c r="D725" s="6">
        <v>44749</v>
      </c>
      <c r="E725" s="8">
        <v>1485</v>
      </c>
      <c r="F725" s="30" t="str">
        <f>VLOOKUP(Commandes[[#This Row],[Article Commande]],'Catégorie des articles'!A:D,4,0)</f>
        <v>CREMERIE</v>
      </c>
      <c r="G725" s="38">
        <v>202207</v>
      </c>
      <c r="H725" s="37" t="str">
        <f>Commandes[[#This Row],[Num CDE]]&amp;Commandes[[#This Row],[AnnéeMois]]</f>
        <v>143246756202207</v>
      </c>
      <c r="I725" t="str">
        <f>Commandes[[#This Row],[AnnéeMois]]&amp;Commandes[[#This Row],[Famille de Produit]]</f>
        <v>202207CREMERIE</v>
      </c>
      <c r="J725" s="38">
        <v>202207</v>
      </c>
    </row>
    <row r="726" spans="1:10" ht="12" customHeight="1" x14ac:dyDescent="0.25">
      <c r="A726" s="9">
        <v>44747</v>
      </c>
      <c r="B726" s="10">
        <v>143246756</v>
      </c>
      <c r="C726" s="3">
        <v>5540246176295</v>
      </c>
      <c r="D726" s="9">
        <v>44749</v>
      </c>
      <c r="E726" s="11">
        <v>3712</v>
      </c>
      <c r="F726" s="30" t="str">
        <f>VLOOKUP(Commandes[[#This Row],[Article Commande]],'Catégorie des articles'!A:D,4,0)</f>
        <v>CREMERIE</v>
      </c>
      <c r="G726" s="38">
        <v>202207</v>
      </c>
      <c r="H726" s="37" t="str">
        <f>Commandes[[#This Row],[Num CDE]]&amp;Commandes[[#This Row],[AnnéeMois]]</f>
        <v>143246756202207</v>
      </c>
      <c r="I726" t="str">
        <f>Commandes[[#This Row],[AnnéeMois]]&amp;Commandes[[#This Row],[Famille de Produit]]</f>
        <v>202207CREMERIE</v>
      </c>
      <c r="J726" s="38">
        <v>202207</v>
      </c>
    </row>
    <row r="727" spans="1:10" ht="12" customHeight="1" x14ac:dyDescent="0.25">
      <c r="A727" s="6">
        <v>44747</v>
      </c>
      <c r="B727" s="7">
        <v>143246756</v>
      </c>
      <c r="C727" s="3">
        <v>5540246187987</v>
      </c>
      <c r="D727" s="6">
        <v>44749</v>
      </c>
      <c r="E727" s="8">
        <v>3341</v>
      </c>
      <c r="F727" s="30" t="str">
        <f>VLOOKUP(Commandes[[#This Row],[Article Commande]],'Catégorie des articles'!A:D,4,0)</f>
        <v>CREMERIE</v>
      </c>
      <c r="G727" s="38">
        <v>202207</v>
      </c>
      <c r="H727" s="37" t="str">
        <f>Commandes[[#This Row],[Num CDE]]&amp;Commandes[[#This Row],[AnnéeMois]]</f>
        <v>143246756202207</v>
      </c>
      <c r="I727" t="str">
        <f>Commandes[[#This Row],[AnnéeMois]]&amp;Commandes[[#This Row],[Famille de Produit]]</f>
        <v>202207CREMERIE</v>
      </c>
      <c r="J727" s="38">
        <v>202207</v>
      </c>
    </row>
    <row r="728" spans="1:10" ht="12" customHeight="1" x14ac:dyDescent="0.25">
      <c r="A728" s="9">
        <v>44747</v>
      </c>
      <c r="B728" s="10">
        <v>143246756</v>
      </c>
      <c r="C728" s="3">
        <v>5540246188200</v>
      </c>
      <c r="D728" s="9">
        <v>44749</v>
      </c>
      <c r="E728" s="11">
        <v>743</v>
      </c>
      <c r="F728" s="30" t="str">
        <f>VLOOKUP(Commandes[[#This Row],[Article Commande]],'Catégorie des articles'!A:D,4,0)</f>
        <v>CREMERIE</v>
      </c>
      <c r="G728" s="38">
        <v>202207</v>
      </c>
      <c r="H728" s="37" t="str">
        <f>Commandes[[#This Row],[Num CDE]]&amp;Commandes[[#This Row],[AnnéeMois]]</f>
        <v>143246756202207</v>
      </c>
      <c r="I728" t="str">
        <f>Commandes[[#This Row],[AnnéeMois]]&amp;Commandes[[#This Row],[Famille de Produit]]</f>
        <v>202207CREMERIE</v>
      </c>
      <c r="J728" s="38">
        <v>202207</v>
      </c>
    </row>
    <row r="729" spans="1:10" ht="12" customHeight="1" x14ac:dyDescent="0.25">
      <c r="A729" s="6">
        <v>44747</v>
      </c>
      <c r="B729" s="7">
        <v>143246759</v>
      </c>
      <c r="C729" s="3">
        <v>5540246175047</v>
      </c>
      <c r="D729" s="6">
        <v>44754</v>
      </c>
      <c r="E729" s="8">
        <v>418</v>
      </c>
      <c r="F729" s="30" t="str">
        <f>VLOOKUP(Commandes[[#This Row],[Article Commande]],'Catégorie des articles'!A:D,4,0)</f>
        <v>CREMERIE</v>
      </c>
      <c r="G729" s="38">
        <v>202207</v>
      </c>
      <c r="H729" s="37" t="str">
        <f>Commandes[[#This Row],[Num CDE]]&amp;Commandes[[#This Row],[AnnéeMois]]</f>
        <v>143246759202207</v>
      </c>
      <c r="I729" t="str">
        <f>Commandes[[#This Row],[AnnéeMois]]&amp;Commandes[[#This Row],[Famille de Produit]]</f>
        <v>202207CREMERIE</v>
      </c>
      <c r="J729" s="38">
        <v>202207</v>
      </c>
    </row>
    <row r="730" spans="1:10" ht="12" customHeight="1" x14ac:dyDescent="0.25">
      <c r="A730" s="9">
        <v>44747</v>
      </c>
      <c r="B730" s="10">
        <v>143246759</v>
      </c>
      <c r="C730" s="3">
        <v>5540246175049</v>
      </c>
      <c r="D730" s="9">
        <v>44754</v>
      </c>
      <c r="E730" s="11">
        <v>557</v>
      </c>
      <c r="F730" s="30" t="str">
        <f>VLOOKUP(Commandes[[#This Row],[Article Commande]],'Catégorie des articles'!A:D,4,0)</f>
        <v>CREMERIE</v>
      </c>
      <c r="G730" s="38">
        <v>202207</v>
      </c>
      <c r="H730" s="37" t="str">
        <f>Commandes[[#This Row],[Num CDE]]&amp;Commandes[[#This Row],[AnnéeMois]]</f>
        <v>143246759202207</v>
      </c>
      <c r="I730" t="str">
        <f>Commandes[[#This Row],[AnnéeMois]]&amp;Commandes[[#This Row],[Famille de Produit]]</f>
        <v>202207CREMERIE</v>
      </c>
      <c r="J730" s="38">
        <v>202207</v>
      </c>
    </row>
    <row r="731" spans="1:10" ht="12" customHeight="1" x14ac:dyDescent="0.25">
      <c r="A731" s="6">
        <v>44747</v>
      </c>
      <c r="B731" s="7">
        <v>143246759</v>
      </c>
      <c r="C731" s="3">
        <v>5540246175050</v>
      </c>
      <c r="D731" s="6">
        <v>44754</v>
      </c>
      <c r="E731" s="8">
        <v>557</v>
      </c>
      <c r="F731" s="30" t="str">
        <f>VLOOKUP(Commandes[[#This Row],[Article Commande]],'Catégorie des articles'!A:D,4,0)</f>
        <v>CREMERIE</v>
      </c>
      <c r="G731" s="38">
        <v>202207</v>
      </c>
      <c r="H731" s="37" t="str">
        <f>Commandes[[#This Row],[Num CDE]]&amp;Commandes[[#This Row],[AnnéeMois]]</f>
        <v>143246759202207</v>
      </c>
      <c r="I731" t="str">
        <f>Commandes[[#This Row],[AnnéeMois]]&amp;Commandes[[#This Row],[Famille de Produit]]</f>
        <v>202207CREMERIE</v>
      </c>
      <c r="J731" s="38">
        <v>202207</v>
      </c>
    </row>
    <row r="732" spans="1:10" ht="12" customHeight="1" x14ac:dyDescent="0.25">
      <c r="A732" s="9">
        <v>44747</v>
      </c>
      <c r="B732" s="10">
        <v>143246763</v>
      </c>
      <c r="C732" s="3">
        <v>5540246188583</v>
      </c>
      <c r="D732" s="9">
        <v>44752</v>
      </c>
      <c r="E732" s="11">
        <v>2228</v>
      </c>
      <c r="F732" s="30" t="str">
        <f>VLOOKUP(Commandes[[#This Row],[Article Commande]],'Catégorie des articles'!A:D,4,0)</f>
        <v>BOULANGERIE</v>
      </c>
      <c r="G732" s="38">
        <v>202207</v>
      </c>
      <c r="H732" s="37" t="str">
        <f>Commandes[[#This Row],[Num CDE]]&amp;Commandes[[#This Row],[AnnéeMois]]</f>
        <v>143246763202207</v>
      </c>
      <c r="I732" t="str">
        <f>Commandes[[#This Row],[AnnéeMois]]&amp;Commandes[[#This Row],[Famille de Produit]]</f>
        <v>202207BOULANGERIE</v>
      </c>
      <c r="J732" s="38">
        <v>202207</v>
      </c>
    </row>
    <row r="733" spans="1:10" ht="12" customHeight="1" x14ac:dyDescent="0.25">
      <c r="A733" s="6">
        <v>44747</v>
      </c>
      <c r="B733" s="7">
        <v>143246764</v>
      </c>
      <c r="C733" s="3">
        <v>5540246192264</v>
      </c>
      <c r="D733" s="6">
        <v>44775</v>
      </c>
      <c r="E733" s="8">
        <v>1485</v>
      </c>
      <c r="F733" s="30" t="str">
        <f>VLOOKUP(Commandes[[#This Row],[Article Commande]],'Catégorie des articles'!A:D,4,0)</f>
        <v>CREMERIE</v>
      </c>
      <c r="G733" s="38">
        <v>202207</v>
      </c>
      <c r="H733" s="37" t="str">
        <f>Commandes[[#This Row],[Num CDE]]&amp;Commandes[[#This Row],[AnnéeMois]]</f>
        <v>143246764202207</v>
      </c>
      <c r="I733" t="str">
        <f>Commandes[[#This Row],[AnnéeMois]]&amp;Commandes[[#This Row],[Famille de Produit]]</f>
        <v>202207CREMERIE</v>
      </c>
      <c r="J733" s="38">
        <v>202207</v>
      </c>
    </row>
    <row r="734" spans="1:10" ht="12" customHeight="1" x14ac:dyDescent="0.25">
      <c r="A734" s="9">
        <v>44747</v>
      </c>
      <c r="B734" s="10">
        <v>143246764</v>
      </c>
      <c r="C734" s="3">
        <v>5540246192265</v>
      </c>
      <c r="D734" s="9">
        <v>44775</v>
      </c>
      <c r="E734" s="11">
        <v>297</v>
      </c>
      <c r="F734" s="30" t="str">
        <f>VLOOKUP(Commandes[[#This Row],[Article Commande]],'Catégorie des articles'!A:D,4,0)</f>
        <v>CREMERIE</v>
      </c>
      <c r="G734" s="38">
        <v>202207</v>
      </c>
      <c r="H734" s="37" t="str">
        <f>Commandes[[#This Row],[Num CDE]]&amp;Commandes[[#This Row],[AnnéeMois]]</f>
        <v>143246764202207</v>
      </c>
      <c r="I734" t="str">
        <f>Commandes[[#This Row],[AnnéeMois]]&amp;Commandes[[#This Row],[Famille de Produit]]</f>
        <v>202207CREMERIE</v>
      </c>
      <c r="J734" s="38">
        <v>202207</v>
      </c>
    </row>
    <row r="735" spans="1:10" ht="12" customHeight="1" x14ac:dyDescent="0.25">
      <c r="A735" s="6">
        <v>44747</v>
      </c>
      <c r="B735" s="7">
        <v>143246771</v>
      </c>
      <c r="C735" s="3">
        <v>5540246181061</v>
      </c>
      <c r="D735" s="6">
        <v>44755</v>
      </c>
      <c r="E735" s="8">
        <v>2998</v>
      </c>
      <c r="F735" s="30" t="str">
        <f>VLOOKUP(Commandes[[#This Row],[Article Commande]],'Catégorie des articles'!A:D,4,0)</f>
        <v>VOLAILLE</v>
      </c>
      <c r="G735" s="38">
        <v>202207</v>
      </c>
      <c r="H735" s="37" t="str">
        <f>Commandes[[#This Row],[Num CDE]]&amp;Commandes[[#This Row],[AnnéeMois]]</f>
        <v>143246771202207</v>
      </c>
      <c r="I735" t="str">
        <f>Commandes[[#This Row],[AnnéeMois]]&amp;Commandes[[#This Row],[Famille de Produit]]</f>
        <v>202207VOLAILLE</v>
      </c>
      <c r="J735" s="38">
        <v>202207</v>
      </c>
    </row>
    <row r="736" spans="1:10" ht="12" customHeight="1" x14ac:dyDescent="0.25">
      <c r="A736" s="9">
        <v>44747</v>
      </c>
      <c r="B736" s="10">
        <v>143246771</v>
      </c>
      <c r="C736" s="3">
        <v>5540246183547</v>
      </c>
      <c r="D736" s="9">
        <v>44755</v>
      </c>
      <c r="E736" s="11">
        <v>3341</v>
      </c>
      <c r="F736" s="30" t="str">
        <f>VLOOKUP(Commandes[[#This Row],[Article Commande]],'Catégorie des articles'!A:D,4,0)</f>
        <v>VOLAILLE</v>
      </c>
      <c r="G736" s="38">
        <v>202207</v>
      </c>
      <c r="H736" s="37" t="str">
        <f>Commandes[[#This Row],[Num CDE]]&amp;Commandes[[#This Row],[AnnéeMois]]</f>
        <v>143246771202207</v>
      </c>
      <c r="I736" t="str">
        <f>Commandes[[#This Row],[AnnéeMois]]&amp;Commandes[[#This Row],[Famille de Produit]]</f>
        <v>202207VOLAILLE</v>
      </c>
      <c r="J736" s="38">
        <v>202207</v>
      </c>
    </row>
    <row r="737" spans="1:10" ht="12" customHeight="1" x14ac:dyDescent="0.25">
      <c r="A737" s="6">
        <v>44747</v>
      </c>
      <c r="B737" s="7">
        <v>143246771</v>
      </c>
      <c r="C737" s="3">
        <v>5540246185278</v>
      </c>
      <c r="D737" s="6">
        <v>44755</v>
      </c>
      <c r="E737" s="8">
        <v>1120</v>
      </c>
      <c r="F737" s="30" t="str">
        <f>VLOOKUP(Commandes[[#This Row],[Article Commande]],'Catégorie des articles'!A:D,4,0)</f>
        <v>VOLAILLE</v>
      </c>
      <c r="G737" s="38">
        <v>202207</v>
      </c>
      <c r="H737" s="37" t="str">
        <f>Commandes[[#This Row],[Num CDE]]&amp;Commandes[[#This Row],[AnnéeMois]]</f>
        <v>143246771202207</v>
      </c>
      <c r="I737" t="str">
        <f>Commandes[[#This Row],[AnnéeMois]]&amp;Commandes[[#This Row],[Famille de Produit]]</f>
        <v>202207VOLAILLE</v>
      </c>
      <c r="J737" s="38">
        <v>202207</v>
      </c>
    </row>
    <row r="738" spans="1:10" ht="12" customHeight="1" x14ac:dyDescent="0.25">
      <c r="A738" s="9">
        <v>44747</v>
      </c>
      <c r="B738" s="10">
        <v>143246772</v>
      </c>
      <c r="C738" s="3">
        <v>5540246192907</v>
      </c>
      <c r="D738" s="9">
        <v>44761</v>
      </c>
      <c r="E738" s="11">
        <v>6682</v>
      </c>
      <c r="F738" s="30" t="str">
        <f>VLOOKUP(Commandes[[#This Row],[Article Commande]],'Catégorie des articles'!A:D,4,0)</f>
        <v>VOLAILLE</v>
      </c>
      <c r="G738" s="38">
        <v>202207</v>
      </c>
      <c r="H738" s="37" t="str">
        <f>Commandes[[#This Row],[Num CDE]]&amp;Commandes[[#This Row],[AnnéeMois]]</f>
        <v>143246772202207</v>
      </c>
      <c r="I738" t="str">
        <f>Commandes[[#This Row],[AnnéeMois]]&amp;Commandes[[#This Row],[Famille de Produit]]</f>
        <v>202207VOLAILLE</v>
      </c>
      <c r="J738" s="38">
        <v>202207</v>
      </c>
    </row>
    <row r="739" spans="1:10" ht="12" customHeight="1" x14ac:dyDescent="0.25">
      <c r="A739" s="6">
        <v>44747</v>
      </c>
      <c r="B739" s="7">
        <v>143246775</v>
      </c>
      <c r="C739" s="3">
        <v>5540246177132</v>
      </c>
      <c r="D739" s="6">
        <v>44752</v>
      </c>
      <c r="E739" s="8">
        <v>3248</v>
      </c>
      <c r="F739" s="30" t="str">
        <f>VLOOKUP(Commandes[[#This Row],[Article Commande]],'Catégorie des articles'!A:D,4,0)</f>
        <v>MIX LEGUMES</v>
      </c>
      <c r="G739" s="38">
        <v>202207</v>
      </c>
      <c r="H739" s="37" t="str">
        <f>Commandes[[#This Row],[Num CDE]]&amp;Commandes[[#This Row],[AnnéeMois]]</f>
        <v>143246775202207</v>
      </c>
      <c r="I739" t="str">
        <f>Commandes[[#This Row],[AnnéeMois]]&amp;Commandes[[#This Row],[Famille de Produit]]</f>
        <v>202207MIX LEGUMES</v>
      </c>
      <c r="J739" s="38">
        <v>202207</v>
      </c>
    </row>
    <row r="740" spans="1:10" ht="12" customHeight="1" x14ac:dyDescent="0.25">
      <c r="A740" s="9">
        <v>44747</v>
      </c>
      <c r="B740" s="10">
        <v>143246775</v>
      </c>
      <c r="C740" s="3">
        <v>5540246177133</v>
      </c>
      <c r="D740" s="9">
        <v>44752</v>
      </c>
      <c r="E740" s="11">
        <v>5568</v>
      </c>
      <c r="F740" s="30" t="str">
        <f>VLOOKUP(Commandes[[#This Row],[Article Commande]],'Catégorie des articles'!A:D,4,0)</f>
        <v>MIX LEGUMES</v>
      </c>
      <c r="G740" s="38">
        <v>202207</v>
      </c>
      <c r="H740" s="37" t="str">
        <f>Commandes[[#This Row],[Num CDE]]&amp;Commandes[[#This Row],[AnnéeMois]]</f>
        <v>143246775202207</v>
      </c>
      <c r="I740" t="str">
        <f>Commandes[[#This Row],[AnnéeMois]]&amp;Commandes[[#This Row],[Famille de Produit]]</f>
        <v>202207MIX LEGUMES</v>
      </c>
      <c r="J740" s="38">
        <v>202207</v>
      </c>
    </row>
    <row r="741" spans="1:10" ht="12" customHeight="1" x14ac:dyDescent="0.25">
      <c r="A741" s="6">
        <v>44747</v>
      </c>
      <c r="B741" s="7">
        <v>143246775</v>
      </c>
      <c r="C741" s="3">
        <v>5540246192148</v>
      </c>
      <c r="D741" s="6">
        <v>44752</v>
      </c>
      <c r="E741" s="8">
        <v>11136</v>
      </c>
      <c r="F741" s="30" t="str">
        <f>VLOOKUP(Commandes[[#This Row],[Article Commande]],'Catégorie des articles'!A:D,4,0)</f>
        <v>MIX LEGUMES</v>
      </c>
      <c r="G741" s="38">
        <v>202207</v>
      </c>
      <c r="H741" s="37" t="str">
        <f>Commandes[[#This Row],[Num CDE]]&amp;Commandes[[#This Row],[AnnéeMois]]</f>
        <v>143246775202207</v>
      </c>
      <c r="I741" t="str">
        <f>Commandes[[#This Row],[AnnéeMois]]&amp;Commandes[[#This Row],[Famille de Produit]]</f>
        <v>202207MIX LEGUMES</v>
      </c>
      <c r="J741" s="38">
        <v>202207</v>
      </c>
    </row>
    <row r="742" spans="1:10" ht="12" customHeight="1" x14ac:dyDescent="0.25">
      <c r="A742" s="9">
        <v>44747</v>
      </c>
      <c r="B742" s="10">
        <v>143246775</v>
      </c>
      <c r="C742" s="3">
        <v>5540246192518</v>
      </c>
      <c r="D742" s="9">
        <v>44752</v>
      </c>
      <c r="E742" s="11">
        <v>2924</v>
      </c>
      <c r="F742" s="30" t="str">
        <f>VLOOKUP(Commandes[[#This Row],[Article Commande]],'Catégorie des articles'!A:D,4,0)</f>
        <v>MIX LEGUMES</v>
      </c>
      <c r="G742" s="38">
        <v>202207</v>
      </c>
      <c r="H742" s="37" t="str">
        <f>Commandes[[#This Row],[Num CDE]]&amp;Commandes[[#This Row],[AnnéeMois]]</f>
        <v>143246775202207</v>
      </c>
      <c r="I742" t="str">
        <f>Commandes[[#This Row],[AnnéeMois]]&amp;Commandes[[#This Row],[Famille de Produit]]</f>
        <v>202207MIX LEGUMES</v>
      </c>
      <c r="J742" s="38">
        <v>202207</v>
      </c>
    </row>
    <row r="743" spans="1:10" ht="12" customHeight="1" x14ac:dyDescent="0.25">
      <c r="A743" s="9">
        <v>44747</v>
      </c>
      <c r="B743" s="10">
        <v>143246782</v>
      </c>
      <c r="C743" s="3">
        <v>5540246193316</v>
      </c>
      <c r="D743" s="9">
        <v>44756</v>
      </c>
      <c r="E743" s="11">
        <v>335</v>
      </c>
      <c r="F743" s="30" t="str">
        <f>VLOOKUP(Commandes[[#This Row],[Article Commande]],'Catégorie des articles'!A:D,4,0)</f>
        <v>BOULANGERIE</v>
      </c>
      <c r="G743" s="38">
        <v>202207</v>
      </c>
      <c r="H743" s="37" t="str">
        <f>Commandes[[#This Row],[Num CDE]]&amp;Commandes[[#This Row],[AnnéeMois]]</f>
        <v>143246782202207</v>
      </c>
      <c r="I743" t="str">
        <f>Commandes[[#This Row],[AnnéeMois]]&amp;Commandes[[#This Row],[Famille de Produit]]</f>
        <v>202207BOULANGERIE</v>
      </c>
      <c r="J743" s="38">
        <v>202207</v>
      </c>
    </row>
    <row r="744" spans="1:10" ht="12" customHeight="1" x14ac:dyDescent="0.25">
      <c r="A744" s="9">
        <v>44748</v>
      </c>
      <c r="B744" s="10">
        <v>143246791</v>
      </c>
      <c r="C744" s="3">
        <v>5540246171933</v>
      </c>
      <c r="D744" s="9">
        <v>44752</v>
      </c>
      <c r="E744" s="11">
        <v>1114</v>
      </c>
      <c r="F744" s="30" t="str">
        <f>VLOOKUP(Commandes[[#This Row],[Article Commande]],'Catégorie des articles'!A:D,4,0)</f>
        <v>CREMERIE</v>
      </c>
      <c r="G744" s="38">
        <v>202207</v>
      </c>
      <c r="H744" s="37" t="str">
        <f>Commandes[[#This Row],[Num CDE]]&amp;Commandes[[#This Row],[AnnéeMois]]</f>
        <v>143246791202207</v>
      </c>
      <c r="I744" t="str">
        <f>Commandes[[#This Row],[AnnéeMois]]&amp;Commandes[[#This Row],[Famille de Produit]]</f>
        <v>202207CREMERIE</v>
      </c>
      <c r="J744" s="38">
        <v>202207</v>
      </c>
    </row>
    <row r="745" spans="1:10" ht="12" customHeight="1" x14ac:dyDescent="0.25">
      <c r="A745" s="9">
        <v>44748</v>
      </c>
      <c r="B745" s="10">
        <v>143246791</v>
      </c>
      <c r="C745" s="3">
        <v>5540246176294</v>
      </c>
      <c r="D745" s="9">
        <v>44752</v>
      </c>
      <c r="E745" s="11">
        <v>1485</v>
      </c>
      <c r="F745" s="30" t="str">
        <f>VLOOKUP(Commandes[[#This Row],[Article Commande]],'Catégorie des articles'!A:D,4,0)</f>
        <v>CREMERIE</v>
      </c>
      <c r="G745" s="38">
        <v>202207</v>
      </c>
      <c r="H745" s="37" t="str">
        <f>Commandes[[#This Row],[Num CDE]]&amp;Commandes[[#This Row],[AnnéeMois]]</f>
        <v>143246791202207</v>
      </c>
      <c r="I745" t="str">
        <f>Commandes[[#This Row],[AnnéeMois]]&amp;Commandes[[#This Row],[Famille de Produit]]</f>
        <v>202207CREMERIE</v>
      </c>
      <c r="J745" s="38">
        <v>202207</v>
      </c>
    </row>
    <row r="746" spans="1:10" ht="12" customHeight="1" x14ac:dyDescent="0.25">
      <c r="A746" s="6">
        <v>44748</v>
      </c>
      <c r="B746" s="7">
        <v>143246791</v>
      </c>
      <c r="C746" s="3">
        <v>5540246176295</v>
      </c>
      <c r="D746" s="6">
        <v>44752</v>
      </c>
      <c r="E746" s="8">
        <v>4455</v>
      </c>
      <c r="F746" s="30" t="str">
        <f>VLOOKUP(Commandes[[#This Row],[Article Commande]],'Catégorie des articles'!A:D,4,0)</f>
        <v>CREMERIE</v>
      </c>
      <c r="G746" s="38">
        <v>202207</v>
      </c>
      <c r="H746" s="37" t="str">
        <f>Commandes[[#This Row],[Num CDE]]&amp;Commandes[[#This Row],[AnnéeMois]]</f>
        <v>143246791202207</v>
      </c>
      <c r="I746" t="str">
        <f>Commandes[[#This Row],[AnnéeMois]]&amp;Commandes[[#This Row],[Famille de Produit]]</f>
        <v>202207CREMERIE</v>
      </c>
      <c r="J746" s="38">
        <v>202207</v>
      </c>
    </row>
    <row r="747" spans="1:10" ht="12" customHeight="1" x14ac:dyDescent="0.25">
      <c r="A747" s="9">
        <v>44748</v>
      </c>
      <c r="B747" s="10">
        <v>143246791</v>
      </c>
      <c r="C747" s="3">
        <v>5540246188200</v>
      </c>
      <c r="D747" s="9">
        <v>44752</v>
      </c>
      <c r="E747" s="11">
        <v>1485</v>
      </c>
      <c r="F747" s="30" t="str">
        <f>VLOOKUP(Commandes[[#This Row],[Article Commande]],'Catégorie des articles'!A:D,4,0)</f>
        <v>CREMERIE</v>
      </c>
      <c r="G747" s="38">
        <v>202207</v>
      </c>
      <c r="H747" s="37" t="str">
        <f>Commandes[[#This Row],[Num CDE]]&amp;Commandes[[#This Row],[AnnéeMois]]</f>
        <v>143246791202207</v>
      </c>
      <c r="I747" t="str">
        <f>Commandes[[#This Row],[AnnéeMois]]&amp;Commandes[[#This Row],[Famille de Produit]]</f>
        <v>202207CREMERIE</v>
      </c>
      <c r="J747" s="38">
        <v>202207</v>
      </c>
    </row>
    <row r="748" spans="1:10" ht="12" customHeight="1" x14ac:dyDescent="0.25">
      <c r="A748" s="9">
        <v>44748</v>
      </c>
      <c r="B748" s="10">
        <v>143246793</v>
      </c>
      <c r="C748" s="3">
        <v>5540246172669</v>
      </c>
      <c r="D748" s="9">
        <v>44752</v>
      </c>
      <c r="E748" s="11">
        <v>279</v>
      </c>
      <c r="F748" s="30" t="str">
        <f>VLOOKUP(Commandes[[#This Row],[Article Commande]],'Catégorie des articles'!A:D,4,0)</f>
        <v>CREMERIE</v>
      </c>
      <c r="G748" s="38">
        <v>202207</v>
      </c>
      <c r="H748" s="37" t="str">
        <f>Commandes[[#This Row],[Num CDE]]&amp;Commandes[[#This Row],[AnnéeMois]]</f>
        <v>143246793202207</v>
      </c>
      <c r="I748" t="str">
        <f>Commandes[[#This Row],[AnnéeMois]]&amp;Commandes[[#This Row],[Famille de Produit]]</f>
        <v>202207CREMERIE</v>
      </c>
      <c r="J748" s="38">
        <v>202207</v>
      </c>
    </row>
    <row r="749" spans="1:10" ht="12" customHeight="1" x14ac:dyDescent="0.25">
      <c r="A749" s="6">
        <v>44748</v>
      </c>
      <c r="B749" s="7">
        <v>143246793</v>
      </c>
      <c r="C749" s="3">
        <v>5540246174174</v>
      </c>
      <c r="D749" s="6">
        <v>44752</v>
      </c>
      <c r="E749" s="8">
        <v>464</v>
      </c>
      <c r="F749" s="30" t="str">
        <f>VLOOKUP(Commandes[[#This Row],[Article Commande]],'Catégorie des articles'!A:D,4,0)</f>
        <v>CREMERIE</v>
      </c>
      <c r="G749" s="38">
        <v>202207</v>
      </c>
      <c r="H749" s="37" t="str">
        <f>Commandes[[#This Row],[Num CDE]]&amp;Commandes[[#This Row],[AnnéeMois]]</f>
        <v>143246793202207</v>
      </c>
      <c r="I749" t="str">
        <f>Commandes[[#This Row],[AnnéeMois]]&amp;Commandes[[#This Row],[Famille de Produit]]</f>
        <v>202207CREMERIE</v>
      </c>
      <c r="J749" s="38">
        <v>202207</v>
      </c>
    </row>
    <row r="750" spans="1:10" ht="12" customHeight="1" x14ac:dyDescent="0.25">
      <c r="A750" s="9">
        <v>44748</v>
      </c>
      <c r="B750" s="10">
        <v>143246793</v>
      </c>
      <c r="C750" s="3">
        <v>5540246188175</v>
      </c>
      <c r="D750" s="9">
        <v>44752</v>
      </c>
      <c r="E750" s="11">
        <v>116</v>
      </c>
      <c r="F750" s="30" t="str">
        <f>VLOOKUP(Commandes[[#This Row],[Article Commande]],'Catégorie des articles'!A:D,4,0)</f>
        <v>CREMERIE</v>
      </c>
      <c r="G750" s="38">
        <v>202207</v>
      </c>
      <c r="H750" s="37" t="str">
        <f>Commandes[[#This Row],[Num CDE]]&amp;Commandes[[#This Row],[AnnéeMois]]</f>
        <v>143246793202207</v>
      </c>
      <c r="I750" t="str">
        <f>Commandes[[#This Row],[AnnéeMois]]&amp;Commandes[[#This Row],[Famille de Produit]]</f>
        <v>202207CREMERIE</v>
      </c>
      <c r="J750" s="38">
        <v>202207</v>
      </c>
    </row>
    <row r="751" spans="1:10" ht="12" customHeight="1" x14ac:dyDescent="0.25">
      <c r="A751" s="9">
        <v>44748</v>
      </c>
      <c r="B751" s="10">
        <v>143246802</v>
      </c>
      <c r="C751" s="3">
        <v>5540246180522</v>
      </c>
      <c r="D751" s="9">
        <v>44752</v>
      </c>
      <c r="E751" s="11">
        <v>557</v>
      </c>
      <c r="F751" s="30" t="str">
        <f>VLOOKUP(Commandes[[#This Row],[Article Commande]],'Catégorie des articles'!A:D,4,0)</f>
        <v>BOULANGERIE</v>
      </c>
      <c r="G751" s="38">
        <v>202207</v>
      </c>
      <c r="H751" s="37" t="str">
        <f>Commandes[[#This Row],[Num CDE]]&amp;Commandes[[#This Row],[AnnéeMois]]</f>
        <v>143246802202207</v>
      </c>
      <c r="I751" t="str">
        <f>Commandes[[#This Row],[AnnéeMois]]&amp;Commandes[[#This Row],[Famille de Produit]]</f>
        <v>202207BOULANGERIE</v>
      </c>
      <c r="J751" s="38">
        <v>202207</v>
      </c>
    </row>
    <row r="752" spans="1:10" ht="12" customHeight="1" x14ac:dyDescent="0.25">
      <c r="A752" s="6">
        <v>44748</v>
      </c>
      <c r="B752" s="7">
        <v>143246803</v>
      </c>
      <c r="C752" s="3">
        <v>5540246180522</v>
      </c>
      <c r="D752" s="6">
        <v>44762</v>
      </c>
      <c r="E752" s="8">
        <v>891</v>
      </c>
      <c r="F752" s="30" t="str">
        <f>VLOOKUP(Commandes[[#This Row],[Article Commande]],'Catégorie des articles'!A:D,4,0)</f>
        <v>BOULANGERIE</v>
      </c>
      <c r="G752" s="38">
        <v>202207</v>
      </c>
      <c r="H752" s="37" t="str">
        <f>Commandes[[#This Row],[Num CDE]]&amp;Commandes[[#This Row],[AnnéeMois]]</f>
        <v>143246803202207</v>
      </c>
      <c r="I752" t="str">
        <f>Commandes[[#This Row],[AnnéeMois]]&amp;Commandes[[#This Row],[Famille de Produit]]</f>
        <v>202207BOULANGERIE</v>
      </c>
      <c r="J752" s="38">
        <v>202207</v>
      </c>
    </row>
    <row r="753" spans="1:10" ht="12" customHeight="1" x14ac:dyDescent="0.25">
      <c r="A753" s="6">
        <v>44749</v>
      </c>
      <c r="B753" s="7">
        <v>143246815</v>
      </c>
      <c r="C753" s="3">
        <v>5540246171933</v>
      </c>
      <c r="D753" s="6">
        <v>44753</v>
      </c>
      <c r="E753" s="8">
        <v>557</v>
      </c>
      <c r="F753" s="30" t="str">
        <f>VLOOKUP(Commandes[[#This Row],[Article Commande]],'Catégorie des articles'!A:D,4,0)</f>
        <v>CREMERIE</v>
      </c>
      <c r="G753" s="38">
        <v>202207</v>
      </c>
      <c r="H753" s="37" t="str">
        <f>Commandes[[#This Row],[Num CDE]]&amp;Commandes[[#This Row],[AnnéeMois]]</f>
        <v>143246815202207</v>
      </c>
      <c r="I753" t="str">
        <f>Commandes[[#This Row],[AnnéeMois]]&amp;Commandes[[#This Row],[Famille de Produit]]</f>
        <v>202207CREMERIE</v>
      </c>
      <c r="J753" s="38">
        <v>202207</v>
      </c>
    </row>
    <row r="754" spans="1:10" ht="12" customHeight="1" x14ac:dyDescent="0.25">
      <c r="A754" s="9">
        <v>44749</v>
      </c>
      <c r="B754" s="10">
        <v>143246815</v>
      </c>
      <c r="C754" s="3">
        <v>5540246187987</v>
      </c>
      <c r="D754" s="9">
        <v>44753</v>
      </c>
      <c r="E754" s="11">
        <v>2228</v>
      </c>
      <c r="F754" s="30" t="str">
        <f>VLOOKUP(Commandes[[#This Row],[Article Commande]],'Catégorie des articles'!A:D,4,0)</f>
        <v>CREMERIE</v>
      </c>
      <c r="G754" s="38">
        <v>202207</v>
      </c>
      <c r="H754" s="37" t="str">
        <f>Commandes[[#This Row],[Num CDE]]&amp;Commandes[[#This Row],[AnnéeMois]]</f>
        <v>143246815202207</v>
      </c>
      <c r="I754" t="str">
        <f>Commandes[[#This Row],[AnnéeMois]]&amp;Commandes[[#This Row],[Famille de Produit]]</f>
        <v>202207CREMERIE</v>
      </c>
      <c r="J754" s="38">
        <v>202207</v>
      </c>
    </row>
    <row r="755" spans="1:10" ht="12" customHeight="1" x14ac:dyDescent="0.25">
      <c r="A755" s="6">
        <v>44749</v>
      </c>
      <c r="B755" s="7">
        <v>143246815</v>
      </c>
      <c r="C755" s="3">
        <v>5540246188200</v>
      </c>
      <c r="D755" s="6">
        <v>44753</v>
      </c>
      <c r="E755" s="8">
        <v>1485</v>
      </c>
      <c r="F755" s="30" t="str">
        <f>VLOOKUP(Commandes[[#This Row],[Article Commande]],'Catégorie des articles'!A:D,4,0)</f>
        <v>CREMERIE</v>
      </c>
      <c r="G755" s="38">
        <v>202207</v>
      </c>
      <c r="H755" s="37" t="str">
        <f>Commandes[[#This Row],[Num CDE]]&amp;Commandes[[#This Row],[AnnéeMois]]</f>
        <v>143246815202207</v>
      </c>
      <c r="I755" t="str">
        <f>Commandes[[#This Row],[AnnéeMois]]&amp;Commandes[[#This Row],[Famille de Produit]]</f>
        <v>202207CREMERIE</v>
      </c>
      <c r="J755" s="38">
        <v>202207</v>
      </c>
    </row>
    <row r="756" spans="1:10" ht="12" customHeight="1" x14ac:dyDescent="0.25">
      <c r="A756" s="6">
        <v>44749</v>
      </c>
      <c r="B756" s="7">
        <v>143246816</v>
      </c>
      <c r="C756" s="3">
        <v>5540246172539</v>
      </c>
      <c r="D756" s="6">
        <v>44753</v>
      </c>
      <c r="E756" s="8">
        <v>47</v>
      </c>
      <c r="F756" s="30" t="str">
        <f>VLOOKUP(Commandes[[#This Row],[Article Commande]],'Catégorie des articles'!A:D,4,0)</f>
        <v>CREMERIE</v>
      </c>
      <c r="G756" s="38">
        <v>202207</v>
      </c>
      <c r="H756" s="37" t="str">
        <f>Commandes[[#This Row],[Num CDE]]&amp;Commandes[[#This Row],[AnnéeMois]]</f>
        <v>143246816202207</v>
      </c>
      <c r="I756" t="str">
        <f>Commandes[[#This Row],[AnnéeMois]]&amp;Commandes[[#This Row],[Famille de Produit]]</f>
        <v>202207CREMERIE</v>
      </c>
      <c r="J756" s="38">
        <v>202207</v>
      </c>
    </row>
    <row r="757" spans="1:10" ht="12" customHeight="1" x14ac:dyDescent="0.25">
      <c r="A757" s="9">
        <v>44749</v>
      </c>
      <c r="B757" s="10">
        <v>143246816</v>
      </c>
      <c r="C757" s="3">
        <v>5540246172669</v>
      </c>
      <c r="D757" s="9">
        <v>44753</v>
      </c>
      <c r="E757" s="11">
        <v>279</v>
      </c>
      <c r="F757" s="30" t="str">
        <f>VLOOKUP(Commandes[[#This Row],[Article Commande]],'Catégorie des articles'!A:D,4,0)</f>
        <v>CREMERIE</v>
      </c>
      <c r="G757" s="38">
        <v>202207</v>
      </c>
      <c r="H757" s="37" t="str">
        <f>Commandes[[#This Row],[Num CDE]]&amp;Commandes[[#This Row],[AnnéeMois]]</f>
        <v>143246816202207</v>
      </c>
      <c r="I757" t="str">
        <f>Commandes[[#This Row],[AnnéeMois]]&amp;Commandes[[#This Row],[Famille de Produit]]</f>
        <v>202207CREMERIE</v>
      </c>
      <c r="J757" s="38">
        <v>202207</v>
      </c>
    </row>
    <row r="758" spans="1:10" ht="12" customHeight="1" x14ac:dyDescent="0.25">
      <c r="A758" s="6">
        <v>44749</v>
      </c>
      <c r="B758" s="7">
        <v>143246816</v>
      </c>
      <c r="C758" s="3">
        <v>5540246172978</v>
      </c>
      <c r="D758" s="6">
        <v>44753</v>
      </c>
      <c r="E758" s="8">
        <v>1671</v>
      </c>
      <c r="F758" s="30" t="str">
        <f>VLOOKUP(Commandes[[#This Row],[Article Commande]],'Catégorie des articles'!A:D,4,0)</f>
        <v>CREMERIE</v>
      </c>
      <c r="G758" s="38">
        <v>202207</v>
      </c>
      <c r="H758" s="37" t="str">
        <f>Commandes[[#This Row],[Num CDE]]&amp;Commandes[[#This Row],[AnnéeMois]]</f>
        <v>143246816202207</v>
      </c>
      <c r="I758" t="str">
        <f>Commandes[[#This Row],[AnnéeMois]]&amp;Commandes[[#This Row],[Famille de Produit]]</f>
        <v>202207CREMERIE</v>
      </c>
      <c r="J758" s="38">
        <v>202207</v>
      </c>
    </row>
    <row r="759" spans="1:10" ht="12" customHeight="1" x14ac:dyDescent="0.25">
      <c r="A759" s="6">
        <v>44749</v>
      </c>
      <c r="B759" s="7">
        <v>143246816</v>
      </c>
      <c r="C759" s="3">
        <v>5540246174174</v>
      </c>
      <c r="D759" s="6">
        <v>44753</v>
      </c>
      <c r="E759" s="8">
        <v>464</v>
      </c>
      <c r="F759" s="30" t="str">
        <f>VLOOKUP(Commandes[[#This Row],[Article Commande]],'Catégorie des articles'!A:D,4,0)</f>
        <v>CREMERIE</v>
      </c>
      <c r="G759" s="38">
        <v>202207</v>
      </c>
      <c r="H759" s="37" t="str">
        <f>Commandes[[#This Row],[Num CDE]]&amp;Commandes[[#This Row],[AnnéeMois]]</f>
        <v>143246816202207</v>
      </c>
      <c r="I759" t="str">
        <f>Commandes[[#This Row],[AnnéeMois]]&amp;Commandes[[#This Row],[Famille de Produit]]</f>
        <v>202207CREMERIE</v>
      </c>
      <c r="J759" s="38">
        <v>202207</v>
      </c>
    </row>
    <row r="760" spans="1:10" ht="12" customHeight="1" x14ac:dyDescent="0.25">
      <c r="A760" s="6">
        <v>44749</v>
      </c>
      <c r="B760" s="7">
        <v>143246816</v>
      </c>
      <c r="C760" s="3">
        <v>5540246176699</v>
      </c>
      <c r="D760" s="6">
        <v>44753</v>
      </c>
      <c r="E760" s="8">
        <v>6264</v>
      </c>
      <c r="F760" s="30" t="str">
        <f>VLOOKUP(Commandes[[#This Row],[Article Commande]],'Catégorie des articles'!A:D,4,0)</f>
        <v>CREMERIE</v>
      </c>
      <c r="G760" s="38">
        <v>202207</v>
      </c>
      <c r="H760" s="37" t="str">
        <f>Commandes[[#This Row],[Num CDE]]&amp;Commandes[[#This Row],[AnnéeMois]]</f>
        <v>143246816202207</v>
      </c>
      <c r="I760" t="str">
        <f>Commandes[[#This Row],[AnnéeMois]]&amp;Commandes[[#This Row],[Famille de Produit]]</f>
        <v>202207CREMERIE</v>
      </c>
      <c r="J760" s="38">
        <v>202207</v>
      </c>
    </row>
    <row r="761" spans="1:10" ht="12" customHeight="1" x14ac:dyDescent="0.25">
      <c r="A761" s="9">
        <v>44749</v>
      </c>
      <c r="B761" s="10">
        <v>143246816</v>
      </c>
      <c r="C761" s="3">
        <v>5540246192102</v>
      </c>
      <c r="D761" s="9">
        <v>44753</v>
      </c>
      <c r="E761" s="11">
        <v>4009</v>
      </c>
      <c r="F761" s="30" t="str">
        <f>VLOOKUP(Commandes[[#This Row],[Article Commande]],'Catégorie des articles'!A:D,4,0)</f>
        <v>CREMERIE</v>
      </c>
      <c r="G761" s="38">
        <v>202207</v>
      </c>
      <c r="H761" s="37" t="str">
        <f>Commandes[[#This Row],[Num CDE]]&amp;Commandes[[#This Row],[AnnéeMois]]</f>
        <v>143246816202207</v>
      </c>
      <c r="I761" t="str">
        <f>Commandes[[#This Row],[AnnéeMois]]&amp;Commandes[[#This Row],[Famille de Produit]]</f>
        <v>202207CREMERIE</v>
      </c>
      <c r="J761" s="38">
        <v>202207</v>
      </c>
    </row>
    <row r="762" spans="1:10" ht="12" customHeight="1" x14ac:dyDescent="0.25">
      <c r="A762" s="9">
        <v>44749</v>
      </c>
      <c r="B762" s="10">
        <v>143246818</v>
      </c>
      <c r="C762" s="3">
        <v>5540246173906</v>
      </c>
      <c r="D762" s="9">
        <v>44760</v>
      </c>
      <c r="E762" s="11">
        <v>2450</v>
      </c>
      <c r="F762" s="30" t="str">
        <f>VLOOKUP(Commandes[[#This Row],[Article Commande]],'Catégorie des articles'!A:D,4,0)</f>
        <v>VOLAILLE</v>
      </c>
      <c r="G762" s="38">
        <v>202207</v>
      </c>
      <c r="H762" s="37" t="str">
        <f>Commandes[[#This Row],[Num CDE]]&amp;Commandes[[#This Row],[AnnéeMois]]</f>
        <v>143246818202207</v>
      </c>
      <c r="I762" t="str">
        <f>Commandes[[#This Row],[AnnéeMois]]&amp;Commandes[[#This Row],[Famille de Produit]]</f>
        <v>202207VOLAILLE</v>
      </c>
      <c r="J762" s="38">
        <v>202207</v>
      </c>
    </row>
    <row r="763" spans="1:10" ht="12" customHeight="1" x14ac:dyDescent="0.25">
      <c r="A763" s="6">
        <v>44749</v>
      </c>
      <c r="B763" s="7">
        <v>143246818</v>
      </c>
      <c r="C763" s="3">
        <v>5540246181016</v>
      </c>
      <c r="D763" s="6">
        <v>44760</v>
      </c>
      <c r="E763" s="8">
        <v>10691</v>
      </c>
      <c r="F763" s="30" t="str">
        <f>VLOOKUP(Commandes[[#This Row],[Article Commande]],'Catégorie des articles'!A:D,4,0)</f>
        <v>VOLAILLE</v>
      </c>
      <c r="G763" s="38">
        <v>202207</v>
      </c>
      <c r="H763" s="37" t="str">
        <f>Commandes[[#This Row],[Num CDE]]&amp;Commandes[[#This Row],[AnnéeMois]]</f>
        <v>143246818202207</v>
      </c>
      <c r="I763" t="str">
        <f>Commandes[[#This Row],[AnnéeMois]]&amp;Commandes[[#This Row],[Famille de Produit]]</f>
        <v>202207VOLAILLE</v>
      </c>
      <c r="J763" s="38">
        <v>202207</v>
      </c>
    </row>
    <row r="764" spans="1:10" ht="12" customHeight="1" x14ac:dyDescent="0.25">
      <c r="A764" s="6">
        <v>44749</v>
      </c>
      <c r="B764" s="7">
        <v>143246822</v>
      </c>
      <c r="C764" s="3">
        <v>5540246174095</v>
      </c>
      <c r="D764" s="6">
        <v>44756</v>
      </c>
      <c r="E764" s="8">
        <v>70</v>
      </c>
      <c r="F764" s="30" t="str">
        <f>VLOOKUP(Commandes[[#This Row],[Article Commande]],'Catégorie des articles'!A:D,4,0)</f>
        <v>CREMERIE</v>
      </c>
      <c r="G764" s="38">
        <v>202207</v>
      </c>
      <c r="H764" s="37" t="str">
        <f>Commandes[[#This Row],[Num CDE]]&amp;Commandes[[#This Row],[AnnéeMois]]</f>
        <v>143246822202207</v>
      </c>
      <c r="I764" t="str">
        <f>Commandes[[#This Row],[AnnéeMois]]&amp;Commandes[[#This Row],[Famille de Produit]]</f>
        <v>202207CREMERIE</v>
      </c>
      <c r="J764" s="38">
        <v>202207</v>
      </c>
    </row>
    <row r="765" spans="1:10" ht="12" customHeight="1" x14ac:dyDescent="0.25">
      <c r="A765" s="9">
        <v>44749</v>
      </c>
      <c r="B765" s="10">
        <v>143246822</v>
      </c>
      <c r="C765" s="3">
        <v>5540246175049</v>
      </c>
      <c r="D765" s="9">
        <v>44756</v>
      </c>
      <c r="E765" s="11">
        <v>836</v>
      </c>
      <c r="F765" s="30" t="str">
        <f>VLOOKUP(Commandes[[#This Row],[Article Commande]],'Catégorie des articles'!A:D,4,0)</f>
        <v>CREMERIE</v>
      </c>
      <c r="G765" s="38">
        <v>202207</v>
      </c>
      <c r="H765" s="37" t="str">
        <f>Commandes[[#This Row],[Num CDE]]&amp;Commandes[[#This Row],[AnnéeMois]]</f>
        <v>143246822202207</v>
      </c>
      <c r="I765" t="str">
        <f>Commandes[[#This Row],[AnnéeMois]]&amp;Commandes[[#This Row],[Famille de Produit]]</f>
        <v>202207CREMERIE</v>
      </c>
      <c r="J765" s="38">
        <v>202207</v>
      </c>
    </row>
    <row r="766" spans="1:10" ht="12" customHeight="1" x14ac:dyDescent="0.25">
      <c r="A766" s="6">
        <v>44749</v>
      </c>
      <c r="B766" s="7">
        <v>143246822</v>
      </c>
      <c r="C766" s="3">
        <v>5540246175050</v>
      </c>
      <c r="D766" s="6">
        <v>44756</v>
      </c>
      <c r="E766" s="8">
        <v>557</v>
      </c>
      <c r="F766" s="30" t="str">
        <f>VLOOKUP(Commandes[[#This Row],[Article Commande]],'Catégorie des articles'!A:D,4,0)</f>
        <v>CREMERIE</v>
      </c>
      <c r="G766" s="38">
        <v>202207</v>
      </c>
      <c r="H766" s="37" t="str">
        <f>Commandes[[#This Row],[Num CDE]]&amp;Commandes[[#This Row],[AnnéeMois]]</f>
        <v>143246822202207</v>
      </c>
      <c r="I766" t="str">
        <f>Commandes[[#This Row],[AnnéeMois]]&amp;Commandes[[#This Row],[Famille de Produit]]</f>
        <v>202207CREMERIE</v>
      </c>
      <c r="J766" s="38">
        <v>202207</v>
      </c>
    </row>
    <row r="767" spans="1:10" ht="12" customHeight="1" x14ac:dyDescent="0.25">
      <c r="A767" s="9">
        <v>44749</v>
      </c>
      <c r="B767" s="10">
        <v>143246822</v>
      </c>
      <c r="C767" s="3">
        <v>5540246190743</v>
      </c>
      <c r="D767" s="9">
        <v>44756</v>
      </c>
      <c r="E767" s="11">
        <v>279</v>
      </c>
      <c r="F767" s="30" t="str">
        <f>VLOOKUP(Commandes[[#This Row],[Article Commande]],'Catégorie des articles'!A:D,4,0)</f>
        <v>CREMERIE</v>
      </c>
      <c r="G767" s="38">
        <v>202207</v>
      </c>
      <c r="H767" s="37" t="str">
        <f>Commandes[[#This Row],[Num CDE]]&amp;Commandes[[#This Row],[AnnéeMois]]</f>
        <v>143246822202207</v>
      </c>
      <c r="I767" t="str">
        <f>Commandes[[#This Row],[AnnéeMois]]&amp;Commandes[[#This Row],[Famille de Produit]]</f>
        <v>202207CREMERIE</v>
      </c>
      <c r="J767" s="38">
        <v>202207</v>
      </c>
    </row>
    <row r="768" spans="1:10" ht="12" customHeight="1" x14ac:dyDescent="0.25">
      <c r="A768" s="9">
        <v>44749</v>
      </c>
      <c r="B768" s="10">
        <v>143246823</v>
      </c>
      <c r="C768" s="3">
        <v>5540246176699</v>
      </c>
      <c r="D768" s="9">
        <v>44749</v>
      </c>
      <c r="E768" s="11">
        <v>5012</v>
      </c>
      <c r="F768" s="30" t="str">
        <f>VLOOKUP(Commandes[[#This Row],[Article Commande]],'Catégorie des articles'!A:D,4,0)</f>
        <v>CREMERIE</v>
      </c>
      <c r="G768" s="38">
        <v>202207</v>
      </c>
      <c r="H768" s="37" t="str">
        <f>Commandes[[#This Row],[Num CDE]]&amp;Commandes[[#This Row],[AnnéeMois]]</f>
        <v>143246823202207</v>
      </c>
      <c r="I768" t="str">
        <f>Commandes[[#This Row],[AnnéeMois]]&amp;Commandes[[#This Row],[Famille de Produit]]</f>
        <v>202207CREMERIE</v>
      </c>
      <c r="J768" s="38">
        <v>202207</v>
      </c>
    </row>
    <row r="769" spans="1:10" ht="12" customHeight="1" x14ac:dyDescent="0.25">
      <c r="A769" s="9">
        <v>44749</v>
      </c>
      <c r="B769" s="10">
        <v>143246827</v>
      </c>
      <c r="C769" s="3">
        <v>5540246171759</v>
      </c>
      <c r="D769" s="9">
        <v>44754</v>
      </c>
      <c r="E769" s="11">
        <v>1253</v>
      </c>
      <c r="F769" s="30" t="str">
        <f>VLOOKUP(Commandes[[#This Row],[Article Commande]],'Catégorie des articles'!A:D,4,0)</f>
        <v>MIX LEGUMES</v>
      </c>
      <c r="G769" s="38">
        <v>202207</v>
      </c>
      <c r="H769" s="37" t="str">
        <f>Commandes[[#This Row],[Num CDE]]&amp;Commandes[[#This Row],[AnnéeMois]]</f>
        <v>143246827202207</v>
      </c>
      <c r="I769" t="str">
        <f>Commandes[[#This Row],[AnnéeMois]]&amp;Commandes[[#This Row],[Famille de Produit]]</f>
        <v>202207MIX LEGUMES</v>
      </c>
      <c r="J769" s="38">
        <v>202207</v>
      </c>
    </row>
    <row r="770" spans="1:10" ht="12" customHeight="1" x14ac:dyDescent="0.25">
      <c r="A770" s="6">
        <v>44749</v>
      </c>
      <c r="B770" s="7">
        <v>143246827</v>
      </c>
      <c r="C770" s="3">
        <v>5540246192148</v>
      </c>
      <c r="D770" s="6">
        <v>44754</v>
      </c>
      <c r="E770" s="8">
        <v>30624</v>
      </c>
      <c r="F770" s="30" t="str">
        <f>VLOOKUP(Commandes[[#This Row],[Article Commande]],'Catégorie des articles'!A:D,4,0)</f>
        <v>MIX LEGUMES</v>
      </c>
      <c r="G770" s="38">
        <v>202207</v>
      </c>
      <c r="H770" s="37" t="str">
        <f>Commandes[[#This Row],[Num CDE]]&amp;Commandes[[#This Row],[AnnéeMois]]</f>
        <v>143246827202207</v>
      </c>
      <c r="I770" t="str">
        <f>Commandes[[#This Row],[AnnéeMois]]&amp;Commandes[[#This Row],[Famille de Produit]]</f>
        <v>202207MIX LEGUMES</v>
      </c>
      <c r="J770" s="38">
        <v>202207</v>
      </c>
    </row>
    <row r="771" spans="1:10" ht="12" customHeight="1" x14ac:dyDescent="0.25">
      <c r="A771" s="9">
        <v>44749</v>
      </c>
      <c r="B771" s="10">
        <v>143246827</v>
      </c>
      <c r="C771" s="3">
        <v>5540246192518</v>
      </c>
      <c r="D771" s="9">
        <v>44754</v>
      </c>
      <c r="E771" s="11">
        <v>8770</v>
      </c>
      <c r="F771" s="30" t="str">
        <f>VLOOKUP(Commandes[[#This Row],[Article Commande]],'Catégorie des articles'!A:D,4,0)</f>
        <v>MIX LEGUMES</v>
      </c>
      <c r="G771" s="38">
        <v>202207</v>
      </c>
      <c r="H771" s="37" t="str">
        <f>Commandes[[#This Row],[Num CDE]]&amp;Commandes[[#This Row],[AnnéeMois]]</f>
        <v>143246827202207</v>
      </c>
      <c r="I771" t="str">
        <f>Commandes[[#This Row],[AnnéeMois]]&amp;Commandes[[#This Row],[Famille de Produit]]</f>
        <v>202207MIX LEGUMES</v>
      </c>
      <c r="J771" s="38">
        <v>202207</v>
      </c>
    </row>
    <row r="772" spans="1:10" ht="12" customHeight="1" x14ac:dyDescent="0.25">
      <c r="A772" s="6">
        <v>44752</v>
      </c>
      <c r="B772" s="7">
        <v>143256847</v>
      </c>
      <c r="C772" s="3">
        <v>5540246172978</v>
      </c>
      <c r="D772" s="6">
        <v>44754</v>
      </c>
      <c r="E772" s="8">
        <v>418</v>
      </c>
      <c r="F772" s="30" t="str">
        <f>VLOOKUP(Commandes[[#This Row],[Article Commande]],'Catégorie des articles'!A:D,4,0)</f>
        <v>CREMERIE</v>
      </c>
      <c r="G772" s="38">
        <v>202207</v>
      </c>
      <c r="H772" s="37" t="str">
        <f>Commandes[[#This Row],[Num CDE]]&amp;Commandes[[#This Row],[AnnéeMois]]</f>
        <v>143256847202207</v>
      </c>
      <c r="I772" t="str">
        <f>Commandes[[#This Row],[AnnéeMois]]&amp;Commandes[[#This Row],[Famille de Produit]]</f>
        <v>202207CREMERIE</v>
      </c>
      <c r="J772" s="38">
        <v>202207</v>
      </c>
    </row>
    <row r="773" spans="1:10" ht="12" customHeight="1" x14ac:dyDescent="0.25">
      <c r="A773" s="6">
        <v>44752</v>
      </c>
      <c r="B773" s="7">
        <v>143256847</v>
      </c>
      <c r="C773" s="3">
        <v>5540246188175</v>
      </c>
      <c r="D773" s="6">
        <v>44754</v>
      </c>
      <c r="E773" s="8">
        <v>116</v>
      </c>
      <c r="F773" s="30" t="str">
        <f>VLOOKUP(Commandes[[#This Row],[Article Commande]],'Catégorie des articles'!A:D,4,0)</f>
        <v>CREMERIE</v>
      </c>
      <c r="G773" s="38">
        <v>202207</v>
      </c>
      <c r="H773" s="37" t="str">
        <f>Commandes[[#This Row],[Num CDE]]&amp;Commandes[[#This Row],[AnnéeMois]]</f>
        <v>143256847202207</v>
      </c>
      <c r="I773" t="str">
        <f>Commandes[[#This Row],[AnnéeMois]]&amp;Commandes[[#This Row],[Famille de Produit]]</f>
        <v>202207CREMERIE</v>
      </c>
      <c r="J773" s="38">
        <v>202207</v>
      </c>
    </row>
    <row r="774" spans="1:10" ht="12" customHeight="1" x14ac:dyDescent="0.25">
      <c r="A774" s="9">
        <v>44753</v>
      </c>
      <c r="B774" s="10">
        <v>143256866</v>
      </c>
      <c r="C774" s="3">
        <v>5540246183130</v>
      </c>
      <c r="D774" s="9">
        <v>44760</v>
      </c>
      <c r="E774" s="11">
        <v>1692</v>
      </c>
      <c r="F774" s="30" t="str">
        <f>VLOOKUP(Commandes[[#This Row],[Article Commande]],'Catégorie des articles'!A:D,4,0)</f>
        <v>MIX LEGUMES</v>
      </c>
      <c r="G774" s="38">
        <v>202207</v>
      </c>
      <c r="H774" s="37" t="str">
        <f>Commandes[[#This Row],[Num CDE]]&amp;Commandes[[#This Row],[AnnéeMois]]</f>
        <v>143256866202207</v>
      </c>
      <c r="I774" t="str">
        <f>Commandes[[#This Row],[AnnéeMois]]&amp;Commandes[[#This Row],[Famille de Produit]]</f>
        <v>202207MIX LEGUMES</v>
      </c>
      <c r="J774" s="38">
        <v>202207</v>
      </c>
    </row>
    <row r="775" spans="1:10" ht="12" customHeight="1" x14ac:dyDescent="0.25">
      <c r="A775" s="6">
        <v>44753</v>
      </c>
      <c r="B775" s="7">
        <v>143256870</v>
      </c>
      <c r="C775" s="3">
        <v>5540246185429</v>
      </c>
      <c r="D775" s="6">
        <v>44756</v>
      </c>
      <c r="E775" s="8">
        <v>84</v>
      </c>
      <c r="F775" s="30" t="str">
        <f>VLOOKUP(Commandes[[#This Row],[Article Commande]],'Catégorie des articles'!A:D,4,0)</f>
        <v>CREMERIE</v>
      </c>
      <c r="G775" s="38">
        <v>202207</v>
      </c>
      <c r="H775" s="37" t="str">
        <f>Commandes[[#This Row],[Num CDE]]&amp;Commandes[[#This Row],[AnnéeMois]]</f>
        <v>143256870202207</v>
      </c>
      <c r="I775" t="str">
        <f>Commandes[[#This Row],[AnnéeMois]]&amp;Commandes[[#This Row],[Famille de Produit]]</f>
        <v>202207CREMERIE</v>
      </c>
      <c r="J775" s="38">
        <v>202207</v>
      </c>
    </row>
    <row r="776" spans="1:10" ht="12" customHeight="1" x14ac:dyDescent="0.25">
      <c r="A776" s="9">
        <v>44754</v>
      </c>
      <c r="B776" s="10">
        <v>143256876</v>
      </c>
      <c r="C776" s="3">
        <v>5540246176295</v>
      </c>
      <c r="D776" s="9">
        <v>44756</v>
      </c>
      <c r="E776" s="11">
        <v>4455</v>
      </c>
      <c r="F776" s="30" t="str">
        <f>VLOOKUP(Commandes[[#This Row],[Article Commande]],'Catégorie des articles'!A:D,4,0)</f>
        <v>CREMERIE</v>
      </c>
      <c r="G776" s="38">
        <v>202207</v>
      </c>
      <c r="H776" s="37" t="str">
        <f>Commandes[[#This Row],[Num CDE]]&amp;Commandes[[#This Row],[AnnéeMois]]</f>
        <v>143256876202207</v>
      </c>
      <c r="I776" t="str">
        <f>Commandes[[#This Row],[AnnéeMois]]&amp;Commandes[[#This Row],[Famille de Produit]]</f>
        <v>202207CREMERIE</v>
      </c>
      <c r="J776" s="38">
        <v>202207</v>
      </c>
    </row>
    <row r="777" spans="1:10" ht="12" customHeight="1" x14ac:dyDescent="0.25">
      <c r="A777" s="6">
        <v>44754</v>
      </c>
      <c r="B777" s="7">
        <v>143256876</v>
      </c>
      <c r="C777" s="3">
        <v>5540246187987</v>
      </c>
      <c r="D777" s="6">
        <v>44756</v>
      </c>
      <c r="E777" s="8">
        <v>1671</v>
      </c>
      <c r="F777" s="30" t="str">
        <f>VLOOKUP(Commandes[[#This Row],[Article Commande]],'Catégorie des articles'!A:D,4,0)</f>
        <v>CREMERIE</v>
      </c>
      <c r="G777" s="38">
        <v>202207</v>
      </c>
      <c r="H777" s="37" t="str">
        <f>Commandes[[#This Row],[Num CDE]]&amp;Commandes[[#This Row],[AnnéeMois]]</f>
        <v>143256876202207</v>
      </c>
      <c r="I777" t="str">
        <f>Commandes[[#This Row],[AnnéeMois]]&amp;Commandes[[#This Row],[Famille de Produit]]</f>
        <v>202207CREMERIE</v>
      </c>
      <c r="J777" s="38">
        <v>202207</v>
      </c>
    </row>
    <row r="778" spans="1:10" ht="12" customHeight="1" x14ac:dyDescent="0.25">
      <c r="A778" s="9">
        <v>44754</v>
      </c>
      <c r="B778" s="10">
        <v>143256876</v>
      </c>
      <c r="C778" s="3">
        <v>5540246188200</v>
      </c>
      <c r="D778" s="9">
        <v>44756</v>
      </c>
      <c r="E778" s="11">
        <v>446</v>
      </c>
      <c r="F778" s="30" t="str">
        <f>VLOOKUP(Commandes[[#This Row],[Article Commande]],'Catégorie des articles'!A:D,4,0)</f>
        <v>CREMERIE</v>
      </c>
      <c r="G778" s="38">
        <v>202207</v>
      </c>
      <c r="H778" s="37" t="str">
        <f>Commandes[[#This Row],[Num CDE]]&amp;Commandes[[#This Row],[AnnéeMois]]</f>
        <v>143256876202207</v>
      </c>
      <c r="I778" t="str">
        <f>Commandes[[#This Row],[AnnéeMois]]&amp;Commandes[[#This Row],[Famille de Produit]]</f>
        <v>202207CREMERIE</v>
      </c>
      <c r="J778" s="38">
        <v>202207</v>
      </c>
    </row>
    <row r="779" spans="1:10" ht="12" customHeight="1" x14ac:dyDescent="0.25">
      <c r="A779" s="6">
        <v>44754</v>
      </c>
      <c r="B779" s="7">
        <v>143256877</v>
      </c>
      <c r="C779" s="3">
        <v>5540246172978</v>
      </c>
      <c r="D779" s="6">
        <v>44756</v>
      </c>
      <c r="E779" s="8">
        <v>1671</v>
      </c>
      <c r="F779" s="30" t="str">
        <f>VLOOKUP(Commandes[[#This Row],[Article Commande]],'Catégorie des articles'!A:D,4,0)</f>
        <v>CREMERIE</v>
      </c>
      <c r="G779" s="38">
        <v>202207</v>
      </c>
      <c r="H779" s="37" t="str">
        <f>Commandes[[#This Row],[Num CDE]]&amp;Commandes[[#This Row],[AnnéeMois]]</f>
        <v>143256877202207</v>
      </c>
      <c r="I779" t="str">
        <f>Commandes[[#This Row],[AnnéeMois]]&amp;Commandes[[#This Row],[Famille de Produit]]</f>
        <v>202207CREMERIE</v>
      </c>
      <c r="J779" s="38">
        <v>202207</v>
      </c>
    </row>
    <row r="780" spans="1:10" ht="12" customHeight="1" x14ac:dyDescent="0.25">
      <c r="A780" s="9">
        <v>44754</v>
      </c>
      <c r="B780" s="10">
        <v>143256877</v>
      </c>
      <c r="C780" s="3">
        <v>5540246176699</v>
      </c>
      <c r="D780" s="9">
        <v>44756</v>
      </c>
      <c r="E780" s="11">
        <v>3132</v>
      </c>
      <c r="F780" s="30" t="str">
        <f>VLOOKUP(Commandes[[#This Row],[Article Commande]],'Catégorie des articles'!A:D,4,0)</f>
        <v>CREMERIE</v>
      </c>
      <c r="G780" s="38">
        <v>202207</v>
      </c>
      <c r="H780" s="37" t="str">
        <f>Commandes[[#This Row],[Num CDE]]&amp;Commandes[[#This Row],[AnnéeMois]]</f>
        <v>143256877202207</v>
      </c>
      <c r="I780" t="str">
        <f>Commandes[[#This Row],[AnnéeMois]]&amp;Commandes[[#This Row],[Famille de Produit]]</f>
        <v>202207CREMERIE</v>
      </c>
      <c r="J780" s="38">
        <v>202207</v>
      </c>
    </row>
    <row r="781" spans="1:10" ht="12" customHeight="1" x14ac:dyDescent="0.25">
      <c r="A781" s="6">
        <v>44754</v>
      </c>
      <c r="B781" s="7">
        <v>143256891</v>
      </c>
      <c r="C781" s="3">
        <v>5540246194478</v>
      </c>
      <c r="D781" s="6">
        <v>44817</v>
      </c>
      <c r="E781" s="8">
        <v>1225</v>
      </c>
      <c r="F781" s="30" t="str">
        <f>VLOOKUP(Commandes[[#This Row],[Article Commande]],'Catégorie des articles'!A:D,4,0)</f>
        <v>EMBALLAGES</v>
      </c>
      <c r="G781" s="38">
        <v>202207</v>
      </c>
      <c r="H781" s="37" t="str">
        <f>Commandes[[#This Row],[Num CDE]]&amp;Commandes[[#This Row],[AnnéeMois]]</f>
        <v>143256891202207</v>
      </c>
      <c r="I781" t="str">
        <f>Commandes[[#This Row],[AnnéeMois]]&amp;Commandes[[#This Row],[Famille de Produit]]</f>
        <v>202207EMBALLAGES</v>
      </c>
      <c r="J781" s="38">
        <v>202207</v>
      </c>
    </row>
    <row r="782" spans="1:10" ht="12" customHeight="1" x14ac:dyDescent="0.25">
      <c r="A782" s="9">
        <v>44755</v>
      </c>
      <c r="B782" s="10">
        <v>143256898</v>
      </c>
      <c r="C782" s="3">
        <v>5540246187987</v>
      </c>
      <c r="D782" s="9">
        <v>44759</v>
      </c>
      <c r="E782" s="11">
        <v>1671</v>
      </c>
      <c r="F782" s="30" t="str">
        <f>VLOOKUP(Commandes[[#This Row],[Article Commande]],'Catégorie des articles'!A:D,4,0)</f>
        <v>CREMERIE</v>
      </c>
      <c r="G782" s="38">
        <v>202207</v>
      </c>
      <c r="H782" s="37" t="str">
        <f>Commandes[[#This Row],[Num CDE]]&amp;Commandes[[#This Row],[AnnéeMois]]</f>
        <v>143256898202207</v>
      </c>
      <c r="I782" t="str">
        <f>Commandes[[#This Row],[AnnéeMois]]&amp;Commandes[[#This Row],[Famille de Produit]]</f>
        <v>202207CREMERIE</v>
      </c>
      <c r="J782" s="38">
        <v>202207</v>
      </c>
    </row>
    <row r="783" spans="1:10" ht="12" customHeight="1" x14ac:dyDescent="0.25">
      <c r="A783" s="6">
        <v>44755</v>
      </c>
      <c r="B783" s="7">
        <v>143256898</v>
      </c>
      <c r="C783" s="3">
        <v>5540246188200</v>
      </c>
      <c r="D783" s="6">
        <v>44759</v>
      </c>
      <c r="E783" s="8">
        <v>743</v>
      </c>
      <c r="F783" s="30" t="str">
        <f>VLOOKUP(Commandes[[#This Row],[Article Commande]],'Catégorie des articles'!A:D,4,0)</f>
        <v>CREMERIE</v>
      </c>
      <c r="G783" s="38">
        <v>202207</v>
      </c>
      <c r="H783" s="37" t="str">
        <f>Commandes[[#This Row],[Num CDE]]&amp;Commandes[[#This Row],[AnnéeMois]]</f>
        <v>143256898202207</v>
      </c>
      <c r="I783" t="str">
        <f>Commandes[[#This Row],[AnnéeMois]]&amp;Commandes[[#This Row],[Famille de Produit]]</f>
        <v>202207CREMERIE</v>
      </c>
      <c r="J783" s="38">
        <v>202207</v>
      </c>
    </row>
    <row r="784" spans="1:10" ht="12" customHeight="1" x14ac:dyDescent="0.25">
      <c r="A784" s="9">
        <v>44755</v>
      </c>
      <c r="B784" s="10">
        <v>143256899</v>
      </c>
      <c r="C784" s="3">
        <v>5540246188175</v>
      </c>
      <c r="D784" s="9">
        <v>44759</v>
      </c>
      <c r="E784" s="11">
        <v>116</v>
      </c>
      <c r="F784" s="30" t="str">
        <f>VLOOKUP(Commandes[[#This Row],[Article Commande]],'Catégorie des articles'!A:D,4,0)</f>
        <v>CREMERIE</v>
      </c>
      <c r="G784" s="38">
        <v>202207</v>
      </c>
      <c r="H784" s="37" t="str">
        <f>Commandes[[#This Row],[Num CDE]]&amp;Commandes[[#This Row],[AnnéeMois]]</f>
        <v>143256899202207</v>
      </c>
      <c r="I784" t="str">
        <f>Commandes[[#This Row],[AnnéeMois]]&amp;Commandes[[#This Row],[Famille de Produit]]</f>
        <v>202207CREMERIE</v>
      </c>
      <c r="J784" s="38">
        <v>202207</v>
      </c>
    </row>
    <row r="785" spans="1:10" ht="12" customHeight="1" x14ac:dyDescent="0.25">
      <c r="A785" s="9">
        <v>44755</v>
      </c>
      <c r="B785" s="10">
        <v>143256901</v>
      </c>
      <c r="C785" s="3">
        <v>5540246175049</v>
      </c>
      <c r="D785" s="9">
        <v>44762</v>
      </c>
      <c r="E785" s="11">
        <v>279</v>
      </c>
      <c r="F785" s="30" t="str">
        <f>VLOOKUP(Commandes[[#This Row],[Article Commande]],'Catégorie des articles'!A:D,4,0)</f>
        <v>CREMERIE</v>
      </c>
      <c r="G785" s="38">
        <v>202207</v>
      </c>
      <c r="H785" s="37" t="str">
        <f>Commandes[[#This Row],[Num CDE]]&amp;Commandes[[#This Row],[AnnéeMois]]</f>
        <v>143256901202207</v>
      </c>
      <c r="I785" t="str">
        <f>Commandes[[#This Row],[AnnéeMois]]&amp;Commandes[[#This Row],[Famille de Produit]]</f>
        <v>202207CREMERIE</v>
      </c>
      <c r="J785" s="38">
        <v>202207</v>
      </c>
    </row>
    <row r="786" spans="1:10" ht="12" customHeight="1" x14ac:dyDescent="0.25">
      <c r="A786" s="6">
        <v>44755</v>
      </c>
      <c r="B786" s="7">
        <v>143256901</v>
      </c>
      <c r="C786" s="3">
        <v>5540246190743</v>
      </c>
      <c r="D786" s="6">
        <v>44762</v>
      </c>
      <c r="E786" s="8">
        <v>140</v>
      </c>
      <c r="F786" s="30" t="str">
        <f>VLOOKUP(Commandes[[#This Row],[Article Commande]],'Catégorie des articles'!A:D,4,0)</f>
        <v>CREMERIE</v>
      </c>
      <c r="G786" s="38">
        <v>202207</v>
      </c>
      <c r="H786" s="37" t="str">
        <f>Commandes[[#This Row],[Num CDE]]&amp;Commandes[[#This Row],[AnnéeMois]]</f>
        <v>143256901202207</v>
      </c>
      <c r="I786" t="str">
        <f>Commandes[[#This Row],[AnnéeMois]]&amp;Commandes[[#This Row],[Famille de Produit]]</f>
        <v>202207CREMERIE</v>
      </c>
      <c r="J786" s="38">
        <v>202207</v>
      </c>
    </row>
    <row r="787" spans="1:10" ht="12" customHeight="1" x14ac:dyDescent="0.25">
      <c r="A787" s="6">
        <v>44755</v>
      </c>
      <c r="B787" s="7">
        <v>143256906</v>
      </c>
      <c r="C787" s="3">
        <v>5540246191736</v>
      </c>
      <c r="D787" s="6">
        <v>44768</v>
      </c>
      <c r="E787" s="8">
        <v>325</v>
      </c>
      <c r="F787" s="30" t="str">
        <f>VLOOKUP(Commandes[[#This Row],[Article Commande]],'Catégorie des articles'!A:D,4,0)</f>
        <v>CREMERIE</v>
      </c>
      <c r="G787" s="38">
        <v>202207</v>
      </c>
      <c r="H787" s="37" t="str">
        <f>Commandes[[#This Row],[Num CDE]]&amp;Commandes[[#This Row],[AnnéeMois]]</f>
        <v>143256906202207</v>
      </c>
      <c r="I787" t="str">
        <f>Commandes[[#This Row],[AnnéeMois]]&amp;Commandes[[#This Row],[Famille de Produit]]</f>
        <v>202207CREMERIE</v>
      </c>
      <c r="J787" s="38">
        <v>202207</v>
      </c>
    </row>
    <row r="788" spans="1:10" ht="12" customHeight="1" x14ac:dyDescent="0.25">
      <c r="A788" s="9">
        <v>44755</v>
      </c>
      <c r="B788" s="10">
        <v>143256927</v>
      </c>
      <c r="C788" s="3">
        <v>5540246173685</v>
      </c>
      <c r="D788" s="9">
        <v>44796</v>
      </c>
      <c r="E788" s="11">
        <v>576</v>
      </c>
      <c r="F788" s="30" t="str">
        <f>VLOOKUP(Commandes[[#This Row],[Article Commande]],'Catégorie des articles'!A:D,4,0)</f>
        <v>EMBALLAGES</v>
      </c>
      <c r="G788" s="38">
        <v>202207</v>
      </c>
      <c r="H788" s="37" t="str">
        <f>Commandes[[#This Row],[Num CDE]]&amp;Commandes[[#This Row],[AnnéeMois]]</f>
        <v>143256927202207</v>
      </c>
      <c r="I788" t="str">
        <f>Commandes[[#This Row],[AnnéeMois]]&amp;Commandes[[#This Row],[Famille de Produit]]</f>
        <v>202207EMBALLAGES</v>
      </c>
      <c r="J788" s="38">
        <v>202207</v>
      </c>
    </row>
    <row r="789" spans="1:10" ht="12" customHeight="1" x14ac:dyDescent="0.25">
      <c r="A789" s="6">
        <v>44755</v>
      </c>
      <c r="B789" s="7">
        <v>143256927</v>
      </c>
      <c r="C789" s="3">
        <v>5540246173686</v>
      </c>
      <c r="D789" s="6">
        <v>44796</v>
      </c>
      <c r="E789" s="8">
        <v>274</v>
      </c>
      <c r="F789" s="30" t="str">
        <f>VLOOKUP(Commandes[[#This Row],[Article Commande]],'Catégorie des articles'!A:D,4,0)</f>
        <v>EMBALLAGES</v>
      </c>
      <c r="G789" s="38">
        <v>202207</v>
      </c>
      <c r="H789" s="37" t="str">
        <f>Commandes[[#This Row],[Num CDE]]&amp;Commandes[[#This Row],[AnnéeMois]]</f>
        <v>143256927202207</v>
      </c>
      <c r="I789" t="str">
        <f>Commandes[[#This Row],[AnnéeMois]]&amp;Commandes[[#This Row],[Famille de Produit]]</f>
        <v>202207EMBALLAGES</v>
      </c>
      <c r="J789" s="38">
        <v>202207</v>
      </c>
    </row>
    <row r="790" spans="1:10" ht="12" customHeight="1" x14ac:dyDescent="0.25">
      <c r="A790" s="6">
        <v>44756</v>
      </c>
      <c r="B790" s="7">
        <v>143256939</v>
      </c>
      <c r="C790" s="3">
        <v>5540246172978</v>
      </c>
      <c r="D790" s="6">
        <v>44760</v>
      </c>
      <c r="E790" s="8">
        <v>1671</v>
      </c>
      <c r="F790" s="30" t="str">
        <f>VLOOKUP(Commandes[[#This Row],[Article Commande]],'Catégorie des articles'!A:D,4,0)</f>
        <v>CREMERIE</v>
      </c>
      <c r="G790" s="38">
        <v>202207</v>
      </c>
      <c r="H790" s="37" t="str">
        <f>Commandes[[#This Row],[Num CDE]]&amp;Commandes[[#This Row],[AnnéeMois]]</f>
        <v>143256939202207</v>
      </c>
      <c r="I790" t="str">
        <f>Commandes[[#This Row],[AnnéeMois]]&amp;Commandes[[#This Row],[Famille de Produit]]</f>
        <v>202207CREMERIE</v>
      </c>
      <c r="J790" s="38">
        <v>202207</v>
      </c>
    </row>
    <row r="791" spans="1:10" ht="12" customHeight="1" x14ac:dyDescent="0.25">
      <c r="A791" s="9">
        <v>44756</v>
      </c>
      <c r="B791" s="10">
        <v>143256939</v>
      </c>
      <c r="C791" s="3">
        <v>5540246176699</v>
      </c>
      <c r="D791" s="9">
        <v>44760</v>
      </c>
      <c r="E791" s="11">
        <v>3132</v>
      </c>
      <c r="F791" s="30" t="str">
        <f>VLOOKUP(Commandes[[#This Row],[Article Commande]],'Catégorie des articles'!A:D,4,0)</f>
        <v>CREMERIE</v>
      </c>
      <c r="G791" s="38">
        <v>202207</v>
      </c>
      <c r="H791" s="37" t="str">
        <f>Commandes[[#This Row],[Num CDE]]&amp;Commandes[[#This Row],[AnnéeMois]]</f>
        <v>143256939202207</v>
      </c>
      <c r="I791" t="str">
        <f>Commandes[[#This Row],[AnnéeMois]]&amp;Commandes[[#This Row],[Famille de Produit]]</f>
        <v>202207CREMERIE</v>
      </c>
      <c r="J791" s="38">
        <v>202207</v>
      </c>
    </row>
    <row r="792" spans="1:10" ht="12" customHeight="1" x14ac:dyDescent="0.25">
      <c r="A792" s="6">
        <v>44756</v>
      </c>
      <c r="B792" s="7">
        <v>143256941</v>
      </c>
      <c r="C792" s="3">
        <v>5540246185429</v>
      </c>
      <c r="D792" s="6">
        <v>44761</v>
      </c>
      <c r="E792" s="8">
        <v>209</v>
      </c>
      <c r="F792" s="30" t="str">
        <f>VLOOKUP(Commandes[[#This Row],[Article Commande]],'Catégorie des articles'!A:D,4,0)</f>
        <v>CREMERIE</v>
      </c>
      <c r="G792" s="38">
        <v>202207</v>
      </c>
      <c r="H792" s="37" t="str">
        <f>Commandes[[#This Row],[Num CDE]]&amp;Commandes[[#This Row],[AnnéeMois]]</f>
        <v>143256941202207</v>
      </c>
      <c r="I792" t="str">
        <f>Commandes[[#This Row],[AnnéeMois]]&amp;Commandes[[#This Row],[Famille de Produit]]</f>
        <v>202207CREMERIE</v>
      </c>
      <c r="J792" s="38">
        <v>202207</v>
      </c>
    </row>
    <row r="793" spans="1:10" ht="12" customHeight="1" x14ac:dyDescent="0.25">
      <c r="A793" s="9">
        <v>44759</v>
      </c>
      <c r="B793" s="10">
        <v>143266956</v>
      </c>
      <c r="C793" s="3">
        <v>5540246174174</v>
      </c>
      <c r="D793" s="9">
        <v>44761</v>
      </c>
      <c r="E793" s="11">
        <v>232</v>
      </c>
      <c r="F793" s="30" t="str">
        <f>VLOOKUP(Commandes[[#This Row],[Article Commande]],'Catégorie des articles'!A:D,4,0)</f>
        <v>CREMERIE</v>
      </c>
      <c r="G793" s="38">
        <v>202207</v>
      </c>
      <c r="H793" s="37" t="str">
        <f>Commandes[[#This Row],[Num CDE]]&amp;Commandes[[#This Row],[AnnéeMois]]</f>
        <v>143266956202207</v>
      </c>
      <c r="I793" t="str">
        <f>Commandes[[#This Row],[AnnéeMois]]&amp;Commandes[[#This Row],[Famille de Produit]]</f>
        <v>202207CREMERIE</v>
      </c>
      <c r="J793" s="38">
        <v>202207</v>
      </c>
    </row>
    <row r="794" spans="1:10" ht="12" customHeight="1" x14ac:dyDescent="0.25">
      <c r="A794" s="9">
        <v>44759</v>
      </c>
      <c r="B794" s="10">
        <v>143266966</v>
      </c>
      <c r="C794" s="3">
        <v>5540246182684</v>
      </c>
      <c r="D794" s="9">
        <v>44769</v>
      </c>
      <c r="E794" s="11">
        <v>140</v>
      </c>
      <c r="F794" s="30" t="str">
        <f>VLOOKUP(Commandes[[#This Row],[Article Commande]],'Catégorie des articles'!A:D,4,0)</f>
        <v>BOULANGERIE</v>
      </c>
      <c r="G794" s="38">
        <v>202207</v>
      </c>
      <c r="H794" s="37" t="str">
        <f>Commandes[[#This Row],[Num CDE]]&amp;Commandes[[#This Row],[AnnéeMois]]</f>
        <v>143266966202207</v>
      </c>
      <c r="I794" t="str">
        <f>Commandes[[#This Row],[AnnéeMois]]&amp;Commandes[[#This Row],[Famille de Produit]]</f>
        <v>202207BOULANGERIE</v>
      </c>
      <c r="J794" s="38">
        <v>202207</v>
      </c>
    </row>
    <row r="795" spans="1:10" ht="12" customHeight="1" x14ac:dyDescent="0.25">
      <c r="A795" s="6">
        <v>44759</v>
      </c>
      <c r="B795" s="7">
        <v>143266966</v>
      </c>
      <c r="C795" s="3">
        <v>5540246183844</v>
      </c>
      <c r="D795" s="6">
        <v>44769</v>
      </c>
      <c r="E795" s="8">
        <v>140</v>
      </c>
      <c r="F795" s="30" t="str">
        <f>VLOOKUP(Commandes[[#This Row],[Article Commande]],'Catégorie des articles'!A:D,4,0)</f>
        <v>BOULANGERIE</v>
      </c>
      <c r="G795" s="38">
        <v>202207</v>
      </c>
      <c r="H795" s="37" t="str">
        <f>Commandes[[#This Row],[Num CDE]]&amp;Commandes[[#This Row],[AnnéeMois]]</f>
        <v>143266966202207</v>
      </c>
      <c r="I795" t="str">
        <f>Commandes[[#This Row],[AnnéeMois]]&amp;Commandes[[#This Row],[Famille de Produit]]</f>
        <v>202207BOULANGERIE</v>
      </c>
      <c r="J795" s="38">
        <v>202207</v>
      </c>
    </row>
    <row r="796" spans="1:10" ht="12" customHeight="1" x14ac:dyDescent="0.25">
      <c r="A796" s="6">
        <v>44759</v>
      </c>
      <c r="B796" s="7">
        <v>143266966</v>
      </c>
      <c r="C796" s="3">
        <v>5540246194467</v>
      </c>
      <c r="D796" s="6">
        <v>44769</v>
      </c>
      <c r="E796" s="8">
        <v>17818</v>
      </c>
      <c r="F796" s="30" t="str">
        <f>VLOOKUP(Commandes[[#This Row],[Article Commande]],'Catégorie des articles'!A:D,4,0)</f>
        <v>BOULANGERIE</v>
      </c>
      <c r="G796" s="38">
        <v>202207</v>
      </c>
      <c r="H796" s="37" t="str">
        <f>Commandes[[#This Row],[Num CDE]]&amp;Commandes[[#This Row],[AnnéeMois]]</f>
        <v>143266966202207</v>
      </c>
      <c r="I796" t="str">
        <f>Commandes[[#This Row],[AnnéeMois]]&amp;Commandes[[#This Row],[Famille de Produit]]</f>
        <v>202207BOULANGERIE</v>
      </c>
      <c r="J796" s="38">
        <v>202207</v>
      </c>
    </row>
    <row r="797" spans="1:10" ht="12" customHeight="1" x14ac:dyDescent="0.25">
      <c r="A797" s="6">
        <v>44759</v>
      </c>
      <c r="B797" s="7">
        <v>143266968</v>
      </c>
      <c r="C797" s="3">
        <v>5540246194632</v>
      </c>
      <c r="D797" s="6">
        <v>44773</v>
      </c>
      <c r="E797" s="8">
        <v>1838</v>
      </c>
      <c r="F797" s="30" t="str">
        <f>VLOOKUP(Commandes[[#This Row],[Article Commande]],'Catégorie des articles'!A:D,4,0)</f>
        <v>BOULANGERIE</v>
      </c>
      <c r="G797" s="38">
        <v>202207</v>
      </c>
      <c r="H797" s="37" t="str">
        <f>Commandes[[#This Row],[Num CDE]]&amp;Commandes[[#This Row],[AnnéeMois]]</f>
        <v>143266968202207</v>
      </c>
      <c r="I797" t="str">
        <f>Commandes[[#This Row],[AnnéeMois]]&amp;Commandes[[#This Row],[Famille de Produit]]</f>
        <v>202207BOULANGERIE</v>
      </c>
      <c r="J797" s="38">
        <v>202207</v>
      </c>
    </row>
    <row r="798" spans="1:10" ht="12" customHeight="1" x14ac:dyDescent="0.25">
      <c r="A798" s="6">
        <v>44760</v>
      </c>
      <c r="B798" s="7">
        <v>143266973</v>
      </c>
      <c r="C798" s="3">
        <v>5540246176294</v>
      </c>
      <c r="D798" s="6">
        <v>44762</v>
      </c>
      <c r="E798" s="8">
        <v>743</v>
      </c>
      <c r="F798" s="30" t="str">
        <f>VLOOKUP(Commandes[[#This Row],[Article Commande]],'Catégorie des articles'!A:D,4,0)</f>
        <v>CREMERIE</v>
      </c>
      <c r="G798" s="38">
        <v>202207</v>
      </c>
      <c r="H798" s="37" t="str">
        <f>Commandes[[#This Row],[Num CDE]]&amp;Commandes[[#This Row],[AnnéeMois]]</f>
        <v>143266973202207</v>
      </c>
      <c r="I798" t="str">
        <f>Commandes[[#This Row],[AnnéeMois]]&amp;Commandes[[#This Row],[Famille de Produit]]</f>
        <v>202207CREMERIE</v>
      </c>
      <c r="J798" s="38">
        <v>202207</v>
      </c>
    </row>
    <row r="799" spans="1:10" ht="12" customHeight="1" x14ac:dyDescent="0.25">
      <c r="A799" s="9">
        <v>44760</v>
      </c>
      <c r="B799" s="10">
        <v>143266973</v>
      </c>
      <c r="C799" s="3">
        <v>5540246176295</v>
      </c>
      <c r="D799" s="9">
        <v>44762</v>
      </c>
      <c r="E799" s="11">
        <v>2970</v>
      </c>
      <c r="F799" s="30" t="str">
        <f>VLOOKUP(Commandes[[#This Row],[Article Commande]],'Catégorie des articles'!A:D,4,0)</f>
        <v>CREMERIE</v>
      </c>
      <c r="G799" s="38">
        <v>202207</v>
      </c>
      <c r="H799" s="37" t="str">
        <f>Commandes[[#This Row],[Num CDE]]&amp;Commandes[[#This Row],[AnnéeMois]]</f>
        <v>143266973202207</v>
      </c>
      <c r="I799" t="str">
        <f>Commandes[[#This Row],[AnnéeMois]]&amp;Commandes[[#This Row],[Famille de Produit]]</f>
        <v>202207CREMERIE</v>
      </c>
      <c r="J799" s="38">
        <v>202207</v>
      </c>
    </row>
    <row r="800" spans="1:10" ht="12" customHeight="1" x14ac:dyDescent="0.25">
      <c r="A800" s="6">
        <v>44760</v>
      </c>
      <c r="B800" s="7">
        <v>143266980</v>
      </c>
      <c r="C800" s="3">
        <v>5540246183558</v>
      </c>
      <c r="D800" s="6">
        <v>44766</v>
      </c>
      <c r="E800" s="8">
        <v>1300</v>
      </c>
      <c r="F800" s="30" t="str">
        <f>VLOOKUP(Commandes[[#This Row],[Article Commande]],'Catégorie des articles'!A:D,4,0)</f>
        <v>MIX LEGUMES</v>
      </c>
      <c r="G800" s="38">
        <v>202207</v>
      </c>
      <c r="H800" s="37" t="str">
        <f>Commandes[[#This Row],[Num CDE]]&amp;Commandes[[#This Row],[AnnéeMois]]</f>
        <v>143266980202207</v>
      </c>
      <c r="I800" t="str">
        <f>Commandes[[#This Row],[AnnéeMois]]&amp;Commandes[[#This Row],[Famille de Produit]]</f>
        <v>202207MIX LEGUMES</v>
      </c>
      <c r="J800" s="38">
        <v>202207</v>
      </c>
    </row>
    <row r="801" spans="1:10" ht="12" customHeight="1" x14ac:dyDescent="0.25">
      <c r="A801" s="6">
        <v>44761</v>
      </c>
      <c r="B801" s="7">
        <v>143266988</v>
      </c>
      <c r="C801" s="3">
        <v>5540246172978</v>
      </c>
      <c r="D801" s="6">
        <v>44763</v>
      </c>
      <c r="E801" s="8">
        <v>1671</v>
      </c>
      <c r="F801" s="30" t="str">
        <f>VLOOKUP(Commandes[[#This Row],[Article Commande]],'Catégorie des articles'!A:D,4,0)</f>
        <v>CREMERIE</v>
      </c>
      <c r="G801" s="38">
        <v>202207</v>
      </c>
      <c r="H801" s="37" t="str">
        <f>Commandes[[#This Row],[Num CDE]]&amp;Commandes[[#This Row],[AnnéeMois]]</f>
        <v>143266988202207</v>
      </c>
      <c r="I801" t="str">
        <f>Commandes[[#This Row],[AnnéeMois]]&amp;Commandes[[#This Row],[Famille de Produit]]</f>
        <v>202207CREMERIE</v>
      </c>
      <c r="J801" s="38">
        <v>202207</v>
      </c>
    </row>
    <row r="802" spans="1:10" ht="12" customHeight="1" x14ac:dyDescent="0.25">
      <c r="A802" s="6">
        <v>44761</v>
      </c>
      <c r="B802" s="7">
        <v>143266988</v>
      </c>
      <c r="C802" s="3">
        <v>5540246176699</v>
      </c>
      <c r="D802" s="6">
        <v>44763</v>
      </c>
      <c r="E802" s="8">
        <v>1044</v>
      </c>
      <c r="F802" s="30" t="str">
        <f>VLOOKUP(Commandes[[#This Row],[Article Commande]],'Catégorie des articles'!A:D,4,0)</f>
        <v>CREMERIE</v>
      </c>
      <c r="G802" s="38">
        <v>202207</v>
      </c>
      <c r="H802" s="37" t="str">
        <f>Commandes[[#This Row],[Num CDE]]&amp;Commandes[[#This Row],[AnnéeMois]]</f>
        <v>143266988202207</v>
      </c>
      <c r="I802" t="str">
        <f>Commandes[[#This Row],[AnnéeMois]]&amp;Commandes[[#This Row],[Famille de Produit]]</f>
        <v>202207CREMERIE</v>
      </c>
      <c r="J802" s="38">
        <v>202207</v>
      </c>
    </row>
    <row r="803" spans="1:10" ht="12" customHeight="1" x14ac:dyDescent="0.25">
      <c r="A803" s="6">
        <v>44761</v>
      </c>
      <c r="B803" s="7">
        <v>143266989</v>
      </c>
      <c r="C803" s="3">
        <v>5540246176294</v>
      </c>
      <c r="D803" s="6">
        <v>44763</v>
      </c>
      <c r="E803" s="8">
        <v>743</v>
      </c>
      <c r="F803" s="30" t="str">
        <f>VLOOKUP(Commandes[[#This Row],[Article Commande]],'Catégorie des articles'!A:D,4,0)</f>
        <v>CREMERIE</v>
      </c>
      <c r="G803" s="38">
        <v>202207</v>
      </c>
      <c r="H803" s="37" t="str">
        <f>Commandes[[#This Row],[Num CDE]]&amp;Commandes[[#This Row],[AnnéeMois]]</f>
        <v>143266989202207</v>
      </c>
      <c r="I803" t="str">
        <f>Commandes[[#This Row],[AnnéeMois]]&amp;Commandes[[#This Row],[Famille de Produit]]</f>
        <v>202207CREMERIE</v>
      </c>
      <c r="J803" s="38">
        <v>202207</v>
      </c>
    </row>
    <row r="804" spans="1:10" ht="12" customHeight="1" x14ac:dyDescent="0.25">
      <c r="A804" s="9">
        <v>44761</v>
      </c>
      <c r="B804" s="10">
        <v>143266989</v>
      </c>
      <c r="C804" s="3">
        <v>5540246176295</v>
      </c>
      <c r="D804" s="9">
        <v>44763</v>
      </c>
      <c r="E804" s="11">
        <v>3712</v>
      </c>
      <c r="F804" s="30" t="str">
        <f>VLOOKUP(Commandes[[#This Row],[Article Commande]],'Catégorie des articles'!A:D,4,0)</f>
        <v>CREMERIE</v>
      </c>
      <c r="G804" s="38">
        <v>202207</v>
      </c>
      <c r="H804" s="37" t="str">
        <f>Commandes[[#This Row],[Num CDE]]&amp;Commandes[[#This Row],[AnnéeMois]]</f>
        <v>143266989202207</v>
      </c>
      <c r="I804" t="str">
        <f>Commandes[[#This Row],[AnnéeMois]]&amp;Commandes[[#This Row],[Famille de Produit]]</f>
        <v>202207CREMERIE</v>
      </c>
      <c r="J804" s="38">
        <v>202207</v>
      </c>
    </row>
    <row r="805" spans="1:10" ht="12" customHeight="1" x14ac:dyDescent="0.25">
      <c r="A805" s="6">
        <v>44762</v>
      </c>
      <c r="B805" s="7">
        <v>143267002</v>
      </c>
      <c r="C805" s="3">
        <v>5540246172978</v>
      </c>
      <c r="D805" s="6">
        <v>44766</v>
      </c>
      <c r="E805" s="8">
        <v>836</v>
      </c>
      <c r="F805" s="30" t="str">
        <f>VLOOKUP(Commandes[[#This Row],[Article Commande]],'Catégorie des articles'!A:D,4,0)</f>
        <v>CREMERIE</v>
      </c>
      <c r="G805" s="38">
        <v>202207</v>
      </c>
      <c r="H805" s="37" t="str">
        <f>Commandes[[#This Row],[Num CDE]]&amp;Commandes[[#This Row],[AnnéeMois]]</f>
        <v>143267002202207</v>
      </c>
      <c r="I805" t="str">
        <f>Commandes[[#This Row],[AnnéeMois]]&amp;Commandes[[#This Row],[Famille de Produit]]</f>
        <v>202207CREMERIE</v>
      </c>
      <c r="J805" s="38">
        <v>202207</v>
      </c>
    </row>
    <row r="806" spans="1:10" ht="12" customHeight="1" x14ac:dyDescent="0.25">
      <c r="A806" s="9">
        <v>44762</v>
      </c>
      <c r="B806" s="10">
        <v>143267002</v>
      </c>
      <c r="C806" s="3">
        <v>5540246174174</v>
      </c>
      <c r="D806" s="9">
        <v>44766</v>
      </c>
      <c r="E806" s="11">
        <v>232</v>
      </c>
      <c r="F806" s="30" t="str">
        <f>VLOOKUP(Commandes[[#This Row],[Article Commande]],'Catégorie des articles'!A:D,4,0)</f>
        <v>CREMERIE</v>
      </c>
      <c r="G806" s="38">
        <v>202207</v>
      </c>
      <c r="H806" s="37" t="str">
        <f>Commandes[[#This Row],[Num CDE]]&amp;Commandes[[#This Row],[AnnéeMois]]</f>
        <v>143267002202207</v>
      </c>
      <c r="I806" t="str">
        <f>Commandes[[#This Row],[AnnéeMois]]&amp;Commandes[[#This Row],[Famille de Produit]]</f>
        <v>202207CREMERIE</v>
      </c>
      <c r="J806" s="38">
        <v>202207</v>
      </c>
    </row>
    <row r="807" spans="1:10" ht="12" customHeight="1" x14ac:dyDescent="0.25">
      <c r="A807" s="9">
        <v>44762</v>
      </c>
      <c r="B807" s="10">
        <v>143267002</v>
      </c>
      <c r="C807" s="3">
        <v>5540246188175</v>
      </c>
      <c r="D807" s="9">
        <v>44766</v>
      </c>
      <c r="E807" s="11">
        <v>116</v>
      </c>
      <c r="F807" s="30" t="str">
        <f>VLOOKUP(Commandes[[#This Row],[Article Commande]],'Catégorie des articles'!A:D,4,0)</f>
        <v>CREMERIE</v>
      </c>
      <c r="G807" s="38">
        <v>202207</v>
      </c>
      <c r="H807" s="37" t="str">
        <f>Commandes[[#This Row],[Num CDE]]&amp;Commandes[[#This Row],[AnnéeMois]]</f>
        <v>143267002202207</v>
      </c>
      <c r="I807" t="str">
        <f>Commandes[[#This Row],[AnnéeMois]]&amp;Commandes[[#This Row],[Famille de Produit]]</f>
        <v>202207CREMERIE</v>
      </c>
      <c r="J807" s="38">
        <v>202207</v>
      </c>
    </row>
    <row r="808" spans="1:10" ht="12" customHeight="1" x14ac:dyDescent="0.25">
      <c r="A808" s="6">
        <v>44762</v>
      </c>
      <c r="B808" s="7">
        <v>143267004</v>
      </c>
      <c r="C808" s="3">
        <v>5540246171933</v>
      </c>
      <c r="D808" s="6">
        <v>44766</v>
      </c>
      <c r="E808" s="8">
        <v>557</v>
      </c>
      <c r="F808" s="30" t="str">
        <f>VLOOKUP(Commandes[[#This Row],[Article Commande]],'Catégorie des articles'!A:D,4,0)</f>
        <v>CREMERIE</v>
      </c>
      <c r="G808" s="38">
        <v>202207</v>
      </c>
      <c r="H808" s="37" t="str">
        <f>Commandes[[#This Row],[Num CDE]]&amp;Commandes[[#This Row],[AnnéeMois]]</f>
        <v>143267004202207</v>
      </c>
      <c r="I808" t="str">
        <f>Commandes[[#This Row],[AnnéeMois]]&amp;Commandes[[#This Row],[Famille de Produit]]</f>
        <v>202207CREMERIE</v>
      </c>
      <c r="J808" s="38">
        <v>202207</v>
      </c>
    </row>
    <row r="809" spans="1:10" ht="12" customHeight="1" x14ac:dyDescent="0.25">
      <c r="A809" s="6">
        <v>44762</v>
      </c>
      <c r="B809" s="7">
        <v>143267004</v>
      </c>
      <c r="C809" s="3">
        <v>5540246188200</v>
      </c>
      <c r="D809" s="6">
        <v>44766</v>
      </c>
      <c r="E809" s="8">
        <v>372</v>
      </c>
      <c r="F809" s="30" t="str">
        <f>VLOOKUP(Commandes[[#This Row],[Article Commande]],'Catégorie des articles'!A:D,4,0)</f>
        <v>CREMERIE</v>
      </c>
      <c r="G809" s="38">
        <v>202207</v>
      </c>
      <c r="H809" s="37" t="str">
        <f>Commandes[[#This Row],[Num CDE]]&amp;Commandes[[#This Row],[AnnéeMois]]</f>
        <v>143267004202207</v>
      </c>
      <c r="I809" t="str">
        <f>Commandes[[#This Row],[AnnéeMois]]&amp;Commandes[[#This Row],[Famille de Produit]]</f>
        <v>202207CREMERIE</v>
      </c>
      <c r="J809" s="38">
        <v>202207</v>
      </c>
    </row>
    <row r="810" spans="1:10" ht="12" customHeight="1" x14ac:dyDescent="0.25">
      <c r="A810" s="6">
        <v>44762</v>
      </c>
      <c r="B810" s="7">
        <v>143267009</v>
      </c>
      <c r="C810" s="3">
        <v>5540246188583</v>
      </c>
      <c r="D810" s="6">
        <v>44766</v>
      </c>
      <c r="E810" s="8">
        <v>2228</v>
      </c>
      <c r="F810" s="30" t="str">
        <f>VLOOKUP(Commandes[[#This Row],[Article Commande]],'Catégorie des articles'!A:D,4,0)</f>
        <v>BOULANGERIE</v>
      </c>
      <c r="G810" s="38">
        <v>202207</v>
      </c>
      <c r="H810" s="37" t="str">
        <f>Commandes[[#This Row],[Num CDE]]&amp;Commandes[[#This Row],[AnnéeMois]]</f>
        <v>143267009202207</v>
      </c>
      <c r="I810" t="str">
        <f>Commandes[[#This Row],[AnnéeMois]]&amp;Commandes[[#This Row],[Famille de Produit]]</f>
        <v>202207BOULANGERIE</v>
      </c>
      <c r="J810" s="38">
        <v>202207</v>
      </c>
    </row>
    <row r="811" spans="1:10" ht="12" customHeight="1" x14ac:dyDescent="0.25">
      <c r="A811" s="9">
        <v>44762</v>
      </c>
      <c r="B811" s="10">
        <v>143267010</v>
      </c>
      <c r="C811" s="3">
        <v>5540246170256</v>
      </c>
      <c r="D811" s="9">
        <v>44775</v>
      </c>
      <c r="E811" s="11">
        <v>1940</v>
      </c>
      <c r="F811" s="30" t="str">
        <f>VLOOKUP(Commandes[[#This Row],[Article Commande]],'Catégorie des articles'!A:D,4,0)</f>
        <v>BOULANGERIE</v>
      </c>
      <c r="G811" s="38">
        <v>202207</v>
      </c>
      <c r="H811" s="37" t="str">
        <f>Commandes[[#This Row],[Num CDE]]&amp;Commandes[[#This Row],[AnnéeMois]]</f>
        <v>143267010202207</v>
      </c>
      <c r="I811" t="str">
        <f>Commandes[[#This Row],[AnnéeMois]]&amp;Commandes[[#This Row],[Famille de Produit]]</f>
        <v>202207BOULANGERIE</v>
      </c>
      <c r="J811" s="38">
        <v>202207</v>
      </c>
    </row>
    <row r="812" spans="1:10" ht="12" customHeight="1" x14ac:dyDescent="0.25">
      <c r="A812" s="6">
        <v>44762</v>
      </c>
      <c r="B812" s="7">
        <v>143267010</v>
      </c>
      <c r="C812" s="3">
        <v>5540246171888</v>
      </c>
      <c r="D812" s="6">
        <v>44775</v>
      </c>
      <c r="E812" s="8">
        <v>1040</v>
      </c>
      <c r="F812" s="30" t="str">
        <f>VLOOKUP(Commandes[[#This Row],[Article Commande]],'Catégorie des articles'!A:D,4,0)</f>
        <v>BOULANGERIE</v>
      </c>
      <c r="G812" s="38">
        <v>202207</v>
      </c>
      <c r="H812" s="37" t="str">
        <f>Commandes[[#This Row],[Num CDE]]&amp;Commandes[[#This Row],[AnnéeMois]]</f>
        <v>143267010202207</v>
      </c>
      <c r="I812" t="str">
        <f>Commandes[[#This Row],[AnnéeMois]]&amp;Commandes[[#This Row],[Famille de Produit]]</f>
        <v>202207BOULANGERIE</v>
      </c>
      <c r="J812" s="38">
        <v>202207</v>
      </c>
    </row>
    <row r="813" spans="1:10" ht="12" customHeight="1" x14ac:dyDescent="0.25">
      <c r="A813" s="9">
        <v>44763</v>
      </c>
      <c r="B813" s="10">
        <v>143267030</v>
      </c>
      <c r="C813" s="3">
        <v>5540246171933</v>
      </c>
      <c r="D813" s="9">
        <v>44767</v>
      </c>
      <c r="E813" s="11">
        <v>279</v>
      </c>
      <c r="F813" s="30" t="str">
        <f>VLOOKUP(Commandes[[#This Row],[Article Commande]],'Catégorie des articles'!A:D,4,0)</f>
        <v>CREMERIE</v>
      </c>
      <c r="G813" s="38">
        <v>202207</v>
      </c>
      <c r="H813" s="37" t="str">
        <f>Commandes[[#This Row],[Num CDE]]&amp;Commandes[[#This Row],[AnnéeMois]]</f>
        <v>143267030202207</v>
      </c>
      <c r="I813" t="str">
        <f>Commandes[[#This Row],[AnnéeMois]]&amp;Commandes[[#This Row],[Famille de Produit]]</f>
        <v>202207CREMERIE</v>
      </c>
      <c r="J813" s="38">
        <v>202207</v>
      </c>
    </row>
    <row r="814" spans="1:10" ht="12" customHeight="1" x14ac:dyDescent="0.25">
      <c r="A814" s="6">
        <v>44763</v>
      </c>
      <c r="B814" s="7">
        <v>143267030</v>
      </c>
      <c r="C814" s="3">
        <v>5540246188200</v>
      </c>
      <c r="D814" s="6">
        <v>44767</v>
      </c>
      <c r="E814" s="8">
        <v>372</v>
      </c>
      <c r="F814" s="30" t="str">
        <f>VLOOKUP(Commandes[[#This Row],[Article Commande]],'Catégorie des articles'!A:D,4,0)</f>
        <v>CREMERIE</v>
      </c>
      <c r="G814" s="38">
        <v>202207</v>
      </c>
      <c r="H814" s="37" t="str">
        <f>Commandes[[#This Row],[Num CDE]]&amp;Commandes[[#This Row],[AnnéeMois]]</f>
        <v>143267030202207</v>
      </c>
      <c r="I814" t="str">
        <f>Commandes[[#This Row],[AnnéeMois]]&amp;Commandes[[#This Row],[Famille de Produit]]</f>
        <v>202207CREMERIE</v>
      </c>
      <c r="J814" s="38">
        <v>202207</v>
      </c>
    </row>
    <row r="815" spans="1:10" ht="12" customHeight="1" x14ac:dyDescent="0.25">
      <c r="A815" s="9">
        <v>44763</v>
      </c>
      <c r="B815" s="10">
        <v>143267031</v>
      </c>
      <c r="C815" s="3">
        <v>5540246174174</v>
      </c>
      <c r="D815" s="9">
        <v>44767</v>
      </c>
      <c r="E815" s="11">
        <v>232</v>
      </c>
      <c r="F815" s="30" t="str">
        <f>VLOOKUP(Commandes[[#This Row],[Article Commande]],'Catégorie des articles'!A:D,4,0)</f>
        <v>CREMERIE</v>
      </c>
      <c r="G815" s="38">
        <v>202207</v>
      </c>
      <c r="H815" s="37" t="str">
        <f>Commandes[[#This Row],[Num CDE]]&amp;Commandes[[#This Row],[AnnéeMois]]</f>
        <v>143267031202207</v>
      </c>
      <c r="I815" t="str">
        <f>Commandes[[#This Row],[AnnéeMois]]&amp;Commandes[[#This Row],[Famille de Produit]]</f>
        <v>202207CREMERIE</v>
      </c>
      <c r="J815" s="38">
        <v>202207</v>
      </c>
    </row>
    <row r="816" spans="1:10" ht="12" customHeight="1" x14ac:dyDescent="0.25">
      <c r="A816" s="9">
        <v>44763</v>
      </c>
      <c r="B816" s="10">
        <v>143267031</v>
      </c>
      <c r="C816" s="3">
        <v>5540246176699</v>
      </c>
      <c r="D816" s="9">
        <v>44767</v>
      </c>
      <c r="E816" s="11">
        <v>2088</v>
      </c>
      <c r="F816" s="30" t="str">
        <f>VLOOKUP(Commandes[[#This Row],[Article Commande]],'Catégorie des articles'!A:D,4,0)</f>
        <v>CREMERIE</v>
      </c>
      <c r="G816" s="38">
        <v>202207</v>
      </c>
      <c r="H816" s="37" t="str">
        <f>Commandes[[#This Row],[Num CDE]]&amp;Commandes[[#This Row],[AnnéeMois]]</f>
        <v>143267031202207</v>
      </c>
      <c r="I816" t="str">
        <f>Commandes[[#This Row],[AnnéeMois]]&amp;Commandes[[#This Row],[Famille de Produit]]</f>
        <v>202207CREMERIE</v>
      </c>
      <c r="J816" s="38">
        <v>202207</v>
      </c>
    </row>
    <row r="817" spans="1:10" ht="12" customHeight="1" x14ac:dyDescent="0.25">
      <c r="A817" s="6">
        <v>44763</v>
      </c>
      <c r="B817" s="7">
        <v>143267033</v>
      </c>
      <c r="C817" s="3">
        <v>5540246175047</v>
      </c>
      <c r="D817" s="6">
        <v>44776</v>
      </c>
      <c r="E817" s="8">
        <v>209</v>
      </c>
      <c r="F817" s="30" t="str">
        <f>VLOOKUP(Commandes[[#This Row],[Article Commande]],'Catégorie des articles'!A:D,4,0)</f>
        <v>CREMERIE</v>
      </c>
      <c r="G817" s="38">
        <v>202207</v>
      </c>
      <c r="H817" s="37" t="str">
        <f>Commandes[[#This Row],[Num CDE]]&amp;Commandes[[#This Row],[AnnéeMois]]</f>
        <v>143267033202207</v>
      </c>
      <c r="I817" t="str">
        <f>Commandes[[#This Row],[AnnéeMois]]&amp;Commandes[[#This Row],[Famille de Produit]]</f>
        <v>202207CREMERIE</v>
      </c>
      <c r="J817" s="38">
        <v>202207</v>
      </c>
    </row>
    <row r="818" spans="1:10" ht="12" customHeight="1" x14ac:dyDescent="0.25">
      <c r="A818" s="9">
        <v>44763</v>
      </c>
      <c r="B818" s="10">
        <v>143267033</v>
      </c>
      <c r="C818" s="3">
        <v>5540246175049</v>
      </c>
      <c r="D818" s="9">
        <v>44776</v>
      </c>
      <c r="E818" s="11">
        <v>279</v>
      </c>
      <c r="F818" s="30" t="str">
        <f>VLOOKUP(Commandes[[#This Row],[Article Commande]],'Catégorie des articles'!A:D,4,0)</f>
        <v>CREMERIE</v>
      </c>
      <c r="G818" s="38">
        <v>202207</v>
      </c>
      <c r="H818" s="37" t="str">
        <f>Commandes[[#This Row],[Num CDE]]&amp;Commandes[[#This Row],[AnnéeMois]]</f>
        <v>143267033202207</v>
      </c>
      <c r="I818" t="str">
        <f>Commandes[[#This Row],[AnnéeMois]]&amp;Commandes[[#This Row],[Famille de Produit]]</f>
        <v>202207CREMERIE</v>
      </c>
      <c r="J818" s="38">
        <v>202207</v>
      </c>
    </row>
    <row r="819" spans="1:10" ht="12" customHeight="1" x14ac:dyDescent="0.25">
      <c r="A819" s="6">
        <v>44763</v>
      </c>
      <c r="B819" s="7">
        <v>143267039</v>
      </c>
      <c r="C819" s="3">
        <v>5540246194330</v>
      </c>
      <c r="D819" s="6">
        <v>44775</v>
      </c>
      <c r="E819" s="8">
        <v>13753</v>
      </c>
      <c r="F819" s="30" t="str">
        <f>VLOOKUP(Commandes[[#This Row],[Article Commande]],'Catégorie des articles'!A:D,4,0)</f>
        <v>MIX LEGUMES</v>
      </c>
      <c r="G819" s="38">
        <v>202207</v>
      </c>
      <c r="H819" s="37" t="str">
        <f>Commandes[[#This Row],[Num CDE]]&amp;Commandes[[#This Row],[AnnéeMois]]</f>
        <v>143267039202207</v>
      </c>
      <c r="I819" t="str">
        <f>Commandes[[#This Row],[AnnéeMois]]&amp;Commandes[[#This Row],[Famille de Produit]]</f>
        <v>202207MIX LEGUMES</v>
      </c>
      <c r="J819" s="38">
        <v>202207</v>
      </c>
    </row>
    <row r="820" spans="1:10" ht="12" customHeight="1" x14ac:dyDescent="0.25">
      <c r="A820" s="6">
        <v>44766</v>
      </c>
      <c r="B820" s="7">
        <v>143277052</v>
      </c>
      <c r="C820" s="3">
        <v>5540246172978</v>
      </c>
      <c r="D820" s="6">
        <v>44768</v>
      </c>
      <c r="E820" s="8">
        <v>836</v>
      </c>
      <c r="F820" s="30" t="str">
        <f>VLOOKUP(Commandes[[#This Row],[Article Commande]],'Catégorie des articles'!A:D,4,0)</f>
        <v>CREMERIE</v>
      </c>
      <c r="G820" s="38">
        <v>202207</v>
      </c>
      <c r="H820" s="37" t="str">
        <f>Commandes[[#This Row],[Num CDE]]&amp;Commandes[[#This Row],[AnnéeMois]]</f>
        <v>143277052202207</v>
      </c>
      <c r="I820" t="str">
        <f>Commandes[[#This Row],[AnnéeMois]]&amp;Commandes[[#This Row],[Famille de Produit]]</f>
        <v>202207CREMERIE</v>
      </c>
      <c r="J820" s="38">
        <v>202207</v>
      </c>
    </row>
    <row r="821" spans="1:10" ht="12" customHeight="1" x14ac:dyDescent="0.25">
      <c r="A821" s="6">
        <v>44766</v>
      </c>
      <c r="B821" s="7">
        <v>143277052</v>
      </c>
      <c r="C821" s="3">
        <v>5540246174174</v>
      </c>
      <c r="D821" s="6">
        <v>44768</v>
      </c>
      <c r="E821" s="8">
        <v>464</v>
      </c>
      <c r="F821" s="30" t="str">
        <f>VLOOKUP(Commandes[[#This Row],[Article Commande]],'Catégorie des articles'!A:D,4,0)</f>
        <v>CREMERIE</v>
      </c>
      <c r="G821" s="38">
        <v>202207</v>
      </c>
      <c r="H821" s="37" t="str">
        <f>Commandes[[#This Row],[Num CDE]]&amp;Commandes[[#This Row],[AnnéeMois]]</f>
        <v>143277052202207</v>
      </c>
      <c r="I821" t="str">
        <f>Commandes[[#This Row],[AnnéeMois]]&amp;Commandes[[#This Row],[Famille de Produit]]</f>
        <v>202207CREMERIE</v>
      </c>
      <c r="J821" s="38">
        <v>202207</v>
      </c>
    </row>
    <row r="822" spans="1:10" ht="12" customHeight="1" x14ac:dyDescent="0.25">
      <c r="A822" s="6">
        <v>44766</v>
      </c>
      <c r="B822" s="7">
        <v>143277052</v>
      </c>
      <c r="C822" s="3">
        <v>5540246176699</v>
      </c>
      <c r="D822" s="6">
        <v>44768</v>
      </c>
      <c r="E822" s="8">
        <v>2088</v>
      </c>
      <c r="F822" s="30" t="str">
        <f>VLOOKUP(Commandes[[#This Row],[Article Commande]],'Catégorie des articles'!A:D,4,0)</f>
        <v>CREMERIE</v>
      </c>
      <c r="G822" s="38">
        <v>202207</v>
      </c>
      <c r="H822" s="37" t="str">
        <f>Commandes[[#This Row],[Num CDE]]&amp;Commandes[[#This Row],[AnnéeMois]]</f>
        <v>143277052202207</v>
      </c>
      <c r="I822" t="str">
        <f>Commandes[[#This Row],[AnnéeMois]]&amp;Commandes[[#This Row],[Famille de Produit]]</f>
        <v>202207CREMERIE</v>
      </c>
      <c r="J822" s="38">
        <v>202207</v>
      </c>
    </row>
    <row r="823" spans="1:10" ht="12" customHeight="1" x14ac:dyDescent="0.25">
      <c r="A823" s="6">
        <v>44766</v>
      </c>
      <c r="B823" s="7">
        <v>143277053</v>
      </c>
      <c r="C823" s="3">
        <v>5540246171933</v>
      </c>
      <c r="D823" s="6">
        <v>44768</v>
      </c>
      <c r="E823" s="8">
        <v>1114</v>
      </c>
      <c r="F823" s="30" t="str">
        <f>VLOOKUP(Commandes[[#This Row],[Article Commande]],'Catégorie des articles'!A:D,4,0)</f>
        <v>CREMERIE</v>
      </c>
      <c r="G823" s="38">
        <v>202207</v>
      </c>
      <c r="H823" s="37" t="str">
        <f>Commandes[[#This Row],[Num CDE]]&amp;Commandes[[#This Row],[AnnéeMois]]</f>
        <v>143277053202207</v>
      </c>
      <c r="I823" t="str">
        <f>Commandes[[#This Row],[AnnéeMois]]&amp;Commandes[[#This Row],[Famille de Produit]]</f>
        <v>202207CREMERIE</v>
      </c>
      <c r="J823" s="38">
        <v>202207</v>
      </c>
    </row>
    <row r="824" spans="1:10" ht="12" customHeight="1" x14ac:dyDescent="0.25">
      <c r="A824" s="6">
        <v>44766</v>
      </c>
      <c r="B824" s="7">
        <v>143277053</v>
      </c>
      <c r="C824" s="3">
        <v>5540246188200</v>
      </c>
      <c r="D824" s="6">
        <v>44768</v>
      </c>
      <c r="E824" s="8">
        <v>743</v>
      </c>
      <c r="F824" s="30" t="str">
        <f>VLOOKUP(Commandes[[#This Row],[Article Commande]],'Catégorie des articles'!A:D,4,0)</f>
        <v>CREMERIE</v>
      </c>
      <c r="G824" s="38">
        <v>202207</v>
      </c>
      <c r="H824" s="37" t="str">
        <f>Commandes[[#This Row],[Num CDE]]&amp;Commandes[[#This Row],[AnnéeMois]]</f>
        <v>143277053202207</v>
      </c>
      <c r="I824" t="str">
        <f>Commandes[[#This Row],[AnnéeMois]]&amp;Commandes[[#This Row],[Famille de Produit]]</f>
        <v>202207CREMERIE</v>
      </c>
      <c r="J824" s="38">
        <v>202207</v>
      </c>
    </row>
    <row r="825" spans="1:10" ht="12" customHeight="1" x14ac:dyDescent="0.25">
      <c r="A825" s="6">
        <v>44766</v>
      </c>
      <c r="B825" s="7">
        <v>143277067</v>
      </c>
      <c r="C825" s="3">
        <v>5540246192209</v>
      </c>
      <c r="D825" s="6">
        <v>44777</v>
      </c>
      <c r="E825" s="8">
        <v>1114</v>
      </c>
      <c r="F825" s="30" t="str">
        <f>VLOOKUP(Commandes[[#This Row],[Article Commande]],'Catégorie des articles'!A:D,4,0)</f>
        <v>MIX LEGUMES</v>
      </c>
      <c r="G825" s="38">
        <v>202207</v>
      </c>
      <c r="H825" s="37" t="str">
        <f>Commandes[[#This Row],[Num CDE]]&amp;Commandes[[#This Row],[AnnéeMois]]</f>
        <v>143277067202207</v>
      </c>
      <c r="I825" t="str">
        <f>Commandes[[#This Row],[AnnéeMois]]&amp;Commandes[[#This Row],[Famille de Produit]]</f>
        <v>202207MIX LEGUMES</v>
      </c>
      <c r="J825" s="38">
        <v>202207</v>
      </c>
    </row>
    <row r="826" spans="1:10" ht="12" customHeight="1" x14ac:dyDescent="0.25">
      <c r="A826" s="6">
        <v>44767</v>
      </c>
      <c r="B826" s="7">
        <v>143277074</v>
      </c>
      <c r="C826" s="3">
        <v>5540246188200</v>
      </c>
      <c r="D826" s="6">
        <v>44769</v>
      </c>
      <c r="E826" s="8">
        <v>372</v>
      </c>
      <c r="F826" s="30" t="str">
        <f>VLOOKUP(Commandes[[#This Row],[Article Commande]],'Catégorie des articles'!A:D,4,0)</f>
        <v>CREMERIE</v>
      </c>
      <c r="G826" s="38">
        <v>202207</v>
      </c>
      <c r="H826" s="37" t="str">
        <f>Commandes[[#This Row],[Num CDE]]&amp;Commandes[[#This Row],[AnnéeMois]]</f>
        <v>143277074202207</v>
      </c>
      <c r="I826" t="str">
        <f>Commandes[[#This Row],[AnnéeMois]]&amp;Commandes[[#This Row],[Famille de Produit]]</f>
        <v>202207CREMERIE</v>
      </c>
      <c r="J826" s="38">
        <v>202207</v>
      </c>
    </row>
    <row r="827" spans="1:10" ht="12" customHeight="1" x14ac:dyDescent="0.25">
      <c r="A827" s="9">
        <v>44767</v>
      </c>
      <c r="B827" s="10">
        <v>143277075</v>
      </c>
      <c r="C827" s="3">
        <v>5540246186325</v>
      </c>
      <c r="D827" s="9">
        <v>44771</v>
      </c>
      <c r="E827" s="11">
        <v>418</v>
      </c>
      <c r="F827" s="30" t="str">
        <f>VLOOKUP(Commandes[[#This Row],[Article Commande]],'Catégorie des articles'!A:D,4,0)</f>
        <v>CREMERIE</v>
      </c>
      <c r="G827" s="38">
        <v>202207</v>
      </c>
      <c r="H827" s="37" t="str">
        <f>Commandes[[#This Row],[Num CDE]]&amp;Commandes[[#This Row],[AnnéeMois]]</f>
        <v>143277075202207</v>
      </c>
      <c r="I827" t="str">
        <f>Commandes[[#This Row],[AnnéeMois]]&amp;Commandes[[#This Row],[Famille de Produit]]</f>
        <v>202207CREMERIE</v>
      </c>
      <c r="J827" s="38">
        <v>202207</v>
      </c>
    </row>
    <row r="828" spans="1:10" ht="12" customHeight="1" x14ac:dyDescent="0.25">
      <c r="A828" s="6">
        <v>44768</v>
      </c>
      <c r="B828" s="7">
        <v>143277088</v>
      </c>
      <c r="C828" s="3">
        <v>5540246176294</v>
      </c>
      <c r="D828" s="6">
        <v>44770</v>
      </c>
      <c r="E828" s="8">
        <v>1114</v>
      </c>
      <c r="F828" s="30" t="str">
        <f>VLOOKUP(Commandes[[#This Row],[Article Commande]],'Catégorie des articles'!A:D,4,0)</f>
        <v>CREMERIE</v>
      </c>
      <c r="G828" s="38">
        <v>202207</v>
      </c>
      <c r="H828" s="37" t="str">
        <f>Commandes[[#This Row],[Num CDE]]&amp;Commandes[[#This Row],[AnnéeMois]]</f>
        <v>143277088202207</v>
      </c>
      <c r="I828" t="str">
        <f>Commandes[[#This Row],[AnnéeMois]]&amp;Commandes[[#This Row],[Famille de Produit]]</f>
        <v>202207CREMERIE</v>
      </c>
      <c r="J828" s="38">
        <v>202207</v>
      </c>
    </row>
    <row r="829" spans="1:10" ht="12" customHeight="1" x14ac:dyDescent="0.25">
      <c r="A829" s="9">
        <v>44768</v>
      </c>
      <c r="B829" s="10">
        <v>143277088</v>
      </c>
      <c r="C829" s="3">
        <v>5540246176295</v>
      </c>
      <c r="D829" s="9">
        <v>44770</v>
      </c>
      <c r="E829" s="11">
        <v>4455</v>
      </c>
      <c r="F829" s="30" t="str">
        <f>VLOOKUP(Commandes[[#This Row],[Article Commande]],'Catégorie des articles'!A:D,4,0)</f>
        <v>CREMERIE</v>
      </c>
      <c r="G829" s="38">
        <v>202207</v>
      </c>
      <c r="H829" s="37" t="str">
        <f>Commandes[[#This Row],[Num CDE]]&amp;Commandes[[#This Row],[AnnéeMois]]</f>
        <v>143277088202207</v>
      </c>
      <c r="I829" t="str">
        <f>Commandes[[#This Row],[AnnéeMois]]&amp;Commandes[[#This Row],[Famille de Produit]]</f>
        <v>202207CREMERIE</v>
      </c>
      <c r="J829" s="38">
        <v>202207</v>
      </c>
    </row>
    <row r="830" spans="1:10" ht="12" customHeight="1" x14ac:dyDescent="0.25">
      <c r="A830" s="6">
        <v>44768</v>
      </c>
      <c r="B830" s="7">
        <v>143277088</v>
      </c>
      <c r="C830" s="3">
        <v>5540246188200</v>
      </c>
      <c r="D830" s="6">
        <v>44770</v>
      </c>
      <c r="E830" s="8">
        <v>372</v>
      </c>
      <c r="F830" s="30" t="str">
        <f>VLOOKUP(Commandes[[#This Row],[Article Commande]],'Catégorie des articles'!A:D,4,0)</f>
        <v>CREMERIE</v>
      </c>
      <c r="G830" s="38">
        <v>202207</v>
      </c>
      <c r="H830" s="37" t="str">
        <f>Commandes[[#This Row],[Num CDE]]&amp;Commandes[[#This Row],[AnnéeMois]]</f>
        <v>143277088202207</v>
      </c>
      <c r="I830" t="str">
        <f>Commandes[[#This Row],[AnnéeMois]]&amp;Commandes[[#This Row],[Famille de Produit]]</f>
        <v>202207CREMERIE</v>
      </c>
      <c r="J830" s="38">
        <v>202207</v>
      </c>
    </row>
    <row r="831" spans="1:10" ht="12" customHeight="1" x14ac:dyDescent="0.25">
      <c r="A831" s="6">
        <v>44768</v>
      </c>
      <c r="B831" s="7">
        <v>143277089</v>
      </c>
      <c r="C831" s="3">
        <v>5540246172978</v>
      </c>
      <c r="D831" s="6">
        <v>44770</v>
      </c>
      <c r="E831" s="8">
        <v>836</v>
      </c>
      <c r="F831" s="30" t="str">
        <f>VLOOKUP(Commandes[[#This Row],[Article Commande]],'Catégorie des articles'!A:D,4,0)</f>
        <v>CREMERIE</v>
      </c>
      <c r="G831" s="38">
        <v>202207</v>
      </c>
      <c r="H831" s="37" t="str">
        <f>Commandes[[#This Row],[Num CDE]]&amp;Commandes[[#This Row],[AnnéeMois]]</f>
        <v>143277089202207</v>
      </c>
      <c r="I831" t="str">
        <f>Commandes[[#This Row],[AnnéeMois]]&amp;Commandes[[#This Row],[Famille de Produit]]</f>
        <v>202207CREMERIE</v>
      </c>
      <c r="J831" s="38">
        <v>202207</v>
      </c>
    </row>
    <row r="832" spans="1:10" ht="12" customHeight="1" x14ac:dyDescent="0.25">
      <c r="A832" s="6">
        <v>44768</v>
      </c>
      <c r="B832" s="7">
        <v>143277089</v>
      </c>
      <c r="C832" s="3">
        <v>5540246174174</v>
      </c>
      <c r="D832" s="6">
        <v>44770</v>
      </c>
      <c r="E832" s="8">
        <v>232</v>
      </c>
      <c r="F832" s="30" t="str">
        <f>VLOOKUP(Commandes[[#This Row],[Article Commande]],'Catégorie des articles'!A:D,4,0)</f>
        <v>CREMERIE</v>
      </c>
      <c r="G832" s="38">
        <v>202207</v>
      </c>
      <c r="H832" s="37" t="str">
        <f>Commandes[[#This Row],[Num CDE]]&amp;Commandes[[#This Row],[AnnéeMois]]</f>
        <v>143277089202207</v>
      </c>
      <c r="I832" t="str">
        <f>Commandes[[#This Row],[AnnéeMois]]&amp;Commandes[[#This Row],[Famille de Produit]]</f>
        <v>202207CREMERIE</v>
      </c>
      <c r="J832" s="38">
        <v>202207</v>
      </c>
    </row>
    <row r="833" spans="1:10" ht="12" customHeight="1" x14ac:dyDescent="0.25">
      <c r="A833" s="9">
        <v>44768</v>
      </c>
      <c r="B833" s="10">
        <v>143277089</v>
      </c>
      <c r="C833" s="3">
        <v>5540246176699</v>
      </c>
      <c r="D833" s="9">
        <v>44770</v>
      </c>
      <c r="E833" s="11">
        <v>2088</v>
      </c>
      <c r="F833" s="30" t="str">
        <f>VLOOKUP(Commandes[[#This Row],[Article Commande]],'Catégorie des articles'!A:D,4,0)</f>
        <v>CREMERIE</v>
      </c>
      <c r="G833" s="38">
        <v>202207</v>
      </c>
      <c r="H833" s="37" t="str">
        <f>Commandes[[#This Row],[Num CDE]]&amp;Commandes[[#This Row],[AnnéeMois]]</f>
        <v>143277089202207</v>
      </c>
      <c r="I833" t="str">
        <f>Commandes[[#This Row],[AnnéeMois]]&amp;Commandes[[#This Row],[Famille de Produit]]</f>
        <v>202207CREMERIE</v>
      </c>
      <c r="J833" s="38">
        <v>202207</v>
      </c>
    </row>
    <row r="834" spans="1:10" ht="12" customHeight="1" x14ac:dyDescent="0.25">
      <c r="A834" s="9">
        <v>44768</v>
      </c>
      <c r="B834" s="10">
        <v>143277090</v>
      </c>
      <c r="C834" s="3">
        <v>5540246171759</v>
      </c>
      <c r="D834" s="9">
        <v>44774</v>
      </c>
      <c r="E834" s="11">
        <v>1253</v>
      </c>
      <c r="F834" s="30" t="str">
        <f>VLOOKUP(Commandes[[#This Row],[Article Commande]],'Catégorie des articles'!A:D,4,0)</f>
        <v>MIX LEGUMES</v>
      </c>
      <c r="G834" s="38">
        <v>202207</v>
      </c>
      <c r="H834" s="37" t="str">
        <f>Commandes[[#This Row],[Num CDE]]&amp;Commandes[[#This Row],[AnnéeMois]]</f>
        <v>143277090202207</v>
      </c>
      <c r="I834" t="str">
        <f>Commandes[[#This Row],[AnnéeMois]]&amp;Commandes[[#This Row],[Famille de Produit]]</f>
        <v>202207MIX LEGUMES</v>
      </c>
      <c r="J834" s="38">
        <v>202207</v>
      </c>
    </row>
    <row r="835" spans="1:10" ht="12" customHeight="1" x14ac:dyDescent="0.25">
      <c r="A835" s="6">
        <v>44768</v>
      </c>
      <c r="B835" s="7">
        <v>143277090</v>
      </c>
      <c r="C835" s="3">
        <v>5540246177133</v>
      </c>
      <c r="D835" s="6">
        <v>44774</v>
      </c>
      <c r="E835" s="8">
        <v>2228</v>
      </c>
      <c r="F835" s="30" t="str">
        <f>VLOOKUP(Commandes[[#This Row],[Article Commande]],'Catégorie des articles'!A:D,4,0)</f>
        <v>MIX LEGUMES</v>
      </c>
      <c r="G835" s="38">
        <v>202207</v>
      </c>
      <c r="H835" s="37" t="str">
        <f>Commandes[[#This Row],[Num CDE]]&amp;Commandes[[#This Row],[AnnéeMois]]</f>
        <v>143277090202207</v>
      </c>
      <c r="I835" t="str">
        <f>Commandes[[#This Row],[AnnéeMois]]&amp;Commandes[[#This Row],[Famille de Produit]]</f>
        <v>202207MIX LEGUMES</v>
      </c>
      <c r="J835" s="38">
        <v>202207</v>
      </c>
    </row>
    <row r="836" spans="1:10" ht="12" customHeight="1" x14ac:dyDescent="0.25">
      <c r="A836" s="9">
        <v>44768</v>
      </c>
      <c r="B836" s="10">
        <v>143277090</v>
      </c>
      <c r="C836" s="3">
        <v>5540246192148</v>
      </c>
      <c r="D836" s="9">
        <v>44774</v>
      </c>
      <c r="E836" s="11">
        <v>25056</v>
      </c>
      <c r="F836" s="30" t="str">
        <f>VLOOKUP(Commandes[[#This Row],[Article Commande]],'Catégorie des articles'!A:D,4,0)</f>
        <v>MIX LEGUMES</v>
      </c>
      <c r="G836" s="38">
        <v>202207</v>
      </c>
      <c r="H836" s="37" t="str">
        <f>Commandes[[#This Row],[Num CDE]]&amp;Commandes[[#This Row],[AnnéeMois]]</f>
        <v>143277090202207</v>
      </c>
      <c r="I836" t="str">
        <f>Commandes[[#This Row],[AnnéeMois]]&amp;Commandes[[#This Row],[Famille de Produit]]</f>
        <v>202207MIX LEGUMES</v>
      </c>
      <c r="J836" s="38">
        <v>202207</v>
      </c>
    </row>
    <row r="837" spans="1:10" ht="12" customHeight="1" x14ac:dyDescent="0.25">
      <c r="A837" s="6">
        <v>44768</v>
      </c>
      <c r="B837" s="7">
        <v>143277090</v>
      </c>
      <c r="C837" s="3">
        <v>5540246192518</v>
      </c>
      <c r="D837" s="6">
        <v>44774</v>
      </c>
      <c r="E837" s="8">
        <v>4385</v>
      </c>
      <c r="F837" s="30" t="str">
        <f>VLOOKUP(Commandes[[#This Row],[Article Commande]],'Catégorie des articles'!A:D,4,0)</f>
        <v>MIX LEGUMES</v>
      </c>
      <c r="G837" s="38">
        <v>202207</v>
      </c>
      <c r="H837" s="37" t="str">
        <f>Commandes[[#This Row],[Num CDE]]&amp;Commandes[[#This Row],[AnnéeMois]]</f>
        <v>143277090202207</v>
      </c>
      <c r="I837" t="str">
        <f>Commandes[[#This Row],[AnnéeMois]]&amp;Commandes[[#This Row],[Famille de Produit]]</f>
        <v>202207MIX LEGUMES</v>
      </c>
      <c r="J837" s="38">
        <v>202207</v>
      </c>
    </row>
    <row r="838" spans="1:10" ht="12" customHeight="1" x14ac:dyDescent="0.25">
      <c r="A838" s="9">
        <v>44768</v>
      </c>
      <c r="B838" s="10">
        <v>143277091</v>
      </c>
      <c r="C838" s="3">
        <v>5540246183130</v>
      </c>
      <c r="D838" s="9">
        <v>44780</v>
      </c>
      <c r="E838" s="11">
        <v>1128</v>
      </c>
      <c r="F838" s="30" t="str">
        <f>VLOOKUP(Commandes[[#This Row],[Article Commande]],'Catégorie des articles'!A:D,4,0)</f>
        <v>MIX LEGUMES</v>
      </c>
      <c r="G838" s="38">
        <v>202207</v>
      </c>
      <c r="H838" s="37" t="str">
        <f>Commandes[[#This Row],[Num CDE]]&amp;Commandes[[#This Row],[AnnéeMois]]</f>
        <v>143277091202207</v>
      </c>
      <c r="I838" t="str">
        <f>Commandes[[#This Row],[AnnéeMois]]&amp;Commandes[[#This Row],[Famille de Produit]]</f>
        <v>202207MIX LEGUMES</v>
      </c>
      <c r="J838" s="38">
        <v>202207</v>
      </c>
    </row>
    <row r="839" spans="1:10" ht="12" customHeight="1" x14ac:dyDescent="0.25">
      <c r="A839" s="6">
        <v>44768</v>
      </c>
      <c r="B839" s="7">
        <v>143277091</v>
      </c>
      <c r="C839" s="3">
        <v>5540246183537</v>
      </c>
      <c r="D839" s="6">
        <v>44780</v>
      </c>
      <c r="E839" s="8">
        <v>961</v>
      </c>
      <c r="F839" s="30" t="str">
        <f>VLOOKUP(Commandes[[#This Row],[Article Commande]],'Catégorie des articles'!A:D,4,0)</f>
        <v>MIX LEGUMES</v>
      </c>
      <c r="G839" s="38">
        <v>202207</v>
      </c>
      <c r="H839" s="37" t="str">
        <f>Commandes[[#This Row],[Num CDE]]&amp;Commandes[[#This Row],[AnnéeMois]]</f>
        <v>143277091202207</v>
      </c>
      <c r="I839" t="str">
        <f>Commandes[[#This Row],[AnnéeMois]]&amp;Commandes[[#This Row],[Famille de Produit]]</f>
        <v>202207MIX LEGUMES</v>
      </c>
      <c r="J839" s="38">
        <v>202207</v>
      </c>
    </row>
    <row r="840" spans="1:10" ht="12" customHeight="1" x14ac:dyDescent="0.25">
      <c r="A840" s="9">
        <v>44768</v>
      </c>
      <c r="B840" s="10">
        <v>143277091</v>
      </c>
      <c r="C840" s="3">
        <v>5540246183538</v>
      </c>
      <c r="D840" s="9">
        <v>44780</v>
      </c>
      <c r="E840" s="11">
        <v>919</v>
      </c>
      <c r="F840" s="30" t="str">
        <f>VLOOKUP(Commandes[[#This Row],[Article Commande]],'Catégorie des articles'!A:D,4,0)</f>
        <v>MIX LEGUMES</v>
      </c>
      <c r="G840" s="38">
        <v>202207</v>
      </c>
      <c r="H840" s="37" t="str">
        <f>Commandes[[#This Row],[Num CDE]]&amp;Commandes[[#This Row],[AnnéeMois]]</f>
        <v>143277091202207</v>
      </c>
      <c r="I840" t="str">
        <f>Commandes[[#This Row],[AnnéeMois]]&amp;Commandes[[#This Row],[Famille de Produit]]</f>
        <v>202207MIX LEGUMES</v>
      </c>
      <c r="J840" s="38">
        <v>202207</v>
      </c>
    </row>
    <row r="841" spans="1:10" ht="12" customHeight="1" x14ac:dyDescent="0.25">
      <c r="A841" s="6">
        <v>44768</v>
      </c>
      <c r="B841" s="7">
        <v>143277097</v>
      </c>
      <c r="C841" s="3">
        <v>5540246184036</v>
      </c>
      <c r="D841" s="6">
        <v>44781</v>
      </c>
      <c r="E841" s="8">
        <v>130</v>
      </c>
      <c r="F841" s="30" t="str">
        <f>VLOOKUP(Commandes[[#This Row],[Article Commande]],'Catégorie des articles'!A:D,4,0)</f>
        <v>BOULANGERIE</v>
      </c>
      <c r="G841" s="38">
        <v>202207</v>
      </c>
      <c r="H841" s="37" t="str">
        <f>Commandes[[#This Row],[Num CDE]]&amp;Commandes[[#This Row],[AnnéeMois]]</f>
        <v>143277097202207</v>
      </c>
      <c r="I841" t="str">
        <f>Commandes[[#This Row],[AnnéeMois]]&amp;Commandes[[#This Row],[Famille de Produit]]</f>
        <v>202207BOULANGERIE</v>
      </c>
      <c r="J841" s="38">
        <v>202207</v>
      </c>
    </row>
    <row r="842" spans="1:10" ht="12" customHeight="1" x14ac:dyDescent="0.25">
      <c r="A842" s="6">
        <v>44769</v>
      </c>
      <c r="B842" s="7">
        <v>143277109</v>
      </c>
      <c r="C842" s="3">
        <v>5540246174174</v>
      </c>
      <c r="D842" s="6">
        <v>44773</v>
      </c>
      <c r="E842" s="8">
        <v>464</v>
      </c>
      <c r="F842" s="30" t="str">
        <f>VLOOKUP(Commandes[[#This Row],[Article Commande]],'Catégorie des articles'!A:D,4,0)</f>
        <v>CREMERIE</v>
      </c>
      <c r="G842" s="38">
        <v>202207</v>
      </c>
      <c r="H842" s="37" t="str">
        <f>Commandes[[#This Row],[Num CDE]]&amp;Commandes[[#This Row],[AnnéeMois]]</f>
        <v>143277109202207</v>
      </c>
      <c r="I842" t="str">
        <f>Commandes[[#This Row],[AnnéeMois]]&amp;Commandes[[#This Row],[Famille de Produit]]</f>
        <v>202207CREMERIE</v>
      </c>
      <c r="J842" s="38">
        <v>202207</v>
      </c>
    </row>
    <row r="843" spans="1:10" ht="12" customHeight="1" x14ac:dyDescent="0.25">
      <c r="A843" s="9">
        <v>44769</v>
      </c>
      <c r="B843" s="10">
        <v>143277109</v>
      </c>
      <c r="C843" s="3">
        <v>5540246176699</v>
      </c>
      <c r="D843" s="9">
        <v>44773</v>
      </c>
      <c r="E843" s="11">
        <v>836</v>
      </c>
      <c r="F843" s="30" t="str">
        <f>VLOOKUP(Commandes[[#This Row],[Article Commande]],'Catégorie des articles'!A:D,4,0)</f>
        <v>CREMERIE</v>
      </c>
      <c r="G843" s="38">
        <v>202207</v>
      </c>
      <c r="H843" s="37" t="str">
        <f>Commandes[[#This Row],[Num CDE]]&amp;Commandes[[#This Row],[AnnéeMois]]</f>
        <v>143277109202207</v>
      </c>
      <c r="I843" t="str">
        <f>Commandes[[#This Row],[AnnéeMois]]&amp;Commandes[[#This Row],[Famille de Produit]]</f>
        <v>202207CREMERIE</v>
      </c>
      <c r="J843" s="38">
        <v>202207</v>
      </c>
    </row>
    <row r="844" spans="1:10" ht="12" customHeight="1" x14ac:dyDescent="0.25">
      <c r="A844" s="6">
        <v>44769</v>
      </c>
      <c r="B844" s="7">
        <v>143277109</v>
      </c>
      <c r="C844" s="3">
        <v>5540246188175</v>
      </c>
      <c r="D844" s="6">
        <v>44773</v>
      </c>
      <c r="E844" s="8">
        <v>232</v>
      </c>
      <c r="F844" s="30" t="str">
        <f>VLOOKUP(Commandes[[#This Row],[Article Commande]],'Catégorie des articles'!A:D,4,0)</f>
        <v>CREMERIE</v>
      </c>
      <c r="G844" s="38">
        <v>202207</v>
      </c>
      <c r="H844" s="37" t="str">
        <f>Commandes[[#This Row],[Num CDE]]&amp;Commandes[[#This Row],[AnnéeMois]]</f>
        <v>143277109202207</v>
      </c>
      <c r="I844" t="str">
        <f>Commandes[[#This Row],[AnnéeMois]]&amp;Commandes[[#This Row],[Famille de Produit]]</f>
        <v>202207CREMERIE</v>
      </c>
      <c r="J844" s="38">
        <v>202207</v>
      </c>
    </row>
    <row r="845" spans="1:10" ht="12" customHeight="1" x14ac:dyDescent="0.25">
      <c r="A845" s="6">
        <v>44769</v>
      </c>
      <c r="B845" s="7">
        <v>143277109</v>
      </c>
      <c r="C845" s="3">
        <v>5540246192102</v>
      </c>
      <c r="D845" s="6">
        <v>44773</v>
      </c>
      <c r="E845" s="8">
        <v>2005</v>
      </c>
      <c r="F845" s="30" t="str">
        <f>VLOOKUP(Commandes[[#This Row],[Article Commande]],'Catégorie des articles'!A:D,4,0)</f>
        <v>CREMERIE</v>
      </c>
      <c r="G845" s="38">
        <v>202207</v>
      </c>
      <c r="H845" s="37" t="str">
        <f>Commandes[[#This Row],[Num CDE]]&amp;Commandes[[#This Row],[AnnéeMois]]</f>
        <v>143277109202207</v>
      </c>
      <c r="I845" t="str">
        <f>Commandes[[#This Row],[AnnéeMois]]&amp;Commandes[[#This Row],[Famille de Produit]]</f>
        <v>202207CREMERIE</v>
      </c>
      <c r="J845" s="38">
        <v>202207</v>
      </c>
    </row>
    <row r="846" spans="1:10" ht="12" customHeight="1" x14ac:dyDescent="0.25">
      <c r="A846" s="6">
        <v>44769</v>
      </c>
      <c r="B846" s="7">
        <v>143277110</v>
      </c>
      <c r="C846" s="3">
        <v>5540246176294</v>
      </c>
      <c r="D846" s="6">
        <v>44773</v>
      </c>
      <c r="E846" s="8">
        <v>1485</v>
      </c>
      <c r="F846" s="30" t="str">
        <f>VLOOKUP(Commandes[[#This Row],[Article Commande]],'Catégorie des articles'!A:D,4,0)</f>
        <v>CREMERIE</v>
      </c>
      <c r="G846" s="38">
        <v>202207</v>
      </c>
      <c r="H846" s="37" t="str">
        <f>Commandes[[#This Row],[Num CDE]]&amp;Commandes[[#This Row],[AnnéeMois]]</f>
        <v>143277110202207</v>
      </c>
      <c r="I846" t="str">
        <f>Commandes[[#This Row],[AnnéeMois]]&amp;Commandes[[#This Row],[Famille de Produit]]</f>
        <v>202207CREMERIE</v>
      </c>
      <c r="J846" s="38">
        <v>202207</v>
      </c>
    </row>
    <row r="847" spans="1:10" ht="12" customHeight="1" x14ac:dyDescent="0.25">
      <c r="A847" s="9">
        <v>44769</v>
      </c>
      <c r="B847" s="10">
        <v>143277110</v>
      </c>
      <c r="C847" s="3">
        <v>5540246176295</v>
      </c>
      <c r="D847" s="9">
        <v>44773</v>
      </c>
      <c r="E847" s="11">
        <v>7424</v>
      </c>
      <c r="F847" s="30" t="str">
        <f>VLOOKUP(Commandes[[#This Row],[Article Commande]],'Catégorie des articles'!A:D,4,0)</f>
        <v>CREMERIE</v>
      </c>
      <c r="G847" s="38">
        <v>202207</v>
      </c>
      <c r="H847" s="37" t="str">
        <f>Commandes[[#This Row],[Num CDE]]&amp;Commandes[[#This Row],[AnnéeMois]]</f>
        <v>143277110202207</v>
      </c>
      <c r="I847" t="str">
        <f>Commandes[[#This Row],[AnnéeMois]]&amp;Commandes[[#This Row],[Famille de Produit]]</f>
        <v>202207CREMERIE</v>
      </c>
      <c r="J847" s="38">
        <v>202207</v>
      </c>
    </row>
    <row r="848" spans="1:10" ht="12" customHeight="1" x14ac:dyDescent="0.25">
      <c r="A848" s="9">
        <v>44769</v>
      </c>
      <c r="B848" s="10">
        <v>143277110</v>
      </c>
      <c r="C848" s="3">
        <v>5540246187987</v>
      </c>
      <c r="D848" s="9">
        <v>44773</v>
      </c>
      <c r="E848" s="11">
        <v>2228</v>
      </c>
      <c r="F848" s="30" t="str">
        <f>VLOOKUP(Commandes[[#This Row],[Article Commande]],'Catégorie des articles'!A:D,4,0)</f>
        <v>CREMERIE</v>
      </c>
      <c r="G848" s="38">
        <v>202207</v>
      </c>
      <c r="H848" s="37" t="str">
        <f>Commandes[[#This Row],[Num CDE]]&amp;Commandes[[#This Row],[AnnéeMois]]</f>
        <v>143277110202207</v>
      </c>
      <c r="I848" t="str">
        <f>Commandes[[#This Row],[AnnéeMois]]&amp;Commandes[[#This Row],[Famille de Produit]]</f>
        <v>202207CREMERIE</v>
      </c>
      <c r="J848" s="38">
        <v>202207</v>
      </c>
    </row>
    <row r="849" spans="1:10" ht="12" customHeight="1" x14ac:dyDescent="0.25">
      <c r="A849" s="6">
        <v>44769</v>
      </c>
      <c r="B849" s="7">
        <v>143277110</v>
      </c>
      <c r="C849" s="3">
        <v>5540246188200</v>
      </c>
      <c r="D849" s="6">
        <v>44773</v>
      </c>
      <c r="E849" s="8">
        <v>743</v>
      </c>
      <c r="F849" s="30" t="str">
        <f>VLOOKUP(Commandes[[#This Row],[Article Commande]],'Catégorie des articles'!A:D,4,0)</f>
        <v>CREMERIE</v>
      </c>
      <c r="G849" s="38">
        <v>202207</v>
      </c>
      <c r="H849" s="37" t="str">
        <f>Commandes[[#This Row],[Num CDE]]&amp;Commandes[[#This Row],[AnnéeMois]]</f>
        <v>143277110202207</v>
      </c>
      <c r="I849" t="str">
        <f>Commandes[[#This Row],[AnnéeMois]]&amp;Commandes[[#This Row],[Famille de Produit]]</f>
        <v>202207CREMERIE</v>
      </c>
      <c r="J849" s="38">
        <v>202207</v>
      </c>
    </row>
    <row r="850" spans="1:10" ht="12" customHeight="1" x14ac:dyDescent="0.25">
      <c r="A850" s="6">
        <v>44770</v>
      </c>
      <c r="B850" s="7">
        <v>143277123</v>
      </c>
      <c r="C850" s="3">
        <v>5540246176294</v>
      </c>
      <c r="D850" s="6">
        <v>44774</v>
      </c>
      <c r="E850" s="8">
        <v>743</v>
      </c>
      <c r="F850" s="30" t="str">
        <f>VLOOKUP(Commandes[[#This Row],[Article Commande]],'Catégorie des articles'!A:D,4,0)</f>
        <v>CREMERIE</v>
      </c>
      <c r="G850" s="38">
        <v>202207</v>
      </c>
      <c r="H850" s="37" t="str">
        <f>Commandes[[#This Row],[Num CDE]]&amp;Commandes[[#This Row],[AnnéeMois]]</f>
        <v>143277123202207</v>
      </c>
      <c r="I850" t="str">
        <f>Commandes[[#This Row],[AnnéeMois]]&amp;Commandes[[#This Row],[Famille de Produit]]</f>
        <v>202207CREMERIE</v>
      </c>
      <c r="J850" s="38">
        <v>202207</v>
      </c>
    </row>
    <row r="851" spans="1:10" ht="12" customHeight="1" x14ac:dyDescent="0.25">
      <c r="A851" s="9">
        <v>44770</v>
      </c>
      <c r="B851" s="10">
        <v>143277123</v>
      </c>
      <c r="C851" s="3">
        <v>5540246176295</v>
      </c>
      <c r="D851" s="9">
        <v>44774</v>
      </c>
      <c r="E851" s="11">
        <v>1485</v>
      </c>
      <c r="F851" s="30" t="str">
        <f>VLOOKUP(Commandes[[#This Row],[Article Commande]],'Catégorie des articles'!A:D,4,0)</f>
        <v>CREMERIE</v>
      </c>
      <c r="G851" s="38">
        <v>202207</v>
      </c>
      <c r="H851" s="37" t="str">
        <f>Commandes[[#This Row],[Num CDE]]&amp;Commandes[[#This Row],[AnnéeMois]]</f>
        <v>143277123202207</v>
      </c>
      <c r="I851" t="str">
        <f>Commandes[[#This Row],[AnnéeMois]]&amp;Commandes[[#This Row],[Famille de Produit]]</f>
        <v>202207CREMERIE</v>
      </c>
      <c r="J851" s="38">
        <v>202207</v>
      </c>
    </row>
    <row r="852" spans="1:10" ht="12" customHeight="1" x14ac:dyDescent="0.25">
      <c r="A852" s="9">
        <v>44770</v>
      </c>
      <c r="B852" s="10">
        <v>143277123</v>
      </c>
      <c r="C852" s="3">
        <v>5540246188200</v>
      </c>
      <c r="D852" s="9">
        <v>44774</v>
      </c>
      <c r="E852" s="11">
        <v>557</v>
      </c>
      <c r="F852" s="30" t="str">
        <f>VLOOKUP(Commandes[[#This Row],[Article Commande]],'Catégorie des articles'!A:D,4,0)</f>
        <v>CREMERIE</v>
      </c>
      <c r="G852" s="38">
        <v>202207</v>
      </c>
      <c r="H852" s="37" t="str">
        <f>Commandes[[#This Row],[Num CDE]]&amp;Commandes[[#This Row],[AnnéeMois]]</f>
        <v>143277123202207</v>
      </c>
      <c r="I852" t="str">
        <f>Commandes[[#This Row],[AnnéeMois]]&amp;Commandes[[#This Row],[Famille de Produit]]</f>
        <v>202207CREMERIE</v>
      </c>
      <c r="J852" s="38">
        <v>202207</v>
      </c>
    </row>
    <row r="853" spans="1:10" ht="12" customHeight="1" x14ac:dyDescent="0.25">
      <c r="A853" s="6">
        <v>44770</v>
      </c>
      <c r="B853" s="7">
        <v>143277124</v>
      </c>
      <c r="C853" s="3">
        <v>5540246172978</v>
      </c>
      <c r="D853" s="6">
        <v>44774</v>
      </c>
      <c r="E853" s="8">
        <v>836</v>
      </c>
      <c r="F853" s="30" t="str">
        <f>VLOOKUP(Commandes[[#This Row],[Article Commande]],'Catégorie des articles'!A:D,4,0)</f>
        <v>CREMERIE</v>
      </c>
      <c r="G853" s="38">
        <v>202207</v>
      </c>
      <c r="H853" s="37" t="str">
        <f>Commandes[[#This Row],[Num CDE]]&amp;Commandes[[#This Row],[AnnéeMois]]</f>
        <v>143277124202207</v>
      </c>
      <c r="I853" t="str">
        <f>Commandes[[#This Row],[AnnéeMois]]&amp;Commandes[[#This Row],[Famille de Produit]]</f>
        <v>202207CREMERIE</v>
      </c>
      <c r="J853" s="38">
        <v>202207</v>
      </c>
    </row>
    <row r="854" spans="1:10" ht="12" customHeight="1" x14ac:dyDescent="0.25">
      <c r="A854" s="6">
        <v>44770</v>
      </c>
      <c r="B854" s="7">
        <v>143277124</v>
      </c>
      <c r="C854" s="3">
        <v>5540246176699</v>
      </c>
      <c r="D854" s="6">
        <v>44774</v>
      </c>
      <c r="E854" s="8">
        <v>2088</v>
      </c>
      <c r="F854" s="30" t="str">
        <f>VLOOKUP(Commandes[[#This Row],[Article Commande]],'Catégorie des articles'!A:D,4,0)</f>
        <v>CREMERIE</v>
      </c>
      <c r="G854" s="38">
        <v>202207</v>
      </c>
      <c r="H854" s="37" t="str">
        <f>Commandes[[#This Row],[Num CDE]]&amp;Commandes[[#This Row],[AnnéeMois]]</f>
        <v>143277124202207</v>
      </c>
      <c r="I854" t="str">
        <f>Commandes[[#This Row],[AnnéeMois]]&amp;Commandes[[#This Row],[Famille de Produit]]</f>
        <v>202207CREMERIE</v>
      </c>
      <c r="J854" s="38">
        <v>202207</v>
      </c>
    </row>
    <row r="855" spans="1:10" ht="12" customHeight="1" x14ac:dyDescent="0.25">
      <c r="A855" s="9">
        <v>44770</v>
      </c>
      <c r="B855" s="10">
        <v>143277124</v>
      </c>
      <c r="C855" s="3">
        <v>5540246188175</v>
      </c>
      <c r="D855" s="9">
        <v>44774</v>
      </c>
      <c r="E855" s="11">
        <v>116</v>
      </c>
      <c r="F855" s="30" t="str">
        <f>VLOOKUP(Commandes[[#This Row],[Article Commande]],'Catégorie des articles'!A:D,4,0)</f>
        <v>CREMERIE</v>
      </c>
      <c r="G855" s="38">
        <v>202207</v>
      </c>
      <c r="H855" s="37" t="str">
        <f>Commandes[[#This Row],[Num CDE]]&amp;Commandes[[#This Row],[AnnéeMois]]</f>
        <v>143277124202207</v>
      </c>
      <c r="I855" t="str">
        <f>Commandes[[#This Row],[AnnéeMois]]&amp;Commandes[[#This Row],[Famille de Produit]]</f>
        <v>202207CREMERIE</v>
      </c>
      <c r="J855" s="38">
        <v>202207</v>
      </c>
    </row>
    <row r="856" spans="1:10" ht="12" customHeight="1" x14ac:dyDescent="0.25">
      <c r="A856" s="9">
        <v>44773</v>
      </c>
      <c r="B856" s="10">
        <v>143287132</v>
      </c>
      <c r="C856" s="3">
        <v>5540246172978</v>
      </c>
      <c r="D856" s="9">
        <v>44775</v>
      </c>
      <c r="E856" s="11">
        <v>836</v>
      </c>
      <c r="F856" s="30" t="str">
        <f>VLOOKUP(Commandes[[#This Row],[Article Commande]],'Catégorie des articles'!A:D,4,0)</f>
        <v>CREMERIE</v>
      </c>
      <c r="G856" s="38">
        <v>202207</v>
      </c>
      <c r="H856" s="37" t="str">
        <f>Commandes[[#This Row],[Num CDE]]&amp;Commandes[[#This Row],[AnnéeMois]]</f>
        <v>143287132202207</v>
      </c>
      <c r="I856" t="str">
        <f>Commandes[[#This Row],[AnnéeMois]]&amp;Commandes[[#This Row],[Famille de Produit]]</f>
        <v>202207CREMERIE</v>
      </c>
      <c r="J856" s="38">
        <v>202207</v>
      </c>
    </row>
    <row r="857" spans="1:10" ht="12" customHeight="1" x14ac:dyDescent="0.25">
      <c r="A857" s="6">
        <v>44773</v>
      </c>
      <c r="B857" s="7">
        <v>143287132</v>
      </c>
      <c r="C857" s="3">
        <v>5540246176699</v>
      </c>
      <c r="D857" s="6">
        <v>44775</v>
      </c>
      <c r="E857" s="8">
        <v>1044</v>
      </c>
      <c r="F857" s="30" t="str">
        <f>VLOOKUP(Commandes[[#This Row],[Article Commande]],'Catégorie des articles'!A:D,4,0)</f>
        <v>CREMERIE</v>
      </c>
      <c r="G857" s="38">
        <v>202207</v>
      </c>
      <c r="H857" s="37" t="str">
        <f>Commandes[[#This Row],[Num CDE]]&amp;Commandes[[#This Row],[AnnéeMois]]</f>
        <v>143287132202207</v>
      </c>
      <c r="I857" t="str">
        <f>Commandes[[#This Row],[AnnéeMois]]&amp;Commandes[[#This Row],[Famille de Produit]]</f>
        <v>202207CREMERIE</v>
      </c>
      <c r="J857" s="38">
        <v>202207</v>
      </c>
    </row>
    <row r="858" spans="1:10" ht="12" customHeight="1" x14ac:dyDescent="0.25">
      <c r="A858" s="9">
        <v>44773</v>
      </c>
      <c r="B858" s="10">
        <v>143287132</v>
      </c>
      <c r="C858" s="3">
        <v>5540246188175</v>
      </c>
      <c r="D858" s="9">
        <v>44775</v>
      </c>
      <c r="E858" s="11">
        <v>116</v>
      </c>
      <c r="F858" s="30" t="str">
        <f>VLOOKUP(Commandes[[#This Row],[Article Commande]],'Catégorie des articles'!A:D,4,0)</f>
        <v>CREMERIE</v>
      </c>
      <c r="G858" s="38">
        <v>202207</v>
      </c>
      <c r="H858" s="37" t="str">
        <f>Commandes[[#This Row],[Num CDE]]&amp;Commandes[[#This Row],[AnnéeMois]]</f>
        <v>143287132202207</v>
      </c>
      <c r="I858" t="str">
        <f>Commandes[[#This Row],[AnnéeMois]]&amp;Commandes[[#This Row],[Famille de Produit]]</f>
        <v>202207CREMERIE</v>
      </c>
      <c r="J858" s="38">
        <v>202207</v>
      </c>
    </row>
    <row r="859" spans="1:10" ht="12" customHeight="1" x14ac:dyDescent="0.25">
      <c r="A859" s="6">
        <v>44773</v>
      </c>
      <c r="B859" s="7">
        <v>143287133</v>
      </c>
      <c r="C859" s="3">
        <v>5540246187987</v>
      </c>
      <c r="D859" s="6">
        <v>44775</v>
      </c>
      <c r="E859" s="8">
        <v>1114</v>
      </c>
      <c r="F859" s="30" t="str">
        <f>VLOOKUP(Commandes[[#This Row],[Article Commande]],'Catégorie des articles'!A:D,4,0)</f>
        <v>CREMERIE</v>
      </c>
      <c r="G859" s="38">
        <v>202207</v>
      </c>
      <c r="H859" s="37" t="str">
        <f>Commandes[[#This Row],[Num CDE]]&amp;Commandes[[#This Row],[AnnéeMois]]</f>
        <v>143287133202207</v>
      </c>
      <c r="I859" t="str">
        <f>Commandes[[#This Row],[AnnéeMois]]&amp;Commandes[[#This Row],[Famille de Produit]]</f>
        <v>202207CREMERIE</v>
      </c>
      <c r="J859" s="38">
        <v>202207</v>
      </c>
    </row>
    <row r="860" spans="1:10" ht="12" customHeight="1" x14ac:dyDescent="0.25">
      <c r="A860" s="9">
        <v>44773</v>
      </c>
      <c r="B860" s="10">
        <v>143287136</v>
      </c>
      <c r="C860" s="3">
        <v>5540246185562</v>
      </c>
      <c r="D860" s="9">
        <v>44777</v>
      </c>
      <c r="E860" s="11">
        <v>70</v>
      </c>
      <c r="F860" s="30" t="str">
        <f>VLOOKUP(Commandes[[#This Row],[Article Commande]],'Catégorie des articles'!A:D,4,0)</f>
        <v>CREMERIE</v>
      </c>
      <c r="G860" s="38">
        <v>202207</v>
      </c>
      <c r="H860" s="37" t="str">
        <f>Commandes[[#This Row],[Num CDE]]&amp;Commandes[[#This Row],[AnnéeMois]]</f>
        <v>143287136202207</v>
      </c>
      <c r="I860" t="str">
        <f>Commandes[[#This Row],[AnnéeMois]]&amp;Commandes[[#This Row],[Famille de Produit]]</f>
        <v>202207CREMERIE</v>
      </c>
      <c r="J860" s="38">
        <v>202207</v>
      </c>
    </row>
    <row r="861" spans="1:10" ht="12" customHeight="1" x14ac:dyDescent="0.25">
      <c r="A861" s="6">
        <v>44773</v>
      </c>
      <c r="B861" s="7">
        <v>143287152</v>
      </c>
      <c r="C861" s="3">
        <v>5540246173472</v>
      </c>
      <c r="D861" s="6">
        <v>44784</v>
      </c>
      <c r="E861" s="8">
        <v>418</v>
      </c>
      <c r="F861" s="30" t="str">
        <f>VLOOKUP(Commandes[[#This Row],[Article Commande]],'Catégorie des articles'!A:D,4,0)</f>
        <v>CREMERIE</v>
      </c>
      <c r="G861" s="38">
        <v>202207</v>
      </c>
      <c r="H861" s="37" t="str">
        <f>Commandes[[#This Row],[Num CDE]]&amp;Commandes[[#This Row],[AnnéeMois]]</f>
        <v>143287152202207</v>
      </c>
      <c r="I861" t="str">
        <f>Commandes[[#This Row],[AnnéeMois]]&amp;Commandes[[#This Row],[Famille de Produit]]</f>
        <v>202207CREMERIE</v>
      </c>
      <c r="J861" s="38">
        <v>202207</v>
      </c>
    </row>
    <row r="862" spans="1:10" ht="12" customHeight="1" x14ac:dyDescent="0.25">
      <c r="A862" s="9">
        <v>44773</v>
      </c>
      <c r="B862" s="10">
        <v>143287152</v>
      </c>
      <c r="C862" s="3">
        <v>5540246175047</v>
      </c>
      <c r="D862" s="9">
        <v>44784</v>
      </c>
      <c r="E862" s="11">
        <v>279</v>
      </c>
      <c r="F862" s="30" t="str">
        <f>VLOOKUP(Commandes[[#This Row],[Article Commande]],'Catégorie des articles'!A:D,4,0)</f>
        <v>CREMERIE</v>
      </c>
      <c r="G862" s="38">
        <v>202207</v>
      </c>
      <c r="H862" s="37" t="str">
        <f>Commandes[[#This Row],[Num CDE]]&amp;Commandes[[#This Row],[AnnéeMois]]</f>
        <v>143287152202207</v>
      </c>
      <c r="I862" t="str">
        <f>Commandes[[#This Row],[AnnéeMois]]&amp;Commandes[[#This Row],[Famille de Produit]]</f>
        <v>202207CREMERIE</v>
      </c>
      <c r="J862" s="38">
        <v>202207</v>
      </c>
    </row>
    <row r="863" spans="1:10" ht="12" customHeight="1" x14ac:dyDescent="0.25">
      <c r="A863" s="6">
        <v>44773</v>
      </c>
      <c r="B863" s="7">
        <v>143287152</v>
      </c>
      <c r="C863" s="3">
        <v>5540246175049</v>
      </c>
      <c r="D863" s="6">
        <v>44784</v>
      </c>
      <c r="E863" s="8">
        <v>418</v>
      </c>
      <c r="F863" s="30" t="str">
        <f>VLOOKUP(Commandes[[#This Row],[Article Commande]],'Catégorie des articles'!A:D,4,0)</f>
        <v>CREMERIE</v>
      </c>
      <c r="G863" s="38">
        <v>202207</v>
      </c>
      <c r="H863" s="37" t="str">
        <f>Commandes[[#This Row],[Num CDE]]&amp;Commandes[[#This Row],[AnnéeMois]]</f>
        <v>143287152202207</v>
      </c>
      <c r="I863" t="str">
        <f>Commandes[[#This Row],[AnnéeMois]]&amp;Commandes[[#This Row],[Famille de Produit]]</f>
        <v>202207CREMERIE</v>
      </c>
      <c r="J863" s="38">
        <v>202207</v>
      </c>
    </row>
    <row r="864" spans="1:10" ht="12" customHeight="1" x14ac:dyDescent="0.25">
      <c r="A864" s="9">
        <v>44773</v>
      </c>
      <c r="B864" s="10">
        <v>143287152</v>
      </c>
      <c r="C864" s="3">
        <v>5540246175050</v>
      </c>
      <c r="D864" s="9">
        <v>44784</v>
      </c>
      <c r="E864" s="11">
        <v>418</v>
      </c>
      <c r="F864" s="30" t="str">
        <f>VLOOKUP(Commandes[[#This Row],[Article Commande]],'Catégorie des articles'!A:D,4,0)</f>
        <v>CREMERIE</v>
      </c>
      <c r="G864" s="38">
        <v>202207</v>
      </c>
      <c r="H864" s="37" t="str">
        <f>Commandes[[#This Row],[Num CDE]]&amp;Commandes[[#This Row],[AnnéeMois]]</f>
        <v>143287152202207</v>
      </c>
      <c r="I864" t="str">
        <f>Commandes[[#This Row],[AnnéeMois]]&amp;Commandes[[#This Row],[Famille de Produit]]</f>
        <v>202207CREMERIE</v>
      </c>
      <c r="J864" s="38">
        <v>202207</v>
      </c>
    </row>
    <row r="865" spans="1:10" ht="12" customHeight="1" x14ac:dyDescent="0.25">
      <c r="A865" s="6">
        <v>44773</v>
      </c>
      <c r="B865" s="7">
        <v>143287152</v>
      </c>
      <c r="C865" s="3">
        <v>5540246190743</v>
      </c>
      <c r="D865" s="6">
        <v>44784</v>
      </c>
      <c r="E865" s="8">
        <v>140</v>
      </c>
      <c r="F865" s="30" t="str">
        <f>VLOOKUP(Commandes[[#This Row],[Article Commande]],'Catégorie des articles'!A:D,4,0)</f>
        <v>CREMERIE</v>
      </c>
      <c r="G865" s="38">
        <v>202207</v>
      </c>
      <c r="H865" s="37" t="str">
        <f>Commandes[[#This Row],[Num CDE]]&amp;Commandes[[#This Row],[AnnéeMois]]</f>
        <v>143287152202207</v>
      </c>
      <c r="I865" t="str">
        <f>Commandes[[#This Row],[AnnéeMois]]&amp;Commandes[[#This Row],[Famille de Produit]]</f>
        <v>202207CREMERIE</v>
      </c>
      <c r="J865" s="38">
        <v>202207</v>
      </c>
    </row>
    <row r="866" spans="1:10" ht="12" customHeight="1" x14ac:dyDescent="0.25">
      <c r="A866" s="6">
        <v>44774</v>
      </c>
      <c r="B866" s="7">
        <v>143287159</v>
      </c>
      <c r="C866" s="3">
        <v>5540246171933</v>
      </c>
      <c r="D866" s="6">
        <v>44776</v>
      </c>
      <c r="E866" s="8">
        <v>335</v>
      </c>
      <c r="F866" s="30" t="str">
        <f>VLOOKUP(Commandes[[#This Row],[Article Commande]],'Catégorie des articles'!A:D,4,0)</f>
        <v>CREMERIE</v>
      </c>
      <c r="G866" s="38">
        <v>202208</v>
      </c>
      <c r="H866" s="37" t="str">
        <f>Commandes[[#This Row],[Num CDE]]&amp;Commandes[[#This Row],[AnnéeMois]]</f>
        <v>143287159202208</v>
      </c>
      <c r="I866" t="str">
        <f>Commandes[[#This Row],[AnnéeMois]]&amp;Commandes[[#This Row],[Famille de Produit]]</f>
        <v>202208CREMERIE</v>
      </c>
      <c r="J866" s="38">
        <v>202208</v>
      </c>
    </row>
    <row r="867" spans="1:10" ht="12" customHeight="1" x14ac:dyDescent="0.25">
      <c r="A867" s="9">
        <v>44774</v>
      </c>
      <c r="B867" s="10">
        <v>143287159</v>
      </c>
      <c r="C867" s="3">
        <v>5540246176294</v>
      </c>
      <c r="D867" s="9">
        <v>44776</v>
      </c>
      <c r="E867" s="11">
        <v>743</v>
      </c>
      <c r="F867" s="30" t="str">
        <f>VLOOKUP(Commandes[[#This Row],[Article Commande]],'Catégorie des articles'!A:D,4,0)</f>
        <v>CREMERIE</v>
      </c>
      <c r="G867" s="38">
        <v>202208</v>
      </c>
      <c r="H867" s="37" t="str">
        <f>Commandes[[#This Row],[Num CDE]]&amp;Commandes[[#This Row],[AnnéeMois]]</f>
        <v>143287159202208</v>
      </c>
      <c r="I867" t="str">
        <f>Commandes[[#This Row],[AnnéeMois]]&amp;Commandes[[#This Row],[Famille de Produit]]</f>
        <v>202208CREMERIE</v>
      </c>
      <c r="J867" s="38">
        <v>202208</v>
      </c>
    </row>
    <row r="868" spans="1:10" ht="12" customHeight="1" x14ac:dyDescent="0.25">
      <c r="A868" s="6">
        <v>44774</v>
      </c>
      <c r="B868" s="7">
        <v>143287159</v>
      </c>
      <c r="C868" s="3">
        <v>5540246187987</v>
      </c>
      <c r="D868" s="6">
        <v>44776</v>
      </c>
      <c r="E868" s="8">
        <v>1671</v>
      </c>
      <c r="F868" s="30" t="str">
        <f>VLOOKUP(Commandes[[#This Row],[Article Commande]],'Catégorie des articles'!A:D,4,0)</f>
        <v>CREMERIE</v>
      </c>
      <c r="G868" s="38">
        <v>202208</v>
      </c>
      <c r="H868" s="37" t="str">
        <f>Commandes[[#This Row],[Num CDE]]&amp;Commandes[[#This Row],[AnnéeMois]]</f>
        <v>143287159202208</v>
      </c>
      <c r="I868" t="str">
        <f>Commandes[[#This Row],[AnnéeMois]]&amp;Commandes[[#This Row],[Famille de Produit]]</f>
        <v>202208CREMERIE</v>
      </c>
      <c r="J868" s="38">
        <v>202208</v>
      </c>
    </row>
    <row r="869" spans="1:10" ht="12" customHeight="1" x14ac:dyDescent="0.25">
      <c r="A869" s="6">
        <v>44774</v>
      </c>
      <c r="B869" s="7">
        <v>143287163</v>
      </c>
      <c r="C869" s="3">
        <v>5540246172978</v>
      </c>
      <c r="D869" s="6">
        <v>44776</v>
      </c>
      <c r="E869" s="8">
        <v>836</v>
      </c>
      <c r="F869" s="30" t="str">
        <f>VLOOKUP(Commandes[[#This Row],[Article Commande]],'Catégorie des articles'!A:D,4,0)</f>
        <v>CREMERIE</v>
      </c>
      <c r="G869" s="38">
        <v>202208</v>
      </c>
      <c r="H869" s="37" t="str">
        <f>Commandes[[#This Row],[Num CDE]]&amp;Commandes[[#This Row],[AnnéeMois]]</f>
        <v>143287163202208</v>
      </c>
      <c r="I869" t="str">
        <f>Commandes[[#This Row],[AnnéeMois]]&amp;Commandes[[#This Row],[Famille de Produit]]</f>
        <v>202208CREMERIE</v>
      </c>
      <c r="J869" s="38">
        <v>202208</v>
      </c>
    </row>
    <row r="870" spans="1:10" ht="12" customHeight="1" x14ac:dyDescent="0.25">
      <c r="A870" s="9">
        <v>44774</v>
      </c>
      <c r="B870" s="10">
        <v>143287163</v>
      </c>
      <c r="C870" s="3">
        <v>5540246176699</v>
      </c>
      <c r="D870" s="9">
        <v>44776</v>
      </c>
      <c r="E870" s="11">
        <v>836</v>
      </c>
      <c r="F870" s="30" t="str">
        <f>VLOOKUP(Commandes[[#This Row],[Article Commande]],'Catégorie des articles'!A:D,4,0)</f>
        <v>CREMERIE</v>
      </c>
      <c r="G870" s="38">
        <v>202208</v>
      </c>
      <c r="H870" s="37" t="str">
        <f>Commandes[[#This Row],[Num CDE]]&amp;Commandes[[#This Row],[AnnéeMois]]</f>
        <v>143287163202208</v>
      </c>
      <c r="I870" t="str">
        <f>Commandes[[#This Row],[AnnéeMois]]&amp;Commandes[[#This Row],[Famille de Produit]]</f>
        <v>202208CREMERIE</v>
      </c>
      <c r="J870" s="38">
        <v>202208</v>
      </c>
    </row>
    <row r="871" spans="1:10" ht="12" customHeight="1" x14ac:dyDescent="0.25">
      <c r="A871" s="9">
        <v>44774</v>
      </c>
      <c r="B871" s="10">
        <v>143287169</v>
      </c>
      <c r="C871" s="3">
        <v>5540246183587</v>
      </c>
      <c r="D871" s="9">
        <v>44794</v>
      </c>
      <c r="E871" s="11">
        <v>502</v>
      </c>
      <c r="F871" s="30" t="str">
        <f>VLOOKUP(Commandes[[#This Row],[Article Commande]],'Catégorie des articles'!A:D,4,0)</f>
        <v>MIX LEGUMES</v>
      </c>
      <c r="G871" s="38">
        <v>202208</v>
      </c>
      <c r="H871" s="37" t="str">
        <f>Commandes[[#This Row],[Num CDE]]&amp;Commandes[[#This Row],[AnnéeMois]]</f>
        <v>143287169202208</v>
      </c>
      <c r="I871" t="str">
        <f>Commandes[[#This Row],[AnnéeMois]]&amp;Commandes[[#This Row],[Famille de Produit]]</f>
        <v>202208MIX LEGUMES</v>
      </c>
      <c r="J871" s="38">
        <v>202208</v>
      </c>
    </row>
    <row r="872" spans="1:10" ht="12" customHeight="1" x14ac:dyDescent="0.25">
      <c r="A872" s="6">
        <v>44774</v>
      </c>
      <c r="B872" s="7">
        <v>143287169</v>
      </c>
      <c r="C872" s="3">
        <v>5540246183589</v>
      </c>
      <c r="D872" s="6">
        <v>44794</v>
      </c>
      <c r="E872" s="8">
        <v>650</v>
      </c>
      <c r="F872" s="30" t="str">
        <f>VLOOKUP(Commandes[[#This Row],[Article Commande]],'Catégorie des articles'!A:D,4,0)</f>
        <v>MIX LEGUMES</v>
      </c>
      <c r="G872" s="38">
        <v>202208</v>
      </c>
      <c r="H872" s="37" t="str">
        <f>Commandes[[#This Row],[Num CDE]]&amp;Commandes[[#This Row],[AnnéeMois]]</f>
        <v>143287169202208</v>
      </c>
      <c r="I872" t="str">
        <f>Commandes[[#This Row],[AnnéeMois]]&amp;Commandes[[#This Row],[Famille de Produit]]</f>
        <v>202208MIX LEGUMES</v>
      </c>
      <c r="J872" s="38">
        <v>202208</v>
      </c>
    </row>
    <row r="873" spans="1:10" ht="12" customHeight="1" x14ac:dyDescent="0.25">
      <c r="A873" s="9">
        <v>44774</v>
      </c>
      <c r="B873" s="10">
        <v>143287172</v>
      </c>
      <c r="C873" s="3">
        <v>5540246180522</v>
      </c>
      <c r="D873" s="9">
        <v>44784</v>
      </c>
      <c r="E873" s="11">
        <v>891</v>
      </c>
      <c r="F873" s="30" t="str">
        <f>VLOOKUP(Commandes[[#This Row],[Article Commande]],'Catégorie des articles'!A:D,4,0)</f>
        <v>BOULANGERIE</v>
      </c>
      <c r="G873" s="38">
        <v>202208</v>
      </c>
      <c r="H873" s="37" t="str">
        <f>Commandes[[#This Row],[Num CDE]]&amp;Commandes[[#This Row],[AnnéeMois]]</f>
        <v>143287172202208</v>
      </c>
      <c r="I873" t="str">
        <f>Commandes[[#This Row],[AnnéeMois]]&amp;Commandes[[#This Row],[Famille de Produit]]</f>
        <v>202208BOULANGERIE</v>
      </c>
      <c r="J873" s="38">
        <v>202208</v>
      </c>
    </row>
    <row r="874" spans="1:10" ht="12" customHeight="1" x14ac:dyDescent="0.25">
      <c r="A874" s="9">
        <v>44774</v>
      </c>
      <c r="B874" s="10">
        <v>143287173</v>
      </c>
      <c r="C874" s="3">
        <v>5540246194632</v>
      </c>
      <c r="D874" s="9">
        <v>44787</v>
      </c>
      <c r="E874" s="11">
        <v>669</v>
      </c>
      <c r="F874" s="30" t="str">
        <f>VLOOKUP(Commandes[[#This Row],[Article Commande]],'Catégorie des articles'!A:D,4,0)</f>
        <v>BOULANGERIE</v>
      </c>
      <c r="G874" s="38">
        <v>202208</v>
      </c>
      <c r="H874" s="37" t="str">
        <f>Commandes[[#This Row],[Num CDE]]&amp;Commandes[[#This Row],[AnnéeMois]]</f>
        <v>143287173202208</v>
      </c>
      <c r="I874" t="str">
        <f>Commandes[[#This Row],[AnnéeMois]]&amp;Commandes[[#This Row],[Famille de Produit]]</f>
        <v>202208BOULANGERIE</v>
      </c>
      <c r="J874" s="38">
        <v>202208</v>
      </c>
    </row>
    <row r="875" spans="1:10" ht="12" customHeight="1" x14ac:dyDescent="0.25">
      <c r="A875" s="9">
        <v>44775</v>
      </c>
      <c r="B875" s="10">
        <v>143287181</v>
      </c>
      <c r="C875" s="3">
        <v>5540246176294</v>
      </c>
      <c r="D875" s="9">
        <v>44777</v>
      </c>
      <c r="E875" s="11">
        <v>743</v>
      </c>
      <c r="F875" s="30" t="str">
        <f>VLOOKUP(Commandes[[#This Row],[Article Commande]],'Catégorie des articles'!A:D,4,0)</f>
        <v>CREMERIE</v>
      </c>
      <c r="G875" s="38">
        <v>202208</v>
      </c>
      <c r="H875" s="37" t="str">
        <f>Commandes[[#This Row],[Num CDE]]&amp;Commandes[[#This Row],[AnnéeMois]]</f>
        <v>143287181202208</v>
      </c>
      <c r="I875" t="str">
        <f>Commandes[[#This Row],[AnnéeMois]]&amp;Commandes[[#This Row],[Famille de Produit]]</f>
        <v>202208CREMERIE</v>
      </c>
      <c r="J875" s="38">
        <v>202208</v>
      </c>
    </row>
    <row r="876" spans="1:10" ht="12" customHeight="1" x14ac:dyDescent="0.25">
      <c r="A876" s="6">
        <v>44775</v>
      </c>
      <c r="B876" s="7">
        <v>143287181</v>
      </c>
      <c r="C876" s="3">
        <v>5540246176295</v>
      </c>
      <c r="D876" s="6">
        <v>44777</v>
      </c>
      <c r="E876" s="8">
        <v>2970</v>
      </c>
      <c r="F876" s="30" t="str">
        <f>VLOOKUP(Commandes[[#This Row],[Article Commande]],'Catégorie des articles'!A:D,4,0)</f>
        <v>CREMERIE</v>
      </c>
      <c r="G876" s="38">
        <v>202208</v>
      </c>
      <c r="H876" s="37" t="str">
        <f>Commandes[[#This Row],[Num CDE]]&amp;Commandes[[#This Row],[AnnéeMois]]</f>
        <v>143287181202208</v>
      </c>
      <c r="I876" t="str">
        <f>Commandes[[#This Row],[AnnéeMois]]&amp;Commandes[[#This Row],[Famille de Produit]]</f>
        <v>202208CREMERIE</v>
      </c>
      <c r="J876" s="38">
        <v>202208</v>
      </c>
    </row>
    <row r="877" spans="1:10" ht="12" customHeight="1" x14ac:dyDescent="0.25">
      <c r="A877" s="9">
        <v>44775</v>
      </c>
      <c r="B877" s="10">
        <v>143287181</v>
      </c>
      <c r="C877" s="3">
        <v>5540246187987</v>
      </c>
      <c r="D877" s="9">
        <v>44777</v>
      </c>
      <c r="E877" s="11">
        <v>1671</v>
      </c>
      <c r="F877" s="30" t="str">
        <f>VLOOKUP(Commandes[[#This Row],[Article Commande]],'Catégorie des articles'!A:D,4,0)</f>
        <v>CREMERIE</v>
      </c>
      <c r="G877" s="38">
        <v>202208</v>
      </c>
      <c r="H877" s="37" t="str">
        <f>Commandes[[#This Row],[Num CDE]]&amp;Commandes[[#This Row],[AnnéeMois]]</f>
        <v>143287181202208</v>
      </c>
      <c r="I877" t="str">
        <f>Commandes[[#This Row],[AnnéeMois]]&amp;Commandes[[#This Row],[Famille de Produit]]</f>
        <v>202208CREMERIE</v>
      </c>
      <c r="J877" s="38">
        <v>202208</v>
      </c>
    </row>
    <row r="878" spans="1:10" ht="12" customHeight="1" x14ac:dyDescent="0.25">
      <c r="A878" s="6">
        <v>44775</v>
      </c>
      <c r="B878" s="7">
        <v>143287181</v>
      </c>
      <c r="C878" s="3">
        <v>5540246188200</v>
      </c>
      <c r="D878" s="6">
        <v>44777</v>
      </c>
      <c r="E878" s="8">
        <v>372</v>
      </c>
      <c r="F878" s="30" t="str">
        <f>VLOOKUP(Commandes[[#This Row],[Article Commande]],'Catégorie des articles'!A:D,4,0)</f>
        <v>CREMERIE</v>
      </c>
      <c r="G878" s="38">
        <v>202208</v>
      </c>
      <c r="H878" s="37" t="str">
        <f>Commandes[[#This Row],[Num CDE]]&amp;Commandes[[#This Row],[AnnéeMois]]</f>
        <v>143287181202208</v>
      </c>
      <c r="I878" t="str">
        <f>Commandes[[#This Row],[AnnéeMois]]&amp;Commandes[[#This Row],[Famille de Produit]]</f>
        <v>202208CREMERIE</v>
      </c>
      <c r="J878" s="38">
        <v>202208</v>
      </c>
    </row>
    <row r="879" spans="1:10" ht="12" customHeight="1" x14ac:dyDescent="0.25">
      <c r="A879" s="6">
        <v>44775</v>
      </c>
      <c r="B879" s="7">
        <v>143287185</v>
      </c>
      <c r="C879" s="3">
        <v>5540246172669</v>
      </c>
      <c r="D879" s="6">
        <v>44777</v>
      </c>
      <c r="E879" s="8">
        <v>279</v>
      </c>
      <c r="F879" s="30" t="str">
        <f>VLOOKUP(Commandes[[#This Row],[Article Commande]],'Catégorie des articles'!A:D,4,0)</f>
        <v>CREMERIE</v>
      </c>
      <c r="G879" s="38">
        <v>202208</v>
      </c>
      <c r="H879" s="37" t="str">
        <f>Commandes[[#This Row],[Num CDE]]&amp;Commandes[[#This Row],[AnnéeMois]]</f>
        <v>143287185202208</v>
      </c>
      <c r="I879" t="str">
        <f>Commandes[[#This Row],[AnnéeMois]]&amp;Commandes[[#This Row],[Famille de Produit]]</f>
        <v>202208CREMERIE</v>
      </c>
      <c r="J879" s="38">
        <v>202208</v>
      </c>
    </row>
    <row r="880" spans="1:10" ht="12" customHeight="1" x14ac:dyDescent="0.25">
      <c r="A880" s="9">
        <v>44775</v>
      </c>
      <c r="B880" s="10">
        <v>143287185</v>
      </c>
      <c r="C880" s="3">
        <v>5540246172978</v>
      </c>
      <c r="D880" s="9">
        <v>44777</v>
      </c>
      <c r="E880" s="11">
        <v>836</v>
      </c>
      <c r="F880" s="30" t="str">
        <f>VLOOKUP(Commandes[[#This Row],[Article Commande]],'Catégorie des articles'!A:D,4,0)</f>
        <v>CREMERIE</v>
      </c>
      <c r="G880" s="38">
        <v>202208</v>
      </c>
      <c r="H880" s="37" t="str">
        <f>Commandes[[#This Row],[Num CDE]]&amp;Commandes[[#This Row],[AnnéeMois]]</f>
        <v>143287185202208</v>
      </c>
      <c r="I880" t="str">
        <f>Commandes[[#This Row],[AnnéeMois]]&amp;Commandes[[#This Row],[Famille de Produit]]</f>
        <v>202208CREMERIE</v>
      </c>
      <c r="J880" s="38">
        <v>202208</v>
      </c>
    </row>
    <row r="881" spans="1:10" ht="12" customHeight="1" x14ac:dyDescent="0.25">
      <c r="A881" s="6">
        <v>44775</v>
      </c>
      <c r="B881" s="7">
        <v>143287185</v>
      </c>
      <c r="C881" s="3">
        <v>5540246174174</v>
      </c>
      <c r="D881" s="6">
        <v>44777</v>
      </c>
      <c r="E881" s="8">
        <v>232</v>
      </c>
      <c r="F881" s="30" t="str">
        <f>VLOOKUP(Commandes[[#This Row],[Article Commande]],'Catégorie des articles'!A:D,4,0)</f>
        <v>CREMERIE</v>
      </c>
      <c r="G881" s="38">
        <v>202208</v>
      </c>
      <c r="H881" s="37" t="str">
        <f>Commandes[[#This Row],[Num CDE]]&amp;Commandes[[#This Row],[AnnéeMois]]</f>
        <v>143287185202208</v>
      </c>
      <c r="I881" t="str">
        <f>Commandes[[#This Row],[AnnéeMois]]&amp;Commandes[[#This Row],[Famille de Produit]]</f>
        <v>202208CREMERIE</v>
      </c>
      <c r="J881" s="38">
        <v>202208</v>
      </c>
    </row>
    <row r="882" spans="1:10" ht="12" customHeight="1" x14ac:dyDescent="0.25">
      <c r="A882" s="6">
        <v>44776</v>
      </c>
      <c r="B882" s="7">
        <v>143287208</v>
      </c>
      <c r="C882" s="3">
        <v>5540246171933</v>
      </c>
      <c r="D882" s="6">
        <v>44780</v>
      </c>
      <c r="E882" s="8">
        <v>1114</v>
      </c>
      <c r="F882" s="30" t="str">
        <f>VLOOKUP(Commandes[[#This Row],[Article Commande]],'Catégorie des articles'!A:D,4,0)</f>
        <v>CREMERIE</v>
      </c>
      <c r="G882" s="38">
        <v>202208</v>
      </c>
      <c r="H882" s="37" t="str">
        <f>Commandes[[#This Row],[Num CDE]]&amp;Commandes[[#This Row],[AnnéeMois]]</f>
        <v>143287208202208</v>
      </c>
      <c r="I882" t="str">
        <f>Commandes[[#This Row],[AnnéeMois]]&amp;Commandes[[#This Row],[Famille de Produit]]</f>
        <v>202208CREMERIE</v>
      </c>
      <c r="J882" s="38">
        <v>202208</v>
      </c>
    </row>
    <row r="883" spans="1:10" ht="12" customHeight="1" x14ac:dyDescent="0.25">
      <c r="A883" s="9">
        <v>44776</v>
      </c>
      <c r="B883" s="10">
        <v>143287208</v>
      </c>
      <c r="C883" s="3">
        <v>5540246176294</v>
      </c>
      <c r="D883" s="9">
        <v>44780</v>
      </c>
      <c r="E883" s="11">
        <v>1485</v>
      </c>
      <c r="F883" s="30" t="str">
        <f>VLOOKUP(Commandes[[#This Row],[Article Commande]],'Catégorie des articles'!A:D,4,0)</f>
        <v>CREMERIE</v>
      </c>
      <c r="G883" s="38">
        <v>202208</v>
      </c>
      <c r="H883" s="37" t="str">
        <f>Commandes[[#This Row],[Num CDE]]&amp;Commandes[[#This Row],[AnnéeMois]]</f>
        <v>143287208202208</v>
      </c>
      <c r="I883" t="str">
        <f>Commandes[[#This Row],[AnnéeMois]]&amp;Commandes[[#This Row],[Famille de Produit]]</f>
        <v>202208CREMERIE</v>
      </c>
      <c r="J883" s="38">
        <v>202208</v>
      </c>
    </row>
    <row r="884" spans="1:10" ht="12" customHeight="1" x14ac:dyDescent="0.25">
      <c r="A884" s="6">
        <v>44776</v>
      </c>
      <c r="B884" s="7">
        <v>143287208</v>
      </c>
      <c r="C884" s="3">
        <v>5540246176295</v>
      </c>
      <c r="D884" s="6">
        <v>44780</v>
      </c>
      <c r="E884" s="8">
        <v>5940</v>
      </c>
      <c r="F884" s="30" t="str">
        <f>VLOOKUP(Commandes[[#This Row],[Article Commande]],'Catégorie des articles'!A:D,4,0)</f>
        <v>CREMERIE</v>
      </c>
      <c r="G884" s="38">
        <v>202208</v>
      </c>
      <c r="H884" s="37" t="str">
        <f>Commandes[[#This Row],[Num CDE]]&amp;Commandes[[#This Row],[AnnéeMois]]</f>
        <v>143287208202208</v>
      </c>
      <c r="I884" t="str">
        <f>Commandes[[#This Row],[AnnéeMois]]&amp;Commandes[[#This Row],[Famille de Produit]]</f>
        <v>202208CREMERIE</v>
      </c>
      <c r="J884" s="38">
        <v>202208</v>
      </c>
    </row>
    <row r="885" spans="1:10" ht="12" customHeight="1" x14ac:dyDescent="0.25">
      <c r="A885" s="6">
        <v>44776</v>
      </c>
      <c r="B885" s="7">
        <v>143287208</v>
      </c>
      <c r="C885" s="3">
        <v>5540246187987</v>
      </c>
      <c r="D885" s="6">
        <v>44780</v>
      </c>
      <c r="E885" s="8">
        <v>3898</v>
      </c>
      <c r="F885" s="30" t="str">
        <f>VLOOKUP(Commandes[[#This Row],[Article Commande]],'Catégorie des articles'!A:D,4,0)</f>
        <v>CREMERIE</v>
      </c>
      <c r="G885" s="38">
        <v>202208</v>
      </c>
      <c r="H885" s="37" t="str">
        <f>Commandes[[#This Row],[Num CDE]]&amp;Commandes[[#This Row],[AnnéeMois]]</f>
        <v>143287208202208</v>
      </c>
      <c r="I885" t="str">
        <f>Commandes[[#This Row],[AnnéeMois]]&amp;Commandes[[#This Row],[Famille de Produit]]</f>
        <v>202208CREMERIE</v>
      </c>
      <c r="J885" s="38">
        <v>202208</v>
      </c>
    </row>
    <row r="886" spans="1:10" ht="12" customHeight="1" x14ac:dyDescent="0.25">
      <c r="A886" s="9">
        <v>44776</v>
      </c>
      <c r="B886" s="10">
        <v>143287208</v>
      </c>
      <c r="C886" s="3">
        <v>5540246188200</v>
      </c>
      <c r="D886" s="9">
        <v>44780</v>
      </c>
      <c r="E886" s="11">
        <v>743</v>
      </c>
      <c r="F886" s="30" t="str">
        <f>VLOOKUP(Commandes[[#This Row],[Article Commande]],'Catégorie des articles'!A:D,4,0)</f>
        <v>CREMERIE</v>
      </c>
      <c r="G886" s="38">
        <v>202208</v>
      </c>
      <c r="H886" s="37" t="str">
        <f>Commandes[[#This Row],[Num CDE]]&amp;Commandes[[#This Row],[AnnéeMois]]</f>
        <v>143287208202208</v>
      </c>
      <c r="I886" t="str">
        <f>Commandes[[#This Row],[AnnéeMois]]&amp;Commandes[[#This Row],[Famille de Produit]]</f>
        <v>202208CREMERIE</v>
      </c>
      <c r="J886" s="38">
        <v>202208</v>
      </c>
    </row>
    <row r="887" spans="1:10" ht="12" customHeight="1" x14ac:dyDescent="0.25">
      <c r="A887" s="9">
        <v>44776</v>
      </c>
      <c r="B887" s="10">
        <v>143287212</v>
      </c>
      <c r="C887" s="3">
        <v>5540246171933</v>
      </c>
      <c r="D887" s="9">
        <v>44777</v>
      </c>
      <c r="E887" s="11">
        <v>557</v>
      </c>
      <c r="F887" s="30" t="str">
        <f>VLOOKUP(Commandes[[#This Row],[Article Commande]],'Catégorie des articles'!A:D,4,0)</f>
        <v>CREMERIE</v>
      </c>
      <c r="G887" s="38">
        <v>202208</v>
      </c>
      <c r="H887" s="37" t="str">
        <f>Commandes[[#This Row],[Num CDE]]&amp;Commandes[[#This Row],[AnnéeMois]]</f>
        <v>143287212202208</v>
      </c>
      <c r="I887" t="str">
        <f>Commandes[[#This Row],[AnnéeMois]]&amp;Commandes[[#This Row],[Famille de Produit]]</f>
        <v>202208CREMERIE</v>
      </c>
      <c r="J887" s="38">
        <v>202208</v>
      </c>
    </row>
    <row r="888" spans="1:10" ht="12" customHeight="1" x14ac:dyDescent="0.25">
      <c r="A888" s="6">
        <v>44776</v>
      </c>
      <c r="B888" s="7">
        <v>143287212</v>
      </c>
      <c r="C888" s="3">
        <v>5540246176294</v>
      </c>
      <c r="D888" s="6">
        <v>44777</v>
      </c>
      <c r="E888" s="8">
        <v>743</v>
      </c>
      <c r="F888" s="30" t="str">
        <f>VLOOKUP(Commandes[[#This Row],[Article Commande]],'Catégorie des articles'!A:D,4,0)</f>
        <v>CREMERIE</v>
      </c>
      <c r="G888" s="38">
        <v>202208</v>
      </c>
      <c r="H888" s="37" t="str">
        <f>Commandes[[#This Row],[Num CDE]]&amp;Commandes[[#This Row],[AnnéeMois]]</f>
        <v>143287212202208</v>
      </c>
      <c r="I888" t="str">
        <f>Commandes[[#This Row],[AnnéeMois]]&amp;Commandes[[#This Row],[Famille de Produit]]</f>
        <v>202208CREMERIE</v>
      </c>
      <c r="J888" s="38">
        <v>202208</v>
      </c>
    </row>
    <row r="889" spans="1:10" ht="12" customHeight="1" x14ac:dyDescent="0.25">
      <c r="A889" s="9">
        <v>44776</v>
      </c>
      <c r="B889" s="10">
        <v>143287212</v>
      </c>
      <c r="C889" s="3">
        <v>5540246176295</v>
      </c>
      <c r="D889" s="9">
        <v>44777</v>
      </c>
      <c r="E889" s="11">
        <v>2228</v>
      </c>
      <c r="F889" s="30" t="str">
        <f>VLOOKUP(Commandes[[#This Row],[Article Commande]],'Catégorie des articles'!A:D,4,0)</f>
        <v>CREMERIE</v>
      </c>
      <c r="G889" s="38">
        <v>202208</v>
      </c>
      <c r="H889" s="37" t="str">
        <f>Commandes[[#This Row],[Num CDE]]&amp;Commandes[[#This Row],[AnnéeMois]]</f>
        <v>143287212202208</v>
      </c>
      <c r="I889" t="str">
        <f>Commandes[[#This Row],[AnnéeMois]]&amp;Commandes[[#This Row],[Famille de Produit]]</f>
        <v>202208CREMERIE</v>
      </c>
      <c r="J889" s="38">
        <v>202208</v>
      </c>
    </row>
    <row r="890" spans="1:10" ht="12" customHeight="1" x14ac:dyDescent="0.25">
      <c r="A890" s="6">
        <v>44776</v>
      </c>
      <c r="B890" s="7">
        <v>143287212</v>
      </c>
      <c r="C890" s="3">
        <v>5540246187987</v>
      </c>
      <c r="D890" s="6">
        <v>44777</v>
      </c>
      <c r="E890" s="8">
        <v>2228</v>
      </c>
      <c r="F890" s="30" t="str">
        <f>VLOOKUP(Commandes[[#This Row],[Article Commande]],'Catégorie des articles'!A:D,4,0)</f>
        <v>CREMERIE</v>
      </c>
      <c r="G890" s="38">
        <v>202208</v>
      </c>
      <c r="H890" s="37" t="str">
        <f>Commandes[[#This Row],[Num CDE]]&amp;Commandes[[#This Row],[AnnéeMois]]</f>
        <v>143287212202208</v>
      </c>
      <c r="I890" t="str">
        <f>Commandes[[#This Row],[AnnéeMois]]&amp;Commandes[[#This Row],[Famille de Produit]]</f>
        <v>202208CREMERIE</v>
      </c>
      <c r="J890" s="38">
        <v>202208</v>
      </c>
    </row>
    <row r="891" spans="1:10" ht="12" customHeight="1" x14ac:dyDescent="0.25">
      <c r="A891" s="9">
        <v>44776</v>
      </c>
      <c r="B891" s="10">
        <v>143287212</v>
      </c>
      <c r="C891" s="3">
        <v>5540246188200</v>
      </c>
      <c r="D891" s="9">
        <v>44777</v>
      </c>
      <c r="E891" s="11">
        <v>186</v>
      </c>
      <c r="F891" s="30" t="str">
        <f>VLOOKUP(Commandes[[#This Row],[Article Commande]],'Catégorie des articles'!A:D,4,0)</f>
        <v>CREMERIE</v>
      </c>
      <c r="G891" s="38">
        <v>202208</v>
      </c>
      <c r="H891" s="37" t="str">
        <f>Commandes[[#This Row],[Num CDE]]&amp;Commandes[[#This Row],[AnnéeMois]]</f>
        <v>143287212202208</v>
      </c>
      <c r="I891" t="str">
        <f>Commandes[[#This Row],[AnnéeMois]]&amp;Commandes[[#This Row],[Famille de Produit]]</f>
        <v>202208CREMERIE</v>
      </c>
      <c r="J891" s="38">
        <v>202208</v>
      </c>
    </row>
    <row r="892" spans="1:10" ht="12" customHeight="1" x14ac:dyDescent="0.25">
      <c r="A892" s="9">
        <v>44776</v>
      </c>
      <c r="B892" s="10">
        <v>143287213</v>
      </c>
      <c r="C892" s="3">
        <v>5540246176699</v>
      </c>
      <c r="D892" s="9">
        <v>44777</v>
      </c>
      <c r="E892" s="11">
        <v>1253</v>
      </c>
      <c r="F892" s="30" t="str">
        <f>VLOOKUP(Commandes[[#This Row],[Article Commande]],'Catégorie des articles'!A:D,4,0)</f>
        <v>CREMERIE</v>
      </c>
      <c r="G892" s="38">
        <v>202208</v>
      </c>
      <c r="H892" s="37" t="str">
        <f>Commandes[[#This Row],[Num CDE]]&amp;Commandes[[#This Row],[AnnéeMois]]</f>
        <v>143287213202208</v>
      </c>
      <c r="I892" t="str">
        <f>Commandes[[#This Row],[AnnéeMois]]&amp;Commandes[[#This Row],[Famille de Produit]]</f>
        <v>202208CREMERIE</v>
      </c>
      <c r="J892" s="38">
        <v>202208</v>
      </c>
    </row>
    <row r="893" spans="1:10" ht="12" customHeight="1" x14ac:dyDescent="0.25">
      <c r="A893" s="6">
        <v>44776</v>
      </c>
      <c r="B893" s="7">
        <v>143287214</v>
      </c>
      <c r="C893" s="3">
        <v>5540246172978</v>
      </c>
      <c r="D893" s="6">
        <v>44780</v>
      </c>
      <c r="E893" s="8">
        <v>836</v>
      </c>
      <c r="F893" s="30" t="str">
        <f>VLOOKUP(Commandes[[#This Row],[Article Commande]],'Catégorie des articles'!A:D,4,0)</f>
        <v>CREMERIE</v>
      </c>
      <c r="G893" s="38">
        <v>202208</v>
      </c>
      <c r="H893" s="37" t="str">
        <f>Commandes[[#This Row],[Num CDE]]&amp;Commandes[[#This Row],[AnnéeMois]]</f>
        <v>143287214202208</v>
      </c>
      <c r="I893" t="str">
        <f>Commandes[[#This Row],[AnnéeMois]]&amp;Commandes[[#This Row],[Famille de Produit]]</f>
        <v>202208CREMERIE</v>
      </c>
      <c r="J893" s="38">
        <v>202208</v>
      </c>
    </row>
    <row r="894" spans="1:10" ht="12" customHeight="1" x14ac:dyDescent="0.25">
      <c r="A894" s="9">
        <v>44776</v>
      </c>
      <c r="B894" s="10">
        <v>143287214</v>
      </c>
      <c r="C894" s="3">
        <v>5540246174174</v>
      </c>
      <c r="D894" s="9">
        <v>44780</v>
      </c>
      <c r="E894" s="11">
        <v>232</v>
      </c>
      <c r="F894" s="30" t="str">
        <f>VLOOKUP(Commandes[[#This Row],[Article Commande]],'Catégorie des articles'!A:D,4,0)</f>
        <v>CREMERIE</v>
      </c>
      <c r="G894" s="38">
        <v>202208</v>
      </c>
      <c r="H894" s="37" t="str">
        <f>Commandes[[#This Row],[Num CDE]]&amp;Commandes[[#This Row],[AnnéeMois]]</f>
        <v>143287214202208</v>
      </c>
      <c r="I894" t="str">
        <f>Commandes[[#This Row],[AnnéeMois]]&amp;Commandes[[#This Row],[Famille de Produit]]</f>
        <v>202208CREMERIE</v>
      </c>
      <c r="J894" s="38">
        <v>202208</v>
      </c>
    </row>
    <row r="895" spans="1:10" ht="12" customHeight="1" x14ac:dyDescent="0.25">
      <c r="A895" s="9">
        <v>44776</v>
      </c>
      <c r="B895" s="10">
        <v>143287214</v>
      </c>
      <c r="C895" s="3">
        <v>5540246176699</v>
      </c>
      <c r="D895" s="9">
        <v>44780</v>
      </c>
      <c r="E895" s="11">
        <v>2088</v>
      </c>
      <c r="F895" s="30" t="str">
        <f>VLOOKUP(Commandes[[#This Row],[Article Commande]],'Catégorie des articles'!A:D,4,0)</f>
        <v>CREMERIE</v>
      </c>
      <c r="G895" s="38">
        <v>202208</v>
      </c>
      <c r="H895" s="37" t="str">
        <f>Commandes[[#This Row],[Num CDE]]&amp;Commandes[[#This Row],[AnnéeMois]]</f>
        <v>143287214202208</v>
      </c>
      <c r="I895" t="str">
        <f>Commandes[[#This Row],[AnnéeMois]]&amp;Commandes[[#This Row],[Famille de Produit]]</f>
        <v>202208CREMERIE</v>
      </c>
      <c r="J895" s="38">
        <v>202208</v>
      </c>
    </row>
    <row r="896" spans="1:10" ht="12" customHeight="1" x14ac:dyDescent="0.25">
      <c r="A896" s="6">
        <v>44776</v>
      </c>
      <c r="B896" s="7">
        <v>143287219</v>
      </c>
      <c r="C896" s="3">
        <v>5540246174095</v>
      </c>
      <c r="D896" s="6">
        <v>44781</v>
      </c>
      <c r="E896" s="8">
        <v>70</v>
      </c>
      <c r="F896" s="30" t="str">
        <f>VLOOKUP(Commandes[[#This Row],[Article Commande]],'Catégorie des articles'!A:D,4,0)</f>
        <v>CREMERIE</v>
      </c>
      <c r="G896" s="38">
        <v>202208</v>
      </c>
      <c r="H896" s="37" t="str">
        <f>Commandes[[#This Row],[Num CDE]]&amp;Commandes[[#This Row],[AnnéeMois]]</f>
        <v>143287219202208</v>
      </c>
      <c r="I896" t="str">
        <f>Commandes[[#This Row],[AnnéeMois]]&amp;Commandes[[#This Row],[Famille de Produit]]</f>
        <v>202208CREMERIE</v>
      </c>
      <c r="J896" s="38">
        <v>202208</v>
      </c>
    </row>
    <row r="897" spans="1:10" ht="12" customHeight="1" x14ac:dyDescent="0.25">
      <c r="A897" s="6">
        <v>44776</v>
      </c>
      <c r="B897" s="7">
        <v>143287220</v>
      </c>
      <c r="C897" s="3">
        <v>5540246181061</v>
      </c>
      <c r="D897" s="6">
        <v>44782</v>
      </c>
      <c r="E897" s="8">
        <v>3871</v>
      </c>
      <c r="F897" s="30" t="str">
        <f>VLOOKUP(Commandes[[#This Row],[Article Commande]],'Catégorie des articles'!A:D,4,0)</f>
        <v>VOLAILLE</v>
      </c>
      <c r="G897" s="38">
        <v>202208</v>
      </c>
      <c r="H897" s="37" t="str">
        <f>Commandes[[#This Row],[Num CDE]]&amp;Commandes[[#This Row],[AnnéeMois]]</f>
        <v>143287220202208</v>
      </c>
      <c r="I897" t="str">
        <f>Commandes[[#This Row],[AnnéeMois]]&amp;Commandes[[#This Row],[Famille de Produit]]</f>
        <v>202208VOLAILLE</v>
      </c>
      <c r="J897" s="38">
        <v>202208</v>
      </c>
    </row>
    <row r="898" spans="1:10" ht="12" customHeight="1" x14ac:dyDescent="0.25">
      <c r="A898" s="9">
        <v>44776</v>
      </c>
      <c r="B898" s="10">
        <v>143287220</v>
      </c>
      <c r="C898" s="3">
        <v>5540246183547</v>
      </c>
      <c r="D898" s="9">
        <v>44782</v>
      </c>
      <c r="E898" s="11">
        <v>2228</v>
      </c>
      <c r="F898" s="30" t="str">
        <f>VLOOKUP(Commandes[[#This Row],[Article Commande]],'Catégorie des articles'!A:D,4,0)</f>
        <v>VOLAILLE</v>
      </c>
      <c r="G898" s="38">
        <v>202208</v>
      </c>
      <c r="H898" s="37" t="str">
        <f>Commandes[[#This Row],[Num CDE]]&amp;Commandes[[#This Row],[AnnéeMois]]</f>
        <v>143287220202208</v>
      </c>
      <c r="I898" t="str">
        <f>Commandes[[#This Row],[AnnéeMois]]&amp;Commandes[[#This Row],[Famille de Produit]]</f>
        <v>202208VOLAILLE</v>
      </c>
      <c r="J898" s="38">
        <v>202208</v>
      </c>
    </row>
    <row r="899" spans="1:10" ht="12" customHeight="1" x14ac:dyDescent="0.25">
      <c r="A899" s="6">
        <v>44776</v>
      </c>
      <c r="B899" s="7">
        <v>143287220</v>
      </c>
      <c r="C899" s="3">
        <v>5540246185278</v>
      </c>
      <c r="D899" s="6">
        <v>44782</v>
      </c>
      <c r="E899" s="8">
        <v>1120</v>
      </c>
      <c r="F899" s="30" t="str">
        <f>VLOOKUP(Commandes[[#This Row],[Article Commande]],'Catégorie des articles'!A:D,4,0)</f>
        <v>VOLAILLE</v>
      </c>
      <c r="G899" s="38">
        <v>202208</v>
      </c>
      <c r="H899" s="37" t="str">
        <f>Commandes[[#This Row],[Num CDE]]&amp;Commandes[[#This Row],[AnnéeMois]]</f>
        <v>143287220202208</v>
      </c>
      <c r="I899" t="str">
        <f>Commandes[[#This Row],[AnnéeMois]]&amp;Commandes[[#This Row],[Famille de Produit]]</f>
        <v>202208VOLAILLE</v>
      </c>
      <c r="J899" s="38">
        <v>202208</v>
      </c>
    </row>
    <row r="900" spans="1:10" ht="12" customHeight="1" x14ac:dyDescent="0.25">
      <c r="A900" s="6">
        <v>44776</v>
      </c>
      <c r="B900" s="7">
        <v>143287222</v>
      </c>
      <c r="C900" s="3">
        <v>5540246183558</v>
      </c>
      <c r="D900" s="6">
        <v>44788</v>
      </c>
      <c r="E900" s="8">
        <v>2599</v>
      </c>
      <c r="F900" s="30" t="str">
        <f>VLOOKUP(Commandes[[#This Row],[Article Commande]],'Catégorie des articles'!A:D,4,0)</f>
        <v>MIX LEGUMES</v>
      </c>
      <c r="G900" s="38">
        <v>202208</v>
      </c>
      <c r="H900" s="37" t="str">
        <f>Commandes[[#This Row],[Num CDE]]&amp;Commandes[[#This Row],[AnnéeMois]]</f>
        <v>143287222202208</v>
      </c>
      <c r="I900" t="str">
        <f>Commandes[[#This Row],[AnnéeMois]]&amp;Commandes[[#This Row],[Famille de Produit]]</f>
        <v>202208MIX LEGUMES</v>
      </c>
      <c r="J900" s="38">
        <v>202208</v>
      </c>
    </row>
    <row r="901" spans="1:10" ht="12" customHeight="1" x14ac:dyDescent="0.25">
      <c r="A901" s="9">
        <v>44776</v>
      </c>
      <c r="B901" s="10">
        <v>143287222</v>
      </c>
      <c r="C901" s="3">
        <v>5540246183560</v>
      </c>
      <c r="D901" s="9">
        <v>44788</v>
      </c>
      <c r="E901" s="11">
        <v>223</v>
      </c>
      <c r="F901" s="30" t="str">
        <f>VLOOKUP(Commandes[[#This Row],[Article Commande]],'Catégorie des articles'!A:D,4,0)</f>
        <v>MIX LEGUMES</v>
      </c>
      <c r="G901" s="38">
        <v>202208</v>
      </c>
      <c r="H901" s="37" t="str">
        <f>Commandes[[#This Row],[Num CDE]]&amp;Commandes[[#This Row],[AnnéeMois]]</f>
        <v>143287222202208</v>
      </c>
      <c r="I901" t="str">
        <f>Commandes[[#This Row],[AnnéeMois]]&amp;Commandes[[#This Row],[Famille de Produit]]</f>
        <v>202208MIX LEGUMES</v>
      </c>
      <c r="J901" s="38">
        <v>202208</v>
      </c>
    </row>
    <row r="902" spans="1:10" ht="12" customHeight="1" x14ac:dyDescent="0.25">
      <c r="A902" s="6">
        <v>44776</v>
      </c>
      <c r="B902" s="7">
        <v>143287222</v>
      </c>
      <c r="C902" s="3">
        <v>5540246192209</v>
      </c>
      <c r="D902" s="6">
        <v>44788</v>
      </c>
      <c r="E902" s="8">
        <v>1114</v>
      </c>
      <c r="F902" s="30" t="str">
        <f>VLOOKUP(Commandes[[#This Row],[Article Commande]],'Catégorie des articles'!A:D,4,0)</f>
        <v>MIX LEGUMES</v>
      </c>
      <c r="G902" s="38">
        <v>202208</v>
      </c>
      <c r="H902" s="37" t="str">
        <f>Commandes[[#This Row],[Num CDE]]&amp;Commandes[[#This Row],[AnnéeMois]]</f>
        <v>143287222202208</v>
      </c>
      <c r="I902" t="str">
        <f>Commandes[[#This Row],[AnnéeMois]]&amp;Commandes[[#This Row],[Famille de Produit]]</f>
        <v>202208MIX LEGUMES</v>
      </c>
      <c r="J902" s="38">
        <v>202208</v>
      </c>
    </row>
    <row r="903" spans="1:10" ht="12" customHeight="1" x14ac:dyDescent="0.25">
      <c r="A903" s="9">
        <v>44776</v>
      </c>
      <c r="B903" s="10">
        <v>143287222</v>
      </c>
      <c r="C903" s="3">
        <v>5540246192462</v>
      </c>
      <c r="D903" s="9">
        <v>44788</v>
      </c>
      <c r="E903" s="11">
        <v>1114</v>
      </c>
      <c r="F903" s="30" t="str">
        <f>VLOOKUP(Commandes[[#This Row],[Article Commande]],'Catégorie des articles'!A:D,4,0)</f>
        <v>MIX LEGUMES</v>
      </c>
      <c r="G903" s="38">
        <v>202208</v>
      </c>
      <c r="H903" s="37" t="str">
        <f>Commandes[[#This Row],[Num CDE]]&amp;Commandes[[#This Row],[AnnéeMois]]</f>
        <v>143287222202208</v>
      </c>
      <c r="I903" t="str">
        <f>Commandes[[#This Row],[AnnéeMois]]&amp;Commandes[[#This Row],[Famille de Produit]]</f>
        <v>202208MIX LEGUMES</v>
      </c>
      <c r="J903" s="38">
        <v>202208</v>
      </c>
    </row>
    <row r="904" spans="1:10" ht="12" customHeight="1" x14ac:dyDescent="0.25">
      <c r="A904" s="6">
        <v>44776</v>
      </c>
      <c r="B904" s="7">
        <v>143287223</v>
      </c>
      <c r="C904" s="3">
        <v>5540246192264</v>
      </c>
      <c r="D904" s="6">
        <v>44803</v>
      </c>
      <c r="E904" s="8">
        <v>1485</v>
      </c>
      <c r="F904" s="30" t="str">
        <f>VLOOKUP(Commandes[[#This Row],[Article Commande]],'Catégorie des articles'!A:D,4,0)</f>
        <v>CREMERIE</v>
      </c>
      <c r="G904" s="38">
        <v>202208</v>
      </c>
      <c r="H904" s="37" t="str">
        <f>Commandes[[#This Row],[Num CDE]]&amp;Commandes[[#This Row],[AnnéeMois]]</f>
        <v>143287223202208</v>
      </c>
      <c r="I904" t="str">
        <f>Commandes[[#This Row],[AnnéeMois]]&amp;Commandes[[#This Row],[Famille de Produit]]</f>
        <v>202208CREMERIE</v>
      </c>
      <c r="J904" s="38">
        <v>202208</v>
      </c>
    </row>
    <row r="905" spans="1:10" ht="12" customHeight="1" x14ac:dyDescent="0.25">
      <c r="A905" s="9">
        <v>44776</v>
      </c>
      <c r="B905" s="10">
        <v>143287223</v>
      </c>
      <c r="C905" s="3">
        <v>5540246192265</v>
      </c>
      <c r="D905" s="9">
        <v>44803</v>
      </c>
      <c r="E905" s="11">
        <v>297</v>
      </c>
      <c r="F905" s="30" t="str">
        <f>VLOOKUP(Commandes[[#This Row],[Article Commande]],'Catégorie des articles'!A:D,4,0)</f>
        <v>CREMERIE</v>
      </c>
      <c r="G905" s="38">
        <v>202208</v>
      </c>
      <c r="H905" s="37" t="str">
        <f>Commandes[[#This Row],[Num CDE]]&amp;Commandes[[#This Row],[AnnéeMois]]</f>
        <v>143287223202208</v>
      </c>
      <c r="I905" t="str">
        <f>Commandes[[#This Row],[AnnéeMois]]&amp;Commandes[[#This Row],[Famille de Produit]]</f>
        <v>202208CREMERIE</v>
      </c>
      <c r="J905" s="38">
        <v>202208</v>
      </c>
    </row>
    <row r="906" spans="1:10" ht="12" customHeight="1" x14ac:dyDescent="0.25">
      <c r="A906" s="9">
        <v>44776</v>
      </c>
      <c r="B906" s="10">
        <v>143287228</v>
      </c>
      <c r="C906" s="3">
        <v>5540246188583</v>
      </c>
      <c r="D906" s="9">
        <v>44780</v>
      </c>
      <c r="E906" s="11">
        <v>2228</v>
      </c>
      <c r="F906" s="30" t="str">
        <f>VLOOKUP(Commandes[[#This Row],[Article Commande]],'Catégorie des articles'!A:D,4,0)</f>
        <v>BOULANGERIE</v>
      </c>
      <c r="G906" s="38">
        <v>202208</v>
      </c>
      <c r="H906" s="37" t="str">
        <f>Commandes[[#This Row],[Num CDE]]&amp;Commandes[[#This Row],[AnnéeMois]]</f>
        <v>143287228202208</v>
      </c>
      <c r="I906" t="str">
        <f>Commandes[[#This Row],[AnnéeMois]]&amp;Commandes[[#This Row],[Famille de Produit]]</f>
        <v>202208BOULANGERIE</v>
      </c>
      <c r="J906" s="38">
        <v>202208</v>
      </c>
    </row>
    <row r="907" spans="1:10" ht="12" customHeight="1" x14ac:dyDescent="0.25">
      <c r="A907" s="6">
        <v>44776</v>
      </c>
      <c r="B907" s="7">
        <v>143287229</v>
      </c>
      <c r="C907" s="3">
        <v>5540246170256</v>
      </c>
      <c r="D907" s="6">
        <v>44783</v>
      </c>
      <c r="E907" s="8">
        <v>3880</v>
      </c>
      <c r="F907" s="30" t="str">
        <f>VLOOKUP(Commandes[[#This Row],[Article Commande]],'Catégorie des articles'!A:D,4,0)</f>
        <v>BOULANGERIE</v>
      </c>
      <c r="G907" s="38">
        <v>202208</v>
      </c>
      <c r="H907" s="37" t="str">
        <f>Commandes[[#This Row],[Num CDE]]&amp;Commandes[[#This Row],[AnnéeMois]]</f>
        <v>143287229202208</v>
      </c>
      <c r="I907" t="str">
        <f>Commandes[[#This Row],[AnnéeMois]]&amp;Commandes[[#This Row],[Famille de Produit]]</f>
        <v>202208BOULANGERIE</v>
      </c>
      <c r="J907" s="38">
        <v>202208</v>
      </c>
    </row>
    <row r="908" spans="1:10" ht="12" customHeight="1" x14ac:dyDescent="0.25">
      <c r="A908" s="9">
        <v>44777</v>
      </c>
      <c r="B908" s="10">
        <v>143287248</v>
      </c>
      <c r="C908" s="3">
        <v>5540246172978</v>
      </c>
      <c r="D908" s="9">
        <v>44781</v>
      </c>
      <c r="E908" s="11">
        <v>836</v>
      </c>
      <c r="F908" s="30" t="str">
        <f>VLOOKUP(Commandes[[#This Row],[Article Commande]],'Catégorie des articles'!A:D,4,0)</f>
        <v>CREMERIE</v>
      </c>
      <c r="G908" s="38">
        <v>202208</v>
      </c>
      <c r="H908" s="37" t="str">
        <f>Commandes[[#This Row],[Num CDE]]&amp;Commandes[[#This Row],[AnnéeMois]]</f>
        <v>143287248202208</v>
      </c>
      <c r="I908" t="str">
        <f>Commandes[[#This Row],[AnnéeMois]]&amp;Commandes[[#This Row],[Famille de Produit]]</f>
        <v>202208CREMERIE</v>
      </c>
      <c r="J908" s="38">
        <v>202208</v>
      </c>
    </row>
    <row r="909" spans="1:10" ht="12" customHeight="1" x14ac:dyDescent="0.25">
      <c r="A909" s="9">
        <v>44777</v>
      </c>
      <c r="B909" s="10">
        <v>143287248</v>
      </c>
      <c r="C909" s="3">
        <v>5540246176699</v>
      </c>
      <c r="D909" s="9">
        <v>44781</v>
      </c>
      <c r="E909" s="11">
        <v>2088</v>
      </c>
      <c r="F909" s="30" t="str">
        <f>VLOOKUP(Commandes[[#This Row],[Article Commande]],'Catégorie des articles'!A:D,4,0)</f>
        <v>CREMERIE</v>
      </c>
      <c r="G909" s="38">
        <v>202208</v>
      </c>
      <c r="H909" s="37" t="str">
        <f>Commandes[[#This Row],[Num CDE]]&amp;Commandes[[#This Row],[AnnéeMois]]</f>
        <v>143287248202208</v>
      </c>
      <c r="I909" t="str">
        <f>Commandes[[#This Row],[AnnéeMois]]&amp;Commandes[[#This Row],[Famille de Produit]]</f>
        <v>202208CREMERIE</v>
      </c>
      <c r="J909" s="38">
        <v>202208</v>
      </c>
    </row>
    <row r="910" spans="1:10" ht="12" customHeight="1" x14ac:dyDescent="0.25">
      <c r="A910" s="6">
        <v>44777</v>
      </c>
      <c r="B910" s="7">
        <v>143287249</v>
      </c>
      <c r="C910" s="3">
        <v>5540246185429</v>
      </c>
      <c r="D910" s="6">
        <v>44783</v>
      </c>
      <c r="E910" s="8">
        <v>195</v>
      </c>
      <c r="F910" s="30" t="str">
        <f>VLOOKUP(Commandes[[#This Row],[Article Commande]],'Catégorie des articles'!A:D,4,0)</f>
        <v>CREMERIE</v>
      </c>
      <c r="G910" s="38">
        <v>202208</v>
      </c>
      <c r="H910" s="37" t="str">
        <f>Commandes[[#This Row],[Num CDE]]&amp;Commandes[[#This Row],[AnnéeMois]]</f>
        <v>143287249202208</v>
      </c>
      <c r="I910" t="str">
        <f>Commandes[[#This Row],[AnnéeMois]]&amp;Commandes[[#This Row],[Famille de Produit]]</f>
        <v>202208CREMERIE</v>
      </c>
      <c r="J910" s="38">
        <v>202208</v>
      </c>
    </row>
    <row r="911" spans="1:10" ht="12" customHeight="1" x14ac:dyDescent="0.25">
      <c r="A911" s="9">
        <v>44777</v>
      </c>
      <c r="B911" s="10">
        <v>143287252</v>
      </c>
      <c r="C911" s="3">
        <v>5540246194330</v>
      </c>
      <c r="D911" s="9">
        <v>44784</v>
      </c>
      <c r="E911" s="11">
        <v>9169</v>
      </c>
      <c r="F911" s="30" t="str">
        <f>VLOOKUP(Commandes[[#This Row],[Article Commande]],'Catégorie des articles'!A:D,4,0)</f>
        <v>MIX LEGUMES</v>
      </c>
      <c r="G911" s="38">
        <v>202208</v>
      </c>
      <c r="H911" s="37" t="str">
        <f>Commandes[[#This Row],[Num CDE]]&amp;Commandes[[#This Row],[AnnéeMois]]</f>
        <v>143287252202208</v>
      </c>
      <c r="I911" t="str">
        <f>Commandes[[#This Row],[AnnéeMois]]&amp;Commandes[[#This Row],[Famille de Produit]]</f>
        <v>202208MIX LEGUMES</v>
      </c>
      <c r="J911" s="38">
        <v>202208</v>
      </c>
    </row>
    <row r="912" spans="1:10" ht="12" customHeight="1" x14ac:dyDescent="0.25">
      <c r="A912" s="9">
        <v>44777</v>
      </c>
      <c r="B912" s="10">
        <v>143287255</v>
      </c>
      <c r="C912" s="3">
        <v>5540246171759</v>
      </c>
      <c r="D912" s="9">
        <v>44781</v>
      </c>
      <c r="E912" s="11">
        <v>5012</v>
      </c>
      <c r="F912" s="30" t="str">
        <f>VLOOKUP(Commandes[[#This Row],[Article Commande]],'Catégorie des articles'!A:D,4,0)</f>
        <v>MIX LEGUMES</v>
      </c>
      <c r="G912" s="38">
        <v>202208</v>
      </c>
      <c r="H912" s="37" t="str">
        <f>Commandes[[#This Row],[Num CDE]]&amp;Commandes[[#This Row],[AnnéeMois]]</f>
        <v>143287255202208</v>
      </c>
      <c r="I912" t="str">
        <f>Commandes[[#This Row],[AnnéeMois]]&amp;Commandes[[#This Row],[Famille de Produit]]</f>
        <v>202208MIX LEGUMES</v>
      </c>
      <c r="J912" s="38">
        <v>202208</v>
      </c>
    </row>
    <row r="913" spans="1:10" ht="12" customHeight="1" x14ac:dyDescent="0.25">
      <c r="A913" s="6">
        <v>44777</v>
      </c>
      <c r="B913" s="7">
        <v>143287255</v>
      </c>
      <c r="C913" s="3">
        <v>5540246177133</v>
      </c>
      <c r="D913" s="6">
        <v>44781</v>
      </c>
      <c r="E913" s="8">
        <v>4455</v>
      </c>
      <c r="F913" s="30" t="str">
        <f>VLOOKUP(Commandes[[#This Row],[Article Commande]],'Catégorie des articles'!A:D,4,0)</f>
        <v>MIX LEGUMES</v>
      </c>
      <c r="G913" s="38">
        <v>202208</v>
      </c>
      <c r="H913" s="37" t="str">
        <f>Commandes[[#This Row],[Num CDE]]&amp;Commandes[[#This Row],[AnnéeMois]]</f>
        <v>143287255202208</v>
      </c>
      <c r="I913" t="str">
        <f>Commandes[[#This Row],[AnnéeMois]]&amp;Commandes[[#This Row],[Famille de Produit]]</f>
        <v>202208MIX LEGUMES</v>
      </c>
      <c r="J913" s="38">
        <v>202208</v>
      </c>
    </row>
    <row r="914" spans="1:10" ht="12" customHeight="1" x14ac:dyDescent="0.25">
      <c r="A914" s="9">
        <v>44777</v>
      </c>
      <c r="B914" s="10">
        <v>143287255</v>
      </c>
      <c r="C914" s="3">
        <v>5540246192148</v>
      </c>
      <c r="D914" s="9">
        <v>44781</v>
      </c>
      <c r="E914" s="11">
        <v>16704</v>
      </c>
      <c r="F914" s="30" t="str">
        <f>VLOOKUP(Commandes[[#This Row],[Article Commande]],'Catégorie des articles'!A:D,4,0)</f>
        <v>MIX LEGUMES</v>
      </c>
      <c r="G914" s="38">
        <v>202208</v>
      </c>
      <c r="H914" s="37" t="str">
        <f>Commandes[[#This Row],[Num CDE]]&amp;Commandes[[#This Row],[AnnéeMois]]</f>
        <v>143287255202208</v>
      </c>
      <c r="I914" t="str">
        <f>Commandes[[#This Row],[AnnéeMois]]&amp;Commandes[[#This Row],[Famille de Produit]]</f>
        <v>202208MIX LEGUMES</v>
      </c>
      <c r="J914" s="38">
        <v>202208</v>
      </c>
    </row>
    <row r="915" spans="1:10" ht="12" customHeight="1" x14ac:dyDescent="0.25">
      <c r="A915" s="6">
        <v>44777</v>
      </c>
      <c r="B915" s="7">
        <v>143287262</v>
      </c>
      <c r="C915" s="3">
        <v>5540246176294</v>
      </c>
      <c r="D915" s="6">
        <v>44782</v>
      </c>
      <c r="E915" s="8">
        <v>743</v>
      </c>
      <c r="F915" s="30" t="str">
        <f>VLOOKUP(Commandes[[#This Row],[Article Commande]],'Catégorie des articles'!A:D,4,0)</f>
        <v>CREMERIE</v>
      </c>
      <c r="G915" s="38">
        <v>202208</v>
      </c>
      <c r="H915" s="37" t="str">
        <f>Commandes[[#This Row],[Num CDE]]&amp;Commandes[[#This Row],[AnnéeMois]]</f>
        <v>143287262202208</v>
      </c>
      <c r="I915" t="str">
        <f>Commandes[[#This Row],[AnnéeMois]]&amp;Commandes[[#This Row],[Famille de Produit]]</f>
        <v>202208CREMERIE</v>
      </c>
      <c r="J915" s="38">
        <v>202208</v>
      </c>
    </row>
    <row r="916" spans="1:10" ht="12" customHeight="1" x14ac:dyDescent="0.25">
      <c r="A916" s="6">
        <v>44780</v>
      </c>
      <c r="B916" s="7">
        <v>143297271</v>
      </c>
      <c r="C916" s="3">
        <v>5540246176295</v>
      </c>
      <c r="D916" s="6">
        <v>44782</v>
      </c>
      <c r="E916" s="8">
        <v>4455</v>
      </c>
      <c r="F916" s="30" t="str">
        <f>VLOOKUP(Commandes[[#This Row],[Article Commande]],'Catégorie des articles'!A:D,4,0)</f>
        <v>CREMERIE</v>
      </c>
      <c r="G916" s="38">
        <v>202208</v>
      </c>
      <c r="H916" s="37" t="str">
        <f>Commandes[[#This Row],[Num CDE]]&amp;Commandes[[#This Row],[AnnéeMois]]</f>
        <v>143297271202208</v>
      </c>
      <c r="I916" t="str">
        <f>Commandes[[#This Row],[AnnéeMois]]&amp;Commandes[[#This Row],[Famille de Produit]]</f>
        <v>202208CREMERIE</v>
      </c>
      <c r="J916" s="38">
        <v>202208</v>
      </c>
    </row>
    <row r="917" spans="1:10" ht="12" customHeight="1" x14ac:dyDescent="0.25">
      <c r="A917" s="6">
        <v>44780</v>
      </c>
      <c r="B917" s="7">
        <v>143297271</v>
      </c>
      <c r="C917" s="3">
        <v>5540246188200</v>
      </c>
      <c r="D917" s="6">
        <v>44782</v>
      </c>
      <c r="E917" s="8">
        <v>743</v>
      </c>
      <c r="F917" s="30" t="str">
        <f>VLOOKUP(Commandes[[#This Row],[Article Commande]],'Catégorie des articles'!A:D,4,0)</f>
        <v>CREMERIE</v>
      </c>
      <c r="G917" s="38">
        <v>202208</v>
      </c>
      <c r="H917" s="37" t="str">
        <f>Commandes[[#This Row],[Num CDE]]&amp;Commandes[[#This Row],[AnnéeMois]]</f>
        <v>143297271202208</v>
      </c>
      <c r="I917" t="str">
        <f>Commandes[[#This Row],[AnnéeMois]]&amp;Commandes[[#This Row],[Famille de Produit]]</f>
        <v>202208CREMERIE</v>
      </c>
      <c r="J917" s="38">
        <v>202208</v>
      </c>
    </row>
    <row r="918" spans="1:10" ht="12" customHeight="1" x14ac:dyDescent="0.25">
      <c r="A918" s="6">
        <v>44780</v>
      </c>
      <c r="B918" s="7">
        <v>143297272</v>
      </c>
      <c r="C918" s="3">
        <v>5540246174174</v>
      </c>
      <c r="D918" s="6">
        <v>44782</v>
      </c>
      <c r="E918" s="8">
        <v>232</v>
      </c>
      <c r="F918" s="30" t="str">
        <f>VLOOKUP(Commandes[[#This Row],[Article Commande]],'Catégorie des articles'!A:D,4,0)</f>
        <v>CREMERIE</v>
      </c>
      <c r="G918" s="38">
        <v>202208</v>
      </c>
      <c r="H918" s="37" t="str">
        <f>Commandes[[#This Row],[Num CDE]]&amp;Commandes[[#This Row],[AnnéeMois]]</f>
        <v>143297272202208</v>
      </c>
      <c r="I918" t="str">
        <f>Commandes[[#This Row],[AnnéeMois]]&amp;Commandes[[#This Row],[Famille de Produit]]</f>
        <v>202208CREMERIE</v>
      </c>
      <c r="J918" s="38">
        <v>202208</v>
      </c>
    </row>
    <row r="919" spans="1:10" ht="12" customHeight="1" x14ac:dyDescent="0.25">
      <c r="A919" s="6">
        <v>44780</v>
      </c>
      <c r="B919" s="7">
        <v>143297272</v>
      </c>
      <c r="C919" s="3">
        <v>5540246176699</v>
      </c>
      <c r="D919" s="6">
        <v>44782</v>
      </c>
      <c r="E919" s="8">
        <v>2088</v>
      </c>
      <c r="F919" s="30" t="str">
        <f>VLOOKUP(Commandes[[#This Row],[Article Commande]],'Catégorie des articles'!A:D,4,0)</f>
        <v>CREMERIE</v>
      </c>
      <c r="G919" s="38">
        <v>202208</v>
      </c>
      <c r="H919" s="37" t="str">
        <f>Commandes[[#This Row],[Num CDE]]&amp;Commandes[[#This Row],[AnnéeMois]]</f>
        <v>143297272202208</v>
      </c>
      <c r="I919" t="str">
        <f>Commandes[[#This Row],[AnnéeMois]]&amp;Commandes[[#This Row],[Famille de Produit]]</f>
        <v>202208CREMERIE</v>
      </c>
      <c r="J919" s="38">
        <v>202208</v>
      </c>
    </row>
    <row r="920" spans="1:10" ht="12" customHeight="1" x14ac:dyDescent="0.25">
      <c r="A920" s="9">
        <v>44780</v>
      </c>
      <c r="B920" s="10">
        <v>143297272</v>
      </c>
      <c r="C920" s="3">
        <v>5540246192102</v>
      </c>
      <c r="D920" s="9">
        <v>44782</v>
      </c>
      <c r="E920" s="11">
        <v>2005</v>
      </c>
      <c r="F920" s="30" t="str">
        <f>VLOOKUP(Commandes[[#This Row],[Article Commande]],'Catégorie des articles'!A:D,4,0)</f>
        <v>CREMERIE</v>
      </c>
      <c r="G920" s="38">
        <v>202208</v>
      </c>
      <c r="H920" s="37" t="str">
        <f>Commandes[[#This Row],[Num CDE]]&amp;Commandes[[#This Row],[AnnéeMois]]</f>
        <v>143297272202208</v>
      </c>
      <c r="I920" t="str">
        <f>Commandes[[#This Row],[AnnéeMois]]&amp;Commandes[[#This Row],[Famille de Produit]]</f>
        <v>202208CREMERIE</v>
      </c>
      <c r="J920" s="38">
        <v>202208</v>
      </c>
    </row>
    <row r="921" spans="1:10" ht="12" customHeight="1" x14ac:dyDescent="0.25">
      <c r="A921" s="6">
        <v>44780</v>
      </c>
      <c r="B921" s="7">
        <v>143297273</v>
      </c>
      <c r="C921" s="3">
        <v>5540246174095</v>
      </c>
      <c r="D921" s="6">
        <v>44787</v>
      </c>
      <c r="E921" s="8">
        <v>70</v>
      </c>
      <c r="F921" s="30" t="str">
        <f>VLOOKUP(Commandes[[#This Row],[Article Commande]],'Catégorie des articles'!A:D,4,0)</f>
        <v>CREMERIE</v>
      </c>
      <c r="G921" s="38">
        <v>202208</v>
      </c>
      <c r="H921" s="37" t="str">
        <f>Commandes[[#This Row],[Num CDE]]&amp;Commandes[[#This Row],[AnnéeMois]]</f>
        <v>143297273202208</v>
      </c>
      <c r="I921" t="str">
        <f>Commandes[[#This Row],[AnnéeMois]]&amp;Commandes[[#This Row],[Famille de Produit]]</f>
        <v>202208CREMERIE</v>
      </c>
      <c r="J921" s="38">
        <v>202208</v>
      </c>
    </row>
    <row r="922" spans="1:10" ht="12" customHeight="1" x14ac:dyDescent="0.25">
      <c r="A922" s="9">
        <v>44780</v>
      </c>
      <c r="B922" s="10">
        <v>143297273</v>
      </c>
      <c r="C922" s="3">
        <v>5540246175047</v>
      </c>
      <c r="D922" s="9">
        <v>44787</v>
      </c>
      <c r="E922" s="11">
        <v>279</v>
      </c>
      <c r="F922" s="30" t="str">
        <f>VLOOKUP(Commandes[[#This Row],[Article Commande]],'Catégorie des articles'!A:D,4,0)</f>
        <v>CREMERIE</v>
      </c>
      <c r="G922" s="38">
        <v>202208</v>
      </c>
      <c r="H922" s="37" t="str">
        <f>Commandes[[#This Row],[Num CDE]]&amp;Commandes[[#This Row],[AnnéeMois]]</f>
        <v>143297273202208</v>
      </c>
      <c r="I922" t="str">
        <f>Commandes[[#This Row],[AnnéeMois]]&amp;Commandes[[#This Row],[Famille de Produit]]</f>
        <v>202208CREMERIE</v>
      </c>
      <c r="J922" s="38">
        <v>202208</v>
      </c>
    </row>
    <row r="923" spans="1:10" ht="12" customHeight="1" x14ac:dyDescent="0.25">
      <c r="A923" s="6">
        <v>44780</v>
      </c>
      <c r="B923" s="7">
        <v>143297273</v>
      </c>
      <c r="C923" s="3">
        <v>5540246175049</v>
      </c>
      <c r="D923" s="6">
        <v>44787</v>
      </c>
      <c r="E923" s="8">
        <v>557</v>
      </c>
      <c r="F923" s="30" t="str">
        <f>VLOOKUP(Commandes[[#This Row],[Article Commande]],'Catégorie des articles'!A:D,4,0)</f>
        <v>CREMERIE</v>
      </c>
      <c r="G923" s="38">
        <v>202208</v>
      </c>
      <c r="H923" s="37" t="str">
        <f>Commandes[[#This Row],[Num CDE]]&amp;Commandes[[#This Row],[AnnéeMois]]</f>
        <v>143297273202208</v>
      </c>
      <c r="I923" t="str">
        <f>Commandes[[#This Row],[AnnéeMois]]&amp;Commandes[[#This Row],[Famille de Produit]]</f>
        <v>202208CREMERIE</v>
      </c>
      <c r="J923" s="38">
        <v>202208</v>
      </c>
    </row>
    <row r="924" spans="1:10" ht="12" customHeight="1" x14ac:dyDescent="0.25">
      <c r="A924" s="9">
        <v>44780</v>
      </c>
      <c r="B924" s="10">
        <v>143297273</v>
      </c>
      <c r="C924" s="3">
        <v>5540246175050</v>
      </c>
      <c r="D924" s="9">
        <v>44787</v>
      </c>
      <c r="E924" s="11">
        <v>557</v>
      </c>
      <c r="F924" s="30" t="str">
        <f>VLOOKUP(Commandes[[#This Row],[Article Commande]],'Catégorie des articles'!A:D,4,0)</f>
        <v>CREMERIE</v>
      </c>
      <c r="G924" s="38">
        <v>202208</v>
      </c>
      <c r="H924" s="37" t="str">
        <f>Commandes[[#This Row],[Num CDE]]&amp;Commandes[[#This Row],[AnnéeMois]]</f>
        <v>143297273202208</v>
      </c>
      <c r="I924" t="str">
        <f>Commandes[[#This Row],[AnnéeMois]]&amp;Commandes[[#This Row],[Famille de Produit]]</f>
        <v>202208CREMERIE</v>
      </c>
      <c r="J924" s="38">
        <v>202208</v>
      </c>
    </row>
    <row r="925" spans="1:10" ht="12" customHeight="1" x14ac:dyDescent="0.25">
      <c r="A925" s="6">
        <v>44780</v>
      </c>
      <c r="B925" s="7">
        <v>143297273</v>
      </c>
      <c r="C925" s="3">
        <v>5540246190743</v>
      </c>
      <c r="D925" s="6">
        <v>44787</v>
      </c>
      <c r="E925" s="8">
        <v>279</v>
      </c>
      <c r="F925" s="30" t="str">
        <f>VLOOKUP(Commandes[[#This Row],[Article Commande]],'Catégorie des articles'!A:D,4,0)</f>
        <v>CREMERIE</v>
      </c>
      <c r="G925" s="38">
        <v>202208</v>
      </c>
      <c r="H925" s="37" t="str">
        <f>Commandes[[#This Row],[Num CDE]]&amp;Commandes[[#This Row],[AnnéeMois]]</f>
        <v>143297273202208</v>
      </c>
      <c r="I925" t="str">
        <f>Commandes[[#This Row],[AnnéeMois]]&amp;Commandes[[#This Row],[Famille de Produit]]</f>
        <v>202208CREMERIE</v>
      </c>
      <c r="J925" s="38">
        <v>202208</v>
      </c>
    </row>
    <row r="926" spans="1:10" ht="12" customHeight="1" x14ac:dyDescent="0.25">
      <c r="A926" s="6">
        <v>44781</v>
      </c>
      <c r="B926" s="7">
        <v>143297289</v>
      </c>
      <c r="C926" s="3">
        <v>5540246176294</v>
      </c>
      <c r="D926" s="6">
        <v>44783</v>
      </c>
      <c r="E926" s="8">
        <v>1485</v>
      </c>
      <c r="F926" s="30" t="str">
        <f>VLOOKUP(Commandes[[#This Row],[Article Commande]],'Catégorie des articles'!A:D,4,0)</f>
        <v>CREMERIE</v>
      </c>
      <c r="G926" s="38">
        <v>202208</v>
      </c>
      <c r="H926" s="37" t="str">
        <f>Commandes[[#This Row],[Num CDE]]&amp;Commandes[[#This Row],[AnnéeMois]]</f>
        <v>143297289202208</v>
      </c>
      <c r="I926" t="str">
        <f>Commandes[[#This Row],[AnnéeMois]]&amp;Commandes[[#This Row],[Famille de Produit]]</f>
        <v>202208CREMERIE</v>
      </c>
      <c r="J926" s="38">
        <v>202208</v>
      </c>
    </row>
    <row r="927" spans="1:10" ht="12" customHeight="1" x14ac:dyDescent="0.25">
      <c r="A927" s="9">
        <v>44781</v>
      </c>
      <c r="B927" s="10">
        <v>143297289</v>
      </c>
      <c r="C927" s="3">
        <v>5540246176295</v>
      </c>
      <c r="D927" s="9">
        <v>44783</v>
      </c>
      <c r="E927" s="11">
        <v>7424</v>
      </c>
      <c r="F927" s="30" t="str">
        <f>VLOOKUP(Commandes[[#This Row],[Article Commande]],'Catégorie des articles'!A:D,4,0)</f>
        <v>CREMERIE</v>
      </c>
      <c r="G927" s="38">
        <v>202208</v>
      </c>
      <c r="H927" s="37" t="str">
        <f>Commandes[[#This Row],[Num CDE]]&amp;Commandes[[#This Row],[AnnéeMois]]</f>
        <v>143297289202208</v>
      </c>
      <c r="I927" t="str">
        <f>Commandes[[#This Row],[AnnéeMois]]&amp;Commandes[[#This Row],[Famille de Produit]]</f>
        <v>202208CREMERIE</v>
      </c>
      <c r="J927" s="38">
        <v>202208</v>
      </c>
    </row>
    <row r="928" spans="1:10" ht="12" customHeight="1" x14ac:dyDescent="0.25">
      <c r="A928" s="9">
        <v>44781</v>
      </c>
      <c r="B928" s="10">
        <v>143297289</v>
      </c>
      <c r="C928" s="3">
        <v>5540246187987</v>
      </c>
      <c r="D928" s="9">
        <v>44783</v>
      </c>
      <c r="E928" s="11">
        <v>2228</v>
      </c>
      <c r="F928" s="30" t="str">
        <f>VLOOKUP(Commandes[[#This Row],[Article Commande]],'Catégorie des articles'!A:D,4,0)</f>
        <v>CREMERIE</v>
      </c>
      <c r="G928" s="38">
        <v>202208</v>
      </c>
      <c r="H928" s="37" t="str">
        <f>Commandes[[#This Row],[Num CDE]]&amp;Commandes[[#This Row],[AnnéeMois]]</f>
        <v>143297289202208</v>
      </c>
      <c r="I928" t="str">
        <f>Commandes[[#This Row],[AnnéeMois]]&amp;Commandes[[#This Row],[Famille de Produit]]</f>
        <v>202208CREMERIE</v>
      </c>
      <c r="J928" s="38">
        <v>202208</v>
      </c>
    </row>
    <row r="929" spans="1:10" ht="12" customHeight="1" x14ac:dyDescent="0.25">
      <c r="A929" s="6">
        <v>44781</v>
      </c>
      <c r="B929" s="7">
        <v>143297289</v>
      </c>
      <c r="C929" s="3">
        <v>5540246188200</v>
      </c>
      <c r="D929" s="6">
        <v>44783</v>
      </c>
      <c r="E929" s="8">
        <v>1485</v>
      </c>
      <c r="F929" s="30" t="str">
        <f>VLOOKUP(Commandes[[#This Row],[Article Commande]],'Catégorie des articles'!A:D,4,0)</f>
        <v>CREMERIE</v>
      </c>
      <c r="G929" s="38">
        <v>202208</v>
      </c>
      <c r="H929" s="37" t="str">
        <f>Commandes[[#This Row],[Num CDE]]&amp;Commandes[[#This Row],[AnnéeMois]]</f>
        <v>143297289202208</v>
      </c>
      <c r="I929" t="str">
        <f>Commandes[[#This Row],[AnnéeMois]]&amp;Commandes[[#This Row],[Famille de Produit]]</f>
        <v>202208CREMERIE</v>
      </c>
      <c r="J929" s="38">
        <v>202208</v>
      </c>
    </row>
    <row r="930" spans="1:10" ht="12" customHeight="1" x14ac:dyDescent="0.25">
      <c r="A930" s="6">
        <v>44781</v>
      </c>
      <c r="B930" s="7">
        <v>143297291</v>
      </c>
      <c r="C930" s="3">
        <v>5540246172539</v>
      </c>
      <c r="D930" s="6">
        <v>44783</v>
      </c>
      <c r="E930" s="8">
        <v>35</v>
      </c>
      <c r="F930" s="30" t="str">
        <f>VLOOKUP(Commandes[[#This Row],[Article Commande]],'Catégorie des articles'!A:D,4,0)</f>
        <v>CREMERIE</v>
      </c>
      <c r="G930" s="38">
        <v>202208</v>
      </c>
      <c r="H930" s="37" t="str">
        <f>Commandes[[#This Row],[Num CDE]]&amp;Commandes[[#This Row],[AnnéeMois]]</f>
        <v>143297291202208</v>
      </c>
      <c r="I930" t="str">
        <f>Commandes[[#This Row],[AnnéeMois]]&amp;Commandes[[#This Row],[Famille de Produit]]</f>
        <v>202208CREMERIE</v>
      </c>
      <c r="J930" s="38">
        <v>202208</v>
      </c>
    </row>
    <row r="931" spans="1:10" ht="12" customHeight="1" x14ac:dyDescent="0.25">
      <c r="A931" s="9">
        <v>44781</v>
      </c>
      <c r="B931" s="10">
        <v>143297291</v>
      </c>
      <c r="C931" s="3">
        <v>5540246174174</v>
      </c>
      <c r="D931" s="9">
        <v>44783</v>
      </c>
      <c r="E931" s="11">
        <v>464</v>
      </c>
      <c r="F931" s="30" t="str">
        <f>VLOOKUP(Commandes[[#This Row],[Article Commande]],'Catégorie des articles'!A:D,4,0)</f>
        <v>CREMERIE</v>
      </c>
      <c r="G931" s="38">
        <v>202208</v>
      </c>
      <c r="H931" s="37" t="str">
        <f>Commandes[[#This Row],[Num CDE]]&amp;Commandes[[#This Row],[AnnéeMois]]</f>
        <v>143297291202208</v>
      </c>
      <c r="I931" t="str">
        <f>Commandes[[#This Row],[AnnéeMois]]&amp;Commandes[[#This Row],[Famille de Produit]]</f>
        <v>202208CREMERIE</v>
      </c>
      <c r="J931" s="38">
        <v>202208</v>
      </c>
    </row>
    <row r="932" spans="1:10" ht="12" customHeight="1" x14ac:dyDescent="0.25">
      <c r="A932" s="9">
        <v>44781</v>
      </c>
      <c r="B932" s="10">
        <v>143297291</v>
      </c>
      <c r="C932" s="3">
        <v>5540246176699</v>
      </c>
      <c r="D932" s="9">
        <v>44783</v>
      </c>
      <c r="E932" s="11">
        <v>3132</v>
      </c>
      <c r="F932" s="30" t="str">
        <f>VLOOKUP(Commandes[[#This Row],[Article Commande]],'Catégorie des articles'!A:D,4,0)</f>
        <v>CREMERIE</v>
      </c>
      <c r="G932" s="38">
        <v>202208</v>
      </c>
      <c r="H932" s="37" t="str">
        <f>Commandes[[#This Row],[Num CDE]]&amp;Commandes[[#This Row],[AnnéeMois]]</f>
        <v>143297291202208</v>
      </c>
      <c r="I932" t="str">
        <f>Commandes[[#This Row],[AnnéeMois]]&amp;Commandes[[#This Row],[Famille de Produit]]</f>
        <v>202208CREMERIE</v>
      </c>
      <c r="J932" s="38">
        <v>202208</v>
      </c>
    </row>
    <row r="933" spans="1:10" ht="12" customHeight="1" x14ac:dyDescent="0.25">
      <c r="A933" s="6">
        <v>44781</v>
      </c>
      <c r="B933" s="7">
        <v>143297303</v>
      </c>
      <c r="C933" s="3">
        <v>5540246183130</v>
      </c>
      <c r="D933" s="6">
        <v>44788</v>
      </c>
      <c r="E933" s="8">
        <v>1128</v>
      </c>
      <c r="F933" s="30" t="str">
        <f>VLOOKUP(Commandes[[#This Row],[Article Commande]],'Catégorie des articles'!A:D,4,0)</f>
        <v>MIX LEGUMES</v>
      </c>
      <c r="G933" s="38">
        <v>202208</v>
      </c>
      <c r="H933" s="37" t="str">
        <f>Commandes[[#This Row],[Num CDE]]&amp;Commandes[[#This Row],[AnnéeMois]]</f>
        <v>143297303202208</v>
      </c>
      <c r="I933" t="str">
        <f>Commandes[[#This Row],[AnnéeMois]]&amp;Commandes[[#This Row],[Famille de Produit]]</f>
        <v>202208MIX LEGUMES</v>
      </c>
      <c r="J933" s="38">
        <v>202208</v>
      </c>
    </row>
    <row r="934" spans="1:10" ht="12" customHeight="1" x14ac:dyDescent="0.25">
      <c r="A934" s="9">
        <v>44781</v>
      </c>
      <c r="B934" s="10">
        <v>143297303</v>
      </c>
      <c r="C934" s="3">
        <v>5540246183552</v>
      </c>
      <c r="D934" s="9">
        <v>44788</v>
      </c>
      <c r="E934" s="11">
        <v>2172</v>
      </c>
      <c r="F934" s="30" t="str">
        <f>VLOOKUP(Commandes[[#This Row],[Article Commande]],'Catégorie des articles'!A:D,4,0)</f>
        <v>MIX LEGUMES</v>
      </c>
      <c r="G934" s="38">
        <v>202208</v>
      </c>
      <c r="H934" s="37" t="str">
        <f>Commandes[[#This Row],[Num CDE]]&amp;Commandes[[#This Row],[AnnéeMois]]</f>
        <v>143297303202208</v>
      </c>
      <c r="I934" t="str">
        <f>Commandes[[#This Row],[AnnéeMois]]&amp;Commandes[[#This Row],[Famille de Produit]]</f>
        <v>202208MIX LEGUMES</v>
      </c>
      <c r="J934" s="38">
        <v>202208</v>
      </c>
    </row>
    <row r="935" spans="1:10" ht="12" customHeight="1" x14ac:dyDescent="0.25">
      <c r="A935" s="6">
        <v>44781</v>
      </c>
      <c r="B935" s="7">
        <v>143297306</v>
      </c>
      <c r="C935" s="3">
        <v>5540246193316</v>
      </c>
      <c r="D935" s="6">
        <v>44787</v>
      </c>
      <c r="E935" s="8">
        <v>335</v>
      </c>
      <c r="F935" s="30" t="str">
        <f>VLOOKUP(Commandes[[#This Row],[Article Commande]],'Catégorie des articles'!A:D,4,0)</f>
        <v>BOULANGERIE</v>
      </c>
      <c r="G935" s="38">
        <v>202208</v>
      </c>
      <c r="H935" s="37" t="str">
        <f>Commandes[[#This Row],[Num CDE]]&amp;Commandes[[#This Row],[AnnéeMois]]</f>
        <v>143297306202208</v>
      </c>
      <c r="I935" t="str">
        <f>Commandes[[#This Row],[AnnéeMois]]&amp;Commandes[[#This Row],[Famille de Produit]]</f>
        <v>202208BOULANGERIE</v>
      </c>
      <c r="J935" s="38">
        <v>202208</v>
      </c>
    </row>
    <row r="936" spans="1:10" ht="12" customHeight="1" x14ac:dyDescent="0.25">
      <c r="A936" s="6">
        <v>44782</v>
      </c>
      <c r="B936" s="7">
        <v>143297322</v>
      </c>
      <c r="C936" s="3">
        <v>5540246172669</v>
      </c>
      <c r="D936" s="6">
        <v>44784</v>
      </c>
      <c r="E936" s="8">
        <v>279</v>
      </c>
      <c r="F936" s="30" t="str">
        <f>VLOOKUP(Commandes[[#This Row],[Article Commande]],'Catégorie des articles'!A:D,4,0)</f>
        <v>CREMERIE</v>
      </c>
      <c r="G936" s="38">
        <v>202208</v>
      </c>
      <c r="H936" s="37" t="str">
        <f>Commandes[[#This Row],[Num CDE]]&amp;Commandes[[#This Row],[AnnéeMois]]</f>
        <v>143297322202208</v>
      </c>
      <c r="I936" t="str">
        <f>Commandes[[#This Row],[AnnéeMois]]&amp;Commandes[[#This Row],[Famille de Produit]]</f>
        <v>202208CREMERIE</v>
      </c>
      <c r="J936" s="38">
        <v>202208</v>
      </c>
    </row>
    <row r="937" spans="1:10" ht="12" customHeight="1" x14ac:dyDescent="0.25">
      <c r="A937" s="9">
        <v>44782</v>
      </c>
      <c r="B937" s="10">
        <v>143297322</v>
      </c>
      <c r="C937" s="3">
        <v>5540246172978</v>
      </c>
      <c r="D937" s="9">
        <v>44784</v>
      </c>
      <c r="E937" s="11">
        <v>2506</v>
      </c>
      <c r="F937" s="30" t="str">
        <f>VLOOKUP(Commandes[[#This Row],[Article Commande]],'Catégorie des articles'!A:D,4,0)</f>
        <v>CREMERIE</v>
      </c>
      <c r="G937" s="38">
        <v>202208</v>
      </c>
      <c r="H937" s="37" t="str">
        <f>Commandes[[#This Row],[Num CDE]]&amp;Commandes[[#This Row],[AnnéeMois]]</f>
        <v>143297322202208</v>
      </c>
      <c r="I937" t="str">
        <f>Commandes[[#This Row],[AnnéeMois]]&amp;Commandes[[#This Row],[Famille de Produit]]</f>
        <v>202208CREMERIE</v>
      </c>
      <c r="J937" s="38">
        <v>202208</v>
      </c>
    </row>
    <row r="938" spans="1:10" ht="12" customHeight="1" x14ac:dyDescent="0.25">
      <c r="A938" s="9">
        <v>44782</v>
      </c>
      <c r="B938" s="10">
        <v>143297322</v>
      </c>
      <c r="C938" s="3">
        <v>5540246176699</v>
      </c>
      <c r="D938" s="9">
        <v>44784</v>
      </c>
      <c r="E938" s="11">
        <v>3132</v>
      </c>
      <c r="F938" s="30" t="str">
        <f>VLOOKUP(Commandes[[#This Row],[Article Commande]],'Catégorie des articles'!A:D,4,0)</f>
        <v>CREMERIE</v>
      </c>
      <c r="G938" s="38">
        <v>202208</v>
      </c>
      <c r="H938" s="37" t="str">
        <f>Commandes[[#This Row],[Num CDE]]&amp;Commandes[[#This Row],[AnnéeMois]]</f>
        <v>143297322202208</v>
      </c>
      <c r="I938" t="str">
        <f>Commandes[[#This Row],[AnnéeMois]]&amp;Commandes[[#This Row],[Famille de Produit]]</f>
        <v>202208CREMERIE</v>
      </c>
      <c r="J938" s="38">
        <v>202208</v>
      </c>
    </row>
    <row r="939" spans="1:10" ht="12" customHeight="1" x14ac:dyDescent="0.25">
      <c r="A939" s="6">
        <v>44782</v>
      </c>
      <c r="B939" s="7">
        <v>143297322</v>
      </c>
      <c r="C939" s="3">
        <v>5540246188175</v>
      </c>
      <c r="D939" s="6">
        <v>44784</v>
      </c>
      <c r="E939" s="8">
        <v>232</v>
      </c>
      <c r="F939" s="30" t="str">
        <f>VLOOKUP(Commandes[[#This Row],[Article Commande]],'Catégorie des articles'!A:D,4,0)</f>
        <v>CREMERIE</v>
      </c>
      <c r="G939" s="38">
        <v>202208</v>
      </c>
      <c r="H939" s="37" t="str">
        <f>Commandes[[#This Row],[Num CDE]]&amp;Commandes[[#This Row],[AnnéeMois]]</f>
        <v>143297322202208</v>
      </c>
      <c r="I939" t="str">
        <f>Commandes[[#This Row],[AnnéeMois]]&amp;Commandes[[#This Row],[Famille de Produit]]</f>
        <v>202208CREMERIE</v>
      </c>
      <c r="J939" s="38">
        <v>202208</v>
      </c>
    </row>
    <row r="940" spans="1:10" ht="12" customHeight="1" x14ac:dyDescent="0.25">
      <c r="A940" s="6">
        <v>44782</v>
      </c>
      <c r="B940" s="7">
        <v>143297322</v>
      </c>
      <c r="C940" s="3">
        <v>5540246192102</v>
      </c>
      <c r="D940" s="6">
        <v>44784</v>
      </c>
      <c r="E940" s="8">
        <v>2005</v>
      </c>
      <c r="F940" s="30" t="str">
        <f>VLOOKUP(Commandes[[#This Row],[Article Commande]],'Catégorie des articles'!A:D,4,0)</f>
        <v>CREMERIE</v>
      </c>
      <c r="G940" s="38">
        <v>202208</v>
      </c>
      <c r="H940" s="37" t="str">
        <f>Commandes[[#This Row],[Num CDE]]&amp;Commandes[[#This Row],[AnnéeMois]]</f>
        <v>143297322202208</v>
      </c>
      <c r="I940" t="str">
        <f>Commandes[[#This Row],[AnnéeMois]]&amp;Commandes[[#This Row],[Famille de Produit]]</f>
        <v>202208CREMERIE</v>
      </c>
      <c r="J940" s="38">
        <v>202208</v>
      </c>
    </row>
    <row r="941" spans="1:10" ht="12" customHeight="1" x14ac:dyDescent="0.25">
      <c r="A941" s="6">
        <v>44782</v>
      </c>
      <c r="B941" s="7">
        <v>143297326</v>
      </c>
      <c r="C941" s="3">
        <v>5540246171933</v>
      </c>
      <c r="D941" s="6">
        <v>44784</v>
      </c>
      <c r="E941" s="8">
        <v>1114</v>
      </c>
      <c r="F941" s="30" t="str">
        <f>VLOOKUP(Commandes[[#This Row],[Article Commande]],'Catégorie des articles'!A:D,4,0)</f>
        <v>CREMERIE</v>
      </c>
      <c r="G941" s="38">
        <v>202208</v>
      </c>
      <c r="H941" s="37" t="str">
        <f>Commandes[[#This Row],[Num CDE]]&amp;Commandes[[#This Row],[AnnéeMois]]</f>
        <v>143297326202208</v>
      </c>
      <c r="I941" t="str">
        <f>Commandes[[#This Row],[AnnéeMois]]&amp;Commandes[[#This Row],[Famille de Produit]]</f>
        <v>202208CREMERIE</v>
      </c>
      <c r="J941" s="38">
        <v>202208</v>
      </c>
    </row>
    <row r="942" spans="1:10" ht="12" customHeight="1" x14ac:dyDescent="0.25">
      <c r="A942" s="9">
        <v>44782</v>
      </c>
      <c r="B942" s="10">
        <v>143297326</v>
      </c>
      <c r="C942" s="3">
        <v>5540246176295</v>
      </c>
      <c r="D942" s="9">
        <v>44784</v>
      </c>
      <c r="E942" s="11">
        <v>11136</v>
      </c>
      <c r="F942" s="30" t="str">
        <f>VLOOKUP(Commandes[[#This Row],[Article Commande]],'Catégorie des articles'!A:D,4,0)</f>
        <v>CREMERIE</v>
      </c>
      <c r="G942" s="38">
        <v>202208</v>
      </c>
      <c r="H942" s="37" t="str">
        <f>Commandes[[#This Row],[Num CDE]]&amp;Commandes[[#This Row],[AnnéeMois]]</f>
        <v>143297326202208</v>
      </c>
      <c r="I942" t="str">
        <f>Commandes[[#This Row],[AnnéeMois]]&amp;Commandes[[#This Row],[Famille de Produit]]</f>
        <v>202208CREMERIE</v>
      </c>
      <c r="J942" s="38">
        <v>202208</v>
      </c>
    </row>
    <row r="943" spans="1:10" ht="12" customHeight="1" x14ac:dyDescent="0.25">
      <c r="A943" s="9">
        <v>44782</v>
      </c>
      <c r="B943" s="10">
        <v>143297326</v>
      </c>
      <c r="C943" s="3">
        <v>5540246187987</v>
      </c>
      <c r="D943" s="9">
        <v>44784</v>
      </c>
      <c r="E943" s="11">
        <v>3341</v>
      </c>
      <c r="F943" s="30" t="str">
        <f>VLOOKUP(Commandes[[#This Row],[Article Commande]],'Catégorie des articles'!A:D,4,0)</f>
        <v>CREMERIE</v>
      </c>
      <c r="G943" s="38">
        <v>202208</v>
      </c>
      <c r="H943" s="37" t="str">
        <f>Commandes[[#This Row],[Num CDE]]&amp;Commandes[[#This Row],[AnnéeMois]]</f>
        <v>143297326202208</v>
      </c>
      <c r="I943" t="str">
        <f>Commandes[[#This Row],[AnnéeMois]]&amp;Commandes[[#This Row],[Famille de Produit]]</f>
        <v>202208CREMERIE</v>
      </c>
      <c r="J943" s="38">
        <v>202208</v>
      </c>
    </row>
    <row r="944" spans="1:10" ht="12" customHeight="1" x14ac:dyDescent="0.25">
      <c r="A944" s="6">
        <v>44782</v>
      </c>
      <c r="B944" s="7">
        <v>143297326</v>
      </c>
      <c r="C944" s="3">
        <v>5540246188200</v>
      </c>
      <c r="D944" s="6">
        <v>44784</v>
      </c>
      <c r="E944" s="8">
        <v>1485</v>
      </c>
      <c r="F944" s="30" t="str">
        <f>VLOOKUP(Commandes[[#This Row],[Article Commande]],'Catégorie des articles'!A:D,4,0)</f>
        <v>CREMERIE</v>
      </c>
      <c r="G944" s="38">
        <v>202208</v>
      </c>
      <c r="H944" s="37" t="str">
        <f>Commandes[[#This Row],[Num CDE]]&amp;Commandes[[#This Row],[AnnéeMois]]</f>
        <v>143297326202208</v>
      </c>
      <c r="I944" t="str">
        <f>Commandes[[#This Row],[AnnéeMois]]&amp;Commandes[[#This Row],[Famille de Produit]]</f>
        <v>202208CREMERIE</v>
      </c>
      <c r="J944" s="38">
        <v>202208</v>
      </c>
    </row>
    <row r="945" spans="1:10" ht="12" customHeight="1" x14ac:dyDescent="0.25">
      <c r="A945" s="9">
        <v>44783</v>
      </c>
      <c r="B945" s="10">
        <v>143297348</v>
      </c>
      <c r="C945" s="3">
        <v>5540246176294</v>
      </c>
      <c r="D945" s="9">
        <v>44787</v>
      </c>
      <c r="E945" s="11">
        <v>1485</v>
      </c>
      <c r="F945" s="30" t="str">
        <f>VLOOKUP(Commandes[[#This Row],[Article Commande]],'Catégorie des articles'!A:D,4,0)</f>
        <v>CREMERIE</v>
      </c>
      <c r="G945" s="38">
        <v>202208</v>
      </c>
      <c r="H945" s="37" t="str">
        <f>Commandes[[#This Row],[Num CDE]]&amp;Commandes[[#This Row],[AnnéeMois]]</f>
        <v>143297348202208</v>
      </c>
      <c r="I945" t="str">
        <f>Commandes[[#This Row],[AnnéeMois]]&amp;Commandes[[#This Row],[Famille de Produit]]</f>
        <v>202208CREMERIE</v>
      </c>
      <c r="J945" s="38">
        <v>202208</v>
      </c>
    </row>
    <row r="946" spans="1:10" ht="12" customHeight="1" x14ac:dyDescent="0.25">
      <c r="A946" s="6">
        <v>44783</v>
      </c>
      <c r="B946" s="7">
        <v>143297348</v>
      </c>
      <c r="C946" s="3">
        <v>5540246176295</v>
      </c>
      <c r="D946" s="6">
        <v>44787</v>
      </c>
      <c r="E946" s="8">
        <v>7424</v>
      </c>
      <c r="F946" s="30" t="str">
        <f>VLOOKUP(Commandes[[#This Row],[Article Commande]],'Catégorie des articles'!A:D,4,0)</f>
        <v>CREMERIE</v>
      </c>
      <c r="G946" s="38">
        <v>202208</v>
      </c>
      <c r="H946" s="37" t="str">
        <f>Commandes[[#This Row],[Num CDE]]&amp;Commandes[[#This Row],[AnnéeMois]]</f>
        <v>143297348202208</v>
      </c>
      <c r="I946" t="str">
        <f>Commandes[[#This Row],[AnnéeMois]]&amp;Commandes[[#This Row],[Famille de Produit]]</f>
        <v>202208CREMERIE</v>
      </c>
      <c r="J946" s="38">
        <v>202208</v>
      </c>
    </row>
    <row r="947" spans="1:10" ht="12" customHeight="1" x14ac:dyDescent="0.25">
      <c r="A947" s="9">
        <v>44783</v>
      </c>
      <c r="B947" s="10">
        <v>143297348</v>
      </c>
      <c r="C947" s="3">
        <v>5540246187987</v>
      </c>
      <c r="D947" s="9">
        <v>44787</v>
      </c>
      <c r="E947" s="11">
        <v>4455</v>
      </c>
      <c r="F947" s="30" t="str">
        <f>VLOOKUP(Commandes[[#This Row],[Article Commande]],'Catégorie des articles'!A:D,4,0)</f>
        <v>CREMERIE</v>
      </c>
      <c r="G947" s="38">
        <v>202208</v>
      </c>
      <c r="H947" s="37" t="str">
        <f>Commandes[[#This Row],[Num CDE]]&amp;Commandes[[#This Row],[AnnéeMois]]</f>
        <v>143297348202208</v>
      </c>
      <c r="I947" t="str">
        <f>Commandes[[#This Row],[AnnéeMois]]&amp;Commandes[[#This Row],[Famille de Produit]]</f>
        <v>202208CREMERIE</v>
      </c>
      <c r="J947" s="38">
        <v>202208</v>
      </c>
    </row>
    <row r="948" spans="1:10" ht="12" customHeight="1" x14ac:dyDescent="0.25">
      <c r="A948" s="6">
        <v>44783</v>
      </c>
      <c r="B948" s="7">
        <v>143297348</v>
      </c>
      <c r="C948" s="3">
        <v>5540246188200</v>
      </c>
      <c r="D948" s="6">
        <v>44787</v>
      </c>
      <c r="E948" s="8">
        <v>743</v>
      </c>
      <c r="F948" s="30" t="str">
        <f>VLOOKUP(Commandes[[#This Row],[Article Commande]],'Catégorie des articles'!A:D,4,0)</f>
        <v>CREMERIE</v>
      </c>
      <c r="G948" s="38">
        <v>202208</v>
      </c>
      <c r="H948" s="37" t="str">
        <f>Commandes[[#This Row],[Num CDE]]&amp;Commandes[[#This Row],[AnnéeMois]]</f>
        <v>143297348202208</v>
      </c>
      <c r="I948" t="str">
        <f>Commandes[[#This Row],[AnnéeMois]]&amp;Commandes[[#This Row],[Famille de Produit]]</f>
        <v>202208CREMERIE</v>
      </c>
      <c r="J948" s="38">
        <v>202208</v>
      </c>
    </row>
    <row r="949" spans="1:10" ht="12" customHeight="1" x14ac:dyDescent="0.25">
      <c r="A949" s="9">
        <v>44783</v>
      </c>
      <c r="B949" s="10">
        <v>143297349</v>
      </c>
      <c r="C949" s="3">
        <v>5540246172978</v>
      </c>
      <c r="D949" s="9">
        <v>44787</v>
      </c>
      <c r="E949" s="11">
        <v>836</v>
      </c>
      <c r="F949" s="30" t="str">
        <f>VLOOKUP(Commandes[[#This Row],[Article Commande]],'Catégorie des articles'!A:D,4,0)</f>
        <v>CREMERIE</v>
      </c>
      <c r="G949" s="38">
        <v>202208</v>
      </c>
      <c r="H949" s="37" t="str">
        <f>Commandes[[#This Row],[Num CDE]]&amp;Commandes[[#This Row],[AnnéeMois]]</f>
        <v>143297349202208</v>
      </c>
      <c r="I949" t="str">
        <f>Commandes[[#This Row],[AnnéeMois]]&amp;Commandes[[#This Row],[Famille de Produit]]</f>
        <v>202208CREMERIE</v>
      </c>
      <c r="J949" s="38">
        <v>202208</v>
      </c>
    </row>
    <row r="950" spans="1:10" ht="12" customHeight="1" x14ac:dyDescent="0.25">
      <c r="A950" s="9">
        <v>44783</v>
      </c>
      <c r="B950" s="10">
        <v>143297349</v>
      </c>
      <c r="C950" s="3">
        <v>5540246174174</v>
      </c>
      <c r="D950" s="9">
        <v>44787</v>
      </c>
      <c r="E950" s="11">
        <v>696</v>
      </c>
      <c r="F950" s="30" t="str">
        <f>VLOOKUP(Commandes[[#This Row],[Article Commande]],'Catégorie des articles'!A:D,4,0)</f>
        <v>CREMERIE</v>
      </c>
      <c r="G950" s="38">
        <v>202208</v>
      </c>
      <c r="H950" s="37" t="str">
        <f>Commandes[[#This Row],[Num CDE]]&amp;Commandes[[#This Row],[AnnéeMois]]</f>
        <v>143297349202208</v>
      </c>
      <c r="I950" t="str">
        <f>Commandes[[#This Row],[AnnéeMois]]&amp;Commandes[[#This Row],[Famille de Produit]]</f>
        <v>202208CREMERIE</v>
      </c>
      <c r="J950" s="38">
        <v>202208</v>
      </c>
    </row>
    <row r="951" spans="1:10" ht="12" customHeight="1" x14ac:dyDescent="0.25">
      <c r="A951" s="9">
        <v>44783</v>
      </c>
      <c r="B951" s="10">
        <v>143297349</v>
      </c>
      <c r="C951" s="3">
        <v>5540246176699</v>
      </c>
      <c r="D951" s="9">
        <v>44787</v>
      </c>
      <c r="E951" s="11">
        <v>3132</v>
      </c>
      <c r="F951" s="30" t="str">
        <f>VLOOKUP(Commandes[[#This Row],[Article Commande]],'Catégorie des articles'!A:D,4,0)</f>
        <v>CREMERIE</v>
      </c>
      <c r="G951" s="38">
        <v>202208</v>
      </c>
      <c r="H951" s="37" t="str">
        <f>Commandes[[#This Row],[Num CDE]]&amp;Commandes[[#This Row],[AnnéeMois]]</f>
        <v>143297349202208</v>
      </c>
      <c r="I951" t="str">
        <f>Commandes[[#This Row],[AnnéeMois]]&amp;Commandes[[#This Row],[Famille de Produit]]</f>
        <v>202208CREMERIE</v>
      </c>
      <c r="J951" s="38">
        <v>202208</v>
      </c>
    </row>
    <row r="952" spans="1:10" ht="12" customHeight="1" x14ac:dyDescent="0.25">
      <c r="A952" s="9">
        <v>44783</v>
      </c>
      <c r="B952" s="10">
        <v>143297349</v>
      </c>
      <c r="C952" s="3">
        <v>5540246188175</v>
      </c>
      <c r="D952" s="9">
        <v>44787</v>
      </c>
      <c r="E952" s="11">
        <v>232</v>
      </c>
      <c r="F952" s="30" t="str">
        <f>VLOOKUP(Commandes[[#This Row],[Article Commande]],'Catégorie des articles'!A:D,4,0)</f>
        <v>CREMERIE</v>
      </c>
      <c r="G952" s="38">
        <v>202208</v>
      </c>
      <c r="H952" s="37" t="str">
        <f>Commandes[[#This Row],[Num CDE]]&amp;Commandes[[#This Row],[AnnéeMois]]</f>
        <v>143297349202208</v>
      </c>
      <c r="I952" t="str">
        <f>Commandes[[#This Row],[AnnéeMois]]&amp;Commandes[[#This Row],[Famille de Produit]]</f>
        <v>202208CREMERIE</v>
      </c>
      <c r="J952" s="38">
        <v>202208</v>
      </c>
    </row>
    <row r="953" spans="1:10" ht="12" customHeight="1" x14ac:dyDescent="0.25">
      <c r="A953" s="9">
        <v>44783</v>
      </c>
      <c r="B953" s="10">
        <v>143297351</v>
      </c>
      <c r="C953" s="3">
        <v>5540246173472</v>
      </c>
      <c r="D953" s="9">
        <v>44790</v>
      </c>
      <c r="E953" s="11">
        <v>418</v>
      </c>
      <c r="F953" s="30" t="str">
        <f>VLOOKUP(Commandes[[#This Row],[Article Commande]],'Catégorie des articles'!A:D,4,0)</f>
        <v>CREMERIE</v>
      </c>
      <c r="G953" s="38">
        <v>202208</v>
      </c>
      <c r="H953" s="37" t="str">
        <f>Commandes[[#This Row],[Num CDE]]&amp;Commandes[[#This Row],[AnnéeMois]]</f>
        <v>143297351202208</v>
      </c>
      <c r="I953" t="str">
        <f>Commandes[[#This Row],[AnnéeMois]]&amp;Commandes[[#This Row],[Famille de Produit]]</f>
        <v>202208CREMERIE</v>
      </c>
      <c r="J953" s="38">
        <v>202208</v>
      </c>
    </row>
    <row r="954" spans="1:10" ht="12" customHeight="1" x14ac:dyDescent="0.25">
      <c r="A954" s="6">
        <v>44783</v>
      </c>
      <c r="B954" s="7">
        <v>143297351</v>
      </c>
      <c r="C954" s="3">
        <v>5540246175049</v>
      </c>
      <c r="D954" s="6">
        <v>44790</v>
      </c>
      <c r="E954" s="8">
        <v>279</v>
      </c>
      <c r="F954" s="30" t="str">
        <f>VLOOKUP(Commandes[[#This Row],[Article Commande]],'Catégorie des articles'!A:D,4,0)</f>
        <v>CREMERIE</v>
      </c>
      <c r="G954" s="38">
        <v>202208</v>
      </c>
      <c r="H954" s="37" t="str">
        <f>Commandes[[#This Row],[Num CDE]]&amp;Commandes[[#This Row],[AnnéeMois]]</f>
        <v>143297351202208</v>
      </c>
      <c r="I954" t="str">
        <f>Commandes[[#This Row],[AnnéeMois]]&amp;Commandes[[#This Row],[Famille de Produit]]</f>
        <v>202208CREMERIE</v>
      </c>
      <c r="J954" s="38">
        <v>202208</v>
      </c>
    </row>
    <row r="955" spans="1:10" ht="12" customHeight="1" x14ac:dyDescent="0.25">
      <c r="A955" s="9">
        <v>44783</v>
      </c>
      <c r="B955" s="10">
        <v>143297351</v>
      </c>
      <c r="C955" s="3">
        <v>5540246175050</v>
      </c>
      <c r="D955" s="9">
        <v>44790</v>
      </c>
      <c r="E955" s="11">
        <v>279</v>
      </c>
      <c r="F955" s="30" t="str">
        <f>VLOOKUP(Commandes[[#This Row],[Article Commande]],'Catégorie des articles'!A:D,4,0)</f>
        <v>CREMERIE</v>
      </c>
      <c r="G955" s="38">
        <v>202208</v>
      </c>
      <c r="H955" s="37" t="str">
        <f>Commandes[[#This Row],[Num CDE]]&amp;Commandes[[#This Row],[AnnéeMois]]</f>
        <v>143297351202208</v>
      </c>
      <c r="I955" t="str">
        <f>Commandes[[#This Row],[AnnéeMois]]&amp;Commandes[[#This Row],[Famille de Produit]]</f>
        <v>202208CREMERIE</v>
      </c>
      <c r="J955" s="38">
        <v>202208</v>
      </c>
    </row>
    <row r="956" spans="1:10" ht="12" customHeight="1" x14ac:dyDescent="0.25">
      <c r="A956" s="6">
        <v>44783</v>
      </c>
      <c r="B956" s="7">
        <v>143297351</v>
      </c>
      <c r="C956" s="3">
        <v>5540246190743</v>
      </c>
      <c r="D956" s="6">
        <v>44790</v>
      </c>
      <c r="E956" s="8">
        <v>418</v>
      </c>
      <c r="F956" s="30" t="str">
        <f>VLOOKUP(Commandes[[#This Row],[Article Commande]],'Catégorie des articles'!A:D,4,0)</f>
        <v>CREMERIE</v>
      </c>
      <c r="G956" s="38">
        <v>202208</v>
      </c>
      <c r="H956" s="37" t="str">
        <f>Commandes[[#This Row],[Num CDE]]&amp;Commandes[[#This Row],[AnnéeMois]]</f>
        <v>143297351202208</v>
      </c>
      <c r="I956" t="str">
        <f>Commandes[[#This Row],[AnnéeMois]]&amp;Commandes[[#This Row],[Famille de Produit]]</f>
        <v>202208CREMERIE</v>
      </c>
      <c r="J956" s="38">
        <v>202208</v>
      </c>
    </row>
    <row r="957" spans="1:10" ht="12" customHeight="1" x14ac:dyDescent="0.25">
      <c r="A957" s="9">
        <v>44783</v>
      </c>
      <c r="B957" s="10">
        <v>143297353</v>
      </c>
      <c r="C957" s="3">
        <v>5540246185429</v>
      </c>
      <c r="D957" s="9">
        <v>44789</v>
      </c>
      <c r="E957" s="11">
        <v>140</v>
      </c>
      <c r="F957" s="30" t="str">
        <f>VLOOKUP(Commandes[[#This Row],[Article Commande]],'Catégorie des articles'!A:D,4,0)</f>
        <v>CREMERIE</v>
      </c>
      <c r="G957" s="38">
        <v>202208</v>
      </c>
      <c r="H957" s="37" t="str">
        <f>Commandes[[#This Row],[Num CDE]]&amp;Commandes[[#This Row],[AnnéeMois]]</f>
        <v>143297353202208</v>
      </c>
      <c r="I957" t="str">
        <f>Commandes[[#This Row],[AnnéeMois]]&amp;Commandes[[#This Row],[Famille de Produit]]</f>
        <v>202208CREMERIE</v>
      </c>
      <c r="J957" s="38">
        <v>202208</v>
      </c>
    </row>
    <row r="958" spans="1:10" ht="12" customHeight="1" x14ac:dyDescent="0.25">
      <c r="A958" s="6">
        <v>44783</v>
      </c>
      <c r="B958" s="7">
        <v>143297353</v>
      </c>
      <c r="C958" s="3">
        <v>5540246185562</v>
      </c>
      <c r="D958" s="6">
        <v>44789</v>
      </c>
      <c r="E958" s="8">
        <v>140</v>
      </c>
      <c r="F958" s="30" t="str">
        <f>VLOOKUP(Commandes[[#This Row],[Article Commande]],'Catégorie des articles'!A:D,4,0)</f>
        <v>CREMERIE</v>
      </c>
      <c r="G958" s="38">
        <v>202208</v>
      </c>
      <c r="H958" s="37" t="str">
        <f>Commandes[[#This Row],[Num CDE]]&amp;Commandes[[#This Row],[AnnéeMois]]</f>
        <v>143297353202208</v>
      </c>
      <c r="I958" t="str">
        <f>Commandes[[#This Row],[AnnéeMois]]&amp;Commandes[[#This Row],[Famille de Produit]]</f>
        <v>202208CREMERIE</v>
      </c>
      <c r="J958" s="38">
        <v>202208</v>
      </c>
    </row>
    <row r="959" spans="1:10" ht="12" customHeight="1" x14ac:dyDescent="0.25">
      <c r="A959" s="6">
        <v>44783</v>
      </c>
      <c r="B959" s="7">
        <v>143297362</v>
      </c>
      <c r="C959" s="3">
        <v>5540246194330</v>
      </c>
      <c r="D959" s="6">
        <v>44791</v>
      </c>
      <c r="E959" s="8">
        <v>4585</v>
      </c>
      <c r="F959" s="30" t="str">
        <f>VLOOKUP(Commandes[[#This Row],[Article Commande]],'Catégorie des articles'!A:D,4,0)</f>
        <v>MIX LEGUMES</v>
      </c>
      <c r="G959" s="38">
        <v>202208</v>
      </c>
      <c r="H959" s="37" t="str">
        <f>Commandes[[#This Row],[Num CDE]]&amp;Commandes[[#This Row],[AnnéeMois]]</f>
        <v>143297362202208</v>
      </c>
      <c r="I959" t="str">
        <f>Commandes[[#This Row],[AnnéeMois]]&amp;Commandes[[#This Row],[Famille de Produit]]</f>
        <v>202208MIX LEGUMES</v>
      </c>
      <c r="J959" s="38">
        <v>202208</v>
      </c>
    </row>
    <row r="960" spans="1:10" ht="12" customHeight="1" x14ac:dyDescent="0.25">
      <c r="A960" s="6">
        <v>44784</v>
      </c>
      <c r="B960" s="7">
        <v>143297375</v>
      </c>
      <c r="C960" s="3">
        <v>5540246172539</v>
      </c>
      <c r="D960" s="6">
        <v>44788</v>
      </c>
      <c r="E960" s="8">
        <v>24</v>
      </c>
      <c r="F960" s="30" t="str">
        <f>VLOOKUP(Commandes[[#This Row],[Article Commande]],'Catégorie des articles'!A:D,4,0)</f>
        <v>CREMERIE</v>
      </c>
      <c r="G960" s="38">
        <v>202208</v>
      </c>
      <c r="H960" s="37" t="str">
        <f>Commandes[[#This Row],[Num CDE]]&amp;Commandes[[#This Row],[AnnéeMois]]</f>
        <v>143297375202208</v>
      </c>
      <c r="I960" t="str">
        <f>Commandes[[#This Row],[AnnéeMois]]&amp;Commandes[[#This Row],[Famille de Produit]]</f>
        <v>202208CREMERIE</v>
      </c>
      <c r="J960" s="38">
        <v>202208</v>
      </c>
    </row>
    <row r="961" spans="1:10" ht="12" customHeight="1" x14ac:dyDescent="0.25">
      <c r="A961" s="9">
        <v>44784</v>
      </c>
      <c r="B961" s="10">
        <v>143297375</v>
      </c>
      <c r="C961" s="3">
        <v>5540246172978</v>
      </c>
      <c r="D961" s="9">
        <v>44788</v>
      </c>
      <c r="E961" s="11">
        <v>836</v>
      </c>
      <c r="F961" s="30" t="str">
        <f>VLOOKUP(Commandes[[#This Row],[Article Commande]],'Catégorie des articles'!A:D,4,0)</f>
        <v>CREMERIE</v>
      </c>
      <c r="G961" s="38">
        <v>202208</v>
      </c>
      <c r="H961" s="37" t="str">
        <f>Commandes[[#This Row],[Num CDE]]&amp;Commandes[[#This Row],[AnnéeMois]]</f>
        <v>143297375202208</v>
      </c>
      <c r="I961" t="str">
        <f>Commandes[[#This Row],[AnnéeMois]]&amp;Commandes[[#This Row],[Famille de Produit]]</f>
        <v>202208CREMERIE</v>
      </c>
      <c r="J961" s="38">
        <v>202208</v>
      </c>
    </row>
    <row r="962" spans="1:10" ht="12" customHeight="1" x14ac:dyDescent="0.25">
      <c r="A962" s="6">
        <v>44784</v>
      </c>
      <c r="B962" s="7">
        <v>143297375</v>
      </c>
      <c r="C962" s="3">
        <v>5540246174174</v>
      </c>
      <c r="D962" s="6">
        <v>44788</v>
      </c>
      <c r="E962" s="8">
        <v>232</v>
      </c>
      <c r="F962" s="30" t="str">
        <f>VLOOKUP(Commandes[[#This Row],[Article Commande]],'Catégorie des articles'!A:D,4,0)</f>
        <v>CREMERIE</v>
      </c>
      <c r="G962" s="38">
        <v>202208</v>
      </c>
      <c r="H962" s="37" t="str">
        <f>Commandes[[#This Row],[Num CDE]]&amp;Commandes[[#This Row],[AnnéeMois]]</f>
        <v>143297375202208</v>
      </c>
      <c r="I962" t="str">
        <f>Commandes[[#This Row],[AnnéeMois]]&amp;Commandes[[#This Row],[Famille de Produit]]</f>
        <v>202208CREMERIE</v>
      </c>
      <c r="J962" s="38">
        <v>202208</v>
      </c>
    </row>
    <row r="963" spans="1:10" ht="12" customHeight="1" x14ac:dyDescent="0.25">
      <c r="A963" s="6">
        <v>44784</v>
      </c>
      <c r="B963" s="7">
        <v>143297375</v>
      </c>
      <c r="C963" s="3">
        <v>5540246176699</v>
      </c>
      <c r="D963" s="6">
        <v>44788</v>
      </c>
      <c r="E963" s="8">
        <v>2088</v>
      </c>
      <c r="F963" s="30" t="str">
        <f>VLOOKUP(Commandes[[#This Row],[Article Commande]],'Catégorie des articles'!A:D,4,0)</f>
        <v>CREMERIE</v>
      </c>
      <c r="G963" s="38">
        <v>202208</v>
      </c>
      <c r="H963" s="37" t="str">
        <f>Commandes[[#This Row],[Num CDE]]&amp;Commandes[[#This Row],[AnnéeMois]]</f>
        <v>143297375202208</v>
      </c>
      <c r="I963" t="str">
        <f>Commandes[[#This Row],[AnnéeMois]]&amp;Commandes[[#This Row],[Famille de Produit]]</f>
        <v>202208CREMERIE</v>
      </c>
      <c r="J963" s="38">
        <v>202208</v>
      </c>
    </row>
    <row r="964" spans="1:10" ht="12" customHeight="1" x14ac:dyDescent="0.25">
      <c r="A964" s="9">
        <v>44784</v>
      </c>
      <c r="B964" s="10">
        <v>143297376</v>
      </c>
      <c r="C964" s="3">
        <v>5540246171933</v>
      </c>
      <c r="D964" s="9">
        <v>44788</v>
      </c>
      <c r="E964" s="11">
        <v>1114</v>
      </c>
      <c r="F964" s="30" t="str">
        <f>VLOOKUP(Commandes[[#This Row],[Article Commande]],'Catégorie des articles'!A:D,4,0)</f>
        <v>CREMERIE</v>
      </c>
      <c r="G964" s="38">
        <v>202208</v>
      </c>
      <c r="H964" s="37" t="str">
        <f>Commandes[[#This Row],[Num CDE]]&amp;Commandes[[#This Row],[AnnéeMois]]</f>
        <v>143297376202208</v>
      </c>
      <c r="I964" t="str">
        <f>Commandes[[#This Row],[AnnéeMois]]&amp;Commandes[[#This Row],[Famille de Produit]]</f>
        <v>202208CREMERIE</v>
      </c>
      <c r="J964" s="38">
        <v>202208</v>
      </c>
    </row>
    <row r="965" spans="1:10" ht="12" customHeight="1" x14ac:dyDescent="0.25">
      <c r="A965" s="6">
        <v>44784</v>
      </c>
      <c r="B965" s="7">
        <v>143297376</v>
      </c>
      <c r="C965" s="3">
        <v>5540246176295</v>
      </c>
      <c r="D965" s="6">
        <v>44788</v>
      </c>
      <c r="E965" s="8">
        <v>4455</v>
      </c>
      <c r="F965" s="30" t="str">
        <f>VLOOKUP(Commandes[[#This Row],[Article Commande]],'Catégorie des articles'!A:D,4,0)</f>
        <v>CREMERIE</v>
      </c>
      <c r="G965" s="38">
        <v>202208</v>
      </c>
      <c r="H965" s="37" t="str">
        <f>Commandes[[#This Row],[Num CDE]]&amp;Commandes[[#This Row],[AnnéeMois]]</f>
        <v>143297376202208</v>
      </c>
      <c r="I965" t="str">
        <f>Commandes[[#This Row],[AnnéeMois]]&amp;Commandes[[#This Row],[Famille de Produit]]</f>
        <v>202208CREMERIE</v>
      </c>
      <c r="J965" s="38">
        <v>202208</v>
      </c>
    </row>
    <row r="966" spans="1:10" ht="12" customHeight="1" x14ac:dyDescent="0.25">
      <c r="A966" s="9">
        <v>44784</v>
      </c>
      <c r="B966" s="10">
        <v>143297376</v>
      </c>
      <c r="C966" s="3">
        <v>5540246188200</v>
      </c>
      <c r="D966" s="9">
        <v>44788</v>
      </c>
      <c r="E966" s="11">
        <v>743</v>
      </c>
      <c r="F966" s="30" t="str">
        <f>VLOOKUP(Commandes[[#This Row],[Article Commande]],'Catégorie des articles'!A:D,4,0)</f>
        <v>CREMERIE</v>
      </c>
      <c r="G966" s="38">
        <v>202208</v>
      </c>
      <c r="H966" s="37" t="str">
        <f>Commandes[[#This Row],[Num CDE]]&amp;Commandes[[#This Row],[AnnéeMois]]</f>
        <v>143297376202208</v>
      </c>
      <c r="I966" t="str">
        <f>Commandes[[#This Row],[AnnéeMois]]&amp;Commandes[[#This Row],[Famille de Produit]]</f>
        <v>202208CREMERIE</v>
      </c>
      <c r="J966" s="38">
        <v>202208</v>
      </c>
    </row>
    <row r="967" spans="1:10" ht="12" customHeight="1" x14ac:dyDescent="0.25">
      <c r="A967" s="9">
        <v>44784</v>
      </c>
      <c r="B967" s="10">
        <v>143297384</v>
      </c>
      <c r="C967" s="3">
        <v>5540246183547</v>
      </c>
      <c r="D967" s="9">
        <v>44797</v>
      </c>
      <c r="E967" s="11">
        <v>5568</v>
      </c>
      <c r="F967" s="30" t="str">
        <f>VLOOKUP(Commandes[[#This Row],[Article Commande]],'Catégorie des articles'!A:D,4,0)</f>
        <v>VOLAILLE</v>
      </c>
      <c r="G967" s="38">
        <v>202208</v>
      </c>
      <c r="H967" s="37" t="str">
        <f>Commandes[[#This Row],[Num CDE]]&amp;Commandes[[#This Row],[AnnéeMois]]</f>
        <v>143297384202208</v>
      </c>
      <c r="I967" t="str">
        <f>Commandes[[#This Row],[AnnéeMois]]&amp;Commandes[[#This Row],[Famille de Produit]]</f>
        <v>202208VOLAILLE</v>
      </c>
      <c r="J967" s="38">
        <v>202208</v>
      </c>
    </row>
    <row r="968" spans="1:10" ht="12" customHeight="1" x14ac:dyDescent="0.25">
      <c r="A968" s="6">
        <v>44784</v>
      </c>
      <c r="B968" s="7">
        <v>143297384</v>
      </c>
      <c r="C968" s="3">
        <v>5540246185278</v>
      </c>
      <c r="D968" s="6">
        <v>44797</v>
      </c>
      <c r="E968" s="8">
        <v>2239</v>
      </c>
      <c r="F968" s="30" t="str">
        <f>VLOOKUP(Commandes[[#This Row],[Article Commande]],'Catégorie des articles'!A:D,4,0)</f>
        <v>VOLAILLE</v>
      </c>
      <c r="G968" s="38">
        <v>202208</v>
      </c>
      <c r="H968" s="37" t="str">
        <f>Commandes[[#This Row],[Num CDE]]&amp;Commandes[[#This Row],[AnnéeMois]]</f>
        <v>143297384202208</v>
      </c>
      <c r="I968" t="str">
        <f>Commandes[[#This Row],[AnnéeMois]]&amp;Commandes[[#This Row],[Famille de Produit]]</f>
        <v>202208VOLAILLE</v>
      </c>
      <c r="J968" s="38">
        <v>202208</v>
      </c>
    </row>
    <row r="969" spans="1:10" ht="12" customHeight="1" x14ac:dyDescent="0.25">
      <c r="A969" s="6">
        <v>44784</v>
      </c>
      <c r="B969" s="7">
        <v>143297385</v>
      </c>
      <c r="C969" s="3">
        <v>5540246171759</v>
      </c>
      <c r="D969" s="6">
        <v>44790</v>
      </c>
      <c r="E969" s="8">
        <v>1253</v>
      </c>
      <c r="F969" s="30" t="str">
        <f>VLOOKUP(Commandes[[#This Row],[Article Commande]],'Catégorie des articles'!A:D,4,0)</f>
        <v>MIX LEGUMES</v>
      </c>
      <c r="G969" s="38">
        <v>202208</v>
      </c>
      <c r="H969" s="37" t="str">
        <f>Commandes[[#This Row],[Num CDE]]&amp;Commandes[[#This Row],[AnnéeMois]]</f>
        <v>143297385202208</v>
      </c>
      <c r="I969" t="str">
        <f>Commandes[[#This Row],[AnnéeMois]]&amp;Commandes[[#This Row],[Famille de Produit]]</f>
        <v>202208MIX LEGUMES</v>
      </c>
      <c r="J969" s="38">
        <v>202208</v>
      </c>
    </row>
    <row r="970" spans="1:10" ht="12" customHeight="1" x14ac:dyDescent="0.25">
      <c r="A970" s="9">
        <v>44784</v>
      </c>
      <c r="B970" s="10">
        <v>143297385</v>
      </c>
      <c r="C970" s="3">
        <v>5540246177133</v>
      </c>
      <c r="D970" s="9">
        <v>44790</v>
      </c>
      <c r="E970" s="11">
        <v>3341</v>
      </c>
      <c r="F970" s="30" t="str">
        <f>VLOOKUP(Commandes[[#This Row],[Article Commande]],'Catégorie des articles'!A:D,4,0)</f>
        <v>MIX LEGUMES</v>
      </c>
      <c r="G970" s="38">
        <v>202208</v>
      </c>
      <c r="H970" s="37" t="str">
        <f>Commandes[[#This Row],[Num CDE]]&amp;Commandes[[#This Row],[AnnéeMois]]</f>
        <v>143297385202208</v>
      </c>
      <c r="I970" t="str">
        <f>Commandes[[#This Row],[AnnéeMois]]&amp;Commandes[[#This Row],[Famille de Produit]]</f>
        <v>202208MIX LEGUMES</v>
      </c>
      <c r="J970" s="38">
        <v>202208</v>
      </c>
    </row>
    <row r="971" spans="1:10" ht="12" customHeight="1" x14ac:dyDescent="0.25">
      <c r="A971" s="6">
        <v>44784</v>
      </c>
      <c r="B971" s="7">
        <v>143297385</v>
      </c>
      <c r="C971" s="3">
        <v>5540246192148</v>
      </c>
      <c r="D971" s="6">
        <v>44790</v>
      </c>
      <c r="E971" s="8">
        <v>27840</v>
      </c>
      <c r="F971" s="30" t="str">
        <f>VLOOKUP(Commandes[[#This Row],[Article Commande]],'Catégorie des articles'!A:D,4,0)</f>
        <v>MIX LEGUMES</v>
      </c>
      <c r="G971" s="38">
        <v>202208</v>
      </c>
      <c r="H971" s="37" t="str">
        <f>Commandes[[#This Row],[Num CDE]]&amp;Commandes[[#This Row],[AnnéeMois]]</f>
        <v>143297385202208</v>
      </c>
      <c r="I971" t="str">
        <f>Commandes[[#This Row],[AnnéeMois]]&amp;Commandes[[#This Row],[Famille de Produit]]</f>
        <v>202208MIX LEGUMES</v>
      </c>
      <c r="J971" s="38">
        <v>202208</v>
      </c>
    </row>
    <row r="972" spans="1:10" ht="12" customHeight="1" x14ac:dyDescent="0.25">
      <c r="A972" s="6">
        <v>44784</v>
      </c>
      <c r="B972" s="7">
        <v>143297387</v>
      </c>
      <c r="C972" s="3">
        <v>5540246194790</v>
      </c>
      <c r="D972" s="6">
        <v>44812</v>
      </c>
      <c r="E972" s="8">
        <v>2631</v>
      </c>
      <c r="F972" s="30" t="str">
        <f>VLOOKUP(Commandes[[#This Row],[Article Commande]],'Catégorie des articles'!A:D,4,0)</f>
        <v>MIX LEGUMES</v>
      </c>
      <c r="G972" s="38">
        <v>202208</v>
      </c>
      <c r="H972" s="37" t="str">
        <f>Commandes[[#This Row],[Num CDE]]&amp;Commandes[[#This Row],[AnnéeMois]]</f>
        <v>143297387202208</v>
      </c>
      <c r="I972" t="str">
        <f>Commandes[[#This Row],[AnnéeMois]]&amp;Commandes[[#This Row],[Famille de Produit]]</f>
        <v>202208MIX LEGUMES</v>
      </c>
      <c r="J972" s="38">
        <v>202208</v>
      </c>
    </row>
    <row r="973" spans="1:10" ht="12" customHeight="1" x14ac:dyDescent="0.25">
      <c r="A973" s="6">
        <v>44784</v>
      </c>
      <c r="B973" s="7">
        <v>143297394</v>
      </c>
      <c r="C973" s="3">
        <v>5540246194632</v>
      </c>
      <c r="D973" s="6">
        <v>44794</v>
      </c>
      <c r="E973" s="8">
        <v>836</v>
      </c>
      <c r="F973" s="30" t="str">
        <f>VLOOKUP(Commandes[[#This Row],[Article Commande]],'Catégorie des articles'!A:D,4,0)</f>
        <v>BOULANGERIE</v>
      </c>
      <c r="G973" s="38">
        <v>202208</v>
      </c>
      <c r="H973" s="37" t="str">
        <f>Commandes[[#This Row],[Num CDE]]&amp;Commandes[[#This Row],[AnnéeMois]]</f>
        <v>143297394202208</v>
      </c>
      <c r="I973" t="str">
        <f>Commandes[[#This Row],[AnnéeMois]]&amp;Commandes[[#This Row],[Famille de Produit]]</f>
        <v>202208BOULANGERIE</v>
      </c>
      <c r="J973" s="38">
        <v>202208</v>
      </c>
    </row>
    <row r="974" spans="1:10" ht="12" customHeight="1" x14ac:dyDescent="0.25">
      <c r="A974" s="9">
        <v>44784</v>
      </c>
      <c r="B974" s="10">
        <v>143297395</v>
      </c>
      <c r="C974" s="3">
        <v>5540246177376</v>
      </c>
      <c r="D974" s="9">
        <v>44803</v>
      </c>
      <c r="E974" s="11">
        <v>1420</v>
      </c>
      <c r="F974" s="30" t="str">
        <f>VLOOKUP(Commandes[[#This Row],[Article Commande]],'Catégorie des articles'!A:D,4,0)</f>
        <v>BOULANGERIE</v>
      </c>
      <c r="G974" s="38">
        <v>202208</v>
      </c>
      <c r="H974" s="37" t="str">
        <f>Commandes[[#This Row],[Num CDE]]&amp;Commandes[[#This Row],[AnnéeMois]]</f>
        <v>143297395202208</v>
      </c>
      <c r="I974" t="str">
        <f>Commandes[[#This Row],[AnnéeMois]]&amp;Commandes[[#This Row],[Famille de Produit]]</f>
        <v>202208BOULANGERIE</v>
      </c>
      <c r="J974" s="38">
        <v>202208</v>
      </c>
    </row>
    <row r="975" spans="1:10" ht="12" customHeight="1" x14ac:dyDescent="0.25">
      <c r="A975" s="9">
        <v>44784</v>
      </c>
      <c r="B975" s="10">
        <v>143297398</v>
      </c>
      <c r="C975" s="3">
        <v>5540246194467</v>
      </c>
      <c r="D975" s="9">
        <v>44801</v>
      </c>
      <c r="E975" s="11">
        <v>17818</v>
      </c>
      <c r="F975" s="30" t="str">
        <f>VLOOKUP(Commandes[[#This Row],[Article Commande]],'Catégorie des articles'!A:D,4,0)</f>
        <v>BOULANGERIE</v>
      </c>
      <c r="G975" s="38">
        <v>202208</v>
      </c>
      <c r="H975" s="37" t="str">
        <f>Commandes[[#This Row],[Num CDE]]&amp;Commandes[[#This Row],[AnnéeMois]]</f>
        <v>143297398202208</v>
      </c>
      <c r="I975" t="str">
        <f>Commandes[[#This Row],[AnnéeMois]]&amp;Commandes[[#This Row],[Famille de Produit]]</f>
        <v>202208BOULANGERIE</v>
      </c>
      <c r="J975" s="38">
        <v>202208</v>
      </c>
    </row>
    <row r="976" spans="1:10" ht="12" customHeight="1" x14ac:dyDescent="0.25">
      <c r="A976" s="6">
        <v>44784</v>
      </c>
      <c r="B976" s="7">
        <v>143297399</v>
      </c>
      <c r="C976" s="3">
        <v>5540246191596</v>
      </c>
      <c r="D976" s="6">
        <v>44803</v>
      </c>
      <c r="E976" s="8">
        <v>149</v>
      </c>
      <c r="F976" s="30" t="str">
        <f>VLOOKUP(Commandes[[#This Row],[Article Commande]],'Catégorie des articles'!A:D,4,0)</f>
        <v>BOULANGERIE</v>
      </c>
      <c r="G976" s="38">
        <v>202208</v>
      </c>
      <c r="H976" s="37" t="str">
        <f>Commandes[[#This Row],[Num CDE]]&amp;Commandes[[#This Row],[AnnéeMois]]</f>
        <v>143297399202208</v>
      </c>
      <c r="I976" t="str">
        <f>Commandes[[#This Row],[AnnéeMois]]&amp;Commandes[[#This Row],[Famille de Produit]]</f>
        <v>202208BOULANGERIE</v>
      </c>
      <c r="J976" s="38">
        <v>202208</v>
      </c>
    </row>
    <row r="977" spans="1:10" ht="12" customHeight="1" x14ac:dyDescent="0.25">
      <c r="A977" s="6">
        <v>44787</v>
      </c>
      <c r="B977" s="7">
        <v>143307413</v>
      </c>
      <c r="C977" s="3">
        <v>5540246174174</v>
      </c>
      <c r="D977" s="6">
        <v>44789</v>
      </c>
      <c r="E977" s="8">
        <v>232</v>
      </c>
      <c r="F977" s="30" t="str">
        <f>VLOOKUP(Commandes[[#This Row],[Article Commande]],'Catégorie des articles'!A:D,4,0)</f>
        <v>CREMERIE</v>
      </c>
      <c r="G977" s="38">
        <v>202208</v>
      </c>
      <c r="H977" s="37" t="str">
        <f>Commandes[[#This Row],[Num CDE]]&amp;Commandes[[#This Row],[AnnéeMois]]</f>
        <v>143307413202208</v>
      </c>
      <c r="I977" t="str">
        <f>Commandes[[#This Row],[AnnéeMois]]&amp;Commandes[[#This Row],[Famille de Produit]]</f>
        <v>202208CREMERIE</v>
      </c>
      <c r="J977" s="38">
        <v>202208</v>
      </c>
    </row>
    <row r="978" spans="1:10" ht="12" customHeight="1" x14ac:dyDescent="0.25">
      <c r="A978" s="9">
        <v>44787</v>
      </c>
      <c r="B978" s="10">
        <v>143307413</v>
      </c>
      <c r="C978" s="3">
        <v>5540246176699</v>
      </c>
      <c r="D978" s="9">
        <v>44789</v>
      </c>
      <c r="E978" s="11">
        <v>3132</v>
      </c>
      <c r="F978" s="30" t="str">
        <f>VLOOKUP(Commandes[[#This Row],[Article Commande]],'Catégorie des articles'!A:D,4,0)</f>
        <v>CREMERIE</v>
      </c>
      <c r="G978" s="38">
        <v>202208</v>
      </c>
      <c r="H978" s="37" t="str">
        <f>Commandes[[#This Row],[Num CDE]]&amp;Commandes[[#This Row],[AnnéeMois]]</f>
        <v>143307413202208</v>
      </c>
      <c r="I978" t="str">
        <f>Commandes[[#This Row],[AnnéeMois]]&amp;Commandes[[#This Row],[Famille de Produit]]</f>
        <v>202208CREMERIE</v>
      </c>
      <c r="J978" s="38">
        <v>202208</v>
      </c>
    </row>
    <row r="979" spans="1:10" ht="12" customHeight="1" x14ac:dyDescent="0.25">
      <c r="A979" s="6">
        <v>44787</v>
      </c>
      <c r="B979" s="7">
        <v>143307414</v>
      </c>
      <c r="C979" s="3">
        <v>5540246171933</v>
      </c>
      <c r="D979" s="6">
        <v>44789</v>
      </c>
      <c r="E979" s="8">
        <v>557</v>
      </c>
      <c r="F979" s="30" t="str">
        <f>VLOOKUP(Commandes[[#This Row],[Article Commande]],'Catégorie des articles'!A:D,4,0)</f>
        <v>CREMERIE</v>
      </c>
      <c r="G979" s="38">
        <v>202208</v>
      </c>
      <c r="H979" s="37" t="str">
        <f>Commandes[[#This Row],[Num CDE]]&amp;Commandes[[#This Row],[AnnéeMois]]</f>
        <v>143307414202208</v>
      </c>
      <c r="I979" t="str">
        <f>Commandes[[#This Row],[AnnéeMois]]&amp;Commandes[[#This Row],[Famille de Produit]]</f>
        <v>202208CREMERIE</v>
      </c>
      <c r="J979" s="38">
        <v>202208</v>
      </c>
    </row>
    <row r="980" spans="1:10" ht="12" customHeight="1" x14ac:dyDescent="0.25">
      <c r="A980" s="9">
        <v>44787</v>
      </c>
      <c r="B980" s="10">
        <v>143307424</v>
      </c>
      <c r="C980" s="3">
        <v>5540246187995</v>
      </c>
      <c r="D980" s="9">
        <v>44843</v>
      </c>
      <c r="E980" s="11">
        <v>1170</v>
      </c>
      <c r="F980" s="30" t="str">
        <f>VLOOKUP(Commandes[[#This Row],[Article Commande]],'Catégorie des articles'!A:D,4,0)</f>
        <v>EMBALLAGES</v>
      </c>
      <c r="G980" s="38">
        <v>202208</v>
      </c>
      <c r="H980" s="37" t="str">
        <f>Commandes[[#This Row],[Num CDE]]&amp;Commandes[[#This Row],[AnnéeMois]]</f>
        <v>143307424202208</v>
      </c>
      <c r="I980" t="str">
        <f>Commandes[[#This Row],[AnnéeMois]]&amp;Commandes[[#This Row],[Famille de Produit]]</f>
        <v>202208EMBALLAGES</v>
      </c>
      <c r="J980" s="38">
        <v>202208</v>
      </c>
    </row>
    <row r="981" spans="1:10" ht="12" customHeight="1" x14ac:dyDescent="0.25">
      <c r="A981" s="6">
        <v>44787</v>
      </c>
      <c r="B981" s="7">
        <v>143307424</v>
      </c>
      <c r="C981" s="3">
        <v>5540246187997</v>
      </c>
      <c r="D981" s="6">
        <v>44843</v>
      </c>
      <c r="E981" s="8">
        <v>376</v>
      </c>
      <c r="F981" s="30" t="str">
        <f>VLOOKUP(Commandes[[#This Row],[Article Commande]],'Catégorie des articles'!A:D,4,0)</f>
        <v>EMBALLAGES</v>
      </c>
      <c r="G981" s="38">
        <v>202208</v>
      </c>
      <c r="H981" s="37" t="str">
        <f>Commandes[[#This Row],[Num CDE]]&amp;Commandes[[#This Row],[AnnéeMois]]</f>
        <v>143307424202208</v>
      </c>
      <c r="I981" t="str">
        <f>Commandes[[#This Row],[AnnéeMois]]&amp;Commandes[[#This Row],[Famille de Produit]]</f>
        <v>202208EMBALLAGES</v>
      </c>
      <c r="J981" s="38">
        <v>202208</v>
      </c>
    </row>
    <row r="982" spans="1:10" ht="12" customHeight="1" x14ac:dyDescent="0.25">
      <c r="A982" s="9">
        <v>44787</v>
      </c>
      <c r="B982" s="10">
        <v>143307424</v>
      </c>
      <c r="C982" s="3">
        <v>5540246187998</v>
      </c>
      <c r="D982" s="9">
        <v>44843</v>
      </c>
      <c r="E982" s="11">
        <v>627</v>
      </c>
      <c r="F982" s="30" t="str">
        <f>VLOOKUP(Commandes[[#This Row],[Article Commande]],'Catégorie des articles'!A:D,4,0)</f>
        <v>EMBALLAGES</v>
      </c>
      <c r="G982" s="38">
        <v>202208</v>
      </c>
      <c r="H982" s="37" t="str">
        <f>Commandes[[#This Row],[Num CDE]]&amp;Commandes[[#This Row],[AnnéeMois]]</f>
        <v>143307424202208</v>
      </c>
      <c r="I982" t="str">
        <f>Commandes[[#This Row],[AnnéeMois]]&amp;Commandes[[#This Row],[Famille de Produit]]</f>
        <v>202208EMBALLAGES</v>
      </c>
      <c r="J982" s="38">
        <v>202208</v>
      </c>
    </row>
    <row r="983" spans="1:10" ht="12" customHeight="1" x14ac:dyDescent="0.25">
      <c r="A983" s="6">
        <v>44788</v>
      </c>
      <c r="B983" s="7">
        <v>143307434</v>
      </c>
      <c r="C983" s="3">
        <v>5540246176295</v>
      </c>
      <c r="D983" s="6">
        <v>44790</v>
      </c>
      <c r="E983" s="8">
        <v>4455</v>
      </c>
      <c r="F983" s="30" t="str">
        <f>VLOOKUP(Commandes[[#This Row],[Article Commande]],'Catégorie des articles'!A:D,4,0)</f>
        <v>CREMERIE</v>
      </c>
      <c r="G983" s="38">
        <v>202208</v>
      </c>
      <c r="H983" s="37" t="str">
        <f>Commandes[[#This Row],[Num CDE]]&amp;Commandes[[#This Row],[AnnéeMois]]</f>
        <v>143307434202208</v>
      </c>
      <c r="I983" t="str">
        <f>Commandes[[#This Row],[AnnéeMois]]&amp;Commandes[[#This Row],[Famille de Produit]]</f>
        <v>202208CREMERIE</v>
      </c>
      <c r="J983" s="38">
        <v>202208</v>
      </c>
    </row>
    <row r="984" spans="1:10" ht="12" customHeight="1" x14ac:dyDescent="0.25">
      <c r="A984" s="9">
        <v>44788</v>
      </c>
      <c r="B984" s="10">
        <v>143307435</v>
      </c>
      <c r="C984" s="3">
        <v>5540246172978</v>
      </c>
      <c r="D984" s="9">
        <v>44790</v>
      </c>
      <c r="E984" s="11">
        <v>836</v>
      </c>
      <c r="F984" s="30" t="str">
        <f>VLOOKUP(Commandes[[#This Row],[Article Commande]],'Catégorie des articles'!A:D,4,0)</f>
        <v>CREMERIE</v>
      </c>
      <c r="G984" s="38">
        <v>202208</v>
      </c>
      <c r="H984" s="37" t="str">
        <f>Commandes[[#This Row],[Num CDE]]&amp;Commandes[[#This Row],[AnnéeMois]]</f>
        <v>143307435202208</v>
      </c>
      <c r="I984" t="str">
        <f>Commandes[[#This Row],[AnnéeMois]]&amp;Commandes[[#This Row],[Famille de Produit]]</f>
        <v>202208CREMERIE</v>
      </c>
      <c r="J984" s="38">
        <v>202208</v>
      </c>
    </row>
    <row r="985" spans="1:10" ht="12" customHeight="1" x14ac:dyDescent="0.25">
      <c r="A985" s="9">
        <v>44788</v>
      </c>
      <c r="B985" s="10">
        <v>143307435</v>
      </c>
      <c r="C985" s="3">
        <v>5540246176699</v>
      </c>
      <c r="D985" s="9">
        <v>44790</v>
      </c>
      <c r="E985" s="11">
        <v>2088</v>
      </c>
      <c r="F985" s="30" t="str">
        <f>VLOOKUP(Commandes[[#This Row],[Article Commande]],'Catégorie des articles'!A:D,4,0)</f>
        <v>CREMERIE</v>
      </c>
      <c r="G985" s="38">
        <v>202208</v>
      </c>
      <c r="H985" s="37" t="str">
        <f>Commandes[[#This Row],[Num CDE]]&amp;Commandes[[#This Row],[AnnéeMois]]</f>
        <v>143307435202208</v>
      </c>
      <c r="I985" t="str">
        <f>Commandes[[#This Row],[AnnéeMois]]&amp;Commandes[[#This Row],[Famille de Produit]]</f>
        <v>202208CREMERIE</v>
      </c>
      <c r="J985" s="38">
        <v>202208</v>
      </c>
    </row>
    <row r="986" spans="1:10" ht="12" customHeight="1" x14ac:dyDescent="0.25">
      <c r="A986" s="6">
        <v>44788</v>
      </c>
      <c r="B986" s="7">
        <v>143307435</v>
      </c>
      <c r="C986" s="3">
        <v>5540246192102</v>
      </c>
      <c r="D986" s="6">
        <v>44790</v>
      </c>
      <c r="E986" s="8">
        <v>2005</v>
      </c>
      <c r="F986" s="30" t="str">
        <f>VLOOKUP(Commandes[[#This Row],[Article Commande]],'Catégorie des articles'!A:D,4,0)</f>
        <v>CREMERIE</v>
      </c>
      <c r="G986" s="38">
        <v>202208</v>
      </c>
      <c r="H986" s="37" t="str">
        <f>Commandes[[#This Row],[Num CDE]]&amp;Commandes[[#This Row],[AnnéeMois]]</f>
        <v>143307435202208</v>
      </c>
      <c r="I986" t="str">
        <f>Commandes[[#This Row],[AnnéeMois]]&amp;Commandes[[#This Row],[Famille de Produit]]</f>
        <v>202208CREMERIE</v>
      </c>
      <c r="J986" s="38">
        <v>202208</v>
      </c>
    </row>
    <row r="987" spans="1:10" ht="12" customHeight="1" x14ac:dyDescent="0.25">
      <c r="A987" s="9">
        <v>44788</v>
      </c>
      <c r="B987" s="10">
        <v>143307439</v>
      </c>
      <c r="C987" s="3">
        <v>5540246188224</v>
      </c>
      <c r="D987" s="9">
        <v>44796</v>
      </c>
      <c r="E987" s="11">
        <v>1207</v>
      </c>
      <c r="F987" s="30" t="str">
        <f>VLOOKUP(Commandes[[#This Row],[Article Commande]],'Catégorie des articles'!A:D,4,0)</f>
        <v>VOLAILLE</v>
      </c>
      <c r="G987" s="38">
        <v>202208</v>
      </c>
      <c r="H987" s="37" t="str">
        <f>Commandes[[#This Row],[Num CDE]]&amp;Commandes[[#This Row],[AnnéeMois]]</f>
        <v>143307439202208</v>
      </c>
      <c r="I987" t="str">
        <f>Commandes[[#This Row],[AnnéeMois]]&amp;Commandes[[#This Row],[Famille de Produit]]</f>
        <v>202208VOLAILLE</v>
      </c>
      <c r="J987" s="38">
        <v>202208</v>
      </c>
    </row>
    <row r="988" spans="1:10" ht="12" customHeight="1" x14ac:dyDescent="0.25">
      <c r="A988" s="6">
        <v>44788</v>
      </c>
      <c r="B988" s="7">
        <v>143307440</v>
      </c>
      <c r="C988" s="3">
        <v>5540246193878</v>
      </c>
      <c r="D988" s="6">
        <v>44804</v>
      </c>
      <c r="E988" s="8">
        <v>6682</v>
      </c>
      <c r="F988" s="30" t="str">
        <f>VLOOKUP(Commandes[[#This Row],[Article Commande]],'Catégorie des articles'!A:D,4,0)</f>
        <v>VOLAILLE</v>
      </c>
      <c r="G988" s="38">
        <v>202208</v>
      </c>
      <c r="H988" s="37" t="str">
        <f>Commandes[[#This Row],[Num CDE]]&amp;Commandes[[#This Row],[AnnéeMois]]</f>
        <v>143307440202208</v>
      </c>
      <c r="I988" t="str">
        <f>Commandes[[#This Row],[AnnéeMois]]&amp;Commandes[[#This Row],[Famille de Produit]]</f>
        <v>202208VOLAILLE</v>
      </c>
      <c r="J988" s="38">
        <v>202208</v>
      </c>
    </row>
    <row r="989" spans="1:10" ht="12" customHeight="1" x14ac:dyDescent="0.25">
      <c r="A989" s="6">
        <v>44788</v>
      </c>
      <c r="B989" s="7">
        <v>143307441</v>
      </c>
      <c r="C989" s="3">
        <v>5540246171759</v>
      </c>
      <c r="D989" s="6">
        <v>44796</v>
      </c>
      <c r="E989" s="8">
        <v>2506</v>
      </c>
      <c r="F989" s="30" t="str">
        <f>VLOOKUP(Commandes[[#This Row],[Article Commande]],'Catégorie des articles'!A:D,4,0)</f>
        <v>MIX LEGUMES</v>
      </c>
      <c r="G989" s="38">
        <v>202208</v>
      </c>
      <c r="H989" s="37" t="str">
        <f>Commandes[[#This Row],[Num CDE]]&amp;Commandes[[#This Row],[AnnéeMois]]</f>
        <v>143307441202208</v>
      </c>
      <c r="I989" t="str">
        <f>Commandes[[#This Row],[AnnéeMois]]&amp;Commandes[[#This Row],[Famille de Produit]]</f>
        <v>202208MIX LEGUMES</v>
      </c>
      <c r="J989" s="38">
        <v>202208</v>
      </c>
    </row>
    <row r="990" spans="1:10" ht="12" customHeight="1" x14ac:dyDescent="0.25">
      <c r="A990" s="9">
        <v>44788</v>
      </c>
      <c r="B990" s="10">
        <v>143307441</v>
      </c>
      <c r="C990" s="3">
        <v>5540246177133</v>
      </c>
      <c r="D990" s="9">
        <v>44796</v>
      </c>
      <c r="E990" s="11">
        <v>4455</v>
      </c>
      <c r="F990" s="30" t="str">
        <f>VLOOKUP(Commandes[[#This Row],[Article Commande]],'Catégorie des articles'!A:D,4,0)</f>
        <v>MIX LEGUMES</v>
      </c>
      <c r="G990" s="38">
        <v>202208</v>
      </c>
      <c r="H990" s="37" t="str">
        <f>Commandes[[#This Row],[Num CDE]]&amp;Commandes[[#This Row],[AnnéeMois]]</f>
        <v>143307441202208</v>
      </c>
      <c r="I990" t="str">
        <f>Commandes[[#This Row],[AnnéeMois]]&amp;Commandes[[#This Row],[Famille de Produit]]</f>
        <v>202208MIX LEGUMES</v>
      </c>
      <c r="J990" s="38">
        <v>202208</v>
      </c>
    </row>
    <row r="991" spans="1:10" ht="12" customHeight="1" x14ac:dyDescent="0.25">
      <c r="A991" s="6">
        <v>44788</v>
      </c>
      <c r="B991" s="7">
        <v>143307441</v>
      </c>
      <c r="C991" s="3">
        <v>5540246192148</v>
      </c>
      <c r="D991" s="6">
        <v>44796</v>
      </c>
      <c r="E991" s="8">
        <v>23664</v>
      </c>
      <c r="F991" s="30" t="str">
        <f>VLOOKUP(Commandes[[#This Row],[Article Commande]],'Catégorie des articles'!A:D,4,0)</f>
        <v>MIX LEGUMES</v>
      </c>
      <c r="G991" s="38">
        <v>202208</v>
      </c>
      <c r="H991" s="37" t="str">
        <f>Commandes[[#This Row],[Num CDE]]&amp;Commandes[[#This Row],[AnnéeMois]]</f>
        <v>143307441202208</v>
      </c>
      <c r="I991" t="str">
        <f>Commandes[[#This Row],[AnnéeMois]]&amp;Commandes[[#This Row],[Famille de Produit]]</f>
        <v>202208MIX LEGUMES</v>
      </c>
      <c r="J991" s="38">
        <v>202208</v>
      </c>
    </row>
    <row r="992" spans="1:10" ht="12" customHeight="1" x14ac:dyDescent="0.25">
      <c r="A992" s="9">
        <v>44788</v>
      </c>
      <c r="B992" s="10">
        <v>143307442</v>
      </c>
      <c r="C992" s="3">
        <v>5540246194632</v>
      </c>
      <c r="D992" s="9">
        <v>44802</v>
      </c>
      <c r="E992" s="11">
        <v>836</v>
      </c>
      <c r="F992" s="30" t="str">
        <f>VLOOKUP(Commandes[[#This Row],[Article Commande]],'Catégorie des articles'!A:D,4,0)</f>
        <v>BOULANGERIE</v>
      </c>
      <c r="G992" s="38">
        <v>202208</v>
      </c>
      <c r="H992" s="37" t="str">
        <f>Commandes[[#This Row],[Num CDE]]&amp;Commandes[[#This Row],[AnnéeMois]]</f>
        <v>143307442202208</v>
      </c>
      <c r="I992" t="str">
        <f>Commandes[[#This Row],[AnnéeMois]]&amp;Commandes[[#This Row],[Famille de Produit]]</f>
        <v>202208BOULANGERIE</v>
      </c>
      <c r="J992" s="38">
        <v>202208</v>
      </c>
    </row>
    <row r="993" spans="1:10" ht="12" customHeight="1" x14ac:dyDescent="0.25">
      <c r="A993" s="6">
        <v>44789</v>
      </c>
      <c r="B993" s="7">
        <v>143307449</v>
      </c>
      <c r="C993" s="3">
        <v>5540246171933</v>
      </c>
      <c r="D993" s="6">
        <v>44791</v>
      </c>
      <c r="E993" s="8">
        <v>836</v>
      </c>
      <c r="F993" s="30" t="str">
        <f>VLOOKUP(Commandes[[#This Row],[Article Commande]],'Catégorie des articles'!A:D,4,0)</f>
        <v>CREMERIE</v>
      </c>
      <c r="G993" s="38">
        <v>202208</v>
      </c>
      <c r="H993" s="37" t="str">
        <f>Commandes[[#This Row],[Num CDE]]&amp;Commandes[[#This Row],[AnnéeMois]]</f>
        <v>143307449202208</v>
      </c>
      <c r="I993" t="str">
        <f>Commandes[[#This Row],[AnnéeMois]]&amp;Commandes[[#This Row],[Famille de Produit]]</f>
        <v>202208CREMERIE</v>
      </c>
      <c r="J993" s="38">
        <v>202208</v>
      </c>
    </row>
    <row r="994" spans="1:10" ht="12" customHeight="1" x14ac:dyDescent="0.25">
      <c r="A994" s="6">
        <v>44789</v>
      </c>
      <c r="B994" s="7">
        <v>143307449</v>
      </c>
      <c r="C994" s="3">
        <v>5540246176295</v>
      </c>
      <c r="D994" s="6">
        <v>44791</v>
      </c>
      <c r="E994" s="8">
        <v>4455</v>
      </c>
      <c r="F994" s="30" t="str">
        <f>VLOOKUP(Commandes[[#This Row],[Article Commande]],'Catégorie des articles'!A:D,4,0)</f>
        <v>CREMERIE</v>
      </c>
      <c r="G994" s="38">
        <v>202208</v>
      </c>
      <c r="H994" s="37" t="str">
        <f>Commandes[[#This Row],[Num CDE]]&amp;Commandes[[#This Row],[AnnéeMois]]</f>
        <v>143307449202208</v>
      </c>
      <c r="I994" t="str">
        <f>Commandes[[#This Row],[AnnéeMois]]&amp;Commandes[[#This Row],[Famille de Produit]]</f>
        <v>202208CREMERIE</v>
      </c>
      <c r="J994" s="38">
        <v>202208</v>
      </c>
    </row>
    <row r="995" spans="1:10" ht="12" customHeight="1" x14ac:dyDescent="0.25">
      <c r="A995" s="6">
        <v>44789</v>
      </c>
      <c r="B995" s="7">
        <v>143307449</v>
      </c>
      <c r="C995" s="3">
        <v>5540246188200</v>
      </c>
      <c r="D995" s="6">
        <v>44791</v>
      </c>
      <c r="E995" s="8">
        <v>1485</v>
      </c>
      <c r="F995" s="30" t="str">
        <f>VLOOKUP(Commandes[[#This Row],[Article Commande]],'Catégorie des articles'!A:D,4,0)</f>
        <v>CREMERIE</v>
      </c>
      <c r="G995" s="38">
        <v>202208</v>
      </c>
      <c r="H995" s="37" t="str">
        <f>Commandes[[#This Row],[Num CDE]]&amp;Commandes[[#This Row],[AnnéeMois]]</f>
        <v>143307449202208</v>
      </c>
      <c r="I995" t="str">
        <f>Commandes[[#This Row],[AnnéeMois]]&amp;Commandes[[#This Row],[Famille de Produit]]</f>
        <v>202208CREMERIE</v>
      </c>
      <c r="J995" s="38">
        <v>202208</v>
      </c>
    </row>
    <row r="996" spans="1:10" ht="12" customHeight="1" x14ac:dyDescent="0.25">
      <c r="A996" s="6">
        <v>44789</v>
      </c>
      <c r="B996" s="7">
        <v>143307451</v>
      </c>
      <c r="C996" s="3">
        <v>5540246172669</v>
      </c>
      <c r="D996" s="6">
        <v>44791</v>
      </c>
      <c r="E996" s="8">
        <v>140</v>
      </c>
      <c r="F996" s="30" t="str">
        <f>VLOOKUP(Commandes[[#This Row],[Article Commande]],'Catégorie des articles'!A:D,4,0)</f>
        <v>CREMERIE</v>
      </c>
      <c r="G996" s="38">
        <v>202208</v>
      </c>
      <c r="H996" s="37" t="str">
        <f>Commandes[[#This Row],[Num CDE]]&amp;Commandes[[#This Row],[AnnéeMois]]</f>
        <v>143307451202208</v>
      </c>
      <c r="I996" t="str">
        <f>Commandes[[#This Row],[AnnéeMois]]&amp;Commandes[[#This Row],[Famille de Produit]]</f>
        <v>202208CREMERIE</v>
      </c>
      <c r="J996" s="38">
        <v>202208</v>
      </c>
    </row>
    <row r="997" spans="1:10" ht="12" customHeight="1" x14ac:dyDescent="0.25">
      <c r="A997" s="9">
        <v>44789</v>
      </c>
      <c r="B997" s="10">
        <v>143307451</v>
      </c>
      <c r="C997" s="3">
        <v>5540246172978</v>
      </c>
      <c r="D997" s="9">
        <v>44791</v>
      </c>
      <c r="E997" s="11">
        <v>1671</v>
      </c>
      <c r="F997" s="30" t="str">
        <f>VLOOKUP(Commandes[[#This Row],[Article Commande]],'Catégorie des articles'!A:D,4,0)</f>
        <v>CREMERIE</v>
      </c>
      <c r="G997" s="38">
        <v>202208</v>
      </c>
      <c r="H997" s="37" t="str">
        <f>Commandes[[#This Row],[Num CDE]]&amp;Commandes[[#This Row],[AnnéeMois]]</f>
        <v>143307451202208</v>
      </c>
      <c r="I997" t="str">
        <f>Commandes[[#This Row],[AnnéeMois]]&amp;Commandes[[#This Row],[Famille de Produit]]</f>
        <v>202208CREMERIE</v>
      </c>
      <c r="J997" s="38">
        <v>202208</v>
      </c>
    </row>
    <row r="998" spans="1:10" ht="12" customHeight="1" x14ac:dyDescent="0.25">
      <c r="A998" s="6">
        <v>44789</v>
      </c>
      <c r="B998" s="7">
        <v>143307451</v>
      </c>
      <c r="C998" s="3">
        <v>5540246174174</v>
      </c>
      <c r="D998" s="6">
        <v>44791</v>
      </c>
      <c r="E998" s="8">
        <v>232</v>
      </c>
      <c r="F998" s="30" t="str">
        <f>VLOOKUP(Commandes[[#This Row],[Article Commande]],'Catégorie des articles'!A:D,4,0)</f>
        <v>CREMERIE</v>
      </c>
      <c r="G998" s="38">
        <v>202208</v>
      </c>
      <c r="H998" s="37" t="str">
        <f>Commandes[[#This Row],[Num CDE]]&amp;Commandes[[#This Row],[AnnéeMois]]</f>
        <v>143307451202208</v>
      </c>
      <c r="I998" t="str">
        <f>Commandes[[#This Row],[AnnéeMois]]&amp;Commandes[[#This Row],[Famille de Produit]]</f>
        <v>202208CREMERIE</v>
      </c>
      <c r="J998" s="38">
        <v>202208</v>
      </c>
    </row>
    <row r="999" spans="1:10" ht="12" customHeight="1" x14ac:dyDescent="0.25">
      <c r="A999" s="6">
        <v>44789</v>
      </c>
      <c r="B999" s="7">
        <v>143307451</v>
      </c>
      <c r="C999" s="3">
        <v>5540246176699</v>
      </c>
      <c r="D999" s="6">
        <v>44791</v>
      </c>
      <c r="E999" s="8">
        <v>2088</v>
      </c>
      <c r="F999" s="30" t="str">
        <f>VLOOKUP(Commandes[[#This Row],[Article Commande]],'Catégorie des articles'!A:D,4,0)</f>
        <v>CREMERIE</v>
      </c>
      <c r="G999" s="38">
        <v>202208</v>
      </c>
      <c r="H999" s="37" t="str">
        <f>Commandes[[#This Row],[Num CDE]]&amp;Commandes[[#This Row],[AnnéeMois]]</f>
        <v>143307451202208</v>
      </c>
      <c r="I999" t="str">
        <f>Commandes[[#This Row],[AnnéeMois]]&amp;Commandes[[#This Row],[Famille de Produit]]</f>
        <v>202208CREMERIE</v>
      </c>
      <c r="J999" s="38">
        <v>202208</v>
      </c>
    </row>
    <row r="1000" spans="1:10" ht="12" customHeight="1" x14ac:dyDescent="0.25">
      <c r="A1000" s="6">
        <v>44789</v>
      </c>
      <c r="B1000" s="7">
        <v>143307461</v>
      </c>
      <c r="C1000" s="3">
        <v>5540246180522</v>
      </c>
      <c r="D1000" s="6">
        <v>44804</v>
      </c>
      <c r="E1000" s="8">
        <v>891</v>
      </c>
      <c r="F1000" s="30" t="str">
        <f>VLOOKUP(Commandes[[#This Row],[Article Commande]],'Catégorie des articles'!A:D,4,0)</f>
        <v>BOULANGERIE</v>
      </c>
      <c r="G1000" s="38">
        <v>202208</v>
      </c>
      <c r="H1000" s="37" t="str">
        <f>Commandes[[#This Row],[Num CDE]]&amp;Commandes[[#This Row],[AnnéeMois]]</f>
        <v>143307461202208</v>
      </c>
      <c r="I1000" t="str">
        <f>Commandes[[#This Row],[AnnéeMois]]&amp;Commandes[[#This Row],[Famille de Produit]]</f>
        <v>202208BOULANGERIE</v>
      </c>
      <c r="J1000" s="38">
        <v>202208</v>
      </c>
    </row>
    <row r="1001" spans="1:10" ht="12" customHeight="1" x14ac:dyDescent="0.25">
      <c r="A1001" s="9">
        <v>44789</v>
      </c>
      <c r="B1001" s="10">
        <v>143307474</v>
      </c>
      <c r="C1001" s="3">
        <v>5540246190727</v>
      </c>
      <c r="D1001" s="9">
        <v>44811</v>
      </c>
      <c r="E1001" s="11">
        <v>439</v>
      </c>
      <c r="F1001" s="30" t="str">
        <f>VLOOKUP(Commandes[[#This Row],[Article Commande]],'Catégorie des articles'!A:D,4,0)</f>
        <v>BOULANGERIE</v>
      </c>
      <c r="G1001" s="38">
        <v>202208</v>
      </c>
      <c r="H1001" s="37" t="str">
        <f>Commandes[[#This Row],[Num CDE]]&amp;Commandes[[#This Row],[AnnéeMois]]</f>
        <v>143307474202208</v>
      </c>
      <c r="I1001" t="str">
        <f>Commandes[[#This Row],[AnnéeMois]]&amp;Commandes[[#This Row],[Famille de Produit]]</f>
        <v>202208BOULANGERIE</v>
      </c>
      <c r="J1001" s="38">
        <v>202208</v>
      </c>
    </row>
    <row r="1002" spans="1:10" ht="12" customHeight="1" x14ac:dyDescent="0.25">
      <c r="A1002" s="6">
        <v>44789</v>
      </c>
      <c r="B1002" s="7">
        <v>143307475</v>
      </c>
      <c r="C1002" s="3">
        <v>5540246183558</v>
      </c>
      <c r="D1002" s="6">
        <v>44805</v>
      </c>
      <c r="E1002" s="8">
        <v>2599</v>
      </c>
      <c r="F1002" s="30" t="str">
        <f>VLOOKUP(Commandes[[#This Row],[Article Commande]],'Catégorie des articles'!A:D,4,0)</f>
        <v>MIX LEGUMES</v>
      </c>
      <c r="G1002" s="38">
        <v>202208</v>
      </c>
      <c r="H1002" s="37" t="str">
        <f>Commandes[[#This Row],[Num CDE]]&amp;Commandes[[#This Row],[AnnéeMois]]</f>
        <v>143307475202208</v>
      </c>
      <c r="I1002" t="str">
        <f>Commandes[[#This Row],[AnnéeMois]]&amp;Commandes[[#This Row],[Famille de Produit]]</f>
        <v>202208MIX LEGUMES</v>
      </c>
      <c r="J1002" s="38">
        <v>202208</v>
      </c>
    </row>
    <row r="1003" spans="1:10" ht="12" customHeight="1" x14ac:dyDescent="0.25">
      <c r="A1003" s="9">
        <v>44789</v>
      </c>
      <c r="B1003" s="10">
        <v>143307475</v>
      </c>
      <c r="C1003" s="3">
        <v>5540246192209</v>
      </c>
      <c r="D1003" s="9">
        <v>44805</v>
      </c>
      <c r="E1003" s="11">
        <v>1114</v>
      </c>
      <c r="F1003" s="30" t="str">
        <f>VLOOKUP(Commandes[[#This Row],[Article Commande]],'Catégorie des articles'!A:D,4,0)</f>
        <v>MIX LEGUMES</v>
      </c>
      <c r="G1003" s="38">
        <v>202208</v>
      </c>
      <c r="H1003" s="37" t="str">
        <f>Commandes[[#This Row],[Num CDE]]&amp;Commandes[[#This Row],[AnnéeMois]]</f>
        <v>143307475202208</v>
      </c>
      <c r="I1003" t="str">
        <f>Commandes[[#This Row],[AnnéeMois]]&amp;Commandes[[#This Row],[Famille de Produit]]</f>
        <v>202208MIX LEGUMES</v>
      </c>
      <c r="J1003" s="38">
        <v>202208</v>
      </c>
    </row>
    <row r="1004" spans="1:10" ht="12" customHeight="1" x14ac:dyDescent="0.25">
      <c r="A1004" s="6">
        <v>44789</v>
      </c>
      <c r="B1004" s="7">
        <v>143307475</v>
      </c>
      <c r="C1004" s="3">
        <v>5540246192831</v>
      </c>
      <c r="D1004" s="6">
        <v>44805</v>
      </c>
      <c r="E1004" s="8">
        <v>1300</v>
      </c>
      <c r="F1004" s="30" t="str">
        <f>VLOOKUP(Commandes[[#This Row],[Article Commande]],'Catégorie des articles'!A:D,4,0)</f>
        <v>MIX LEGUMES</v>
      </c>
      <c r="G1004" s="38">
        <v>202208</v>
      </c>
      <c r="H1004" s="37" t="str">
        <f>Commandes[[#This Row],[Num CDE]]&amp;Commandes[[#This Row],[AnnéeMois]]</f>
        <v>143307475202208</v>
      </c>
      <c r="I1004" t="str">
        <f>Commandes[[#This Row],[AnnéeMois]]&amp;Commandes[[#This Row],[Famille de Produit]]</f>
        <v>202208MIX LEGUMES</v>
      </c>
      <c r="J1004" s="38">
        <v>202208</v>
      </c>
    </row>
    <row r="1005" spans="1:10" ht="12" customHeight="1" x14ac:dyDescent="0.25">
      <c r="A1005" s="9">
        <v>44789</v>
      </c>
      <c r="B1005" s="10">
        <v>143307480</v>
      </c>
      <c r="C1005" s="3">
        <v>5540246181061</v>
      </c>
      <c r="D1005" s="9">
        <v>44804</v>
      </c>
      <c r="E1005" s="11">
        <v>5513</v>
      </c>
      <c r="F1005" s="30" t="str">
        <f>VLOOKUP(Commandes[[#This Row],[Article Commande]],'Catégorie des articles'!A:D,4,0)</f>
        <v>VOLAILLE</v>
      </c>
      <c r="G1005" s="38">
        <v>202208</v>
      </c>
      <c r="H1005" s="37" t="str">
        <f>Commandes[[#This Row],[Num CDE]]&amp;Commandes[[#This Row],[AnnéeMois]]</f>
        <v>143307480202208</v>
      </c>
      <c r="I1005" t="str">
        <f>Commandes[[#This Row],[AnnéeMois]]&amp;Commandes[[#This Row],[Famille de Produit]]</f>
        <v>202208VOLAILLE</v>
      </c>
      <c r="J1005" s="38">
        <v>202208</v>
      </c>
    </row>
    <row r="1006" spans="1:10" ht="12" customHeight="1" x14ac:dyDescent="0.25">
      <c r="A1006" s="6">
        <v>44789</v>
      </c>
      <c r="B1006" s="7">
        <v>143307480</v>
      </c>
      <c r="C1006" s="3">
        <v>5540246183547</v>
      </c>
      <c r="D1006" s="6">
        <v>44804</v>
      </c>
      <c r="E1006" s="8">
        <v>5568</v>
      </c>
      <c r="F1006" s="30" t="str">
        <f>VLOOKUP(Commandes[[#This Row],[Article Commande]],'Catégorie des articles'!A:D,4,0)</f>
        <v>VOLAILLE</v>
      </c>
      <c r="G1006" s="38">
        <v>202208</v>
      </c>
      <c r="H1006" s="37" t="str">
        <f>Commandes[[#This Row],[Num CDE]]&amp;Commandes[[#This Row],[AnnéeMois]]</f>
        <v>143307480202208</v>
      </c>
      <c r="I1006" t="str">
        <f>Commandes[[#This Row],[AnnéeMois]]&amp;Commandes[[#This Row],[Famille de Produit]]</f>
        <v>202208VOLAILLE</v>
      </c>
      <c r="J1006" s="38">
        <v>202208</v>
      </c>
    </row>
    <row r="1007" spans="1:10" ht="12" customHeight="1" x14ac:dyDescent="0.25">
      <c r="A1007" s="9">
        <v>44789</v>
      </c>
      <c r="B1007" s="10">
        <v>143307480</v>
      </c>
      <c r="C1007" s="3">
        <v>5540246185278</v>
      </c>
      <c r="D1007" s="9">
        <v>44804</v>
      </c>
      <c r="E1007" s="11">
        <v>1120</v>
      </c>
      <c r="F1007" s="30" t="str">
        <f>VLOOKUP(Commandes[[#This Row],[Article Commande]],'Catégorie des articles'!A:D,4,0)</f>
        <v>VOLAILLE</v>
      </c>
      <c r="G1007" s="38">
        <v>202208</v>
      </c>
      <c r="H1007" s="37" t="str">
        <f>Commandes[[#This Row],[Num CDE]]&amp;Commandes[[#This Row],[AnnéeMois]]</f>
        <v>143307480202208</v>
      </c>
      <c r="I1007" t="str">
        <f>Commandes[[#This Row],[AnnéeMois]]&amp;Commandes[[#This Row],[Famille de Produit]]</f>
        <v>202208VOLAILLE</v>
      </c>
      <c r="J1007" s="38">
        <v>202208</v>
      </c>
    </row>
    <row r="1008" spans="1:10" ht="12" customHeight="1" x14ac:dyDescent="0.25">
      <c r="A1008" s="6">
        <v>44789</v>
      </c>
      <c r="B1008" s="7">
        <v>143307481</v>
      </c>
      <c r="C1008" s="3">
        <v>5540246170256</v>
      </c>
      <c r="D1008" s="6">
        <v>44805</v>
      </c>
      <c r="E1008" s="8">
        <v>3351</v>
      </c>
      <c r="F1008" s="30" t="str">
        <f>VLOOKUP(Commandes[[#This Row],[Article Commande]],'Catégorie des articles'!A:D,4,0)</f>
        <v>BOULANGERIE</v>
      </c>
      <c r="G1008" s="38">
        <v>202208</v>
      </c>
      <c r="H1008" s="37" t="str">
        <f>Commandes[[#This Row],[Num CDE]]&amp;Commandes[[#This Row],[AnnéeMois]]</f>
        <v>143307481202208</v>
      </c>
      <c r="I1008" t="str">
        <f>Commandes[[#This Row],[AnnéeMois]]&amp;Commandes[[#This Row],[Famille de Produit]]</f>
        <v>202208BOULANGERIE</v>
      </c>
      <c r="J1008" s="38">
        <v>202208</v>
      </c>
    </row>
    <row r="1009" spans="1:10" ht="12" customHeight="1" x14ac:dyDescent="0.25">
      <c r="A1009" s="9">
        <v>44790</v>
      </c>
      <c r="B1009" s="10">
        <v>143307486</v>
      </c>
      <c r="C1009" s="3">
        <v>5540246171933</v>
      </c>
      <c r="D1009" s="9">
        <v>44794</v>
      </c>
      <c r="E1009" s="11">
        <v>836</v>
      </c>
      <c r="F1009" s="30" t="str">
        <f>VLOOKUP(Commandes[[#This Row],[Article Commande]],'Catégorie des articles'!A:D,4,0)</f>
        <v>CREMERIE</v>
      </c>
      <c r="G1009" s="38">
        <v>202208</v>
      </c>
      <c r="H1009" s="37" t="str">
        <f>Commandes[[#This Row],[Num CDE]]&amp;Commandes[[#This Row],[AnnéeMois]]</f>
        <v>143307486202208</v>
      </c>
      <c r="I1009" t="str">
        <f>Commandes[[#This Row],[AnnéeMois]]&amp;Commandes[[#This Row],[Famille de Produit]]</f>
        <v>202208CREMERIE</v>
      </c>
      <c r="J1009" s="38">
        <v>202208</v>
      </c>
    </row>
    <row r="1010" spans="1:10" ht="12" customHeight="1" x14ac:dyDescent="0.25">
      <c r="A1010" s="6">
        <v>44790</v>
      </c>
      <c r="B1010" s="7">
        <v>143307487</v>
      </c>
      <c r="C1010" s="3">
        <v>5540246172669</v>
      </c>
      <c r="D1010" s="6">
        <v>44794</v>
      </c>
      <c r="E1010" s="8">
        <v>140</v>
      </c>
      <c r="F1010" s="30" t="str">
        <f>VLOOKUP(Commandes[[#This Row],[Article Commande]],'Catégorie des articles'!A:D,4,0)</f>
        <v>CREMERIE</v>
      </c>
      <c r="G1010" s="38">
        <v>202208</v>
      </c>
      <c r="H1010" s="37" t="str">
        <f>Commandes[[#This Row],[Num CDE]]&amp;Commandes[[#This Row],[AnnéeMois]]</f>
        <v>143307487202208</v>
      </c>
      <c r="I1010" t="str">
        <f>Commandes[[#This Row],[AnnéeMois]]&amp;Commandes[[#This Row],[Famille de Produit]]</f>
        <v>202208CREMERIE</v>
      </c>
      <c r="J1010" s="38">
        <v>202208</v>
      </c>
    </row>
    <row r="1011" spans="1:10" ht="12" customHeight="1" x14ac:dyDescent="0.25">
      <c r="A1011" s="9">
        <v>44790</v>
      </c>
      <c r="B1011" s="10">
        <v>143307487</v>
      </c>
      <c r="C1011" s="3">
        <v>5540246172978</v>
      </c>
      <c r="D1011" s="9">
        <v>44794</v>
      </c>
      <c r="E1011" s="11">
        <v>836</v>
      </c>
      <c r="F1011" s="30" t="str">
        <f>VLOOKUP(Commandes[[#This Row],[Article Commande]],'Catégorie des articles'!A:D,4,0)</f>
        <v>CREMERIE</v>
      </c>
      <c r="G1011" s="38">
        <v>202208</v>
      </c>
      <c r="H1011" s="37" t="str">
        <f>Commandes[[#This Row],[Num CDE]]&amp;Commandes[[#This Row],[AnnéeMois]]</f>
        <v>143307487202208</v>
      </c>
      <c r="I1011" t="str">
        <f>Commandes[[#This Row],[AnnéeMois]]&amp;Commandes[[#This Row],[Famille de Produit]]</f>
        <v>202208CREMERIE</v>
      </c>
      <c r="J1011" s="38">
        <v>202208</v>
      </c>
    </row>
    <row r="1012" spans="1:10" ht="12" customHeight="1" x14ac:dyDescent="0.25">
      <c r="A1012" s="9">
        <v>44790</v>
      </c>
      <c r="B1012" s="10">
        <v>143307487</v>
      </c>
      <c r="C1012" s="3">
        <v>5540246174174</v>
      </c>
      <c r="D1012" s="9">
        <v>44794</v>
      </c>
      <c r="E1012" s="11">
        <v>232</v>
      </c>
      <c r="F1012" s="30" t="str">
        <f>VLOOKUP(Commandes[[#This Row],[Article Commande]],'Catégorie des articles'!A:D,4,0)</f>
        <v>CREMERIE</v>
      </c>
      <c r="G1012" s="38">
        <v>202208</v>
      </c>
      <c r="H1012" s="37" t="str">
        <f>Commandes[[#This Row],[Num CDE]]&amp;Commandes[[#This Row],[AnnéeMois]]</f>
        <v>143307487202208</v>
      </c>
      <c r="I1012" t="str">
        <f>Commandes[[#This Row],[AnnéeMois]]&amp;Commandes[[#This Row],[Famille de Produit]]</f>
        <v>202208CREMERIE</v>
      </c>
      <c r="J1012" s="38">
        <v>202208</v>
      </c>
    </row>
    <row r="1013" spans="1:10" ht="12" customHeight="1" x14ac:dyDescent="0.25">
      <c r="A1013" s="9">
        <v>44790</v>
      </c>
      <c r="B1013" s="10">
        <v>143307487</v>
      </c>
      <c r="C1013" s="3">
        <v>5540246176699</v>
      </c>
      <c r="D1013" s="9">
        <v>44794</v>
      </c>
      <c r="E1013" s="11">
        <v>2088</v>
      </c>
      <c r="F1013" s="30" t="str">
        <f>VLOOKUP(Commandes[[#This Row],[Article Commande]],'Catégorie des articles'!A:D,4,0)</f>
        <v>CREMERIE</v>
      </c>
      <c r="G1013" s="38">
        <v>202208</v>
      </c>
      <c r="H1013" s="37" t="str">
        <f>Commandes[[#This Row],[Num CDE]]&amp;Commandes[[#This Row],[AnnéeMois]]</f>
        <v>143307487202208</v>
      </c>
      <c r="I1013" t="str">
        <f>Commandes[[#This Row],[AnnéeMois]]&amp;Commandes[[#This Row],[Famille de Produit]]</f>
        <v>202208CREMERIE</v>
      </c>
      <c r="J1013" s="38">
        <v>202208</v>
      </c>
    </row>
    <row r="1014" spans="1:10" ht="12" customHeight="1" x14ac:dyDescent="0.25">
      <c r="A1014" s="9">
        <v>44790</v>
      </c>
      <c r="B1014" s="10">
        <v>143307487</v>
      </c>
      <c r="C1014" s="3">
        <v>5540246188175</v>
      </c>
      <c r="D1014" s="9">
        <v>44794</v>
      </c>
      <c r="E1014" s="11">
        <v>116</v>
      </c>
      <c r="F1014" s="30" t="str">
        <f>VLOOKUP(Commandes[[#This Row],[Article Commande]],'Catégorie des articles'!A:D,4,0)</f>
        <v>CREMERIE</v>
      </c>
      <c r="G1014" s="38">
        <v>202208</v>
      </c>
      <c r="H1014" s="37" t="str">
        <f>Commandes[[#This Row],[Num CDE]]&amp;Commandes[[#This Row],[AnnéeMois]]</f>
        <v>143307487202208</v>
      </c>
      <c r="I1014" t="str">
        <f>Commandes[[#This Row],[AnnéeMois]]&amp;Commandes[[#This Row],[Famille de Produit]]</f>
        <v>202208CREMERIE</v>
      </c>
      <c r="J1014" s="38">
        <v>202208</v>
      </c>
    </row>
    <row r="1015" spans="1:10" ht="12" customHeight="1" x14ac:dyDescent="0.25">
      <c r="A1015" s="6">
        <v>44790</v>
      </c>
      <c r="B1015" s="7">
        <v>143307489</v>
      </c>
      <c r="C1015" s="3">
        <v>5540246174095</v>
      </c>
      <c r="D1015" s="6">
        <v>44797</v>
      </c>
      <c r="E1015" s="8">
        <v>140</v>
      </c>
      <c r="F1015" s="30" t="str">
        <f>VLOOKUP(Commandes[[#This Row],[Article Commande]],'Catégorie des articles'!A:D,4,0)</f>
        <v>CREMERIE</v>
      </c>
      <c r="G1015" s="38">
        <v>202208</v>
      </c>
      <c r="H1015" s="37" t="str">
        <f>Commandes[[#This Row],[Num CDE]]&amp;Commandes[[#This Row],[AnnéeMois]]</f>
        <v>143307489202208</v>
      </c>
      <c r="I1015" t="str">
        <f>Commandes[[#This Row],[AnnéeMois]]&amp;Commandes[[#This Row],[Famille de Produit]]</f>
        <v>202208CREMERIE</v>
      </c>
      <c r="J1015" s="38">
        <v>202208</v>
      </c>
    </row>
    <row r="1016" spans="1:10" ht="12" customHeight="1" x14ac:dyDescent="0.25">
      <c r="A1016" s="9">
        <v>44790</v>
      </c>
      <c r="B1016" s="10">
        <v>143307490</v>
      </c>
      <c r="C1016" s="3">
        <v>5540246185429</v>
      </c>
      <c r="D1016" s="9">
        <v>44796</v>
      </c>
      <c r="E1016" s="11">
        <v>140</v>
      </c>
      <c r="F1016" s="30" t="str">
        <f>VLOOKUP(Commandes[[#This Row],[Article Commande]],'Catégorie des articles'!A:D,4,0)</f>
        <v>CREMERIE</v>
      </c>
      <c r="G1016" s="38">
        <v>202208</v>
      </c>
      <c r="H1016" s="37" t="str">
        <f>Commandes[[#This Row],[Num CDE]]&amp;Commandes[[#This Row],[AnnéeMois]]</f>
        <v>143307490202208</v>
      </c>
      <c r="I1016" t="str">
        <f>Commandes[[#This Row],[AnnéeMois]]&amp;Commandes[[#This Row],[Famille de Produit]]</f>
        <v>202208CREMERIE</v>
      </c>
      <c r="J1016" s="38">
        <v>202208</v>
      </c>
    </row>
    <row r="1017" spans="1:10" ht="12" customHeight="1" x14ac:dyDescent="0.25">
      <c r="A1017" s="6">
        <v>44790</v>
      </c>
      <c r="B1017" s="7">
        <v>143307490</v>
      </c>
      <c r="C1017" s="3">
        <v>5540246186325</v>
      </c>
      <c r="D1017" s="6">
        <v>44796</v>
      </c>
      <c r="E1017" s="8">
        <v>140</v>
      </c>
      <c r="F1017" s="30" t="str">
        <f>VLOOKUP(Commandes[[#This Row],[Article Commande]],'Catégorie des articles'!A:D,4,0)</f>
        <v>CREMERIE</v>
      </c>
      <c r="G1017" s="38">
        <v>202208</v>
      </c>
      <c r="H1017" s="37" t="str">
        <f>Commandes[[#This Row],[Num CDE]]&amp;Commandes[[#This Row],[AnnéeMois]]</f>
        <v>143307490202208</v>
      </c>
      <c r="I1017" t="str">
        <f>Commandes[[#This Row],[AnnéeMois]]&amp;Commandes[[#This Row],[Famille de Produit]]</f>
        <v>202208CREMERIE</v>
      </c>
      <c r="J1017" s="38">
        <v>202208</v>
      </c>
    </row>
    <row r="1018" spans="1:10" ht="12" customHeight="1" x14ac:dyDescent="0.25">
      <c r="A1018" s="9">
        <v>44790</v>
      </c>
      <c r="B1018" s="10">
        <v>143307494</v>
      </c>
      <c r="C1018" s="3">
        <v>5540246194330</v>
      </c>
      <c r="D1018" s="9">
        <v>44797</v>
      </c>
      <c r="E1018" s="11">
        <v>4585</v>
      </c>
      <c r="F1018" s="30" t="str">
        <f>VLOOKUP(Commandes[[#This Row],[Article Commande]],'Catégorie des articles'!A:D,4,0)</f>
        <v>MIX LEGUMES</v>
      </c>
      <c r="G1018" s="38">
        <v>202208</v>
      </c>
      <c r="H1018" s="37" t="str">
        <f>Commandes[[#This Row],[Num CDE]]&amp;Commandes[[#This Row],[AnnéeMois]]</f>
        <v>143307494202208</v>
      </c>
      <c r="I1018" t="str">
        <f>Commandes[[#This Row],[AnnéeMois]]&amp;Commandes[[#This Row],[Famille de Produit]]</f>
        <v>202208MIX LEGUMES</v>
      </c>
      <c r="J1018" s="38">
        <v>202208</v>
      </c>
    </row>
    <row r="1019" spans="1:10" ht="12" customHeight="1" x14ac:dyDescent="0.25">
      <c r="A1019" s="9">
        <v>44791</v>
      </c>
      <c r="B1019" s="10">
        <v>143307502</v>
      </c>
      <c r="C1019" s="3">
        <v>5540246187987</v>
      </c>
      <c r="D1019" s="9">
        <v>44794</v>
      </c>
      <c r="E1019" s="11">
        <v>3341</v>
      </c>
      <c r="F1019" s="30" t="str">
        <f>VLOOKUP(Commandes[[#This Row],[Article Commande]],'Catégorie des articles'!A:D,4,0)</f>
        <v>CREMERIE</v>
      </c>
      <c r="G1019" s="38">
        <v>202208</v>
      </c>
      <c r="H1019" s="37" t="str">
        <f>Commandes[[#This Row],[Num CDE]]&amp;Commandes[[#This Row],[AnnéeMois]]</f>
        <v>143307502202208</v>
      </c>
      <c r="I1019" t="str">
        <f>Commandes[[#This Row],[AnnéeMois]]&amp;Commandes[[#This Row],[Famille de Produit]]</f>
        <v>202208CREMERIE</v>
      </c>
      <c r="J1019" s="38">
        <v>202208</v>
      </c>
    </row>
    <row r="1020" spans="1:10" ht="12" customHeight="1" x14ac:dyDescent="0.25">
      <c r="A1020" s="9">
        <v>44791</v>
      </c>
      <c r="B1020" s="10">
        <v>143307513</v>
      </c>
      <c r="C1020" s="3">
        <v>5540246187987</v>
      </c>
      <c r="D1020" s="9">
        <v>44795</v>
      </c>
      <c r="E1020" s="11">
        <v>1114</v>
      </c>
      <c r="F1020" s="30" t="str">
        <f>VLOOKUP(Commandes[[#This Row],[Article Commande]],'Catégorie des articles'!A:D,4,0)</f>
        <v>CREMERIE</v>
      </c>
      <c r="G1020" s="38">
        <v>202208</v>
      </c>
      <c r="H1020" s="37" t="str">
        <f>Commandes[[#This Row],[Num CDE]]&amp;Commandes[[#This Row],[AnnéeMois]]</f>
        <v>143307513202208</v>
      </c>
      <c r="I1020" t="str">
        <f>Commandes[[#This Row],[AnnéeMois]]&amp;Commandes[[#This Row],[Famille de Produit]]</f>
        <v>202208CREMERIE</v>
      </c>
      <c r="J1020" s="38">
        <v>202208</v>
      </c>
    </row>
    <row r="1021" spans="1:10" ht="12" customHeight="1" x14ac:dyDescent="0.25">
      <c r="A1021" s="6">
        <v>44791</v>
      </c>
      <c r="B1021" s="7">
        <v>143307514</v>
      </c>
      <c r="C1021" s="3">
        <v>5540246172978</v>
      </c>
      <c r="D1021" s="6">
        <v>44795</v>
      </c>
      <c r="E1021" s="8">
        <v>836</v>
      </c>
      <c r="F1021" s="30" t="str">
        <f>VLOOKUP(Commandes[[#This Row],[Article Commande]],'Catégorie des articles'!A:D,4,0)</f>
        <v>CREMERIE</v>
      </c>
      <c r="G1021" s="38">
        <v>202208</v>
      </c>
      <c r="H1021" s="37" t="str">
        <f>Commandes[[#This Row],[Num CDE]]&amp;Commandes[[#This Row],[AnnéeMois]]</f>
        <v>143307514202208</v>
      </c>
      <c r="I1021" t="str">
        <f>Commandes[[#This Row],[AnnéeMois]]&amp;Commandes[[#This Row],[Famille de Produit]]</f>
        <v>202208CREMERIE</v>
      </c>
      <c r="J1021" s="38">
        <v>202208</v>
      </c>
    </row>
    <row r="1022" spans="1:10" ht="12" customHeight="1" x14ac:dyDescent="0.25">
      <c r="A1022" s="9">
        <v>44791</v>
      </c>
      <c r="B1022" s="10">
        <v>143307514</v>
      </c>
      <c r="C1022" s="3">
        <v>5540246176699</v>
      </c>
      <c r="D1022" s="9">
        <v>44795</v>
      </c>
      <c r="E1022" s="11">
        <v>1044</v>
      </c>
      <c r="F1022" s="30" t="str">
        <f>VLOOKUP(Commandes[[#This Row],[Article Commande]],'Catégorie des articles'!A:D,4,0)</f>
        <v>CREMERIE</v>
      </c>
      <c r="G1022" s="38">
        <v>202208</v>
      </c>
      <c r="H1022" s="37" t="str">
        <f>Commandes[[#This Row],[Num CDE]]&amp;Commandes[[#This Row],[AnnéeMois]]</f>
        <v>143307514202208</v>
      </c>
      <c r="I1022" t="str">
        <f>Commandes[[#This Row],[AnnéeMois]]&amp;Commandes[[#This Row],[Famille de Produit]]</f>
        <v>202208CREMERIE</v>
      </c>
      <c r="J1022" s="38">
        <v>202208</v>
      </c>
    </row>
    <row r="1023" spans="1:10" ht="12" customHeight="1" x14ac:dyDescent="0.25">
      <c r="A1023" s="9">
        <v>44791</v>
      </c>
      <c r="B1023" s="10">
        <v>143307514</v>
      </c>
      <c r="C1023" s="3">
        <v>5540246188175</v>
      </c>
      <c r="D1023" s="9">
        <v>44795</v>
      </c>
      <c r="E1023" s="11">
        <v>70</v>
      </c>
      <c r="F1023" s="30" t="str">
        <f>VLOOKUP(Commandes[[#This Row],[Article Commande]],'Catégorie des articles'!A:D,4,0)</f>
        <v>CREMERIE</v>
      </c>
      <c r="G1023" s="38">
        <v>202208</v>
      </c>
      <c r="H1023" s="37" t="str">
        <f>Commandes[[#This Row],[Num CDE]]&amp;Commandes[[#This Row],[AnnéeMois]]</f>
        <v>143307514202208</v>
      </c>
      <c r="I1023" t="str">
        <f>Commandes[[#This Row],[AnnéeMois]]&amp;Commandes[[#This Row],[Famille de Produit]]</f>
        <v>202208CREMERIE</v>
      </c>
      <c r="J1023" s="38">
        <v>202208</v>
      </c>
    </row>
    <row r="1024" spans="1:10" ht="12" customHeight="1" x14ac:dyDescent="0.25">
      <c r="A1024" s="9">
        <v>44791</v>
      </c>
      <c r="B1024" s="10">
        <v>143307519</v>
      </c>
      <c r="C1024" s="3">
        <v>5540246195096</v>
      </c>
      <c r="D1024" s="9">
        <v>44798</v>
      </c>
      <c r="E1024" s="11">
        <v>1253</v>
      </c>
      <c r="F1024" s="30" t="str">
        <f>VLOOKUP(Commandes[[#This Row],[Article Commande]],'Catégorie des articles'!A:D,4,0)</f>
        <v>MIX LEGUMES</v>
      </c>
      <c r="G1024" s="38">
        <v>202208</v>
      </c>
      <c r="H1024" s="37" t="str">
        <f>Commandes[[#This Row],[Num CDE]]&amp;Commandes[[#This Row],[AnnéeMois]]</f>
        <v>143307519202208</v>
      </c>
      <c r="I1024" t="str">
        <f>Commandes[[#This Row],[AnnéeMois]]&amp;Commandes[[#This Row],[Famille de Produit]]</f>
        <v>202208MIX LEGUMES</v>
      </c>
      <c r="J1024" s="38">
        <v>202208</v>
      </c>
    </row>
    <row r="1025" spans="1:10" ht="12" customHeight="1" x14ac:dyDescent="0.25">
      <c r="A1025" s="9">
        <v>44791</v>
      </c>
      <c r="B1025" s="10">
        <v>143307521</v>
      </c>
      <c r="C1025" s="3">
        <v>5540246183130</v>
      </c>
      <c r="D1025" s="9">
        <v>44802</v>
      </c>
      <c r="E1025" s="11">
        <v>2256</v>
      </c>
      <c r="F1025" s="30" t="str">
        <f>VLOOKUP(Commandes[[#This Row],[Article Commande]],'Catégorie des articles'!A:D,4,0)</f>
        <v>MIX LEGUMES</v>
      </c>
      <c r="G1025" s="38">
        <v>202208</v>
      </c>
      <c r="H1025" s="37" t="str">
        <f>Commandes[[#This Row],[Num CDE]]&amp;Commandes[[#This Row],[AnnéeMois]]</f>
        <v>143307521202208</v>
      </c>
      <c r="I1025" t="str">
        <f>Commandes[[#This Row],[AnnéeMois]]&amp;Commandes[[#This Row],[Famille de Produit]]</f>
        <v>202208MIX LEGUMES</v>
      </c>
      <c r="J1025" s="38">
        <v>202208</v>
      </c>
    </row>
    <row r="1026" spans="1:10" ht="12" customHeight="1" x14ac:dyDescent="0.25">
      <c r="A1026" s="6">
        <v>44791</v>
      </c>
      <c r="B1026" s="7">
        <v>143307521</v>
      </c>
      <c r="C1026" s="3">
        <v>5540246183538</v>
      </c>
      <c r="D1026" s="6">
        <v>44802</v>
      </c>
      <c r="E1026" s="8">
        <v>919</v>
      </c>
      <c r="F1026" s="30" t="str">
        <f>VLOOKUP(Commandes[[#This Row],[Article Commande]],'Catégorie des articles'!A:D,4,0)</f>
        <v>MIX LEGUMES</v>
      </c>
      <c r="G1026" s="38">
        <v>202208</v>
      </c>
      <c r="H1026" s="37" t="str">
        <f>Commandes[[#This Row],[Num CDE]]&amp;Commandes[[#This Row],[AnnéeMois]]</f>
        <v>143307521202208</v>
      </c>
      <c r="I1026" t="str">
        <f>Commandes[[#This Row],[AnnéeMois]]&amp;Commandes[[#This Row],[Famille de Produit]]</f>
        <v>202208MIX LEGUMES</v>
      </c>
      <c r="J1026" s="38">
        <v>202208</v>
      </c>
    </row>
    <row r="1027" spans="1:10" ht="12" customHeight="1" x14ac:dyDescent="0.25">
      <c r="A1027" s="9">
        <v>44791</v>
      </c>
      <c r="B1027" s="10">
        <v>143307521</v>
      </c>
      <c r="C1027" s="3">
        <v>5540246183555</v>
      </c>
      <c r="D1027" s="9">
        <v>44802</v>
      </c>
      <c r="E1027" s="11">
        <v>543</v>
      </c>
      <c r="F1027" s="30" t="str">
        <f>VLOOKUP(Commandes[[#This Row],[Article Commande]],'Catégorie des articles'!A:D,4,0)</f>
        <v>MIX LEGUMES</v>
      </c>
      <c r="G1027" s="38">
        <v>202208</v>
      </c>
      <c r="H1027" s="37" t="str">
        <f>Commandes[[#This Row],[Num CDE]]&amp;Commandes[[#This Row],[AnnéeMois]]</f>
        <v>143307521202208</v>
      </c>
      <c r="I1027" t="str">
        <f>Commandes[[#This Row],[AnnéeMois]]&amp;Commandes[[#This Row],[Famille de Produit]]</f>
        <v>202208MIX LEGUMES</v>
      </c>
      <c r="J1027" s="38">
        <v>202208</v>
      </c>
    </row>
    <row r="1028" spans="1:10" ht="12" customHeight="1" x14ac:dyDescent="0.25">
      <c r="A1028" s="9">
        <v>44791</v>
      </c>
      <c r="B1028" s="10">
        <v>143307522</v>
      </c>
      <c r="C1028" s="3">
        <v>5540246171759</v>
      </c>
      <c r="D1028" s="9">
        <v>44801</v>
      </c>
      <c r="E1028" s="11">
        <v>2506</v>
      </c>
      <c r="F1028" s="30" t="str">
        <f>VLOOKUP(Commandes[[#This Row],[Article Commande]],'Catégorie des articles'!A:D,4,0)</f>
        <v>MIX LEGUMES</v>
      </c>
      <c r="G1028" s="38">
        <v>202208</v>
      </c>
      <c r="H1028" s="37" t="str">
        <f>Commandes[[#This Row],[Num CDE]]&amp;Commandes[[#This Row],[AnnéeMois]]</f>
        <v>143307522202208</v>
      </c>
      <c r="I1028" t="str">
        <f>Commandes[[#This Row],[AnnéeMois]]&amp;Commandes[[#This Row],[Famille de Produit]]</f>
        <v>202208MIX LEGUMES</v>
      </c>
      <c r="J1028" s="38">
        <v>202208</v>
      </c>
    </row>
    <row r="1029" spans="1:10" ht="12" customHeight="1" x14ac:dyDescent="0.25">
      <c r="A1029" s="6">
        <v>44791</v>
      </c>
      <c r="B1029" s="7">
        <v>143307522</v>
      </c>
      <c r="C1029" s="3">
        <v>5540246177133</v>
      </c>
      <c r="D1029" s="6">
        <v>44801</v>
      </c>
      <c r="E1029" s="8">
        <v>2228</v>
      </c>
      <c r="F1029" s="30" t="str">
        <f>VLOOKUP(Commandes[[#This Row],[Article Commande]],'Catégorie des articles'!A:D,4,0)</f>
        <v>MIX LEGUMES</v>
      </c>
      <c r="G1029" s="38">
        <v>202208</v>
      </c>
      <c r="H1029" s="37" t="str">
        <f>Commandes[[#This Row],[Num CDE]]&amp;Commandes[[#This Row],[AnnéeMois]]</f>
        <v>143307522202208</v>
      </c>
      <c r="I1029" t="str">
        <f>Commandes[[#This Row],[AnnéeMois]]&amp;Commandes[[#This Row],[Famille de Produit]]</f>
        <v>202208MIX LEGUMES</v>
      </c>
      <c r="J1029" s="38">
        <v>202208</v>
      </c>
    </row>
    <row r="1030" spans="1:10" ht="12" customHeight="1" x14ac:dyDescent="0.25">
      <c r="A1030" s="9">
        <v>44791</v>
      </c>
      <c r="B1030" s="10">
        <v>143307522</v>
      </c>
      <c r="C1030" s="3">
        <v>5540246192148</v>
      </c>
      <c r="D1030" s="9">
        <v>44801</v>
      </c>
      <c r="E1030" s="11">
        <v>27840</v>
      </c>
      <c r="F1030" s="30" t="str">
        <f>VLOOKUP(Commandes[[#This Row],[Article Commande]],'Catégorie des articles'!A:D,4,0)</f>
        <v>MIX LEGUMES</v>
      </c>
      <c r="G1030" s="38">
        <v>202208</v>
      </c>
      <c r="H1030" s="37" t="str">
        <f>Commandes[[#This Row],[Num CDE]]&amp;Commandes[[#This Row],[AnnéeMois]]</f>
        <v>143307522202208</v>
      </c>
      <c r="I1030" t="str">
        <f>Commandes[[#This Row],[AnnéeMois]]&amp;Commandes[[#This Row],[Famille de Produit]]</f>
        <v>202208MIX LEGUMES</v>
      </c>
      <c r="J1030" s="38">
        <v>202208</v>
      </c>
    </row>
    <row r="1031" spans="1:10" ht="12" customHeight="1" x14ac:dyDescent="0.25">
      <c r="A1031" s="9">
        <v>44791</v>
      </c>
      <c r="B1031" s="10">
        <v>143307525</v>
      </c>
      <c r="C1031" s="3">
        <v>5540246194632</v>
      </c>
      <c r="D1031" s="9">
        <v>44805</v>
      </c>
      <c r="E1031" s="11">
        <v>1003</v>
      </c>
      <c r="F1031" s="30" t="str">
        <f>VLOOKUP(Commandes[[#This Row],[Article Commande]],'Catégorie des articles'!A:D,4,0)</f>
        <v>BOULANGERIE</v>
      </c>
      <c r="G1031" s="38">
        <v>202208</v>
      </c>
      <c r="H1031" s="37" t="str">
        <f>Commandes[[#This Row],[Num CDE]]&amp;Commandes[[#This Row],[AnnéeMois]]</f>
        <v>143307525202208</v>
      </c>
      <c r="I1031" t="str">
        <f>Commandes[[#This Row],[AnnéeMois]]&amp;Commandes[[#This Row],[Famille de Produit]]</f>
        <v>202208BOULANGERIE</v>
      </c>
      <c r="J1031" s="38">
        <v>202208</v>
      </c>
    </row>
    <row r="1032" spans="1:10" ht="12" customHeight="1" x14ac:dyDescent="0.25">
      <c r="A1032" s="9">
        <v>44791</v>
      </c>
      <c r="B1032" s="10">
        <v>143307527</v>
      </c>
      <c r="C1032" s="3">
        <v>5540246173906</v>
      </c>
      <c r="D1032" s="9">
        <v>44804</v>
      </c>
      <c r="E1032" s="11">
        <v>1634</v>
      </c>
      <c r="F1032" s="30" t="str">
        <f>VLOOKUP(Commandes[[#This Row],[Article Commande]],'Catégorie des articles'!A:D,4,0)</f>
        <v>VOLAILLE</v>
      </c>
      <c r="G1032" s="38">
        <v>202208</v>
      </c>
      <c r="H1032" s="37" t="str">
        <f>Commandes[[#This Row],[Num CDE]]&amp;Commandes[[#This Row],[AnnéeMois]]</f>
        <v>143307527202208</v>
      </c>
      <c r="I1032" t="str">
        <f>Commandes[[#This Row],[AnnéeMois]]&amp;Commandes[[#This Row],[Famille de Produit]]</f>
        <v>202208VOLAILLE</v>
      </c>
      <c r="J1032" s="38">
        <v>202208</v>
      </c>
    </row>
    <row r="1033" spans="1:10" ht="12" customHeight="1" x14ac:dyDescent="0.25">
      <c r="A1033" s="6">
        <v>44791</v>
      </c>
      <c r="B1033" s="7">
        <v>143307527</v>
      </c>
      <c r="C1033" s="3">
        <v>5540246181016</v>
      </c>
      <c r="D1033" s="6">
        <v>44804</v>
      </c>
      <c r="E1033" s="8">
        <v>3564</v>
      </c>
      <c r="F1033" s="30" t="str">
        <f>VLOOKUP(Commandes[[#This Row],[Article Commande]],'Catégorie des articles'!A:D,4,0)</f>
        <v>VOLAILLE</v>
      </c>
      <c r="G1033" s="38">
        <v>202208</v>
      </c>
      <c r="H1033" s="37" t="str">
        <f>Commandes[[#This Row],[Num CDE]]&amp;Commandes[[#This Row],[AnnéeMois]]</f>
        <v>143307527202208</v>
      </c>
      <c r="I1033" t="str">
        <f>Commandes[[#This Row],[AnnéeMois]]&amp;Commandes[[#This Row],[Famille de Produit]]</f>
        <v>202208VOLAILLE</v>
      </c>
      <c r="J1033" s="38">
        <v>202208</v>
      </c>
    </row>
    <row r="1034" spans="1:10" ht="12" customHeight="1" x14ac:dyDescent="0.25">
      <c r="A1034" s="9">
        <v>44791</v>
      </c>
      <c r="B1034" s="10">
        <v>143307530</v>
      </c>
      <c r="C1034" s="3">
        <v>5540246183844</v>
      </c>
      <c r="D1034" s="9">
        <v>44801</v>
      </c>
      <c r="E1034" s="11">
        <v>140</v>
      </c>
      <c r="F1034" s="30" t="str">
        <f>VLOOKUP(Commandes[[#This Row],[Article Commande]],'Catégorie des articles'!A:D,4,0)</f>
        <v>BOULANGERIE</v>
      </c>
      <c r="G1034" s="38">
        <v>202208</v>
      </c>
      <c r="H1034" s="37" t="str">
        <f>Commandes[[#This Row],[Num CDE]]&amp;Commandes[[#This Row],[AnnéeMois]]</f>
        <v>143307530202208</v>
      </c>
      <c r="I1034" t="str">
        <f>Commandes[[#This Row],[AnnéeMois]]&amp;Commandes[[#This Row],[Famille de Produit]]</f>
        <v>202208BOULANGERIE</v>
      </c>
      <c r="J1034" s="38">
        <v>202208</v>
      </c>
    </row>
    <row r="1035" spans="1:10" ht="12" customHeight="1" x14ac:dyDescent="0.25">
      <c r="A1035" s="6">
        <v>44794</v>
      </c>
      <c r="B1035" s="7">
        <v>143317554</v>
      </c>
      <c r="C1035" s="3">
        <v>5540246176294</v>
      </c>
      <c r="D1035" s="6">
        <v>44796</v>
      </c>
      <c r="E1035" s="8">
        <v>2970</v>
      </c>
      <c r="F1035" s="30" t="str">
        <f>VLOOKUP(Commandes[[#This Row],[Article Commande]],'Catégorie des articles'!A:D,4,0)</f>
        <v>CREMERIE</v>
      </c>
      <c r="G1035" s="38">
        <v>202208</v>
      </c>
      <c r="H1035" s="37" t="str">
        <f>Commandes[[#This Row],[Num CDE]]&amp;Commandes[[#This Row],[AnnéeMois]]</f>
        <v>143317554202208</v>
      </c>
      <c r="I1035" t="str">
        <f>Commandes[[#This Row],[AnnéeMois]]&amp;Commandes[[#This Row],[Famille de Produit]]</f>
        <v>202208CREMERIE</v>
      </c>
      <c r="J1035" s="38">
        <v>202208</v>
      </c>
    </row>
    <row r="1036" spans="1:10" ht="12" customHeight="1" x14ac:dyDescent="0.25">
      <c r="A1036" s="9">
        <v>44794</v>
      </c>
      <c r="B1036" s="10">
        <v>143317554</v>
      </c>
      <c r="C1036" s="3">
        <v>5540246176295</v>
      </c>
      <c r="D1036" s="9">
        <v>44796</v>
      </c>
      <c r="E1036" s="11">
        <v>7424</v>
      </c>
      <c r="F1036" s="30" t="str">
        <f>VLOOKUP(Commandes[[#This Row],[Article Commande]],'Catégorie des articles'!A:D,4,0)</f>
        <v>CREMERIE</v>
      </c>
      <c r="G1036" s="38">
        <v>202208</v>
      </c>
      <c r="H1036" s="37" t="str">
        <f>Commandes[[#This Row],[Num CDE]]&amp;Commandes[[#This Row],[AnnéeMois]]</f>
        <v>143317554202208</v>
      </c>
      <c r="I1036" t="str">
        <f>Commandes[[#This Row],[AnnéeMois]]&amp;Commandes[[#This Row],[Famille de Produit]]</f>
        <v>202208CREMERIE</v>
      </c>
      <c r="J1036" s="38">
        <v>202208</v>
      </c>
    </row>
    <row r="1037" spans="1:10" ht="12" customHeight="1" x14ac:dyDescent="0.25">
      <c r="A1037" s="9">
        <v>44794</v>
      </c>
      <c r="B1037" s="10">
        <v>143317554</v>
      </c>
      <c r="C1037" s="3">
        <v>5540246187987</v>
      </c>
      <c r="D1037" s="9">
        <v>44796</v>
      </c>
      <c r="E1037" s="11">
        <v>4455</v>
      </c>
      <c r="F1037" s="30" t="str">
        <f>VLOOKUP(Commandes[[#This Row],[Article Commande]],'Catégorie des articles'!A:D,4,0)</f>
        <v>CREMERIE</v>
      </c>
      <c r="G1037" s="38">
        <v>202208</v>
      </c>
      <c r="H1037" s="37" t="str">
        <f>Commandes[[#This Row],[Num CDE]]&amp;Commandes[[#This Row],[AnnéeMois]]</f>
        <v>143317554202208</v>
      </c>
      <c r="I1037" t="str">
        <f>Commandes[[#This Row],[AnnéeMois]]&amp;Commandes[[#This Row],[Famille de Produit]]</f>
        <v>202208CREMERIE</v>
      </c>
      <c r="J1037" s="38">
        <v>202208</v>
      </c>
    </row>
    <row r="1038" spans="1:10" ht="12" customHeight="1" x14ac:dyDescent="0.25">
      <c r="A1038" s="6">
        <v>44794</v>
      </c>
      <c r="B1038" s="7">
        <v>143317554</v>
      </c>
      <c r="C1038" s="3">
        <v>5540246188200</v>
      </c>
      <c r="D1038" s="6">
        <v>44796</v>
      </c>
      <c r="E1038" s="8">
        <v>1485</v>
      </c>
      <c r="F1038" s="30" t="str">
        <f>VLOOKUP(Commandes[[#This Row],[Article Commande]],'Catégorie des articles'!A:D,4,0)</f>
        <v>CREMERIE</v>
      </c>
      <c r="G1038" s="38">
        <v>202208</v>
      </c>
      <c r="H1038" s="37" t="str">
        <f>Commandes[[#This Row],[Num CDE]]&amp;Commandes[[#This Row],[AnnéeMois]]</f>
        <v>143317554202208</v>
      </c>
      <c r="I1038" t="str">
        <f>Commandes[[#This Row],[AnnéeMois]]&amp;Commandes[[#This Row],[Famille de Produit]]</f>
        <v>202208CREMERIE</v>
      </c>
      <c r="J1038" s="38">
        <v>202208</v>
      </c>
    </row>
    <row r="1039" spans="1:10" ht="12" customHeight="1" x14ac:dyDescent="0.25">
      <c r="A1039" s="6">
        <v>44794</v>
      </c>
      <c r="B1039" s="7">
        <v>143317555</v>
      </c>
      <c r="C1039" s="3">
        <v>5540246172978</v>
      </c>
      <c r="D1039" s="6">
        <v>44796</v>
      </c>
      <c r="E1039" s="8">
        <v>836</v>
      </c>
      <c r="F1039" s="30" t="str">
        <f>VLOOKUP(Commandes[[#This Row],[Article Commande]],'Catégorie des articles'!A:D,4,0)</f>
        <v>CREMERIE</v>
      </c>
      <c r="G1039" s="38">
        <v>202208</v>
      </c>
      <c r="H1039" s="37" t="str">
        <f>Commandes[[#This Row],[Num CDE]]&amp;Commandes[[#This Row],[AnnéeMois]]</f>
        <v>143317555202208</v>
      </c>
      <c r="I1039" t="str">
        <f>Commandes[[#This Row],[AnnéeMois]]&amp;Commandes[[#This Row],[Famille de Produit]]</f>
        <v>202208CREMERIE</v>
      </c>
      <c r="J1039" s="38">
        <v>202208</v>
      </c>
    </row>
    <row r="1040" spans="1:10" ht="12" customHeight="1" x14ac:dyDescent="0.25">
      <c r="A1040" s="9">
        <v>44794</v>
      </c>
      <c r="B1040" s="10">
        <v>143317555</v>
      </c>
      <c r="C1040" s="3">
        <v>5540246174174</v>
      </c>
      <c r="D1040" s="9">
        <v>44796</v>
      </c>
      <c r="E1040" s="11">
        <v>232</v>
      </c>
      <c r="F1040" s="30" t="str">
        <f>VLOOKUP(Commandes[[#This Row],[Article Commande]],'Catégorie des articles'!A:D,4,0)</f>
        <v>CREMERIE</v>
      </c>
      <c r="G1040" s="38">
        <v>202208</v>
      </c>
      <c r="H1040" s="37" t="str">
        <f>Commandes[[#This Row],[Num CDE]]&amp;Commandes[[#This Row],[AnnéeMois]]</f>
        <v>143317555202208</v>
      </c>
      <c r="I1040" t="str">
        <f>Commandes[[#This Row],[AnnéeMois]]&amp;Commandes[[#This Row],[Famille de Produit]]</f>
        <v>202208CREMERIE</v>
      </c>
      <c r="J1040" s="38">
        <v>202208</v>
      </c>
    </row>
    <row r="1041" spans="1:10" ht="12" customHeight="1" x14ac:dyDescent="0.25">
      <c r="A1041" s="9">
        <v>44794</v>
      </c>
      <c r="B1041" s="10">
        <v>143317555</v>
      </c>
      <c r="C1041" s="3">
        <v>5540246176699</v>
      </c>
      <c r="D1041" s="9">
        <v>44796</v>
      </c>
      <c r="E1041" s="11">
        <v>2088</v>
      </c>
      <c r="F1041" s="30" t="str">
        <f>VLOOKUP(Commandes[[#This Row],[Article Commande]],'Catégorie des articles'!A:D,4,0)</f>
        <v>CREMERIE</v>
      </c>
      <c r="G1041" s="38">
        <v>202208</v>
      </c>
      <c r="H1041" s="37" t="str">
        <f>Commandes[[#This Row],[Num CDE]]&amp;Commandes[[#This Row],[AnnéeMois]]</f>
        <v>143317555202208</v>
      </c>
      <c r="I1041" t="str">
        <f>Commandes[[#This Row],[AnnéeMois]]&amp;Commandes[[#This Row],[Famille de Produit]]</f>
        <v>202208CREMERIE</v>
      </c>
      <c r="J1041" s="38">
        <v>202208</v>
      </c>
    </row>
    <row r="1042" spans="1:10" ht="12" customHeight="1" x14ac:dyDescent="0.25">
      <c r="A1042" s="6">
        <v>44794</v>
      </c>
      <c r="B1042" s="7">
        <v>143317561</v>
      </c>
      <c r="C1042" s="3">
        <v>5540246173472</v>
      </c>
      <c r="D1042" s="6">
        <v>44802</v>
      </c>
      <c r="E1042" s="8">
        <v>279</v>
      </c>
      <c r="F1042" s="30" t="str">
        <f>VLOOKUP(Commandes[[#This Row],[Article Commande]],'Catégorie des articles'!A:D,4,0)</f>
        <v>CREMERIE</v>
      </c>
      <c r="G1042" s="38">
        <v>202208</v>
      </c>
      <c r="H1042" s="37" t="str">
        <f>Commandes[[#This Row],[Num CDE]]&amp;Commandes[[#This Row],[AnnéeMois]]</f>
        <v>143317561202208</v>
      </c>
      <c r="I1042" t="str">
        <f>Commandes[[#This Row],[AnnéeMois]]&amp;Commandes[[#This Row],[Famille de Produit]]</f>
        <v>202208CREMERIE</v>
      </c>
      <c r="J1042" s="38">
        <v>202208</v>
      </c>
    </row>
    <row r="1043" spans="1:10" ht="12" customHeight="1" x14ac:dyDescent="0.25">
      <c r="A1043" s="9">
        <v>44794</v>
      </c>
      <c r="B1043" s="10">
        <v>143317561</v>
      </c>
      <c r="C1043" s="3">
        <v>5540246175049</v>
      </c>
      <c r="D1043" s="9">
        <v>44802</v>
      </c>
      <c r="E1043" s="11">
        <v>696</v>
      </c>
      <c r="F1043" s="30" t="str">
        <f>VLOOKUP(Commandes[[#This Row],[Article Commande]],'Catégorie des articles'!A:D,4,0)</f>
        <v>CREMERIE</v>
      </c>
      <c r="G1043" s="38">
        <v>202208</v>
      </c>
      <c r="H1043" s="37" t="str">
        <f>Commandes[[#This Row],[Num CDE]]&amp;Commandes[[#This Row],[AnnéeMois]]</f>
        <v>143317561202208</v>
      </c>
      <c r="I1043" t="str">
        <f>Commandes[[#This Row],[AnnéeMois]]&amp;Commandes[[#This Row],[Famille de Produit]]</f>
        <v>202208CREMERIE</v>
      </c>
      <c r="J1043" s="38">
        <v>202208</v>
      </c>
    </row>
    <row r="1044" spans="1:10" ht="12" customHeight="1" x14ac:dyDescent="0.25">
      <c r="A1044" s="6">
        <v>44794</v>
      </c>
      <c r="B1044" s="7">
        <v>143317561</v>
      </c>
      <c r="C1044" s="3">
        <v>5540246175050</v>
      </c>
      <c r="D1044" s="6">
        <v>44802</v>
      </c>
      <c r="E1044" s="8">
        <v>557</v>
      </c>
      <c r="F1044" s="30" t="str">
        <f>VLOOKUP(Commandes[[#This Row],[Article Commande]],'Catégorie des articles'!A:D,4,0)</f>
        <v>CREMERIE</v>
      </c>
      <c r="G1044" s="38">
        <v>202208</v>
      </c>
      <c r="H1044" s="37" t="str">
        <f>Commandes[[#This Row],[Num CDE]]&amp;Commandes[[#This Row],[AnnéeMois]]</f>
        <v>143317561202208</v>
      </c>
      <c r="I1044" t="str">
        <f>Commandes[[#This Row],[AnnéeMois]]&amp;Commandes[[#This Row],[Famille de Produit]]</f>
        <v>202208CREMERIE</v>
      </c>
      <c r="J1044" s="38">
        <v>202208</v>
      </c>
    </row>
    <row r="1045" spans="1:10" ht="12" customHeight="1" x14ac:dyDescent="0.25">
      <c r="A1045" s="9">
        <v>44795</v>
      </c>
      <c r="B1045" s="10">
        <v>143317576</v>
      </c>
      <c r="C1045" s="3">
        <v>5540246171933</v>
      </c>
      <c r="D1045" s="9">
        <v>44797</v>
      </c>
      <c r="E1045" s="11">
        <v>557</v>
      </c>
      <c r="F1045" s="30" t="str">
        <f>VLOOKUP(Commandes[[#This Row],[Article Commande]],'Catégorie des articles'!A:D,4,0)</f>
        <v>CREMERIE</v>
      </c>
      <c r="G1045" s="38">
        <v>202208</v>
      </c>
      <c r="H1045" s="37" t="str">
        <f>Commandes[[#This Row],[Num CDE]]&amp;Commandes[[#This Row],[AnnéeMois]]</f>
        <v>143317576202208</v>
      </c>
      <c r="I1045" t="str">
        <f>Commandes[[#This Row],[AnnéeMois]]&amp;Commandes[[#This Row],[Famille de Produit]]</f>
        <v>202208CREMERIE</v>
      </c>
      <c r="J1045" s="38">
        <v>202208</v>
      </c>
    </row>
    <row r="1046" spans="1:10" ht="12" customHeight="1" x14ac:dyDescent="0.25">
      <c r="A1046" s="6">
        <v>44795</v>
      </c>
      <c r="B1046" s="7">
        <v>143317576</v>
      </c>
      <c r="C1046" s="3">
        <v>5540246176294</v>
      </c>
      <c r="D1046" s="6">
        <v>44797</v>
      </c>
      <c r="E1046" s="8">
        <v>1485</v>
      </c>
      <c r="F1046" s="30" t="str">
        <f>VLOOKUP(Commandes[[#This Row],[Article Commande]],'Catégorie des articles'!A:D,4,0)</f>
        <v>CREMERIE</v>
      </c>
      <c r="G1046" s="38">
        <v>202208</v>
      </c>
      <c r="H1046" s="37" t="str">
        <f>Commandes[[#This Row],[Num CDE]]&amp;Commandes[[#This Row],[AnnéeMois]]</f>
        <v>143317576202208</v>
      </c>
      <c r="I1046" t="str">
        <f>Commandes[[#This Row],[AnnéeMois]]&amp;Commandes[[#This Row],[Famille de Produit]]</f>
        <v>202208CREMERIE</v>
      </c>
      <c r="J1046" s="38">
        <v>202208</v>
      </c>
    </row>
    <row r="1047" spans="1:10" ht="12" customHeight="1" x14ac:dyDescent="0.25">
      <c r="A1047" s="9">
        <v>44795</v>
      </c>
      <c r="B1047" s="10">
        <v>143317576</v>
      </c>
      <c r="C1047" s="3">
        <v>5540246176295</v>
      </c>
      <c r="D1047" s="9">
        <v>44797</v>
      </c>
      <c r="E1047" s="11">
        <v>5568</v>
      </c>
      <c r="F1047" s="30" t="str">
        <f>VLOOKUP(Commandes[[#This Row],[Article Commande]],'Catégorie des articles'!A:D,4,0)</f>
        <v>CREMERIE</v>
      </c>
      <c r="G1047" s="38">
        <v>202208</v>
      </c>
      <c r="H1047" s="37" t="str">
        <f>Commandes[[#This Row],[Num CDE]]&amp;Commandes[[#This Row],[AnnéeMois]]</f>
        <v>143317576202208</v>
      </c>
      <c r="I1047" t="str">
        <f>Commandes[[#This Row],[AnnéeMois]]&amp;Commandes[[#This Row],[Famille de Produit]]</f>
        <v>202208CREMERIE</v>
      </c>
      <c r="J1047" s="38">
        <v>202208</v>
      </c>
    </row>
    <row r="1048" spans="1:10" ht="12" customHeight="1" x14ac:dyDescent="0.25">
      <c r="A1048" s="9">
        <v>44795</v>
      </c>
      <c r="B1048" s="10">
        <v>143317576</v>
      </c>
      <c r="C1048" s="3">
        <v>5540246188200</v>
      </c>
      <c r="D1048" s="9">
        <v>44797</v>
      </c>
      <c r="E1048" s="11">
        <v>743</v>
      </c>
      <c r="F1048" s="30" t="str">
        <f>VLOOKUP(Commandes[[#This Row],[Article Commande]],'Catégorie des articles'!A:D,4,0)</f>
        <v>CREMERIE</v>
      </c>
      <c r="G1048" s="38">
        <v>202208</v>
      </c>
      <c r="H1048" s="37" t="str">
        <f>Commandes[[#This Row],[Num CDE]]&amp;Commandes[[#This Row],[AnnéeMois]]</f>
        <v>143317576202208</v>
      </c>
      <c r="I1048" t="str">
        <f>Commandes[[#This Row],[AnnéeMois]]&amp;Commandes[[#This Row],[Famille de Produit]]</f>
        <v>202208CREMERIE</v>
      </c>
      <c r="J1048" s="38">
        <v>202208</v>
      </c>
    </row>
    <row r="1049" spans="1:10" ht="12" customHeight="1" x14ac:dyDescent="0.25">
      <c r="A1049" s="9">
        <v>44795</v>
      </c>
      <c r="B1049" s="10">
        <v>143317577</v>
      </c>
      <c r="C1049" s="3">
        <v>5540246172539</v>
      </c>
      <c r="D1049" s="9">
        <v>44797</v>
      </c>
      <c r="E1049" s="11">
        <v>24</v>
      </c>
      <c r="F1049" s="30" t="str">
        <f>VLOOKUP(Commandes[[#This Row],[Article Commande]],'Catégorie des articles'!A:D,4,0)</f>
        <v>CREMERIE</v>
      </c>
      <c r="G1049" s="38">
        <v>202208</v>
      </c>
      <c r="H1049" s="37" t="str">
        <f>Commandes[[#This Row],[Num CDE]]&amp;Commandes[[#This Row],[AnnéeMois]]</f>
        <v>143317577202208</v>
      </c>
      <c r="I1049" t="str">
        <f>Commandes[[#This Row],[AnnéeMois]]&amp;Commandes[[#This Row],[Famille de Produit]]</f>
        <v>202208CREMERIE</v>
      </c>
      <c r="J1049" s="38">
        <v>202208</v>
      </c>
    </row>
    <row r="1050" spans="1:10" ht="12" customHeight="1" x14ac:dyDescent="0.25">
      <c r="A1050" s="6">
        <v>44795</v>
      </c>
      <c r="B1050" s="7">
        <v>143317577</v>
      </c>
      <c r="C1050" s="3">
        <v>5540246172669</v>
      </c>
      <c r="D1050" s="6">
        <v>44797</v>
      </c>
      <c r="E1050" s="8">
        <v>279</v>
      </c>
      <c r="F1050" s="30" t="str">
        <f>VLOOKUP(Commandes[[#This Row],[Article Commande]],'Catégorie des articles'!A:D,4,0)</f>
        <v>CREMERIE</v>
      </c>
      <c r="G1050" s="38">
        <v>202208</v>
      </c>
      <c r="H1050" s="37" t="str">
        <f>Commandes[[#This Row],[Num CDE]]&amp;Commandes[[#This Row],[AnnéeMois]]</f>
        <v>143317577202208</v>
      </c>
      <c r="I1050" t="str">
        <f>Commandes[[#This Row],[AnnéeMois]]&amp;Commandes[[#This Row],[Famille de Produit]]</f>
        <v>202208CREMERIE</v>
      </c>
      <c r="J1050" s="38">
        <v>202208</v>
      </c>
    </row>
    <row r="1051" spans="1:10" ht="12" customHeight="1" x14ac:dyDescent="0.25">
      <c r="A1051" s="9">
        <v>44795</v>
      </c>
      <c r="B1051" s="10">
        <v>143317577</v>
      </c>
      <c r="C1051" s="3">
        <v>5540246172978</v>
      </c>
      <c r="D1051" s="9">
        <v>44797</v>
      </c>
      <c r="E1051" s="11">
        <v>836</v>
      </c>
      <c r="F1051" s="30" t="str">
        <f>VLOOKUP(Commandes[[#This Row],[Article Commande]],'Catégorie des articles'!A:D,4,0)</f>
        <v>CREMERIE</v>
      </c>
      <c r="G1051" s="38">
        <v>202208</v>
      </c>
      <c r="H1051" s="37" t="str">
        <f>Commandes[[#This Row],[Num CDE]]&amp;Commandes[[#This Row],[AnnéeMois]]</f>
        <v>143317577202208</v>
      </c>
      <c r="I1051" t="str">
        <f>Commandes[[#This Row],[AnnéeMois]]&amp;Commandes[[#This Row],[Famille de Produit]]</f>
        <v>202208CREMERIE</v>
      </c>
      <c r="J1051" s="38">
        <v>202208</v>
      </c>
    </row>
    <row r="1052" spans="1:10" ht="12" customHeight="1" x14ac:dyDescent="0.25">
      <c r="A1052" s="6">
        <v>44795</v>
      </c>
      <c r="B1052" s="7">
        <v>143317577</v>
      </c>
      <c r="C1052" s="3">
        <v>5540246174174</v>
      </c>
      <c r="D1052" s="6">
        <v>44797</v>
      </c>
      <c r="E1052" s="8">
        <v>232</v>
      </c>
      <c r="F1052" s="30" t="str">
        <f>VLOOKUP(Commandes[[#This Row],[Article Commande]],'Catégorie des articles'!A:D,4,0)</f>
        <v>CREMERIE</v>
      </c>
      <c r="G1052" s="38">
        <v>202208</v>
      </c>
      <c r="H1052" s="37" t="str">
        <f>Commandes[[#This Row],[Num CDE]]&amp;Commandes[[#This Row],[AnnéeMois]]</f>
        <v>143317577202208</v>
      </c>
      <c r="I1052" t="str">
        <f>Commandes[[#This Row],[AnnéeMois]]&amp;Commandes[[#This Row],[Famille de Produit]]</f>
        <v>202208CREMERIE</v>
      </c>
      <c r="J1052" s="38">
        <v>202208</v>
      </c>
    </row>
    <row r="1053" spans="1:10" ht="12" customHeight="1" x14ac:dyDescent="0.25">
      <c r="A1053" s="6">
        <v>44795</v>
      </c>
      <c r="B1053" s="7">
        <v>143317577</v>
      </c>
      <c r="C1053" s="3">
        <v>5540246176699</v>
      </c>
      <c r="D1053" s="6">
        <v>44797</v>
      </c>
      <c r="E1053" s="8">
        <v>2088</v>
      </c>
      <c r="F1053" s="30" t="str">
        <f>VLOOKUP(Commandes[[#This Row],[Article Commande]],'Catégorie des articles'!A:D,4,0)</f>
        <v>CREMERIE</v>
      </c>
      <c r="G1053" s="38">
        <v>202208</v>
      </c>
      <c r="H1053" s="37" t="str">
        <f>Commandes[[#This Row],[Num CDE]]&amp;Commandes[[#This Row],[AnnéeMois]]</f>
        <v>143317577202208</v>
      </c>
      <c r="I1053" t="str">
        <f>Commandes[[#This Row],[AnnéeMois]]&amp;Commandes[[#This Row],[Famille de Produit]]</f>
        <v>202208CREMERIE</v>
      </c>
      <c r="J1053" s="38">
        <v>202208</v>
      </c>
    </row>
    <row r="1054" spans="1:10" ht="12" customHeight="1" x14ac:dyDescent="0.25">
      <c r="A1054" s="6">
        <v>44796</v>
      </c>
      <c r="B1054" s="7">
        <v>143317587</v>
      </c>
      <c r="C1054" s="3">
        <v>5540246171933</v>
      </c>
      <c r="D1054" s="6">
        <v>44798</v>
      </c>
      <c r="E1054" s="8">
        <v>557</v>
      </c>
      <c r="F1054" s="30" t="str">
        <f>VLOOKUP(Commandes[[#This Row],[Article Commande]],'Catégorie des articles'!A:D,4,0)</f>
        <v>CREMERIE</v>
      </c>
      <c r="G1054" s="38">
        <v>202208</v>
      </c>
      <c r="H1054" s="37" t="str">
        <f>Commandes[[#This Row],[Num CDE]]&amp;Commandes[[#This Row],[AnnéeMois]]</f>
        <v>143317587202208</v>
      </c>
      <c r="I1054" t="str">
        <f>Commandes[[#This Row],[AnnéeMois]]&amp;Commandes[[#This Row],[Famille de Produit]]</f>
        <v>202208CREMERIE</v>
      </c>
      <c r="J1054" s="38">
        <v>202208</v>
      </c>
    </row>
    <row r="1055" spans="1:10" ht="12" customHeight="1" x14ac:dyDescent="0.25">
      <c r="A1055" s="6">
        <v>44796</v>
      </c>
      <c r="B1055" s="7">
        <v>143317587</v>
      </c>
      <c r="C1055" s="3">
        <v>5540246188200</v>
      </c>
      <c r="D1055" s="6">
        <v>44798</v>
      </c>
      <c r="E1055" s="8">
        <v>743</v>
      </c>
      <c r="F1055" s="30" t="str">
        <f>VLOOKUP(Commandes[[#This Row],[Article Commande]],'Catégorie des articles'!A:D,4,0)</f>
        <v>CREMERIE</v>
      </c>
      <c r="G1055" s="38">
        <v>202208</v>
      </c>
      <c r="H1055" s="37" t="str">
        <f>Commandes[[#This Row],[Num CDE]]&amp;Commandes[[#This Row],[AnnéeMois]]</f>
        <v>143317587202208</v>
      </c>
      <c r="I1055" t="str">
        <f>Commandes[[#This Row],[AnnéeMois]]&amp;Commandes[[#This Row],[Famille de Produit]]</f>
        <v>202208CREMERIE</v>
      </c>
      <c r="J1055" s="38">
        <v>202208</v>
      </c>
    </row>
    <row r="1056" spans="1:10" ht="12" customHeight="1" x14ac:dyDescent="0.25">
      <c r="A1056" s="6">
        <v>44796</v>
      </c>
      <c r="B1056" s="7">
        <v>143317588</v>
      </c>
      <c r="C1056" s="3">
        <v>5540246172978</v>
      </c>
      <c r="D1056" s="6">
        <v>44798</v>
      </c>
      <c r="E1056" s="8">
        <v>836</v>
      </c>
      <c r="F1056" s="30" t="str">
        <f>VLOOKUP(Commandes[[#This Row],[Article Commande]],'Catégorie des articles'!A:D,4,0)</f>
        <v>CREMERIE</v>
      </c>
      <c r="G1056" s="38">
        <v>202208</v>
      </c>
      <c r="H1056" s="37" t="str">
        <f>Commandes[[#This Row],[Num CDE]]&amp;Commandes[[#This Row],[AnnéeMois]]</f>
        <v>143317588202208</v>
      </c>
      <c r="I1056" t="str">
        <f>Commandes[[#This Row],[AnnéeMois]]&amp;Commandes[[#This Row],[Famille de Produit]]</f>
        <v>202208CREMERIE</v>
      </c>
      <c r="J1056" s="38">
        <v>202208</v>
      </c>
    </row>
    <row r="1057" spans="1:10" ht="12" customHeight="1" x14ac:dyDescent="0.25">
      <c r="A1057" s="9">
        <v>44796</v>
      </c>
      <c r="B1057" s="10">
        <v>143317588</v>
      </c>
      <c r="C1057" s="3">
        <v>5540246174174</v>
      </c>
      <c r="D1057" s="9">
        <v>44798</v>
      </c>
      <c r="E1057" s="11">
        <v>232</v>
      </c>
      <c r="F1057" s="30" t="str">
        <f>VLOOKUP(Commandes[[#This Row],[Article Commande]],'Catégorie des articles'!A:D,4,0)</f>
        <v>CREMERIE</v>
      </c>
      <c r="G1057" s="38">
        <v>202208</v>
      </c>
      <c r="H1057" s="37" t="str">
        <f>Commandes[[#This Row],[Num CDE]]&amp;Commandes[[#This Row],[AnnéeMois]]</f>
        <v>143317588202208</v>
      </c>
      <c r="I1057" t="str">
        <f>Commandes[[#This Row],[AnnéeMois]]&amp;Commandes[[#This Row],[Famille de Produit]]</f>
        <v>202208CREMERIE</v>
      </c>
      <c r="J1057" s="38">
        <v>202208</v>
      </c>
    </row>
    <row r="1058" spans="1:10" ht="12" customHeight="1" x14ac:dyDescent="0.25">
      <c r="A1058" s="6">
        <v>44796</v>
      </c>
      <c r="B1058" s="7">
        <v>143317588</v>
      </c>
      <c r="C1058" s="3">
        <v>5540246176699</v>
      </c>
      <c r="D1058" s="6">
        <v>44798</v>
      </c>
      <c r="E1058" s="8">
        <v>3132</v>
      </c>
      <c r="F1058" s="30" t="str">
        <f>VLOOKUP(Commandes[[#This Row],[Article Commande]],'Catégorie des articles'!A:D,4,0)</f>
        <v>CREMERIE</v>
      </c>
      <c r="G1058" s="38">
        <v>202208</v>
      </c>
      <c r="H1058" s="37" t="str">
        <f>Commandes[[#This Row],[Num CDE]]&amp;Commandes[[#This Row],[AnnéeMois]]</f>
        <v>143317588202208</v>
      </c>
      <c r="I1058" t="str">
        <f>Commandes[[#This Row],[AnnéeMois]]&amp;Commandes[[#This Row],[Famille de Produit]]</f>
        <v>202208CREMERIE</v>
      </c>
      <c r="J1058" s="38">
        <v>202208</v>
      </c>
    </row>
    <row r="1059" spans="1:10" ht="12" customHeight="1" x14ac:dyDescent="0.25">
      <c r="A1059" s="6">
        <v>44796</v>
      </c>
      <c r="B1059" s="7">
        <v>143317588</v>
      </c>
      <c r="C1059" s="3">
        <v>5540246188175</v>
      </c>
      <c r="D1059" s="6">
        <v>44798</v>
      </c>
      <c r="E1059" s="8">
        <v>163</v>
      </c>
      <c r="F1059" s="30" t="str">
        <f>VLOOKUP(Commandes[[#This Row],[Article Commande]],'Catégorie des articles'!A:D,4,0)</f>
        <v>CREMERIE</v>
      </c>
      <c r="G1059" s="38">
        <v>202208</v>
      </c>
      <c r="H1059" s="37" t="str">
        <f>Commandes[[#This Row],[Num CDE]]&amp;Commandes[[#This Row],[AnnéeMois]]</f>
        <v>143317588202208</v>
      </c>
      <c r="I1059" t="str">
        <f>Commandes[[#This Row],[AnnéeMois]]&amp;Commandes[[#This Row],[Famille de Produit]]</f>
        <v>202208CREMERIE</v>
      </c>
      <c r="J1059" s="38">
        <v>202208</v>
      </c>
    </row>
    <row r="1060" spans="1:10" ht="12" customHeight="1" x14ac:dyDescent="0.25">
      <c r="A1060" s="6">
        <v>44796</v>
      </c>
      <c r="B1060" s="7">
        <v>143317598</v>
      </c>
      <c r="C1060" s="3">
        <v>5540246173472</v>
      </c>
      <c r="D1060" s="6">
        <v>44798</v>
      </c>
      <c r="E1060" s="8">
        <v>140</v>
      </c>
      <c r="F1060" s="30" t="str">
        <f>VLOOKUP(Commandes[[#This Row],[Article Commande]],'Catégorie des articles'!A:D,4,0)</f>
        <v>CREMERIE</v>
      </c>
      <c r="G1060" s="38">
        <v>202208</v>
      </c>
      <c r="H1060" s="37" t="str">
        <f>Commandes[[#This Row],[Num CDE]]&amp;Commandes[[#This Row],[AnnéeMois]]</f>
        <v>143317598202208</v>
      </c>
      <c r="I1060" t="str">
        <f>Commandes[[#This Row],[AnnéeMois]]&amp;Commandes[[#This Row],[Famille de Produit]]</f>
        <v>202208CREMERIE</v>
      </c>
      <c r="J1060" s="38">
        <v>202208</v>
      </c>
    </row>
    <row r="1061" spans="1:10" ht="12" customHeight="1" x14ac:dyDescent="0.25">
      <c r="A1061" s="9">
        <v>44797</v>
      </c>
      <c r="B1061" s="10">
        <v>143317609</v>
      </c>
      <c r="C1061" s="3">
        <v>5540246187987</v>
      </c>
      <c r="D1061" s="9">
        <v>44801</v>
      </c>
      <c r="E1061" s="11">
        <v>2228</v>
      </c>
      <c r="F1061" s="30" t="str">
        <f>VLOOKUP(Commandes[[#This Row],[Article Commande]],'Catégorie des articles'!A:D,4,0)</f>
        <v>CREMERIE</v>
      </c>
      <c r="G1061" s="38">
        <v>202208</v>
      </c>
      <c r="H1061" s="37" t="str">
        <f>Commandes[[#This Row],[Num CDE]]&amp;Commandes[[#This Row],[AnnéeMois]]</f>
        <v>143317609202208</v>
      </c>
      <c r="I1061" t="str">
        <f>Commandes[[#This Row],[AnnéeMois]]&amp;Commandes[[#This Row],[Famille de Produit]]</f>
        <v>202208CREMERIE</v>
      </c>
      <c r="J1061" s="38">
        <v>202208</v>
      </c>
    </row>
    <row r="1062" spans="1:10" ht="12" customHeight="1" x14ac:dyDescent="0.25">
      <c r="A1062" s="6">
        <v>44797</v>
      </c>
      <c r="B1062" s="7">
        <v>143317609</v>
      </c>
      <c r="C1062" s="3">
        <v>5540246188200</v>
      </c>
      <c r="D1062" s="6">
        <v>44801</v>
      </c>
      <c r="E1062" s="8">
        <v>1485</v>
      </c>
      <c r="F1062" s="30" t="str">
        <f>VLOOKUP(Commandes[[#This Row],[Article Commande]],'Catégorie des articles'!A:D,4,0)</f>
        <v>CREMERIE</v>
      </c>
      <c r="G1062" s="38">
        <v>202208</v>
      </c>
      <c r="H1062" s="37" t="str">
        <f>Commandes[[#This Row],[Num CDE]]&amp;Commandes[[#This Row],[AnnéeMois]]</f>
        <v>143317609202208</v>
      </c>
      <c r="I1062" t="str">
        <f>Commandes[[#This Row],[AnnéeMois]]&amp;Commandes[[#This Row],[Famille de Produit]]</f>
        <v>202208CREMERIE</v>
      </c>
      <c r="J1062" s="38">
        <v>202208</v>
      </c>
    </row>
    <row r="1063" spans="1:10" ht="12" customHeight="1" x14ac:dyDescent="0.25">
      <c r="A1063" s="6">
        <v>44797</v>
      </c>
      <c r="B1063" s="7">
        <v>143317610</v>
      </c>
      <c r="C1063" s="3">
        <v>5540246174174</v>
      </c>
      <c r="D1063" s="6">
        <v>44801</v>
      </c>
      <c r="E1063" s="8">
        <v>232</v>
      </c>
      <c r="F1063" s="30" t="str">
        <f>VLOOKUP(Commandes[[#This Row],[Article Commande]],'Catégorie des articles'!A:D,4,0)</f>
        <v>CREMERIE</v>
      </c>
      <c r="G1063" s="38">
        <v>202208</v>
      </c>
      <c r="H1063" s="37" t="str">
        <f>Commandes[[#This Row],[Num CDE]]&amp;Commandes[[#This Row],[AnnéeMois]]</f>
        <v>143317610202208</v>
      </c>
      <c r="I1063" t="str">
        <f>Commandes[[#This Row],[AnnéeMois]]&amp;Commandes[[#This Row],[Famille de Produit]]</f>
        <v>202208CREMERIE</v>
      </c>
      <c r="J1063" s="38">
        <v>202208</v>
      </c>
    </row>
    <row r="1064" spans="1:10" ht="12" customHeight="1" x14ac:dyDescent="0.25">
      <c r="A1064" s="9">
        <v>44797</v>
      </c>
      <c r="B1064" s="10">
        <v>143317610</v>
      </c>
      <c r="C1064" s="3">
        <v>5540246188175</v>
      </c>
      <c r="D1064" s="9">
        <v>44801</v>
      </c>
      <c r="E1064" s="11">
        <v>93</v>
      </c>
      <c r="F1064" s="30" t="str">
        <f>VLOOKUP(Commandes[[#This Row],[Article Commande]],'Catégorie des articles'!A:D,4,0)</f>
        <v>CREMERIE</v>
      </c>
      <c r="G1064" s="38">
        <v>202208</v>
      </c>
      <c r="H1064" s="37" t="str">
        <f>Commandes[[#This Row],[Num CDE]]&amp;Commandes[[#This Row],[AnnéeMois]]</f>
        <v>143317610202208</v>
      </c>
      <c r="I1064" t="str">
        <f>Commandes[[#This Row],[AnnéeMois]]&amp;Commandes[[#This Row],[Famille de Produit]]</f>
        <v>202208CREMERIE</v>
      </c>
      <c r="J1064" s="38">
        <v>202208</v>
      </c>
    </row>
    <row r="1065" spans="1:10" ht="12" customHeight="1" x14ac:dyDescent="0.25">
      <c r="A1065" s="6">
        <v>44797</v>
      </c>
      <c r="B1065" s="7">
        <v>143317615</v>
      </c>
      <c r="C1065" s="3">
        <v>5540246185429</v>
      </c>
      <c r="D1065" s="6">
        <v>44802</v>
      </c>
      <c r="E1065" s="8">
        <v>70</v>
      </c>
      <c r="F1065" s="30" t="str">
        <f>VLOOKUP(Commandes[[#This Row],[Article Commande]],'Catégorie des articles'!A:D,4,0)</f>
        <v>CREMERIE</v>
      </c>
      <c r="G1065" s="38">
        <v>202208</v>
      </c>
      <c r="H1065" s="37" t="str">
        <f>Commandes[[#This Row],[Num CDE]]&amp;Commandes[[#This Row],[AnnéeMois]]</f>
        <v>143317615202208</v>
      </c>
      <c r="I1065" t="str">
        <f>Commandes[[#This Row],[AnnéeMois]]&amp;Commandes[[#This Row],[Famille de Produit]]</f>
        <v>202208CREMERIE</v>
      </c>
      <c r="J1065" s="38">
        <v>202208</v>
      </c>
    </row>
    <row r="1066" spans="1:10" ht="12" customHeight="1" x14ac:dyDescent="0.25">
      <c r="A1066" s="9">
        <v>44797</v>
      </c>
      <c r="B1066" s="10">
        <v>143317615</v>
      </c>
      <c r="C1066" s="3">
        <v>5540246186325</v>
      </c>
      <c r="D1066" s="9">
        <v>44802</v>
      </c>
      <c r="E1066" s="11">
        <v>140</v>
      </c>
      <c r="F1066" s="30" t="str">
        <f>VLOOKUP(Commandes[[#This Row],[Article Commande]],'Catégorie des articles'!A:D,4,0)</f>
        <v>CREMERIE</v>
      </c>
      <c r="G1066" s="38">
        <v>202208</v>
      </c>
      <c r="H1066" s="37" t="str">
        <f>Commandes[[#This Row],[Num CDE]]&amp;Commandes[[#This Row],[AnnéeMois]]</f>
        <v>143317615202208</v>
      </c>
      <c r="I1066" t="str">
        <f>Commandes[[#This Row],[AnnéeMois]]&amp;Commandes[[#This Row],[Famille de Produit]]</f>
        <v>202208CREMERIE</v>
      </c>
      <c r="J1066" s="38">
        <v>202208</v>
      </c>
    </row>
    <row r="1067" spans="1:10" ht="12" customHeight="1" x14ac:dyDescent="0.25">
      <c r="A1067" s="6">
        <v>44797</v>
      </c>
      <c r="B1067" s="7">
        <v>143317631</v>
      </c>
      <c r="C1067" s="3">
        <v>5540246187882</v>
      </c>
      <c r="D1067" s="6">
        <v>44878</v>
      </c>
      <c r="E1067" s="8">
        <v>163</v>
      </c>
      <c r="F1067" s="30" t="str">
        <f>VLOOKUP(Commandes[[#This Row],[Article Commande]],'Catégorie des articles'!A:D,4,0)</f>
        <v>EMBALLAGES</v>
      </c>
      <c r="G1067" s="38">
        <v>202208</v>
      </c>
      <c r="H1067" s="37" t="str">
        <f>Commandes[[#This Row],[Num CDE]]&amp;Commandes[[#This Row],[AnnéeMois]]</f>
        <v>143317631202208</v>
      </c>
      <c r="I1067" t="str">
        <f>Commandes[[#This Row],[AnnéeMois]]&amp;Commandes[[#This Row],[Famille de Produit]]</f>
        <v>202208EMBALLAGES</v>
      </c>
      <c r="J1067" s="38">
        <v>202208</v>
      </c>
    </row>
    <row r="1068" spans="1:10" ht="12" customHeight="1" x14ac:dyDescent="0.25">
      <c r="A1068" s="6">
        <v>44797</v>
      </c>
      <c r="B1068" s="7">
        <v>143317631</v>
      </c>
      <c r="C1068" s="3">
        <v>5540246187995</v>
      </c>
      <c r="D1068" s="6">
        <v>44878</v>
      </c>
      <c r="E1068" s="8">
        <v>464</v>
      </c>
      <c r="F1068" s="30" t="str">
        <f>VLOOKUP(Commandes[[#This Row],[Article Commande]],'Catégorie des articles'!A:D,4,0)</f>
        <v>EMBALLAGES</v>
      </c>
      <c r="G1068" s="38">
        <v>202208</v>
      </c>
      <c r="H1068" s="37" t="str">
        <f>Commandes[[#This Row],[Num CDE]]&amp;Commandes[[#This Row],[AnnéeMois]]</f>
        <v>143317631202208</v>
      </c>
      <c r="I1068" t="str">
        <f>Commandes[[#This Row],[AnnéeMois]]&amp;Commandes[[#This Row],[Famille de Produit]]</f>
        <v>202208EMBALLAGES</v>
      </c>
      <c r="J1068" s="38">
        <v>202208</v>
      </c>
    </row>
    <row r="1069" spans="1:10" ht="12" customHeight="1" x14ac:dyDescent="0.25">
      <c r="A1069" s="9">
        <v>44797</v>
      </c>
      <c r="B1069" s="10">
        <v>143317631</v>
      </c>
      <c r="C1069" s="3">
        <v>5540246187997</v>
      </c>
      <c r="D1069" s="9">
        <v>44878</v>
      </c>
      <c r="E1069" s="11">
        <v>205</v>
      </c>
      <c r="F1069" s="30" t="str">
        <f>VLOOKUP(Commandes[[#This Row],[Article Commande]],'Catégorie des articles'!A:D,4,0)</f>
        <v>EMBALLAGES</v>
      </c>
      <c r="G1069" s="38">
        <v>202208</v>
      </c>
      <c r="H1069" s="37" t="str">
        <f>Commandes[[#This Row],[Num CDE]]&amp;Commandes[[#This Row],[AnnéeMois]]</f>
        <v>143317631202208</v>
      </c>
      <c r="I1069" t="str">
        <f>Commandes[[#This Row],[AnnéeMois]]&amp;Commandes[[#This Row],[Famille de Produit]]</f>
        <v>202208EMBALLAGES</v>
      </c>
      <c r="J1069" s="38">
        <v>202208</v>
      </c>
    </row>
    <row r="1070" spans="1:10" ht="12" customHeight="1" x14ac:dyDescent="0.25">
      <c r="A1070" s="6">
        <v>44798</v>
      </c>
      <c r="B1070" s="7">
        <v>143317638</v>
      </c>
      <c r="C1070" s="3">
        <v>5540246172539</v>
      </c>
      <c r="D1070" s="6">
        <v>44802</v>
      </c>
      <c r="E1070" s="8">
        <v>47</v>
      </c>
      <c r="F1070" s="30" t="str">
        <f>VLOOKUP(Commandes[[#This Row],[Article Commande]],'Catégorie des articles'!A:D,4,0)</f>
        <v>CREMERIE</v>
      </c>
      <c r="G1070" s="38">
        <v>202208</v>
      </c>
      <c r="H1070" s="37" t="str">
        <f>Commandes[[#This Row],[Num CDE]]&amp;Commandes[[#This Row],[AnnéeMois]]</f>
        <v>143317638202208</v>
      </c>
      <c r="I1070" t="str">
        <f>Commandes[[#This Row],[AnnéeMois]]&amp;Commandes[[#This Row],[Famille de Produit]]</f>
        <v>202208CREMERIE</v>
      </c>
      <c r="J1070" s="38">
        <v>202208</v>
      </c>
    </row>
    <row r="1071" spans="1:10" ht="12" customHeight="1" x14ac:dyDescent="0.25">
      <c r="A1071" s="9">
        <v>44798</v>
      </c>
      <c r="B1071" s="10">
        <v>143317638</v>
      </c>
      <c r="C1071" s="3">
        <v>5540246172669</v>
      </c>
      <c r="D1071" s="9">
        <v>44802</v>
      </c>
      <c r="E1071" s="11">
        <v>279</v>
      </c>
      <c r="F1071" s="30" t="str">
        <f>VLOOKUP(Commandes[[#This Row],[Article Commande]],'Catégorie des articles'!A:D,4,0)</f>
        <v>CREMERIE</v>
      </c>
      <c r="G1071" s="38">
        <v>202208</v>
      </c>
      <c r="H1071" s="37" t="str">
        <f>Commandes[[#This Row],[Num CDE]]&amp;Commandes[[#This Row],[AnnéeMois]]</f>
        <v>143317638202208</v>
      </c>
      <c r="I1071" t="str">
        <f>Commandes[[#This Row],[AnnéeMois]]&amp;Commandes[[#This Row],[Famille de Produit]]</f>
        <v>202208CREMERIE</v>
      </c>
      <c r="J1071" s="38">
        <v>202208</v>
      </c>
    </row>
    <row r="1072" spans="1:10" ht="12" customHeight="1" x14ac:dyDescent="0.25">
      <c r="A1072" s="6">
        <v>44798</v>
      </c>
      <c r="B1072" s="7">
        <v>143317638</v>
      </c>
      <c r="C1072" s="3">
        <v>5540246176699</v>
      </c>
      <c r="D1072" s="6">
        <v>44802</v>
      </c>
      <c r="E1072" s="8">
        <v>4176</v>
      </c>
      <c r="F1072" s="30" t="str">
        <f>VLOOKUP(Commandes[[#This Row],[Article Commande]],'Catégorie des articles'!A:D,4,0)</f>
        <v>CREMERIE</v>
      </c>
      <c r="G1072" s="38">
        <v>202208</v>
      </c>
      <c r="H1072" s="37" t="str">
        <f>Commandes[[#This Row],[Num CDE]]&amp;Commandes[[#This Row],[AnnéeMois]]</f>
        <v>143317638202208</v>
      </c>
      <c r="I1072" t="str">
        <f>Commandes[[#This Row],[AnnéeMois]]&amp;Commandes[[#This Row],[Famille de Produit]]</f>
        <v>202208CREMERIE</v>
      </c>
      <c r="J1072" s="38">
        <v>202208</v>
      </c>
    </row>
    <row r="1073" spans="1:10" ht="12" customHeight="1" x14ac:dyDescent="0.25">
      <c r="A1073" s="9">
        <v>44798</v>
      </c>
      <c r="B1073" s="10">
        <v>143317638</v>
      </c>
      <c r="C1073" s="3">
        <v>5540246188175</v>
      </c>
      <c r="D1073" s="9">
        <v>44802</v>
      </c>
      <c r="E1073" s="11">
        <v>70</v>
      </c>
      <c r="F1073" s="30" t="str">
        <f>VLOOKUP(Commandes[[#This Row],[Article Commande]],'Catégorie des articles'!A:D,4,0)</f>
        <v>CREMERIE</v>
      </c>
      <c r="G1073" s="38">
        <v>202208</v>
      </c>
      <c r="H1073" s="37" t="str">
        <f>Commandes[[#This Row],[Num CDE]]&amp;Commandes[[#This Row],[AnnéeMois]]</f>
        <v>143317638202208</v>
      </c>
      <c r="I1073" t="str">
        <f>Commandes[[#This Row],[AnnéeMois]]&amp;Commandes[[#This Row],[Famille de Produit]]</f>
        <v>202208CREMERIE</v>
      </c>
      <c r="J1073" s="38">
        <v>202208</v>
      </c>
    </row>
    <row r="1074" spans="1:10" ht="12" customHeight="1" x14ac:dyDescent="0.25">
      <c r="A1074" s="6">
        <v>44798</v>
      </c>
      <c r="B1074" s="7">
        <v>143317638</v>
      </c>
      <c r="C1074" s="3">
        <v>5540246192102</v>
      </c>
      <c r="D1074" s="6">
        <v>44802</v>
      </c>
      <c r="E1074" s="8">
        <v>4009</v>
      </c>
      <c r="F1074" s="30" t="str">
        <f>VLOOKUP(Commandes[[#This Row],[Article Commande]],'Catégorie des articles'!A:D,4,0)</f>
        <v>CREMERIE</v>
      </c>
      <c r="G1074" s="38">
        <v>202208</v>
      </c>
      <c r="H1074" s="37" t="str">
        <f>Commandes[[#This Row],[Num CDE]]&amp;Commandes[[#This Row],[AnnéeMois]]</f>
        <v>143317638202208</v>
      </c>
      <c r="I1074" t="str">
        <f>Commandes[[#This Row],[AnnéeMois]]&amp;Commandes[[#This Row],[Famille de Produit]]</f>
        <v>202208CREMERIE</v>
      </c>
      <c r="J1074" s="38">
        <v>202208</v>
      </c>
    </row>
    <row r="1075" spans="1:10" ht="12" customHeight="1" x14ac:dyDescent="0.25">
      <c r="A1075" s="9">
        <v>44798</v>
      </c>
      <c r="B1075" s="10">
        <v>143317639</v>
      </c>
      <c r="C1075" s="3">
        <v>5540246187987</v>
      </c>
      <c r="D1075" s="9">
        <v>44802</v>
      </c>
      <c r="E1075" s="11">
        <v>1114</v>
      </c>
      <c r="F1075" s="30" t="str">
        <f>VLOOKUP(Commandes[[#This Row],[Article Commande]],'Catégorie des articles'!A:D,4,0)</f>
        <v>CREMERIE</v>
      </c>
      <c r="G1075" s="38">
        <v>202208</v>
      </c>
      <c r="H1075" s="37" t="str">
        <f>Commandes[[#This Row],[Num CDE]]&amp;Commandes[[#This Row],[AnnéeMois]]</f>
        <v>143317639202208</v>
      </c>
      <c r="I1075" t="str">
        <f>Commandes[[#This Row],[AnnéeMois]]&amp;Commandes[[#This Row],[Famille de Produit]]</f>
        <v>202208CREMERIE</v>
      </c>
      <c r="J1075" s="38">
        <v>202208</v>
      </c>
    </row>
    <row r="1076" spans="1:10" ht="12" customHeight="1" x14ac:dyDescent="0.25">
      <c r="A1076" s="6">
        <v>44798</v>
      </c>
      <c r="B1076" s="7">
        <v>143317642</v>
      </c>
      <c r="C1076" s="3">
        <v>5540246173472</v>
      </c>
      <c r="D1076" s="6">
        <v>44805</v>
      </c>
      <c r="E1076" s="8">
        <v>279</v>
      </c>
      <c r="F1076" s="30" t="str">
        <f>VLOOKUP(Commandes[[#This Row],[Article Commande]],'Catégorie des articles'!A:D,4,0)</f>
        <v>CREMERIE</v>
      </c>
      <c r="G1076" s="38">
        <v>202208</v>
      </c>
      <c r="H1076" s="37" t="str">
        <f>Commandes[[#This Row],[Num CDE]]&amp;Commandes[[#This Row],[AnnéeMois]]</f>
        <v>143317642202208</v>
      </c>
      <c r="I1076" t="str">
        <f>Commandes[[#This Row],[AnnéeMois]]&amp;Commandes[[#This Row],[Famille de Produit]]</f>
        <v>202208CREMERIE</v>
      </c>
      <c r="J1076" s="38">
        <v>202208</v>
      </c>
    </row>
    <row r="1077" spans="1:10" ht="12" customHeight="1" x14ac:dyDescent="0.25">
      <c r="A1077" s="9">
        <v>44798</v>
      </c>
      <c r="B1077" s="10">
        <v>143317642</v>
      </c>
      <c r="C1077" s="3">
        <v>5540246175047</v>
      </c>
      <c r="D1077" s="9">
        <v>44805</v>
      </c>
      <c r="E1077" s="11">
        <v>279</v>
      </c>
      <c r="F1077" s="30" t="str">
        <f>VLOOKUP(Commandes[[#This Row],[Article Commande]],'Catégorie des articles'!A:D,4,0)</f>
        <v>CREMERIE</v>
      </c>
      <c r="G1077" s="38">
        <v>202208</v>
      </c>
      <c r="H1077" s="37" t="str">
        <f>Commandes[[#This Row],[Num CDE]]&amp;Commandes[[#This Row],[AnnéeMois]]</f>
        <v>143317642202208</v>
      </c>
      <c r="I1077" t="str">
        <f>Commandes[[#This Row],[AnnéeMois]]&amp;Commandes[[#This Row],[Famille de Produit]]</f>
        <v>202208CREMERIE</v>
      </c>
      <c r="J1077" s="38">
        <v>202208</v>
      </c>
    </row>
    <row r="1078" spans="1:10" ht="12" customHeight="1" x14ac:dyDescent="0.25">
      <c r="A1078" s="6">
        <v>44798</v>
      </c>
      <c r="B1078" s="7">
        <v>143317642</v>
      </c>
      <c r="C1078" s="3">
        <v>5540246175049</v>
      </c>
      <c r="D1078" s="6">
        <v>44805</v>
      </c>
      <c r="E1078" s="8">
        <v>557</v>
      </c>
      <c r="F1078" s="30" t="str">
        <f>VLOOKUP(Commandes[[#This Row],[Article Commande]],'Catégorie des articles'!A:D,4,0)</f>
        <v>CREMERIE</v>
      </c>
      <c r="G1078" s="38">
        <v>202208</v>
      </c>
      <c r="H1078" s="37" t="str">
        <f>Commandes[[#This Row],[Num CDE]]&amp;Commandes[[#This Row],[AnnéeMois]]</f>
        <v>143317642202208</v>
      </c>
      <c r="I1078" t="str">
        <f>Commandes[[#This Row],[AnnéeMois]]&amp;Commandes[[#This Row],[Famille de Produit]]</f>
        <v>202208CREMERIE</v>
      </c>
      <c r="J1078" s="38">
        <v>202208</v>
      </c>
    </row>
    <row r="1079" spans="1:10" ht="12" customHeight="1" x14ac:dyDescent="0.25">
      <c r="A1079" s="9">
        <v>44798</v>
      </c>
      <c r="B1079" s="10">
        <v>143317642</v>
      </c>
      <c r="C1079" s="3">
        <v>5540246175050</v>
      </c>
      <c r="D1079" s="9">
        <v>44805</v>
      </c>
      <c r="E1079" s="11">
        <v>557</v>
      </c>
      <c r="F1079" s="30" t="str">
        <f>VLOOKUP(Commandes[[#This Row],[Article Commande]],'Catégorie des articles'!A:D,4,0)</f>
        <v>CREMERIE</v>
      </c>
      <c r="G1079" s="38">
        <v>202208</v>
      </c>
      <c r="H1079" s="37" t="str">
        <f>Commandes[[#This Row],[Num CDE]]&amp;Commandes[[#This Row],[AnnéeMois]]</f>
        <v>143317642202208</v>
      </c>
      <c r="I1079" t="str">
        <f>Commandes[[#This Row],[AnnéeMois]]&amp;Commandes[[#This Row],[Famille de Produit]]</f>
        <v>202208CREMERIE</v>
      </c>
      <c r="J1079" s="38">
        <v>202208</v>
      </c>
    </row>
    <row r="1080" spans="1:10" ht="12" customHeight="1" x14ac:dyDescent="0.25">
      <c r="A1080" s="6">
        <v>44798</v>
      </c>
      <c r="B1080" s="7">
        <v>143317642</v>
      </c>
      <c r="C1080" s="3">
        <v>5540246190743</v>
      </c>
      <c r="D1080" s="6">
        <v>44805</v>
      </c>
      <c r="E1080" s="8">
        <v>279</v>
      </c>
      <c r="F1080" s="30" t="str">
        <f>VLOOKUP(Commandes[[#This Row],[Article Commande]],'Catégorie des articles'!A:D,4,0)</f>
        <v>CREMERIE</v>
      </c>
      <c r="G1080" s="38">
        <v>202208</v>
      </c>
      <c r="H1080" s="37" t="str">
        <f>Commandes[[#This Row],[Num CDE]]&amp;Commandes[[#This Row],[AnnéeMois]]</f>
        <v>143317642202208</v>
      </c>
      <c r="I1080" t="str">
        <f>Commandes[[#This Row],[AnnéeMois]]&amp;Commandes[[#This Row],[Famille de Produit]]</f>
        <v>202208CREMERIE</v>
      </c>
      <c r="J1080" s="38">
        <v>202208</v>
      </c>
    </row>
    <row r="1081" spans="1:10" ht="12" customHeight="1" x14ac:dyDescent="0.25">
      <c r="A1081" s="9">
        <v>44801</v>
      </c>
      <c r="B1081" s="10">
        <v>143327658</v>
      </c>
      <c r="C1081" s="3">
        <v>5540246172978</v>
      </c>
      <c r="D1081" s="9">
        <v>44803</v>
      </c>
      <c r="E1081" s="11">
        <v>836</v>
      </c>
      <c r="F1081" s="30" t="str">
        <f>VLOOKUP(Commandes[[#This Row],[Article Commande]],'Catégorie des articles'!A:D,4,0)</f>
        <v>CREMERIE</v>
      </c>
      <c r="G1081" s="38">
        <v>202208</v>
      </c>
      <c r="H1081" s="37" t="str">
        <f>Commandes[[#This Row],[Num CDE]]&amp;Commandes[[#This Row],[AnnéeMois]]</f>
        <v>143327658202208</v>
      </c>
      <c r="I1081" t="str">
        <f>Commandes[[#This Row],[AnnéeMois]]&amp;Commandes[[#This Row],[Famille de Produit]]</f>
        <v>202208CREMERIE</v>
      </c>
      <c r="J1081" s="38">
        <v>202208</v>
      </c>
    </row>
    <row r="1082" spans="1:10" ht="12" customHeight="1" x14ac:dyDescent="0.25">
      <c r="A1082" s="6">
        <v>44801</v>
      </c>
      <c r="B1082" s="7">
        <v>143327658</v>
      </c>
      <c r="C1082" s="3">
        <v>5540246174174</v>
      </c>
      <c r="D1082" s="6">
        <v>44803</v>
      </c>
      <c r="E1082" s="8">
        <v>232</v>
      </c>
      <c r="F1082" s="30" t="str">
        <f>VLOOKUP(Commandes[[#This Row],[Article Commande]],'Catégorie des articles'!A:D,4,0)</f>
        <v>CREMERIE</v>
      </c>
      <c r="G1082" s="38">
        <v>202208</v>
      </c>
      <c r="H1082" s="37" t="str">
        <f>Commandes[[#This Row],[Num CDE]]&amp;Commandes[[#This Row],[AnnéeMois]]</f>
        <v>143327658202208</v>
      </c>
      <c r="I1082" t="str">
        <f>Commandes[[#This Row],[AnnéeMois]]&amp;Commandes[[#This Row],[Famille de Produit]]</f>
        <v>202208CREMERIE</v>
      </c>
      <c r="J1082" s="38">
        <v>202208</v>
      </c>
    </row>
    <row r="1083" spans="1:10" ht="12" customHeight="1" x14ac:dyDescent="0.25">
      <c r="A1083" s="6">
        <v>44801</v>
      </c>
      <c r="B1083" s="7">
        <v>143327658</v>
      </c>
      <c r="C1083" s="3">
        <v>5540246176699</v>
      </c>
      <c r="D1083" s="6">
        <v>44803</v>
      </c>
      <c r="E1083" s="8">
        <v>6264</v>
      </c>
      <c r="F1083" s="30" t="str">
        <f>VLOOKUP(Commandes[[#This Row],[Article Commande]],'Catégorie des articles'!A:D,4,0)</f>
        <v>CREMERIE</v>
      </c>
      <c r="G1083" s="38">
        <v>202208</v>
      </c>
      <c r="H1083" s="37" t="str">
        <f>Commandes[[#This Row],[Num CDE]]&amp;Commandes[[#This Row],[AnnéeMois]]</f>
        <v>143327658202208</v>
      </c>
      <c r="I1083" t="str">
        <f>Commandes[[#This Row],[AnnéeMois]]&amp;Commandes[[#This Row],[Famille de Produit]]</f>
        <v>202208CREMERIE</v>
      </c>
      <c r="J1083" s="38">
        <v>202208</v>
      </c>
    </row>
    <row r="1084" spans="1:10" ht="12" customHeight="1" x14ac:dyDescent="0.25">
      <c r="A1084" s="9">
        <v>44801</v>
      </c>
      <c r="B1084" s="10">
        <v>143327660</v>
      </c>
      <c r="C1084" s="3">
        <v>5540246176295</v>
      </c>
      <c r="D1084" s="9">
        <v>44803</v>
      </c>
      <c r="E1084" s="11">
        <v>4455</v>
      </c>
      <c r="F1084" s="30" t="str">
        <f>VLOOKUP(Commandes[[#This Row],[Article Commande]],'Catégorie des articles'!A:D,4,0)</f>
        <v>CREMERIE</v>
      </c>
      <c r="G1084" s="38">
        <v>202208</v>
      </c>
      <c r="H1084" s="37" t="str">
        <f>Commandes[[#This Row],[Num CDE]]&amp;Commandes[[#This Row],[AnnéeMois]]</f>
        <v>143327660202208</v>
      </c>
      <c r="I1084" t="str">
        <f>Commandes[[#This Row],[AnnéeMois]]&amp;Commandes[[#This Row],[Famille de Produit]]</f>
        <v>202208CREMERIE</v>
      </c>
      <c r="J1084" s="38">
        <v>202208</v>
      </c>
    </row>
    <row r="1085" spans="1:10" ht="12" customHeight="1" x14ac:dyDescent="0.25">
      <c r="A1085" s="6">
        <v>44801</v>
      </c>
      <c r="B1085" s="7">
        <v>143327660</v>
      </c>
      <c r="C1085" s="3">
        <v>5540246188200</v>
      </c>
      <c r="D1085" s="6">
        <v>44803</v>
      </c>
      <c r="E1085" s="8">
        <v>1485</v>
      </c>
      <c r="F1085" s="30" t="str">
        <f>VLOOKUP(Commandes[[#This Row],[Article Commande]],'Catégorie des articles'!A:D,4,0)</f>
        <v>CREMERIE</v>
      </c>
      <c r="G1085" s="38">
        <v>202208</v>
      </c>
      <c r="H1085" s="37" t="str">
        <f>Commandes[[#This Row],[Num CDE]]&amp;Commandes[[#This Row],[AnnéeMois]]</f>
        <v>143327660202208</v>
      </c>
      <c r="I1085" t="str">
        <f>Commandes[[#This Row],[AnnéeMois]]&amp;Commandes[[#This Row],[Famille de Produit]]</f>
        <v>202208CREMERIE</v>
      </c>
      <c r="J1085" s="38">
        <v>202208</v>
      </c>
    </row>
    <row r="1086" spans="1:10" ht="12" customHeight="1" x14ac:dyDescent="0.25">
      <c r="A1086" s="6">
        <v>44801</v>
      </c>
      <c r="B1086" s="7">
        <v>143327661</v>
      </c>
      <c r="C1086" s="3">
        <v>5540246194632</v>
      </c>
      <c r="D1086" s="6">
        <v>44801</v>
      </c>
      <c r="E1086" s="8">
        <v>335</v>
      </c>
      <c r="F1086" s="30" t="str">
        <f>VLOOKUP(Commandes[[#This Row],[Article Commande]],'Catégorie des articles'!A:D,4,0)</f>
        <v>BOULANGERIE</v>
      </c>
      <c r="G1086" s="38">
        <v>202208</v>
      </c>
      <c r="H1086" s="37" t="str">
        <f>Commandes[[#This Row],[Num CDE]]&amp;Commandes[[#This Row],[AnnéeMois]]</f>
        <v>143327661202208</v>
      </c>
      <c r="I1086" t="str">
        <f>Commandes[[#This Row],[AnnéeMois]]&amp;Commandes[[#This Row],[Famille de Produit]]</f>
        <v>202208BOULANGERIE</v>
      </c>
      <c r="J1086" s="38">
        <v>202208</v>
      </c>
    </row>
    <row r="1087" spans="1:10" ht="12" customHeight="1" x14ac:dyDescent="0.25">
      <c r="A1087" s="9">
        <v>44801</v>
      </c>
      <c r="B1087" s="10">
        <v>143327671</v>
      </c>
      <c r="C1087" s="3">
        <v>5540246194632</v>
      </c>
      <c r="D1087" s="9">
        <v>44810</v>
      </c>
      <c r="E1087" s="11">
        <v>1337</v>
      </c>
      <c r="F1087" s="30" t="str">
        <f>VLOOKUP(Commandes[[#This Row],[Article Commande]],'Catégorie des articles'!A:D,4,0)</f>
        <v>BOULANGERIE</v>
      </c>
      <c r="G1087" s="38">
        <v>202208</v>
      </c>
      <c r="H1087" s="37" t="str">
        <f>Commandes[[#This Row],[Num CDE]]&amp;Commandes[[#This Row],[AnnéeMois]]</f>
        <v>143327671202208</v>
      </c>
      <c r="I1087" t="str">
        <f>Commandes[[#This Row],[AnnéeMois]]&amp;Commandes[[#This Row],[Famille de Produit]]</f>
        <v>202208BOULANGERIE</v>
      </c>
      <c r="J1087" s="38">
        <v>202208</v>
      </c>
    </row>
    <row r="1088" spans="1:10" ht="12" customHeight="1" x14ac:dyDescent="0.25">
      <c r="A1088" s="6">
        <v>44801</v>
      </c>
      <c r="B1088" s="7">
        <v>143327673</v>
      </c>
      <c r="C1088" s="3">
        <v>5540246184036</v>
      </c>
      <c r="D1088" s="6">
        <v>44812</v>
      </c>
      <c r="E1088" s="8">
        <v>130</v>
      </c>
      <c r="F1088" s="30" t="str">
        <f>VLOOKUP(Commandes[[#This Row],[Article Commande]],'Catégorie des articles'!A:D,4,0)</f>
        <v>BOULANGERIE</v>
      </c>
      <c r="G1088" s="38">
        <v>202208</v>
      </c>
      <c r="H1088" s="37" t="str">
        <f>Commandes[[#This Row],[Num CDE]]&amp;Commandes[[#This Row],[AnnéeMois]]</f>
        <v>143327673202208</v>
      </c>
      <c r="I1088" t="str">
        <f>Commandes[[#This Row],[AnnéeMois]]&amp;Commandes[[#This Row],[Famille de Produit]]</f>
        <v>202208BOULANGERIE</v>
      </c>
      <c r="J1088" s="38">
        <v>202208</v>
      </c>
    </row>
    <row r="1089" spans="1:10" ht="12" customHeight="1" x14ac:dyDescent="0.25">
      <c r="A1089" s="9">
        <v>44801</v>
      </c>
      <c r="B1089" s="10">
        <v>143327673</v>
      </c>
      <c r="C1089" s="3">
        <v>5540246191596</v>
      </c>
      <c r="D1089" s="9">
        <v>44812</v>
      </c>
      <c r="E1089" s="11">
        <v>75</v>
      </c>
      <c r="F1089" s="30" t="str">
        <f>VLOOKUP(Commandes[[#This Row],[Article Commande]],'Catégorie des articles'!A:D,4,0)</f>
        <v>BOULANGERIE</v>
      </c>
      <c r="G1089" s="38">
        <v>202208</v>
      </c>
      <c r="H1089" s="37" t="str">
        <f>Commandes[[#This Row],[Num CDE]]&amp;Commandes[[#This Row],[AnnéeMois]]</f>
        <v>143327673202208</v>
      </c>
      <c r="I1089" t="str">
        <f>Commandes[[#This Row],[AnnéeMois]]&amp;Commandes[[#This Row],[Famille de Produit]]</f>
        <v>202208BOULANGERIE</v>
      </c>
      <c r="J1089" s="38">
        <v>202208</v>
      </c>
    </row>
    <row r="1090" spans="1:10" ht="12" customHeight="1" x14ac:dyDescent="0.25">
      <c r="A1090" s="6">
        <v>44801</v>
      </c>
      <c r="B1090" s="7">
        <v>143327674</v>
      </c>
      <c r="C1090" s="3">
        <v>5540246171759</v>
      </c>
      <c r="D1090" s="6">
        <v>44809</v>
      </c>
      <c r="E1090" s="8">
        <v>3759</v>
      </c>
      <c r="F1090" s="30" t="str">
        <f>VLOOKUP(Commandes[[#This Row],[Article Commande]],'Catégorie des articles'!A:D,4,0)</f>
        <v>MIX LEGUMES</v>
      </c>
      <c r="G1090" s="38">
        <v>202208</v>
      </c>
      <c r="H1090" s="37" t="str">
        <f>Commandes[[#This Row],[Num CDE]]&amp;Commandes[[#This Row],[AnnéeMois]]</f>
        <v>143327674202208</v>
      </c>
      <c r="I1090" t="str">
        <f>Commandes[[#This Row],[AnnéeMois]]&amp;Commandes[[#This Row],[Famille de Produit]]</f>
        <v>202208MIX LEGUMES</v>
      </c>
      <c r="J1090" s="38">
        <v>202208</v>
      </c>
    </row>
    <row r="1091" spans="1:10" ht="12" customHeight="1" x14ac:dyDescent="0.25">
      <c r="A1091" s="9">
        <v>44801</v>
      </c>
      <c r="B1091" s="10">
        <v>143327674</v>
      </c>
      <c r="C1091" s="3">
        <v>5540246177133</v>
      </c>
      <c r="D1091" s="9">
        <v>44809</v>
      </c>
      <c r="E1091" s="11">
        <v>6125</v>
      </c>
      <c r="F1091" s="30" t="str">
        <f>VLOOKUP(Commandes[[#This Row],[Article Commande]],'Catégorie des articles'!A:D,4,0)</f>
        <v>MIX LEGUMES</v>
      </c>
      <c r="G1091" s="38">
        <v>202208</v>
      </c>
      <c r="H1091" s="37" t="str">
        <f>Commandes[[#This Row],[Num CDE]]&amp;Commandes[[#This Row],[AnnéeMois]]</f>
        <v>143327674202208</v>
      </c>
      <c r="I1091" t="str">
        <f>Commandes[[#This Row],[AnnéeMois]]&amp;Commandes[[#This Row],[Famille de Produit]]</f>
        <v>202208MIX LEGUMES</v>
      </c>
      <c r="J1091" s="38">
        <v>202208</v>
      </c>
    </row>
    <row r="1092" spans="1:10" ht="12" customHeight="1" x14ac:dyDescent="0.25">
      <c r="A1092" s="6">
        <v>44801</v>
      </c>
      <c r="B1092" s="7">
        <v>143327674</v>
      </c>
      <c r="C1092" s="3">
        <v>5540246192148</v>
      </c>
      <c r="D1092" s="6">
        <v>44809</v>
      </c>
      <c r="E1092" s="8">
        <v>26448</v>
      </c>
      <c r="F1092" s="30" t="str">
        <f>VLOOKUP(Commandes[[#This Row],[Article Commande]],'Catégorie des articles'!A:D,4,0)</f>
        <v>MIX LEGUMES</v>
      </c>
      <c r="G1092" s="38">
        <v>202208</v>
      </c>
      <c r="H1092" s="37" t="str">
        <f>Commandes[[#This Row],[Num CDE]]&amp;Commandes[[#This Row],[AnnéeMois]]</f>
        <v>143327674202208</v>
      </c>
      <c r="I1092" t="str">
        <f>Commandes[[#This Row],[AnnéeMois]]&amp;Commandes[[#This Row],[Famille de Produit]]</f>
        <v>202208MIX LEGUMES</v>
      </c>
      <c r="J1092" s="38">
        <v>202208</v>
      </c>
    </row>
    <row r="1093" spans="1:10" ht="12" customHeight="1" x14ac:dyDescent="0.25">
      <c r="A1093" s="6">
        <v>44801</v>
      </c>
      <c r="B1093" s="7">
        <v>143327687</v>
      </c>
      <c r="C1093" s="3">
        <v>5540246183587</v>
      </c>
      <c r="D1093" s="6">
        <v>44808</v>
      </c>
      <c r="E1093" s="8">
        <v>502</v>
      </c>
      <c r="F1093" s="30" t="str">
        <f>VLOOKUP(Commandes[[#This Row],[Article Commande]],'Catégorie des articles'!A:D,4,0)</f>
        <v>MIX LEGUMES</v>
      </c>
      <c r="G1093" s="38">
        <v>202208</v>
      </c>
      <c r="H1093" s="37" t="str">
        <f>Commandes[[#This Row],[Num CDE]]&amp;Commandes[[#This Row],[AnnéeMois]]</f>
        <v>143327687202208</v>
      </c>
      <c r="I1093" t="str">
        <f>Commandes[[#This Row],[AnnéeMois]]&amp;Commandes[[#This Row],[Famille de Produit]]</f>
        <v>202208MIX LEGUMES</v>
      </c>
      <c r="J1093" s="38">
        <v>202208</v>
      </c>
    </row>
    <row r="1094" spans="1:10" ht="12" customHeight="1" x14ac:dyDescent="0.25">
      <c r="A1094" s="6">
        <v>44802</v>
      </c>
      <c r="B1094" s="7">
        <v>143327691</v>
      </c>
      <c r="C1094" s="3">
        <v>5540246176295</v>
      </c>
      <c r="D1094" s="6">
        <v>44804</v>
      </c>
      <c r="E1094" s="8">
        <v>7424</v>
      </c>
      <c r="F1094" s="30" t="str">
        <f>VLOOKUP(Commandes[[#This Row],[Article Commande]],'Catégorie des articles'!A:D,4,0)</f>
        <v>CREMERIE</v>
      </c>
      <c r="G1094" s="38">
        <v>202208</v>
      </c>
      <c r="H1094" s="37" t="str">
        <f>Commandes[[#This Row],[Num CDE]]&amp;Commandes[[#This Row],[AnnéeMois]]</f>
        <v>143327691202208</v>
      </c>
      <c r="I1094" t="str">
        <f>Commandes[[#This Row],[AnnéeMois]]&amp;Commandes[[#This Row],[Famille de Produit]]</f>
        <v>202208CREMERIE</v>
      </c>
      <c r="J1094" s="38">
        <v>202208</v>
      </c>
    </row>
    <row r="1095" spans="1:10" ht="12" customHeight="1" x14ac:dyDescent="0.25">
      <c r="A1095" s="6">
        <v>44802</v>
      </c>
      <c r="B1095" s="7">
        <v>143327691</v>
      </c>
      <c r="C1095" s="3">
        <v>5540246187987</v>
      </c>
      <c r="D1095" s="6">
        <v>44804</v>
      </c>
      <c r="E1095" s="8">
        <v>3341</v>
      </c>
      <c r="F1095" s="30" t="str">
        <f>VLOOKUP(Commandes[[#This Row],[Article Commande]],'Catégorie des articles'!A:D,4,0)</f>
        <v>CREMERIE</v>
      </c>
      <c r="G1095" s="38">
        <v>202208</v>
      </c>
      <c r="H1095" s="37" t="str">
        <f>Commandes[[#This Row],[Num CDE]]&amp;Commandes[[#This Row],[AnnéeMois]]</f>
        <v>143327691202208</v>
      </c>
      <c r="I1095" t="str">
        <f>Commandes[[#This Row],[AnnéeMois]]&amp;Commandes[[#This Row],[Famille de Produit]]</f>
        <v>202208CREMERIE</v>
      </c>
      <c r="J1095" s="38">
        <v>202208</v>
      </c>
    </row>
    <row r="1096" spans="1:10" ht="12" customHeight="1" x14ac:dyDescent="0.25">
      <c r="A1096" s="9">
        <v>44802</v>
      </c>
      <c r="B1096" s="10">
        <v>143327691</v>
      </c>
      <c r="C1096" s="3">
        <v>5540246188200</v>
      </c>
      <c r="D1096" s="9">
        <v>44804</v>
      </c>
      <c r="E1096" s="11">
        <v>1485</v>
      </c>
      <c r="F1096" s="30" t="str">
        <f>VLOOKUP(Commandes[[#This Row],[Article Commande]],'Catégorie des articles'!A:D,4,0)</f>
        <v>CREMERIE</v>
      </c>
      <c r="G1096" s="38">
        <v>202208</v>
      </c>
      <c r="H1096" s="37" t="str">
        <f>Commandes[[#This Row],[Num CDE]]&amp;Commandes[[#This Row],[AnnéeMois]]</f>
        <v>143327691202208</v>
      </c>
      <c r="I1096" t="str">
        <f>Commandes[[#This Row],[AnnéeMois]]&amp;Commandes[[#This Row],[Famille de Produit]]</f>
        <v>202208CREMERIE</v>
      </c>
      <c r="J1096" s="38">
        <v>202208</v>
      </c>
    </row>
    <row r="1097" spans="1:10" ht="12" customHeight="1" x14ac:dyDescent="0.25">
      <c r="A1097" s="9">
        <v>44802</v>
      </c>
      <c r="B1097" s="10">
        <v>143327693</v>
      </c>
      <c r="C1097" s="3">
        <v>5540246174174</v>
      </c>
      <c r="D1097" s="9">
        <v>44804</v>
      </c>
      <c r="E1097" s="11">
        <v>232</v>
      </c>
      <c r="F1097" s="30" t="str">
        <f>VLOOKUP(Commandes[[#This Row],[Article Commande]],'Catégorie des articles'!A:D,4,0)</f>
        <v>CREMERIE</v>
      </c>
      <c r="G1097" s="38">
        <v>202208</v>
      </c>
      <c r="H1097" s="37" t="str">
        <f>Commandes[[#This Row],[Num CDE]]&amp;Commandes[[#This Row],[AnnéeMois]]</f>
        <v>143327693202208</v>
      </c>
      <c r="I1097" t="str">
        <f>Commandes[[#This Row],[AnnéeMois]]&amp;Commandes[[#This Row],[Famille de Produit]]</f>
        <v>202208CREMERIE</v>
      </c>
      <c r="J1097" s="38">
        <v>202208</v>
      </c>
    </row>
    <row r="1098" spans="1:10" ht="12" customHeight="1" x14ac:dyDescent="0.25">
      <c r="A1098" s="9">
        <v>44802</v>
      </c>
      <c r="B1098" s="10">
        <v>143327698</v>
      </c>
      <c r="C1098" s="3">
        <v>5540246195241</v>
      </c>
      <c r="D1098" s="9">
        <v>44803</v>
      </c>
      <c r="E1098" s="11">
        <v>743</v>
      </c>
      <c r="F1098" s="30" t="str">
        <f>VLOOKUP(Commandes[[#This Row],[Article Commande]],'Catégorie des articles'!A:D,4,0)</f>
        <v>MIX LEGUMES</v>
      </c>
      <c r="G1098" s="38">
        <v>202208</v>
      </c>
      <c r="H1098" s="37" t="str">
        <f>Commandes[[#This Row],[Num CDE]]&amp;Commandes[[#This Row],[AnnéeMois]]</f>
        <v>143327698202208</v>
      </c>
      <c r="I1098" t="str">
        <f>Commandes[[#This Row],[AnnéeMois]]&amp;Commandes[[#This Row],[Famille de Produit]]</f>
        <v>202208MIX LEGUMES</v>
      </c>
      <c r="J1098" s="38">
        <v>202208</v>
      </c>
    </row>
    <row r="1099" spans="1:10" ht="12" customHeight="1" x14ac:dyDescent="0.25">
      <c r="A1099" s="6">
        <v>44802</v>
      </c>
      <c r="B1099" s="7">
        <v>143327698</v>
      </c>
      <c r="C1099" s="3">
        <v>5540246195242</v>
      </c>
      <c r="D1099" s="6">
        <v>44803</v>
      </c>
      <c r="E1099" s="8">
        <v>743</v>
      </c>
      <c r="F1099" s="30" t="str">
        <f>VLOOKUP(Commandes[[#This Row],[Article Commande]],'Catégorie des articles'!A:D,4,0)</f>
        <v>MIX LEGUMES</v>
      </c>
      <c r="G1099" s="38">
        <v>202208</v>
      </c>
      <c r="H1099" s="37" t="str">
        <f>Commandes[[#This Row],[Num CDE]]&amp;Commandes[[#This Row],[AnnéeMois]]</f>
        <v>143327698202208</v>
      </c>
      <c r="I1099" t="str">
        <f>Commandes[[#This Row],[AnnéeMois]]&amp;Commandes[[#This Row],[Famille de Produit]]</f>
        <v>202208MIX LEGUMES</v>
      </c>
      <c r="J1099" s="38">
        <v>202208</v>
      </c>
    </row>
    <row r="1100" spans="1:10" ht="12" customHeight="1" x14ac:dyDescent="0.25">
      <c r="A1100" s="9">
        <v>44802</v>
      </c>
      <c r="B1100" s="10">
        <v>143327702</v>
      </c>
      <c r="C1100" s="3">
        <v>5540246181061</v>
      </c>
      <c r="D1100" s="9">
        <v>44816</v>
      </c>
      <c r="E1100" s="11">
        <v>2205</v>
      </c>
      <c r="F1100" s="30" t="str">
        <f>VLOOKUP(Commandes[[#This Row],[Article Commande]],'Catégorie des articles'!A:D,4,0)</f>
        <v>VOLAILLE</v>
      </c>
      <c r="G1100" s="38">
        <v>202208</v>
      </c>
      <c r="H1100" s="37" t="str">
        <f>Commandes[[#This Row],[Num CDE]]&amp;Commandes[[#This Row],[AnnéeMois]]</f>
        <v>143327702202208</v>
      </c>
      <c r="I1100" t="str">
        <f>Commandes[[#This Row],[AnnéeMois]]&amp;Commandes[[#This Row],[Famille de Produit]]</f>
        <v>202208VOLAILLE</v>
      </c>
      <c r="J1100" s="38">
        <v>202208</v>
      </c>
    </row>
    <row r="1101" spans="1:10" ht="12" customHeight="1" x14ac:dyDescent="0.25">
      <c r="A1101" s="6">
        <v>44802</v>
      </c>
      <c r="B1101" s="7">
        <v>143327702</v>
      </c>
      <c r="C1101" s="3">
        <v>5540246183547</v>
      </c>
      <c r="D1101" s="6">
        <v>44816</v>
      </c>
      <c r="E1101" s="8">
        <v>5568</v>
      </c>
      <c r="F1101" s="30" t="str">
        <f>VLOOKUP(Commandes[[#This Row],[Article Commande]],'Catégorie des articles'!A:D,4,0)</f>
        <v>VOLAILLE</v>
      </c>
      <c r="G1101" s="38">
        <v>202208</v>
      </c>
      <c r="H1101" s="37" t="str">
        <f>Commandes[[#This Row],[Num CDE]]&amp;Commandes[[#This Row],[AnnéeMois]]</f>
        <v>143327702202208</v>
      </c>
      <c r="I1101" t="str">
        <f>Commandes[[#This Row],[AnnéeMois]]&amp;Commandes[[#This Row],[Famille de Produit]]</f>
        <v>202208VOLAILLE</v>
      </c>
      <c r="J1101" s="38">
        <v>202208</v>
      </c>
    </row>
    <row r="1102" spans="1:10" ht="12" customHeight="1" x14ac:dyDescent="0.25">
      <c r="A1102" s="9">
        <v>44802</v>
      </c>
      <c r="B1102" s="10">
        <v>143327702</v>
      </c>
      <c r="C1102" s="3">
        <v>5540246185278</v>
      </c>
      <c r="D1102" s="9">
        <v>44816</v>
      </c>
      <c r="E1102" s="11">
        <v>1120</v>
      </c>
      <c r="F1102" s="30" t="str">
        <f>VLOOKUP(Commandes[[#This Row],[Article Commande]],'Catégorie des articles'!A:D,4,0)</f>
        <v>VOLAILLE</v>
      </c>
      <c r="G1102" s="38">
        <v>202208</v>
      </c>
      <c r="H1102" s="37" t="str">
        <f>Commandes[[#This Row],[Num CDE]]&amp;Commandes[[#This Row],[AnnéeMois]]</f>
        <v>143327702202208</v>
      </c>
      <c r="I1102" t="str">
        <f>Commandes[[#This Row],[AnnéeMois]]&amp;Commandes[[#This Row],[Famille de Produit]]</f>
        <v>202208VOLAILLE</v>
      </c>
      <c r="J1102" s="38">
        <v>202208</v>
      </c>
    </row>
    <row r="1103" spans="1:10" ht="12" customHeight="1" x14ac:dyDescent="0.25">
      <c r="A1103" s="6">
        <v>44802</v>
      </c>
      <c r="B1103" s="7">
        <v>143327703</v>
      </c>
      <c r="C1103" s="3">
        <v>5540246173906</v>
      </c>
      <c r="D1103" s="6">
        <v>44815</v>
      </c>
      <c r="E1103" s="8">
        <v>1634</v>
      </c>
      <c r="F1103" s="30" t="str">
        <f>VLOOKUP(Commandes[[#This Row],[Article Commande]],'Catégorie des articles'!A:D,4,0)</f>
        <v>VOLAILLE</v>
      </c>
      <c r="G1103" s="38">
        <v>202208</v>
      </c>
      <c r="H1103" s="37" t="str">
        <f>Commandes[[#This Row],[Num CDE]]&amp;Commandes[[#This Row],[AnnéeMois]]</f>
        <v>143327703202208</v>
      </c>
      <c r="I1103" t="str">
        <f>Commandes[[#This Row],[AnnéeMois]]&amp;Commandes[[#This Row],[Famille de Produit]]</f>
        <v>202208VOLAILLE</v>
      </c>
      <c r="J1103" s="38">
        <v>202208</v>
      </c>
    </row>
    <row r="1104" spans="1:10" ht="12" customHeight="1" x14ac:dyDescent="0.25">
      <c r="A1104" s="9">
        <v>44802</v>
      </c>
      <c r="B1104" s="10">
        <v>143327703</v>
      </c>
      <c r="C1104" s="3">
        <v>5540246181016</v>
      </c>
      <c r="D1104" s="9">
        <v>44815</v>
      </c>
      <c r="E1104" s="11">
        <v>5346</v>
      </c>
      <c r="F1104" s="30" t="str">
        <f>VLOOKUP(Commandes[[#This Row],[Article Commande]],'Catégorie des articles'!A:D,4,0)</f>
        <v>VOLAILLE</v>
      </c>
      <c r="G1104" s="38">
        <v>202208</v>
      </c>
      <c r="H1104" s="37" t="str">
        <f>Commandes[[#This Row],[Num CDE]]&amp;Commandes[[#This Row],[AnnéeMois]]</f>
        <v>143327703202208</v>
      </c>
      <c r="I1104" t="str">
        <f>Commandes[[#This Row],[AnnéeMois]]&amp;Commandes[[#This Row],[Famille de Produit]]</f>
        <v>202208VOLAILLE</v>
      </c>
      <c r="J1104" s="38">
        <v>202208</v>
      </c>
    </row>
    <row r="1105" spans="1:10" ht="12" customHeight="1" x14ac:dyDescent="0.25">
      <c r="A1105" s="9">
        <v>44802</v>
      </c>
      <c r="B1105" s="10">
        <v>143327712</v>
      </c>
      <c r="C1105" s="3">
        <v>5540246195250</v>
      </c>
      <c r="D1105" s="9">
        <v>44805</v>
      </c>
      <c r="E1105" s="11">
        <v>335</v>
      </c>
      <c r="F1105" s="30" t="str">
        <f>VLOOKUP(Commandes[[#This Row],[Article Commande]],'Catégorie des articles'!A:D,4,0)</f>
        <v>BOULANGERIE</v>
      </c>
      <c r="G1105" s="38">
        <v>202208</v>
      </c>
      <c r="H1105" s="37" t="str">
        <f>Commandes[[#This Row],[Num CDE]]&amp;Commandes[[#This Row],[AnnéeMois]]</f>
        <v>143327712202208</v>
      </c>
      <c r="I1105" t="str">
        <f>Commandes[[#This Row],[AnnéeMois]]&amp;Commandes[[#This Row],[Famille de Produit]]</f>
        <v>202208BOULANGERIE</v>
      </c>
      <c r="J1105" s="38">
        <v>202208</v>
      </c>
    </row>
    <row r="1106" spans="1:10" ht="12" customHeight="1" x14ac:dyDescent="0.25">
      <c r="A1106" s="6">
        <v>44803</v>
      </c>
      <c r="B1106" s="7">
        <v>143327718</v>
      </c>
      <c r="C1106" s="3">
        <v>5540246176294</v>
      </c>
      <c r="D1106" s="6">
        <v>44805</v>
      </c>
      <c r="E1106" s="8">
        <v>1485</v>
      </c>
      <c r="F1106" s="30" t="str">
        <f>VLOOKUP(Commandes[[#This Row],[Article Commande]],'Catégorie des articles'!A:D,4,0)</f>
        <v>CREMERIE</v>
      </c>
      <c r="G1106" s="38">
        <v>202208</v>
      </c>
      <c r="H1106" s="37" t="str">
        <f>Commandes[[#This Row],[Num CDE]]&amp;Commandes[[#This Row],[AnnéeMois]]</f>
        <v>143327718202208</v>
      </c>
      <c r="I1106" t="str">
        <f>Commandes[[#This Row],[AnnéeMois]]&amp;Commandes[[#This Row],[Famille de Produit]]</f>
        <v>202208CREMERIE</v>
      </c>
      <c r="J1106" s="38">
        <v>202208</v>
      </c>
    </row>
    <row r="1107" spans="1:10" ht="12" customHeight="1" x14ac:dyDescent="0.25">
      <c r="A1107" s="9">
        <v>44803</v>
      </c>
      <c r="B1107" s="10">
        <v>143327718</v>
      </c>
      <c r="C1107" s="3">
        <v>5540246176295</v>
      </c>
      <c r="D1107" s="9">
        <v>44805</v>
      </c>
      <c r="E1107" s="11">
        <v>7424</v>
      </c>
      <c r="F1107" s="30" t="str">
        <f>VLOOKUP(Commandes[[#This Row],[Article Commande]],'Catégorie des articles'!A:D,4,0)</f>
        <v>CREMERIE</v>
      </c>
      <c r="G1107" s="38">
        <v>202208</v>
      </c>
      <c r="H1107" s="37" t="str">
        <f>Commandes[[#This Row],[Num CDE]]&amp;Commandes[[#This Row],[AnnéeMois]]</f>
        <v>143327718202208</v>
      </c>
      <c r="I1107" t="str">
        <f>Commandes[[#This Row],[AnnéeMois]]&amp;Commandes[[#This Row],[Famille de Produit]]</f>
        <v>202208CREMERIE</v>
      </c>
      <c r="J1107" s="38">
        <v>202208</v>
      </c>
    </row>
    <row r="1108" spans="1:10" ht="12" customHeight="1" x14ac:dyDescent="0.25">
      <c r="A1108" s="9">
        <v>44803</v>
      </c>
      <c r="B1108" s="10">
        <v>143327718</v>
      </c>
      <c r="C1108" s="3">
        <v>5540246187987</v>
      </c>
      <c r="D1108" s="9">
        <v>44805</v>
      </c>
      <c r="E1108" s="11">
        <v>4455</v>
      </c>
      <c r="F1108" s="30" t="str">
        <f>VLOOKUP(Commandes[[#This Row],[Article Commande]],'Catégorie des articles'!A:D,4,0)</f>
        <v>CREMERIE</v>
      </c>
      <c r="G1108" s="38">
        <v>202208</v>
      </c>
      <c r="H1108" s="37" t="str">
        <f>Commandes[[#This Row],[Num CDE]]&amp;Commandes[[#This Row],[AnnéeMois]]</f>
        <v>143327718202208</v>
      </c>
      <c r="I1108" t="str">
        <f>Commandes[[#This Row],[AnnéeMois]]&amp;Commandes[[#This Row],[Famille de Produit]]</f>
        <v>202208CREMERIE</v>
      </c>
      <c r="J1108" s="38">
        <v>202208</v>
      </c>
    </row>
    <row r="1109" spans="1:10" ht="12" customHeight="1" x14ac:dyDescent="0.25">
      <c r="A1109" s="6">
        <v>44803</v>
      </c>
      <c r="B1109" s="7">
        <v>143327718</v>
      </c>
      <c r="C1109" s="3">
        <v>5540246188200</v>
      </c>
      <c r="D1109" s="6">
        <v>44805</v>
      </c>
      <c r="E1109" s="8">
        <v>1485</v>
      </c>
      <c r="F1109" s="30" t="str">
        <f>VLOOKUP(Commandes[[#This Row],[Article Commande]],'Catégorie des articles'!A:D,4,0)</f>
        <v>CREMERIE</v>
      </c>
      <c r="G1109" s="38">
        <v>202208</v>
      </c>
      <c r="H1109" s="37" t="str">
        <f>Commandes[[#This Row],[Num CDE]]&amp;Commandes[[#This Row],[AnnéeMois]]</f>
        <v>143327718202208</v>
      </c>
      <c r="I1109" t="str">
        <f>Commandes[[#This Row],[AnnéeMois]]&amp;Commandes[[#This Row],[Famille de Produit]]</f>
        <v>202208CREMERIE</v>
      </c>
      <c r="J1109" s="38">
        <v>202208</v>
      </c>
    </row>
    <row r="1110" spans="1:10" ht="12" customHeight="1" x14ac:dyDescent="0.25">
      <c r="A1110" s="6">
        <v>44803</v>
      </c>
      <c r="B1110" s="7">
        <v>143327720</v>
      </c>
      <c r="C1110" s="3">
        <v>5540246172669</v>
      </c>
      <c r="D1110" s="6">
        <v>44805</v>
      </c>
      <c r="E1110" s="8">
        <v>279</v>
      </c>
      <c r="F1110" s="30" t="str">
        <f>VLOOKUP(Commandes[[#This Row],[Article Commande]],'Catégorie des articles'!A:D,4,0)</f>
        <v>CREMERIE</v>
      </c>
      <c r="G1110" s="38">
        <v>202208</v>
      </c>
      <c r="H1110" s="37" t="str">
        <f>Commandes[[#This Row],[Num CDE]]&amp;Commandes[[#This Row],[AnnéeMois]]</f>
        <v>143327720202208</v>
      </c>
      <c r="I1110" t="str">
        <f>Commandes[[#This Row],[AnnéeMois]]&amp;Commandes[[#This Row],[Famille de Produit]]</f>
        <v>202208CREMERIE</v>
      </c>
      <c r="J1110" s="38">
        <v>202208</v>
      </c>
    </row>
    <row r="1111" spans="1:10" ht="12" customHeight="1" x14ac:dyDescent="0.25">
      <c r="A1111" s="9">
        <v>44803</v>
      </c>
      <c r="B1111" s="10">
        <v>143327720</v>
      </c>
      <c r="C1111" s="3">
        <v>5540246172978</v>
      </c>
      <c r="D1111" s="9">
        <v>44805</v>
      </c>
      <c r="E1111" s="11">
        <v>1671</v>
      </c>
      <c r="F1111" s="30" t="str">
        <f>VLOOKUP(Commandes[[#This Row],[Article Commande]],'Catégorie des articles'!A:D,4,0)</f>
        <v>CREMERIE</v>
      </c>
      <c r="G1111" s="38">
        <v>202208</v>
      </c>
      <c r="H1111" s="37" t="str">
        <f>Commandes[[#This Row],[Num CDE]]&amp;Commandes[[#This Row],[AnnéeMois]]</f>
        <v>143327720202208</v>
      </c>
      <c r="I1111" t="str">
        <f>Commandes[[#This Row],[AnnéeMois]]&amp;Commandes[[#This Row],[Famille de Produit]]</f>
        <v>202208CREMERIE</v>
      </c>
      <c r="J1111" s="38">
        <v>202208</v>
      </c>
    </row>
    <row r="1112" spans="1:10" ht="12" customHeight="1" x14ac:dyDescent="0.25">
      <c r="A1112" s="6">
        <v>44803</v>
      </c>
      <c r="B1112" s="7">
        <v>143327720</v>
      </c>
      <c r="C1112" s="3">
        <v>5540246174174</v>
      </c>
      <c r="D1112" s="6">
        <v>44805</v>
      </c>
      <c r="E1112" s="8">
        <v>464</v>
      </c>
      <c r="F1112" s="30" t="str">
        <f>VLOOKUP(Commandes[[#This Row],[Article Commande]],'Catégorie des articles'!A:D,4,0)</f>
        <v>CREMERIE</v>
      </c>
      <c r="G1112" s="38">
        <v>202208</v>
      </c>
      <c r="H1112" s="37" t="str">
        <f>Commandes[[#This Row],[Num CDE]]&amp;Commandes[[#This Row],[AnnéeMois]]</f>
        <v>143327720202208</v>
      </c>
      <c r="I1112" t="str">
        <f>Commandes[[#This Row],[AnnéeMois]]&amp;Commandes[[#This Row],[Famille de Produit]]</f>
        <v>202208CREMERIE</v>
      </c>
      <c r="J1112" s="38">
        <v>202208</v>
      </c>
    </row>
    <row r="1113" spans="1:10" ht="12" customHeight="1" x14ac:dyDescent="0.25">
      <c r="A1113" s="6">
        <v>44803</v>
      </c>
      <c r="B1113" s="7">
        <v>143327720</v>
      </c>
      <c r="C1113" s="3">
        <v>5540246176699</v>
      </c>
      <c r="D1113" s="6">
        <v>44805</v>
      </c>
      <c r="E1113" s="8">
        <v>8352</v>
      </c>
      <c r="F1113" s="30" t="str">
        <f>VLOOKUP(Commandes[[#This Row],[Article Commande]],'Catégorie des articles'!A:D,4,0)</f>
        <v>CREMERIE</v>
      </c>
      <c r="G1113" s="38">
        <v>202208</v>
      </c>
      <c r="H1113" s="37" t="str">
        <f>Commandes[[#This Row],[Num CDE]]&amp;Commandes[[#This Row],[AnnéeMois]]</f>
        <v>143327720202208</v>
      </c>
      <c r="I1113" t="str">
        <f>Commandes[[#This Row],[AnnéeMois]]&amp;Commandes[[#This Row],[Famille de Produit]]</f>
        <v>202208CREMERIE</v>
      </c>
      <c r="J1113" s="38">
        <v>202208</v>
      </c>
    </row>
    <row r="1114" spans="1:10" ht="12" customHeight="1" x14ac:dyDescent="0.25">
      <c r="A1114" s="6">
        <v>44803</v>
      </c>
      <c r="B1114" s="7">
        <v>143327720</v>
      </c>
      <c r="C1114" s="3">
        <v>5540246192102</v>
      </c>
      <c r="D1114" s="6">
        <v>44805</v>
      </c>
      <c r="E1114" s="8">
        <v>4009</v>
      </c>
      <c r="F1114" s="30" t="str">
        <f>VLOOKUP(Commandes[[#This Row],[Article Commande]],'Catégorie des articles'!A:D,4,0)</f>
        <v>CREMERIE</v>
      </c>
      <c r="G1114" s="38">
        <v>202208</v>
      </c>
      <c r="H1114" s="37" t="str">
        <f>Commandes[[#This Row],[Num CDE]]&amp;Commandes[[#This Row],[AnnéeMois]]</f>
        <v>143327720202208</v>
      </c>
      <c r="I1114" t="str">
        <f>Commandes[[#This Row],[AnnéeMois]]&amp;Commandes[[#This Row],[Famille de Produit]]</f>
        <v>202208CREMERIE</v>
      </c>
      <c r="J1114" s="38">
        <v>202208</v>
      </c>
    </row>
    <row r="1115" spans="1:10" ht="12" customHeight="1" x14ac:dyDescent="0.25">
      <c r="A1115" s="9">
        <v>44803</v>
      </c>
      <c r="B1115" s="10">
        <v>143327723</v>
      </c>
      <c r="C1115" s="3">
        <v>5540246174095</v>
      </c>
      <c r="D1115" s="9">
        <v>44809</v>
      </c>
      <c r="E1115" s="11">
        <v>70</v>
      </c>
      <c r="F1115" s="30" t="str">
        <f>VLOOKUP(Commandes[[#This Row],[Article Commande]],'Catégorie des articles'!A:D,4,0)</f>
        <v>CREMERIE</v>
      </c>
      <c r="G1115" s="38">
        <v>202208</v>
      </c>
      <c r="H1115" s="37" t="str">
        <f>Commandes[[#This Row],[Num CDE]]&amp;Commandes[[#This Row],[AnnéeMois]]</f>
        <v>143327723202208</v>
      </c>
      <c r="I1115" t="str">
        <f>Commandes[[#This Row],[AnnéeMois]]&amp;Commandes[[#This Row],[Famille de Produit]]</f>
        <v>202208CREMERIE</v>
      </c>
      <c r="J1115" s="38">
        <v>202208</v>
      </c>
    </row>
    <row r="1116" spans="1:10" ht="12" customHeight="1" x14ac:dyDescent="0.25">
      <c r="A1116" s="6">
        <v>44803</v>
      </c>
      <c r="B1116" s="7">
        <v>143327723</v>
      </c>
      <c r="C1116" s="3">
        <v>5540246175047</v>
      </c>
      <c r="D1116" s="6">
        <v>44809</v>
      </c>
      <c r="E1116" s="8">
        <v>418</v>
      </c>
      <c r="F1116" s="30" t="str">
        <f>VLOOKUP(Commandes[[#This Row],[Article Commande]],'Catégorie des articles'!A:D,4,0)</f>
        <v>CREMERIE</v>
      </c>
      <c r="G1116" s="38">
        <v>202208</v>
      </c>
      <c r="H1116" s="37" t="str">
        <f>Commandes[[#This Row],[Num CDE]]&amp;Commandes[[#This Row],[AnnéeMois]]</f>
        <v>143327723202208</v>
      </c>
      <c r="I1116" t="str">
        <f>Commandes[[#This Row],[AnnéeMois]]&amp;Commandes[[#This Row],[Famille de Produit]]</f>
        <v>202208CREMERIE</v>
      </c>
      <c r="J1116" s="38">
        <v>202208</v>
      </c>
    </row>
    <row r="1117" spans="1:10" ht="12" customHeight="1" x14ac:dyDescent="0.25">
      <c r="A1117" s="9">
        <v>44803</v>
      </c>
      <c r="B1117" s="10">
        <v>143327723</v>
      </c>
      <c r="C1117" s="3">
        <v>5540246175049</v>
      </c>
      <c r="D1117" s="9">
        <v>44809</v>
      </c>
      <c r="E1117" s="11">
        <v>836</v>
      </c>
      <c r="F1117" s="30" t="str">
        <f>VLOOKUP(Commandes[[#This Row],[Article Commande]],'Catégorie des articles'!A:D,4,0)</f>
        <v>CREMERIE</v>
      </c>
      <c r="G1117" s="38">
        <v>202208</v>
      </c>
      <c r="H1117" s="37" t="str">
        <f>Commandes[[#This Row],[Num CDE]]&amp;Commandes[[#This Row],[AnnéeMois]]</f>
        <v>143327723202208</v>
      </c>
      <c r="I1117" t="str">
        <f>Commandes[[#This Row],[AnnéeMois]]&amp;Commandes[[#This Row],[Famille de Produit]]</f>
        <v>202208CREMERIE</v>
      </c>
      <c r="J1117" s="38">
        <v>202208</v>
      </c>
    </row>
    <row r="1118" spans="1:10" ht="12" customHeight="1" x14ac:dyDescent="0.25">
      <c r="A1118" s="6">
        <v>44803</v>
      </c>
      <c r="B1118" s="7">
        <v>143327723</v>
      </c>
      <c r="C1118" s="3">
        <v>5540246175050</v>
      </c>
      <c r="D1118" s="6">
        <v>44809</v>
      </c>
      <c r="E1118" s="8">
        <v>836</v>
      </c>
      <c r="F1118" s="30" t="str">
        <f>VLOOKUP(Commandes[[#This Row],[Article Commande]],'Catégorie des articles'!A:D,4,0)</f>
        <v>CREMERIE</v>
      </c>
      <c r="G1118" s="38">
        <v>202208</v>
      </c>
      <c r="H1118" s="37" t="str">
        <f>Commandes[[#This Row],[Num CDE]]&amp;Commandes[[#This Row],[AnnéeMois]]</f>
        <v>143327723202208</v>
      </c>
      <c r="I1118" t="str">
        <f>Commandes[[#This Row],[AnnéeMois]]&amp;Commandes[[#This Row],[Famille de Produit]]</f>
        <v>202208CREMERIE</v>
      </c>
      <c r="J1118" s="38">
        <v>202208</v>
      </c>
    </row>
    <row r="1119" spans="1:10" ht="12" customHeight="1" x14ac:dyDescent="0.25">
      <c r="A1119" s="9">
        <v>44803</v>
      </c>
      <c r="B1119" s="10">
        <v>143327727</v>
      </c>
      <c r="C1119" s="3">
        <v>5540246194632</v>
      </c>
      <c r="D1119" s="9">
        <v>44804</v>
      </c>
      <c r="E1119" s="11">
        <v>335</v>
      </c>
      <c r="F1119" s="30" t="str">
        <f>VLOOKUP(Commandes[[#This Row],[Article Commande]],'Catégorie des articles'!A:D,4,0)</f>
        <v>BOULANGERIE</v>
      </c>
      <c r="G1119" s="38">
        <v>202208</v>
      </c>
      <c r="H1119" s="37" t="str">
        <f>Commandes[[#This Row],[Num CDE]]&amp;Commandes[[#This Row],[AnnéeMois]]</f>
        <v>143327727202208</v>
      </c>
      <c r="I1119" t="str">
        <f>Commandes[[#This Row],[AnnéeMois]]&amp;Commandes[[#This Row],[Famille de Produit]]</f>
        <v>202208BOULANGERIE</v>
      </c>
      <c r="J1119" s="38">
        <v>202208</v>
      </c>
    </row>
    <row r="1120" spans="1:10" ht="12" customHeight="1" x14ac:dyDescent="0.25">
      <c r="A1120" s="6">
        <v>44803</v>
      </c>
      <c r="B1120" s="7">
        <v>143327728</v>
      </c>
      <c r="C1120" s="3">
        <v>5540246170256</v>
      </c>
      <c r="D1120" s="6">
        <v>44810</v>
      </c>
      <c r="E1120" s="8">
        <v>706</v>
      </c>
      <c r="F1120" s="30" t="str">
        <f>VLOOKUP(Commandes[[#This Row],[Article Commande]],'Catégorie des articles'!A:D,4,0)</f>
        <v>BOULANGERIE</v>
      </c>
      <c r="G1120" s="38">
        <v>202208</v>
      </c>
      <c r="H1120" s="37" t="str">
        <f>Commandes[[#This Row],[Num CDE]]&amp;Commandes[[#This Row],[AnnéeMois]]</f>
        <v>143327728202208</v>
      </c>
      <c r="I1120" t="str">
        <f>Commandes[[#This Row],[AnnéeMois]]&amp;Commandes[[#This Row],[Famille de Produit]]</f>
        <v>202208BOULANGERIE</v>
      </c>
      <c r="J1120" s="38">
        <v>202208</v>
      </c>
    </row>
    <row r="1121" spans="1:10" ht="12" customHeight="1" x14ac:dyDescent="0.25">
      <c r="A1121" s="9">
        <v>44803</v>
      </c>
      <c r="B1121" s="10">
        <v>143327728</v>
      </c>
      <c r="C1121" s="3">
        <v>5540246171888</v>
      </c>
      <c r="D1121" s="9">
        <v>44810</v>
      </c>
      <c r="E1121" s="11">
        <v>1170</v>
      </c>
      <c r="F1121" s="30" t="str">
        <f>VLOOKUP(Commandes[[#This Row],[Article Commande]],'Catégorie des articles'!A:D,4,0)</f>
        <v>BOULANGERIE</v>
      </c>
      <c r="G1121" s="38">
        <v>202208</v>
      </c>
      <c r="H1121" s="37" t="str">
        <f>Commandes[[#This Row],[Num CDE]]&amp;Commandes[[#This Row],[AnnéeMois]]</f>
        <v>143327728202208</v>
      </c>
      <c r="I1121" t="str">
        <f>Commandes[[#This Row],[AnnéeMois]]&amp;Commandes[[#This Row],[Famille de Produit]]</f>
        <v>202208BOULANGERIE</v>
      </c>
      <c r="J1121" s="38">
        <v>202208</v>
      </c>
    </row>
    <row r="1122" spans="1:10" ht="12" customHeight="1" x14ac:dyDescent="0.25">
      <c r="A1122" s="9">
        <v>44803</v>
      </c>
      <c r="B1122" s="10">
        <v>143327736</v>
      </c>
      <c r="C1122" s="3">
        <v>5540246182684</v>
      </c>
      <c r="D1122" s="9">
        <v>44812</v>
      </c>
      <c r="E1122" s="11">
        <v>93</v>
      </c>
      <c r="F1122" s="30" t="str">
        <f>VLOOKUP(Commandes[[#This Row],[Article Commande]],'Catégorie des articles'!A:D,4,0)</f>
        <v>BOULANGERIE</v>
      </c>
      <c r="G1122" s="38">
        <v>202208</v>
      </c>
      <c r="H1122" s="37" t="str">
        <f>Commandes[[#This Row],[Num CDE]]&amp;Commandes[[#This Row],[AnnéeMois]]</f>
        <v>143327736202208</v>
      </c>
      <c r="I1122" t="str">
        <f>Commandes[[#This Row],[AnnéeMois]]&amp;Commandes[[#This Row],[Famille de Produit]]</f>
        <v>202208BOULANGERIE</v>
      </c>
      <c r="J1122" s="38">
        <v>202208</v>
      </c>
    </row>
    <row r="1123" spans="1:10" ht="12" customHeight="1" x14ac:dyDescent="0.25">
      <c r="A1123" s="6">
        <v>44803</v>
      </c>
      <c r="B1123" s="7">
        <v>143327736</v>
      </c>
      <c r="C1123" s="3">
        <v>5540246183844</v>
      </c>
      <c r="D1123" s="6">
        <v>44812</v>
      </c>
      <c r="E1123" s="8">
        <v>93</v>
      </c>
      <c r="F1123" s="30" t="str">
        <f>VLOOKUP(Commandes[[#This Row],[Article Commande]],'Catégorie des articles'!A:D,4,0)</f>
        <v>BOULANGERIE</v>
      </c>
      <c r="G1123" s="38">
        <v>202208</v>
      </c>
      <c r="H1123" s="37" t="str">
        <f>Commandes[[#This Row],[Num CDE]]&amp;Commandes[[#This Row],[AnnéeMois]]</f>
        <v>143327736202208</v>
      </c>
      <c r="I1123" t="str">
        <f>Commandes[[#This Row],[AnnéeMois]]&amp;Commandes[[#This Row],[Famille de Produit]]</f>
        <v>202208BOULANGERIE</v>
      </c>
      <c r="J1123" s="38">
        <v>202208</v>
      </c>
    </row>
    <row r="1124" spans="1:10" ht="12" customHeight="1" x14ac:dyDescent="0.25">
      <c r="A1124" s="6">
        <v>44804</v>
      </c>
      <c r="B1124" s="7">
        <v>143327747</v>
      </c>
      <c r="C1124" s="3">
        <v>5540246188200</v>
      </c>
      <c r="D1124" s="6">
        <v>44808</v>
      </c>
      <c r="E1124" s="8">
        <v>2228</v>
      </c>
      <c r="F1124" s="30" t="str">
        <f>VLOOKUP(Commandes[[#This Row],[Article Commande]],'Catégorie des articles'!A:D,4,0)</f>
        <v>CREMERIE</v>
      </c>
      <c r="G1124" s="38">
        <v>202208</v>
      </c>
      <c r="H1124" s="37" t="str">
        <f>Commandes[[#This Row],[Num CDE]]&amp;Commandes[[#This Row],[AnnéeMois]]</f>
        <v>143327747202208</v>
      </c>
      <c r="I1124" t="str">
        <f>Commandes[[#This Row],[AnnéeMois]]&amp;Commandes[[#This Row],[Famille de Produit]]</f>
        <v>202208CREMERIE</v>
      </c>
      <c r="J1124" s="38">
        <v>202208</v>
      </c>
    </row>
    <row r="1125" spans="1:10" ht="12" customHeight="1" x14ac:dyDescent="0.25">
      <c r="A1125" s="9">
        <v>44804</v>
      </c>
      <c r="B1125" s="10">
        <v>143327748</v>
      </c>
      <c r="C1125" s="3">
        <v>5540246174174</v>
      </c>
      <c r="D1125" s="9">
        <v>44808</v>
      </c>
      <c r="E1125" s="11">
        <v>348</v>
      </c>
      <c r="F1125" s="30" t="str">
        <f>VLOOKUP(Commandes[[#This Row],[Article Commande]],'Catégorie des articles'!A:D,4,0)</f>
        <v>CREMERIE</v>
      </c>
      <c r="G1125" s="38">
        <v>202208</v>
      </c>
      <c r="H1125" s="37" t="str">
        <f>Commandes[[#This Row],[Num CDE]]&amp;Commandes[[#This Row],[AnnéeMois]]</f>
        <v>143327748202208</v>
      </c>
      <c r="I1125" t="str">
        <f>Commandes[[#This Row],[AnnéeMois]]&amp;Commandes[[#This Row],[Famille de Produit]]</f>
        <v>202208CREMERIE</v>
      </c>
      <c r="J1125" s="38">
        <v>202208</v>
      </c>
    </row>
    <row r="1126" spans="1:10" ht="12" customHeight="1" x14ac:dyDescent="0.25">
      <c r="A1126" s="9">
        <v>44804</v>
      </c>
      <c r="B1126" s="10">
        <v>143327748</v>
      </c>
      <c r="C1126" s="3">
        <v>5540246176699</v>
      </c>
      <c r="D1126" s="9">
        <v>44808</v>
      </c>
      <c r="E1126" s="11">
        <v>6264</v>
      </c>
      <c r="F1126" s="30" t="str">
        <f>VLOOKUP(Commandes[[#This Row],[Article Commande]],'Catégorie des articles'!A:D,4,0)</f>
        <v>CREMERIE</v>
      </c>
      <c r="G1126" s="38">
        <v>202208</v>
      </c>
      <c r="H1126" s="37" t="str">
        <f>Commandes[[#This Row],[Num CDE]]&amp;Commandes[[#This Row],[AnnéeMois]]</f>
        <v>143327748202208</v>
      </c>
      <c r="I1126" t="str">
        <f>Commandes[[#This Row],[AnnéeMois]]&amp;Commandes[[#This Row],[Famille de Produit]]</f>
        <v>202208CREMERIE</v>
      </c>
      <c r="J1126" s="38">
        <v>202208</v>
      </c>
    </row>
    <row r="1127" spans="1:10" ht="12" customHeight="1" x14ac:dyDescent="0.25">
      <c r="A1127" s="9">
        <v>44804</v>
      </c>
      <c r="B1127" s="10">
        <v>143327748</v>
      </c>
      <c r="C1127" s="3">
        <v>5540246188175</v>
      </c>
      <c r="D1127" s="9">
        <v>44808</v>
      </c>
      <c r="E1127" s="11">
        <v>93</v>
      </c>
      <c r="F1127" s="30" t="str">
        <f>VLOOKUP(Commandes[[#This Row],[Article Commande]],'Catégorie des articles'!A:D,4,0)</f>
        <v>CREMERIE</v>
      </c>
      <c r="G1127" s="38">
        <v>202208</v>
      </c>
      <c r="H1127" s="37" t="str">
        <f>Commandes[[#This Row],[Num CDE]]&amp;Commandes[[#This Row],[AnnéeMois]]</f>
        <v>143327748202208</v>
      </c>
      <c r="I1127" t="str">
        <f>Commandes[[#This Row],[AnnéeMois]]&amp;Commandes[[#This Row],[Famille de Produit]]</f>
        <v>202208CREMERIE</v>
      </c>
      <c r="J1127" s="38">
        <v>202208</v>
      </c>
    </row>
    <row r="1128" spans="1:10" ht="12" customHeight="1" x14ac:dyDescent="0.25">
      <c r="A1128" s="6">
        <v>44804</v>
      </c>
      <c r="B1128" s="7">
        <v>143327751</v>
      </c>
      <c r="C1128" s="3">
        <v>5540246194632</v>
      </c>
      <c r="D1128" s="6">
        <v>44808</v>
      </c>
      <c r="E1128" s="8">
        <v>502</v>
      </c>
      <c r="F1128" s="30" t="str">
        <f>VLOOKUP(Commandes[[#This Row],[Article Commande]],'Catégorie des articles'!A:D,4,0)</f>
        <v>BOULANGERIE</v>
      </c>
      <c r="G1128" s="38">
        <v>202208</v>
      </c>
      <c r="H1128" s="37" t="str">
        <f>Commandes[[#This Row],[Num CDE]]&amp;Commandes[[#This Row],[AnnéeMois]]</f>
        <v>143327751202208</v>
      </c>
      <c r="I1128" t="str">
        <f>Commandes[[#This Row],[AnnéeMois]]&amp;Commandes[[#This Row],[Famille de Produit]]</f>
        <v>202208BOULANGERIE</v>
      </c>
      <c r="J1128" s="38">
        <v>202208</v>
      </c>
    </row>
    <row r="1129" spans="1:10" ht="12" customHeight="1" x14ac:dyDescent="0.25">
      <c r="A1129" s="9">
        <v>44804</v>
      </c>
      <c r="B1129" s="10">
        <v>143327755</v>
      </c>
      <c r="C1129" s="3">
        <v>5540246194632</v>
      </c>
      <c r="D1129" s="9">
        <v>44812</v>
      </c>
      <c r="E1129" s="11">
        <v>1420</v>
      </c>
      <c r="F1129" s="30" t="str">
        <f>VLOOKUP(Commandes[[#This Row],[Article Commande]],'Catégorie des articles'!A:D,4,0)</f>
        <v>BOULANGERIE</v>
      </c>
      <c r="G1129" s="38">
        <v>202208</v>
      </c>
      <c r="H1129" s="37" t="str">
        <f>Commandes[[#This Row],[Num CDE]]&amp;Commandes[[#This Row],[AnnéeMois]]</f>
        <v>143327755202208</v>
      </c>
      <c r="I1129" t="str">
        <f>Commandes[[#This Row],[AnnéeMois]]&amp;Commandes[[#This Row],[Famille de Produit]]</f>
        <v>202208BOULANGERIE</v>
      </c>
      <c r="J1129" s="38">
        <v>202208</v>
      </c>
    </row>
    <row r="1130" spans="1:10" ht="12" customHeight="1" x14ac:dyDescent="0.25">
      <c r="A1130" s="6">
        <v>44804</v>
      </c>
      <c r="B1130" s="7">
        <v>143327755</v>
      </c>
      <c r="C1130" s="3">
        <v>5540246195250</v>
      </c>
      <c r="D1130" s="6">
        <v>44812</v>
      </c>
      <c r="E1130" s="8">
        <v>335</v>
      </c>
      <c r="F1130" s="30" t="str">
        <f>VLOOKUP(Commandes[[#This Row],[Article Commande]],'Catégorie des articles'!A:D,4,0)</f>
        <v>BOULANGERIE</v>
      </c>
      <c r="G1130" s="38">
        <v>202208</v>
      </c>
      <c r="H1130" s="37" t="str">
        <f>Commandes[[#This Row],[Num CDE]]&amp;Commandes[[#This Row],[AnnéeMois]]</f>
        <v>143327755202208</v>
      </c>
      <c r="I1130" t="str">
        <f>Commandes[[#This Row],[AnnéeMois]]&amp;Commandes[[#This Row],[Famille de Produit]]</f>
        <v>202208BOULANGERIE</v>
      </c>
      <c r="J1130" s="38">
        <v>202208</v>
      </c>
    </row>
    <row r="1131" spans="1:10" ht="12" customHeight="1" x14ac:dyDescent="0.25">
      <c r="A1131" s="6">
        <v>44804</v>
      </c>
      <c r="B1131" s="7">
        <v>143327756</v>
      </c>
      <c r="C1131" s="3">
        <v>5540246171759</v>
      </c>
      <c r="D1131" s="6">
        <v>44811</v>
      </c>
      <c r="E1131" s="8">
        <v>3759</v>
      </c>
      <c r="F1131" s="30" t="str">
        <f>VLOOKUP(Commandes[[#This Row],[Article Commande]],'Catégorie des articles'!A:D,4,0)</f>
        <v>MIX LEGUMES</v>
      </c>
      <c r="G1131" s="38">
        <v>202208</v>
      </c>
      <c r="H1131" s="37" t="str">
        <f>Commandes[[#This Row],[Num CDE]]&amp;Commandes[[#This Row],[AnnéeMois]]</f>
        <v>143327756202208</v>
      </c>
      <c r="I1131" t="str">
        <f>Commandes[[#This Row],[AnnéeMois]]&amp;Commandes[[#This Row],[Famille de Produit]]</f>
        <v>202208MIX LEGUMES</v>
      </c>
      <c r="J1131" s="38">
        <v>202208</v>
      </c>
    </row>
    <row r="1132" spans="1:10" ht="12" customHeight="1" x14ac:dyDescent="0.25">
      <c r="A1132" s="9">
        <v>44804</v>
      </c>
      <c r="B1132" s="10">
        <v>143327756</v>
      </c>
      <c r="C1132" s="3">
        <v>5540246177133</v>
      </c>
      <c r="D1132" s="9">
        <v>44811</v>
      </c>
      <c r="E1132" s="11">
        <v>4455</v>
      </c>
      <c r="F1132" s="30" t="str">
        <f>VLOOKUP(Commandes[[#This Row],[Article Commande]],'Catégorie des articles'!A:D,4,0)</f>
        <v>MIX LEGUMES</v>
      </c>
      <c r="G1132" s="38">
        <v>202208</v>
      </c>
      <c r="H1132" s="37" t="str">
        <f>Commandes[[#This Row],[Num CDE]]&amp;Commandes[[#This Row],[AnnéeMois]]</f>
        <v>143327756202208</v>
      </c>
      <c r="I1132" t="str">
        <f>Commandes[[#This Row],[AnnéeMois]]&amp;Commandes[[#This Row],[Famille de Produit]]</f>
        <v>202208MIX LEGUMES</v>
      </c>
      <c r="J1132" s="38">
        <v>202208</v>
      </c>
    </row>
    <row r="1133" spans="1:10" ht="12" customHeight="1" x14ac:dyDescent="0.25">
      <c r="A1133" s="6">
        <v>44804</v>
      </c>
      <c r="B1133" s="7">
        <v>143327756</v>
      </c>
      <c r="C1133" s="3">
        <v>5540246192148</v>
      </c>
      <c r="D1133" s="6">
        <v>44811</v>
      </c>
      <c r="E1133" s="8">
        <v>15312</v>
      </c>
      <c r="F1133" s="30" t="str">
        <f>VLOOKUP(Commandes[[#This Row],[Article Commande]],'Catégorie des articles'!A:D,4,0)</f>
        <v>MIX LEGUMES</v>
      </c>
      <c r="G1133" s="38">
        <v>202208</v>
      </c>
      <c r="H1133" s="37" t="str">
        <f>Commandes[[#This Row],[Num CDE]]&amp;Commandes[[#This Row],[AnnéeMois]]</f>
        <v>143327756202208</v>
      </c>
      <c r="I1133" t="str">
        <f>Commandes[[#This Row],[AnnéeMois]]&amp;Commandes[[#This Row],[Famille de Produit]]</f>
        <v>202208MIX LEGUMES</v>
      </c>
      <c r="J1133" s="38">
        <v>202208</v>
      </c>
    </row>
    <row r="1134" spans="1:10" ht="12" customHeight="1" x14ac:dyDescent="0.25">
      <c r="A1134" s="9">
        <v>44804</v>
      </c>
      <c r="B1134" s="10">
        <v>143327757</v>
      </c>
      <c r="C1134" s="3">
        <v>5540246183130</v>
      </c>
      <c r="D1134" s="9">
        <v>44812</v>
      </c>
      <c r="E1134" s="11">
        <v>1692</v>
      </c>
      <c r="F1134" s="30" t="str">
        <f>VLOOKUP(Commandes[[#This Row],[Article Commande]],'Catégorie des articles'!A:D,4,0)</f>
        <v>MIX LEGUMES</v>
      </c>
      <c r="G1134" s="38">
        <v>202208</v>
      </c>
      <c r="H1134" s="37" t="str">
        <f>Commandes[[#This Row],[Num CDE]]&amp;Commandes[[#This Row],[AnnéeMois]]</f>
        <v>143327757202208</v>
      </c>
      <c r="I1134" t="str">
        <f>Commandes[[#This Row],[AnnéeMois]]&amp;Commandes[[#This Row],[Famille de Produit]]</f>
        <v>202208MIX LEGUMES</v>
      </c>
      <c r="J1134" s="38">
        <v>202208</v>
      </c>
    </row>
    <row r="1135" spans="1:10" ht="12" customHeight="1" x14ac:dyDescent="0.25">
      <c r="A1135" s="6">
        <v>44804</v>
      </c>
      <c r="B1135" s="7">
        <v>143327757</v>
      </c>
      <c r="C1135" s="3">
        <v>5540246183537</v>
      </c>
      <c r="D1135" s="6">
        <v>44812</v>
      </c>
      <c r="E1135" s="8">
        <v>961</v>
      </c>
      <c r="F1135" s="30" t="str">
        <f>VLOOKUP(Commandes[[#This Row],[Article Commande]],'Catégorie des articles'!A:D,4,0)</f>
        <v>MIX LEGUMES</v>
      </c>
      <c r="G1135" s="38">
        <v>202208</v>
      </c>
      <c r="H1135" s="37" t="str">
        <f>Commandes[[#This Row],[Num CDE]]&amp;Commandes[[#This Row],[AnnéeMois]]</f>
        <v>143327757202208</v>
      </c>
      <c r="I1135" t="str">
        <f>Commandes[[#This Row],[AnnéeMois]]&amp;Commandes[[#This Row],[Famille de Produit]]</f>
        <v>202208MIX LEGUMES</v>
      </c>
      <c r="J1135" s="38">
        <v>202208</v>
      </c>
    </row>
    <row r="1136" spans="1:10" ht="12" customHeight="1" x14ac:dyDescent="0.25">
      <c r="A1136" s="9">
        <v>44804</v>
      </c>
      <c r="B1136" s="10">
        <v>143327757</v>
      </c>
      <c r="C1136" s="3">
        <v>5540246183541</v>
      </c>
      <c r="D1136" s="9">
        <v>44812</v>
      </c>
      <c r="E1136" s="11">
        <v>1044</v>
      </c>
      <c r="F1136" s="30" t="str">
        <f>VLOOKUP(Commandes[[#This Row],[Article Commande]],'Catégorie des articles'!A:D,4,0)</f>
        <v>MIX LEGUMES</v>
      </c>
      <c r="G1136" s="38">
        <v>202208</v>
      </c>
      <c r="H1136" s="37" t="str">
        <f>Commandes[[#This Row],[Num CDE]]&amp;Commandes[[#This Row],[AnnéeMois]]</f>
        <v>143327757202208</v>
      </c>
      <c r="I1136" t="str">
        <f>Commandes[[#This Row],[AnnéeMois]]&amp;Commandes[[#This Row],[Famille de Produit]]</f>
        <v>202208MIX LEGUMES</v>
      </c>
      <c r="J1136" s="38">
        <v>202208</v>
      </c>
    </row>
    <row r="1137" spans="1:10" ht="12" customHeight="1" x14ac:dyDescent="0.25">
      <c r="A1137" s="6">
        <v>44804</v>
      </c>
      <c r="B1137" s="7">
        <v>143327757</v>
      </c>
      <c r="C1137" s="3">
        <v>5540246192571</v>
      </c>
      <c r="D1137" s="6">
        <v>44812</v>
      </c>
      <c r="E1137" s="8">
        <v>669</v>
      </c>
      <c r="F1137" s="30" t="str">
        <f>VLOOKUP(Commandes[[#This Row],[Article Commande]],'Catégorie des articles'!A:D,4,0)</f>
        <v>MIX LEGUMES</v>
      </c>
      <c r="G1137" s="38">
        <v>202208</v>
      </c>
      <c r="H1137" s="37" t="str">
        <f>Commandes[[#This Row],[Num CDE]]&amp;Commandes[[#This Row],[AnnéeMois]]</f>
        <v>143327757202208</v>
      </c>
      <c r="I1137" t="str">
        <f>Commandes[[#This Row],[AnnéeMois]]&amp;Commandes[[#This Row],[Famille de Produit]]</f>
        <v>202208MIX LEGUMES</v>
      </c>
      <c r="J1137" s="38">
        <v>202208</v>
      </c>
    </row>
    <row r="1138" spans="1:10" ht="12" customHeight="1" x14ac:dyDescent="0.25">
      <c r="A1138" s="6">
        <v>44804</v>
      </c>
      <c r="B1138" s="7">
        <v>143327759</v>
      </c>
      <c r="C1138" s="3">
        <v>5540246183558</v>
      </c>
      <c r="D1138" s="6">
        <v>44811</v>
      </c>
      <c r="E1138" s="8">
        <v>5197</v>
      </c>
      <c r="F1138" s="30" t="str">
        <f>VLOOKUP(Commandes[[#This Row],[Article Commande]],'Catégorie des articles'!A:D,4,0)</f>
        <v>MIX LEGUMES</v>
      </c>
      <c r="G1138" s="38">
        <v>202208</v>
      </c>
      <c r="H1138" s="37" t="str">
        <f>Commandes[[#This Row],[Num CDE]]&amp;Commandes[[#This Row],[AnnéeMois]]</f>
        <v>143327759202208</v>
      </c>
      <c r="I1138" t="str">
        <f>Commandes[[#This Row],[AnnéeMois]]&amp;Commandes[[#This Row],[Famille de Produit]]</f>
        <v>202208MIX LEGUMES</v>
      </c>
      <c r="J1138" s="38">
        <v>202208</v>
      </c>
    </row>
    <row r="1139" spans="1:10" ht="12" customHeight="1" x14ac:dyDescent="0.25">
      <c r="A1139" s="9">
        <v>44804</v>
      </c>
      <c r="B1139" s="10">
        <v>143327759</v>
      </c>
      <c r="C1139" s="3">
        <v>5540246183560</v>
      </c>
      <c r="D1139" s="9">
        <v>44811</v>
      </c>
      <c r="E1139" s="11">
        <v>223</v>
      </c>
      <c r="F1139" s="30" t="str">
        <f>VLOOKUP(Commandes[[#This Row],[Article Commande]],'Catégorie des articles'!A:D,4,0)</f>
        <v>MIX LEGUMES</v>
      </c>
      <c r="G1139" s="38">
        <v>202208</v>
      </c>
      <c r="H1139" s="37" t="str">
        <f>Commandes[[#This Row],[Num CDE]]&amp;Commandes[[#This Row],[AnnéeMois]]</f>
        <v>143327759202208</v>
      </c>
      <c r="I1139" t="str">
        <f>Commandes[[#This Row],[AnnéeMois]]&amp;Commandes[[#This Row],[Famille de Produit]]</f>
        <v>202208MIX LEGUMES</v>
      </c>
      <c r="J1139" s="38">
        <v>202208</v>
      </c>
    </row>
    <row r="1140" spans="1:10" ht="12" customHeight="1" x14ac:dyDescent="0.25">
      <c r="A1140" s="6">
        <v>44804</v>
      </c>
      <c r="B1140" s="7">
        <v>143327759</v>
      </c>
      <c r="C1140" s="3">
        <v>5540246192209</v>
      </c>
      <c r="D1140" s="6">
        <v>44811</v>
      </c>
      <c r="E1140" s="8">
        <v>1114</v>
      </c>
      <c r="F1140" s="30" t="str">
        <f>VLOOKUP(Commandes[[#This Row],[Article Commande]],'Catégorie des articles'!A:D,4,0)</f>
        <v>MIX LEGUMES</v>
      </c>
      <c r="G1140" s="38">
        <v>202208</v>
      </c>
      <c r="H1140" s="37" t="str">
        <f>Commandes[[#This Row],[Num CDE]]&amp;Commandes[[#This Row],[AnnéeMois]]</f>
        <v>143327759202208</v>
      </c>
      <c r="I1140" t="str">
        <f>Commandes[[#This Row],[AnnéeMois]]&amp;Commandes[[#This Row],[Famille de Produit]]</f>
        <v>202208MIX LEGUMES</v>
      </c>
      <c r="J1140" s="38">
        <v>202208</v>
      </c>
    </row>
    <row r="1141" spans="1:10" ht="12" customHeight="1" x14ac:dyDescent="0.25">
      <c r="A1141" s="9">
        <v>44804</v>
      </c>
      <c r="B1141" s="10">
        <v>143327759</v>
      </c>
      <c r="C1141" s="3">
        <v>5540246192462</v>
      </c>
      <c r="D1141" s="9">
        <v>44811</v>
      </c>
      <c r="E1141" s="11">
        <v>1114</v>
      </c>
      <c r="F1141" s="30" t="str">
        <f>VLOOKUP(Commandes[[#This Row],[Article Commande]],'Catégorie des articles'!A:D,4,0)</f>
        <v>MIX LEGUMES</v>
      </c>
      <c r="G1141" s="38">
        <v>202208</v>
      </c>
      <c r="H1141" s="37" t="str">
        <f>Commandes[[#This Row],[Num CDE]]&amp;Commandes[[#This Row],[AnnéeMois]]</f>
        <v>143327759202208</v>
      </c>
      <c r="I1141" t="str">
        <f>Commandes[[#This Row],[AnnéeMois]]&amp;Commandes[[#This Row],[Famille de Produit]]</f>
        <v>202208MIX LEGUMES</v>
      </c>
      <c r="J1141" s="38">
        <v>202208</v>
      </c>
    </row>
    <row r="1142" spans="1:10" ht="12" customHeight="1" x14ac:dyDescent="0.25">
      <c r="A1142" s="9">
        <v>44804</v>
      </c>
      <c r="B1142" s="10">
        <v>143327763</v>
      </c>
      <c r="C1142" s="3">
        <v>5540246173906</v>
      </c>
      <c r="D1142" s="9">
        <v>44805</v>
      </c>
      <c r="E1142" s="11">
        <v>817</v>
      </c>
      <c r="F1142" s="30" t="str">
        <f>VLOOKUP(Commandes[[#This Row],[Article Commande]],'Catégorie des articles'!A:D,4,0)</f>
        <v>VOLAILLE</v>
      </c>
      <c r="G1142" s="38">
        <v>202208</v>
      </c>
      <c r="H1142" s="37" t="str">
        <f>Commandes[[#This Row],[Num CDE]]&amp;Commandes[[#This Row],[AnnéeMois]]</f>
        <v>143327763202208</v>
      </c>
      <c r="I1142" t="str">
        <f>Commandes[[#This Row],[AnnéeMois]]&amp;Commandes[[#This Row],[Famille de Produit]]</f>
        <v>202208VOLAILLE</v>
      </c>
      <c r="J1142" s="38">
        <v>202208</v>
      </c>
    </row>
    <row r="1143" spans="1:10" ht="12" customHeight="1" x14ac:dyDescent="0.25">
      <c r="A1143" s="6">
        <v>44805</v>
      </c>
      <c r="B1143" s="7">
        <v>143327779</v>
      </c>
      <c r="C1143" s="3">
        <v>5540246171933</v>
      </c>
      <c r="D1143" s="6">
        <v>44809</v>
      </c>
      <c r="E1143" s="8">
        <v>557</v>
      </c>
      <c r="F1143" s="30" t="str">
        <f>VLOOKUP(Commandes[[#This Row],[Article Commande]],'Catégorie des articles'!A:D,4,0)</f>
        <v>CREMERIE</v>
      </c>
      <c r="G1143" s="38">
        <v>202209</v>
      </c>
      <c r="H1143" s="37" t="str">
        <f>Commandes[[#This Row],[Num CDE]]&amp;Commandes[[#This Row],[AnnéeMois]]</f>
        <v>143327779202209</v>
      </c>
      <c r="I1143" t="str">
        <f>Commandes[[#This Row],[AnnéeMois]]&amp;Commandes[[#This Row],[Famille de Produit]]</f>
        <v>202209CREMERIE</v>
      </c>
      <c r="J1143" s="38">
        <v>202209</v>
      </c>
    </row>
    <row r="1144" spans="1:10" ht="12" customHeight="1" x14ac:dyDescent="0.25">
      <c r="A1144" s="6">
        <v>44805</v>
      </c>
      <c r="B1144" s="7">
        <v>143327779</v>
      </c>
      <c r="C1144" s="3">
        <v>5540246187987</v>
      </c>
      <c r="D1144" s="6">
        <v>44809</v>
      </c>
      <c r="E1144" s="8">
        <v>1114</v>
      </c>
      <c r="F1144" s="30" t="str">
        <f>VLOOKUP(Commandes[[#This Row],[Article Commande]],'Catégorie des articles'!A:D,4,0)</f>
        <v>CREMERIE</v>
      </c>
      <c r="G1144" s="38">
        <v>202209</v>
      </c>
      <c r="H1144" s="37" t="str">
        <f>Commandes[[#This Row],[Num CDE]]&amp;Commandes[[#This Row],[AnnéeMois]]</f>
        <v>143327779202209</v>
      </c>
      <c r="I1144" t="str">
        <f>Commandes[[#This Row],[AnnéeMois]]&amp;Commandes[[#This Row],[Famille de Produit]]</f>
        <v>202209CREMERIE</v>
      </c>
      <c r="J1144" s="38">
        <v>202209</v>
      </c>
    </row>
    <row r="1145" spans="1:10" ht="12" customHeight="1" x14ac:dyDescent="0.25">
      <c r="A1145" s="9">
        <v>44805</v>
      </c>
      <c r="B1145" s="10">
        <v>143327780</v>
      </c>
      <c r="C1145" s="3">
        <v>5540246174174</v>
      </c>
      <c r="D1145" s="9">
        <v>44809</v>
      </c>
      <c r="E1145" s="11">
        <v>464</v>
      </c>
      <c r="F1145" s="30" t="str">
        <f>VLOOKUP(Commandes[[#This Row],[Article Commande]],'Catégorie des articles'!A:D,4,0)</f>
        <v>CREMERIE</v>
      </c>
      <c r="G1145" s="38">
        <v>202209</v>
      </c>
      <c r="H1145" s="37" t="str">
        <f>Commandes[[#This Row],[Num CDE]]&amp;Commandes[[#This Row],[AnnéeMois]]</f>
        <v>143327780202209</v>
      </c>
      <c r="I1145" t="str">
        <f>Commandes[[#This Row],[AnnéeMois]]&amp;Commandes[[#This Row],[Famille de Produit]]</f>
        <v>202209CREMERIE</v>
      </c>
      <c r="J1145" s="38">
        <v>202209</v>
      </c>
    </row>
    <row r="1146" spans="1:10" ht="12" customHeight="1" x14ac:dyDescent="0.25">
      <c r="A1146" s="9">
        <v>44805</v>
      </c>
      <c r="B1146" s="10">
        <v>143327780</v>
      </c>
      <c r="C1146" s="3">
        <v>5540246176699</v>
      </c>
      <c r="D1146" s="9">
        <v>44809</v>
      </c>
      <c r="E1146" s="11">
        <v>6264</v>
      </c>
      <c r="F1146" s="30" t="str">
        <f>VLOOKUP(Commandes[[#This Row],[Article Commande]],'Catégorie des articles'!A:D,4,0)</f>
        <v>CREMERIE</v>
      </c>
      <c r="G1146" s="38">
        <v>202209</v>
      </c>
      <c r="H1146" s="37" t="str">
        <f>Commandes[[#This Row],[Num CDE]]&amp;Commandes[[#This Row],[AnnéeMois]]</f>
        <v>143327780202209</v>
      </c>
      <c r="I1146" t="str">
        <f>Commandes[[#This Row],[AnnéeMois]]&amp;Commandes[[#This Row],[Famille de Produit]]</f>
        <v>202209CREMERIE</v>
      </c>
      <c r="J1146" s="38">
        <v>202209</v>
      </c>
    </row>
    <row r="1147" spans="1:10" ht="12" customHeight="1" x14ac:dyDescent="0.25">
      <c r="A1147" s="6">
        <v>44805</v>
      </c>
      <c r="B1147" s="7">
        <v>143327782</v>
      </c>
      <c r="C1147" s="3">
        <v>5540246175047</v>
      </c>
      <c r="D1147" s="6">
        <v>44812</v>
      </c>
      <c r="E1147" s="8">
        <v>557</v>
      </c>
      <c r="F1147" s="30" t="str">
        <f>VLOOKUP(Commandes[[#This Row],[Article Commande]],'Catégorie des articles'!A:D,4,0)</f>
        <v>CREMERIE</v>
      </c>
      <c r="G1147" s="38">
        <v>202209</v>
      </c>
      <c r="H1147" s="37" t="str">
        <f>Commandes[[#This Row],[Num CDE]]&amp;Commandes[[#This Row],[AnnéeMois]]</f>
        <v>143327782202209</v>
      </c>
      <c r="I1147" t="str">
        <f>Commandes[[#This Row],[AnnéeMois]]&amp;Commandes[[#This Row],[Famille de Produit]]</f>
        <v>202209CREMERIE</v>
      </c>
      <c r="J1147" s="38">
        <v>202209</v>
      </c>
    </row>
    <row r="1148" spans="1:10" ht="12" customHeight="1" x14ac:dyDescent="0.25">
      <c r="A1148" s="9">
        <v>44805</v>
      </c>
      <c r="B1148" s="10">
        <v>143327782</v>
      </c>
      <c r="C1148" s="3">
        <v>5540246175049</v>
      </c>
      <c r="D1148" s="9">
        <v>44812</v>
      </c>
      <c r="E1148" s="11">
        <v>836</v>
      </c>
      <c r="F1148" s="30" t="str">
        <f>VLOOKUP(Commandes[[#This Row],[Article Commande]],'Catégorie des articles'!A:D,4,0)</f>
        <v>CREMERIE</v>
      </c>
      <c r="G1148" s="38">
        <v>202209</v>
      </c>
      <c r="H1148" s="37" t="str">
        <f>Commandes[[#This Row],[Num CDE]]&amp;Commandes[[#This Row],[AnnéeMois]]</f>
        <v>143327782202209</v>
      </c>
      <c r="I1148" t="str">
        <f>Commandes[[#This Row],[AnnéeMois]]&amp;Commandes[[#This Row],[Famille de Produit]]</f>
        <v>202209CREMERIE</v>
      </c>
      <c r="J1148" s="38">
        <v>202209</v>
      </c>
    </row>
    <row r="1149" spans="1:10" ht="12" customHeight="1" x14ac:dyDescent="0.25">
      <c r="A1149" s="6">
        <v>44805</v>
      </c>
      <c r="B1149" s="7">
        <v>143327782</v>
      </c>
      <c r="C1149" s="3">
        <v>5540246175050</v>
      </c>
      <c r="D1149" s="6">
        <v>44812</v>
      </c>
      <c r="E1149" s="8">
        <v>836</v>
      </c>
      <c r="F1149" s="30" t="str">
        <f>VLOOKUP(Commandes[[#This Row],[Article Commande]],'Catégorie des articles'!A:D,4,0)</f>
        <v>CREMERIE</v>
      </c>
      <c r="G1149" s="38">
        <v>202209</v>
      </c>
      <c r="H1149" s="37" t="str">
        <f>Commandes[[#This Row],[Num CDE]]&amp;Commandes[[#This Row],[AnnéeMois]]</f>
        <v>143327782202209</v>
      </c>
      <c r="I1149" t="str">
        <f>Commandes[[#This Row],[AnnéeMois]]&amp;Commandes[[#This Row],[Famille de Produit]]</f>
        <v>202209CREMERIE</v>
      </c>
      <c r="J1149" s="38">
        <v>202209</v>
      </c>
    </row>
    <row r="1150" spans="1:10" ht="12" customHeight="1" x14ac:dyDescent="0.25">
      <c r="A1150" s="6">
        <v>44805</v>
      </c>
      <c r="B1150" s="7">
        <v>143327784</v>
      </c>
      <c r="C1150" s="3">
        <v>5540246185429</v>
      </c>
      <c r="D1150" s="6">
        <v>44810</v>
      </c>
      <c r="E1150" s="8">
        <v>140</v>
      </c>
      <c r="F1150" s="30" t="str">
        <f>VLOOKUP(Commandes[[#This Row],[Article Commande]],'Catégorie des articles'!A:D,4,0)</f>
        <v>CREMERIE</v>
      </c>
      <c r="G1150" s="38">
        <v>202209</v>
      </c>
      <c r="H1150" s="37" t="str">
        <f>Commandes[[#This Row],[Num CDE]]&amp;Commandes[[#This Row],[AnnéeMois]]</f>
        <v>143327784202209</v>
      </c>
      <c r="I1150" t="str">
        <f>Commandes[[#This Row],[AnnéeMois]]&amp;Commandes[[#This Row],[Famille de Produit]]</f>
        <v>202209CREMERIE</v>
      </c>
      <c r="J1150" s="38">
        <v>202209</v>
      </c>
    </row>
    <row r="1151" spans="1:10" ht="12" customHeight="1" x14ac:dyDescent="0.25">
      <c r="A1151" s="9">
        <v>44805</v>
      </c>
      <c r="B1151" s="10">
        <v>143327784</v>
      </c>
      <c r="C1151" s="3">
        <v>5540246185562</v>
      </c>
      <c r="D1151" s="9">
        <v>44810</v>
      </c>
      <c r="E1151" s="11">
        <v>140</v>
      </c>
      <c r="F1151" s="30" t="str">
        <f>VLOOKUP(Commandes[[#This Row],[Article Commande]],'Catégorie des articles'!A:D,4,0)</f>
        <v>CREMERIE</v>
      </c>
      <c r="G1151" s="38">
        <v>202209</v>
      </c>
      <c r="H1151" s="37" t="str">
        <f>Commandes[[#This Row],[Num CDE]]&amp;Commandes[[#This Row],[AnnéeMois]]</f>
        <v>143327784202209</v>
      </c>
      <c r="I1151" t="str">
        <f>Commandes[[#This Row],[AnnéeMois]]&amp;Commandes[[#This Row],[Famille de Produit]]</f>
        <v>202209CREMERIE</v>
      </c>
      <c r="J1151" s="38">
        <v>202209</v>
      </c>
    </row>
    <row r="1152" spans="1:10" ht="12" customHeight="1" x14ac:dyDescent="0.25">
      <c r="A1152" s="6">
        <v>44805</v>
      </c>
      <c r="B1152" s="7">
        <v>143327784</v>
      </c>
      <c r="C1152" s="3">
        <v>5540246186325</v>
      </c>
      <c r="D1152" s="6">
        <v>44810</v>
      </c>
      <c r="E1152" s="8">
        <v>140</v>
      </c>
      <c r="F1152" s="30" t="str">
        <f>VLOOKUP(Commandes[[#This Row],[Article Commande]],'Catégorie des articles'!A:D,4,0)</f>
        <v>CREMERIE</v>
      </c>
      <c r="G1152" s="38">
        <v>202209</v>
      </c>
      <c r="H1152" s="37" t="str">
        <f>Commandes[[#This Row],[Num CDE]]&amp;Commandes[[#This Row],[AnnéeMois]]</f>
        <v>143327784202209</v>
      </c>
      <c r="I1152" t="str">
        <f>Commandes[[#This Row],[AnnéeMois]]&amp;Commandes[[#This Row],[Famille de Produit]]</f>
        <v>202209CREMERIE</v>
      </c>
      <c r="J1152" s="38">
        <v>202209</v>
      </c>
    </row>
    <row r="1153" spans="1:10" ht="12" customHeight="1" x14ac:dyDescent="0.25">
      <c r="A1153" s="9">
        <v>44805</v>
      </c>
      <c r="B1153" s="10">
        <v>143327798</v>
      </c>
      <c r="C1153" s="3">
        <v>5540246195242</v>
      </c>
      <c r="D1153" s="9">
        <v>44815</v>
      </c>
      <c r="E1153" s="11">
        <v>743</v>
      </c>
      <c r="F1153" s="30" t="str">
        <f>VLOOKUP(Commandes[[#This Row],[Article Commande]],'Catégorie des articles'!A:D,4,0)</f>
        <v>MIX LEGUMES</v>
      </c>
      <c r="G1153" s="38">
        <v>202209</v>
      </c>
      <c r="H1153" s="37" t="str">
        <f>Commandes[[#This Row],[Num CDE]]&amp;Commandes[[#This Row],[AnnéeMois]]</f>
        <v>143327798202209</v>
      </c>
      <c r="I1153" t="str">
        <f>Commandes[[#This Row],[AnnéeMois]]&amp;Commandes[[#This Row],[Famille de Produit]]</f>
        <v>202209MIX LEGUMES</v>
      </c>
      <c r="J1153" s="38">
        <v>202209</v>
      </c>
    </row>
    <row r="1154" spans="1:10" ht="12" customHeight="1" x14ac:dyDescent="0.25">
      <c r="A1154" s="9">
        <v>44805</v>
      </c>
      <c r="B1154" s="10">
        <v>143327801</v>
      </c>
      <c r="C1154" s="3">
        <v>5540246193316</v>
      </c>
      <c r="D1154" s="9">
        <v>44815</v>
      </c>
      <c r="E1154" s="11">
        <v>335</v>
      </c>
      <c r="F1154" s="30" t="str">
        <f>VLOOKUP(Commandes[[#This Row],[Article Commande]],'Catégorie des articles'!A:D,4,0)</f>
        <v>BOULANGERIE</v>
      </c>
      <c r="G1154" s="38">
        <v>202209</v>
      </c>
      <c r="H1154" s="37" t="str">
        <f>Commandes[[#This Row],[Num CDE]]&amp;Commandes[[#This Row],[AnnéeMois]]</f>
        <v>143327801202209</v>
      </c>
      <c r="I1154" t="str">
        <f>Commandes[[#This Row],[AnnéeMois]]&amp;Commandes[[#This Row],[Famille de Produit]]</f>
        <v>202209BOULANGERIE</v>
      </c>
      <c r="J1154" s="38">
        <v>202209</v>
      </c>
    </row>
    <row r="1155" spans="1:10" ht="12" customHeight="1" x14ac:dyDescent="0.25">
      <c r="A1155" s="6">
        <v>44805</v>
      </c>
      <c r="B1155" s="7">
        <v>143327802</v>
      </c>
      <c r="C1155" s="3">
        <v>5540246180522</v>
      </c>
      <c r="D1155" s="6">
        <v>44816</v>
      </c>
      <c r="E1155" s="8">
        <v>891</v>
      </c>
      <c r="F1155" s="30" t="str">
        <f>VLOOKUP(Commandes[[#This Row],[Article Commande]],'Catégorie des articles'!A:D,4,0)</f>
        <v>BOULANGERIE</v>
      </c>
      <c r="G1155" s="38">
        <v>202209</v>
      </c>
      <c r="H1155" s="37" t="str">
        <f>Commandes[[#This Row],[Num CDE]]&amp;Commandes[[#This Row],[AnnéeMois]]</f>
        <v>143327802202209</v>
      </c>
      <c r="I1155" t="str">
        <f>Commandes[[#This Row],[AnnéeMois]]&amp;Commandes[[#This Row],[Famille de Produit]]</f>
        <v>202209BOULANGERIE</v>
      </c>
      <c r="J1155" s="38">
        <v>202209</v>
      </c>
    </row>
    <row r="1156" spans="1:10" ht="12" customHeight="1" x14ac:dyDescent="0.25">
      <c r="A1156" s="6">
        <v>44805</v>
      </c>
      <c r="B1156" s="7">
        <v>143327823</v>
      </c>
      <c r="C1156" s="3">
        <v>5540246195241</v>
      </c>
      <c r="D1156" s="6">
        <v>44818</v>
      </c>
      <c r="E1156" s="8">
        <v>464</v>
      </c>
      <c r="F1156" s="30" t="str">
        <f>VLOOKUP(Commandes[[#This Row],[Article Commande]],'Catégorie des articles'!A:D,4,0)</f>
        <v>MIX LEGUMES</v>
      </c>
      <c r="G1156" s="38">
        <v>202209</v>
      </c>
      <c r="H1156" s="37" t="str">
        <f>Commandes[[#This Row],[Num CDE]]&amp;Commandes[[#This Row],[AnnéeMois]]</f>
        <v>143327823202209</v>
      </c>
      <c r="I1156" t="str">
        <f>Commandes[[#This Row],[AnnéeMois]]&amp;Commandes[[#This Row],[Famille de Produit]]</f>
        <v>202209MIX LEGUMES</v>
      </c>
      <c r="J1156" s="38">
        <v>202209</v>
      </c>
    </row>
    <row r="1157" spans="1:10" ht="12" customHeight="1" x14ac:dyDescent="0.25">
      <c r="A1157" s="9">
        <v>44808</v>
      </c>
      <c r="B1157" s="10">
        <v>143337830</v>
      </c>
      <c r="C1157" s="3">
        <v>5540246172539</v>
      </c>
      <c r="D1157" s="9">
        <v>44810</v>
      </c>
      <c r="E1157" s="11">
        <v>24</v>
      </c>
      <c r="F1157" s="30" t="str">
        <f>VLOOKUP(Commandes[[#This Row],[Article Commande]],'Catégorie des articles'!A:D,4,0)</f>
        <v>CREMERIE</v>
      </c>
      <c r="G1157" s="38">
        <v>202209</v>
      </c>
      <c r="H1157" s="37" t="str">
        <f>Commandes[[#This Row],[Num CDE]]&amp;Commandes[[#This Row],[AnnéeMois]]</f>
        <v>143337830202209</v>
      </c>
      <c r="I1157" t="str">
        <f>Commandes[[#This Row],[AnnéeMois]]&amp;Commandes[[#This Row],[Famille de Produit]]</f>
        <v>202209CREMERIE</v>
      </c>
      <c r="J1157" s="38">
        <v>202209</v>
      </c>
    </row>
    <row r="1158" spans="1:10" ht="12" customHeight="1" x14ac:dyDescent="0.25">
      <c r="A1158" s="6">
        <v>44808</v>
      </c>
      <c r="B1158" s="7">
        <v>143337830</v>
      </c>
      <c r="C1158" s="3">
        <v>5540246172978</v>
      </c>
      <c r="D1158" s="6">
        <v>44810</v>
      </c>
      <c r="E1158" s="8">
        <v>2506</v>
      </c>
      <c r="F1158" s="30" t="str">
        <f>VLOOKUP(Commandes[[#This Row],[Article Commande]],'Catégorie des articles'!A:D,4,0)</f>
        <v>CREMERIE</v>
      </c>
      <c r="G1158" s="38">
        <v>202209</v>
      </c>
      <c r="H1158" s="37" t="str">
        <f>Commandes[[#This Row],[Num CDE]]&amp;Commandes[[#This Row],[AnnéeMois]]</f>
        <v>143337830202209</v>
      </c>
      <c r="I1158" t="str">
        <f>Commandes[[#This Row],[AnnéeMois]]&amp;Commandes[[#This Row],[Famille de Produit]]</f>
        <v>202209CREMERIE</v>
      </c>
      <c r="J1158" s="38">
        <v>202209</v>
      </c>
    </row>
    <row r="1159" spans="1:10" ht="12" customHeight="1" x14ac:dyDescent="0.25">
      <c r="A1159" s="9">
        <v>44808</v>
      </c>
      <c r="B1159" s="10">
        <v>143337830</v>
      </c>
      <c r="C1159" s="3">
        <v>5540246188175</v>
      </c>
      <c r="D1159" s="9">
        <v>44810</v>
      </c>
      <c r="E1159" s="11">
        <v>232</v>
      </c>
      <c r="F1159" s="30" t="str">
        <f>VLOOKUP(Commandes[[#This Row],[Article Commande]],'Catégorie des articles'!A:D,4,0)</f>
        <v>CREMERIE</v>
      </c>
      <c r="G1159" s="38">
        <v>202209</v>
      </c>
      <c r="H1159" s="37" t="str">
        <f>Commandes[[#This Row],[Num CDE]]&amp;Commandes[[#This Row],[AnnéeMois]]</f>
        <v>143337830202209</v>
      </c>
      <c r="I1159" t="str">
        <f>Commandes[[#This Row],[AnnéeMois]]&amp;Commandes[[#This Row],[Famille de Produit]]</f>
        <v>202209CREMERIE</v>
      </c>
      <c r="J1159" s="38">
        <v>202209</v>
      </c>
    </row>
    <row r="1160" spans="1:10" ht="12" customHeight="1" x14ac:dyDescent="0.25">
      <c r="A1160" s="9">
        <v>44808</v>
      </c>
      <c r="B1160" s="10">
        <v>143337831</v>
      </c>
      <c r="C1160" s="3">
        <v>5540246187987</v>
      </c>
      <c r="D1160" s="9">
        <v>44810</v>
      </c>
      <c r="E1160" s="11">
        <v>1671</v>
      </c>
      <c r="F1160" s="30" t="str">
        <f>VLOOKUP(Commandes[[#This Row],[Article Commande]],'Catégorie des articles'!A:D,4,0)</f>
        <v>CREMERIE</v>
      </c>
      <c r="G1160" s="38">
        <v>202209</v>
      </c>
      <c r="H1160" s="37" t="str">
        <f>Commandes[[#This Row],[Num CDE]]&amp;Commandes[[#This Row],[AnnéeMois]]</f>
        <v>143337831202209</v>
      </c>
      <c r="I1160" t="str">
        <f>Commandes[[#This Row],[AnnéeMois]]&amp;Commandes[[#This Row],[Famille de Produit]]</f>
        <v>202209CREMERIE</v>
      </c>
      <c r="J1160" s="38">
        <v>202209</v>
      </c>
    </row>
    <row r="1161" spans="1:10" ht="12" customHeight="1" x14ac:dyDescent="0.25">
      <c r="A1161" s="6">
        <v>44808</v>
      </c>
      <c r="B1161" s="7">
        <v>143337831</v>
      </c>
      <c r="C1161" s="3">
        <v>5540246188200</v>
      </c>
      <c r="D1161" s="6">
        <v>44810</v>
      </c>
      <c r="E1161" s="8">
        <v>743</v>
      </c>
      <c r="F1161" s="30" t="str">
        <f>VLOOKUP(Commandes[[#This Row],[Article Commande]],'Catégorie des articles'!A:D,4,0)</f>
        <v>CREMERIE</v>
      </c>
      <c r="G1161" s="38">
        <v>202209</v>
      </c>
      <c r="H1161" s="37" t="str">
        <f>Commandes[[#This Row],[Num CDE]]&amp;Commandes[[#This Row],[AnnéeMois]]</f>
        <v>143337831202209</v>
      </c>
      <c r="I1161" t="str">
        <f>Commandes[[#This Row],[AnnéeMois]]&amp;Commandes[[#This Row],[Famille de Produit]]</f>
        <v>202209CREMERIE</v>
      </c>
      <c r="J1161" s="38">
        <v>202209</v>
      </c>
    </row>
    <row r="1162" spans="1:10" ht="12" customHeight="1" x14ac:dyDescent="0.25">
      <c r="A1162" s="9">
        <v>44808</v>
      </c>
      <c r="B1162" s="10">
        <v>143337850</v>
      </c>
      <c r="C1162" s="3">
        <v>5540246194467</v>
      </c>
      <c r="D1162" s="9">
        <v>44812</v>
      </c>
      <c r="E1162" s="11">
        <v>17818</v>
      </c>
      <c r="F1162" s="30" t="str">
        <f>VLOOKUP(Commandes[[#This Row],[Article Commande]],'Catégorie des articles'!A:D,4,0)</f>
        <v>BOULANGERIE</v>
      </c>
      <c r="G1162" s="38">
        <v>202209</v>
      </c>
      <c r="H1162" s="37" t="str">
        <f>Commandes[[#This Row],[Num CDE]]&amp;Commandes[[#This Row],[AnnéeMois]]</f>
        <v>143337850202209</v>
      </c>
      <c r="I1162" t="str">
        <f>Commandes[[#This Row],[AnnéeMois]]&amp;Commandes[[#This Row],[Famille de Produit]]</f>
        <v>202209BOULANGERIE</v>
      </c>
      <c r="J1162" s="38">
        <v>202209</v>
      </c>
    </row>
    <row r="1163" spans="1:10" ht="12" customHeight="1" x14ac:dyDescent="0.25">
      <c r="A1163" s="6">
        <v>44808</v>
      </c>
      <c r="B1163" s="7">
        <v>143337851</v>
      </c>
      <c r="C1163" s="3">
        <v>5540246182684</v>
      </c>
      <c r="D1163" s="6">
        <v>44816</v>
      </c>
      <c r="E1163" s="8">
        <v>93</v>
      </c>
      <c r="F1163" s="30" t="str">
        <f>VLOOKUP(Commandes[[#This Row],[Article Commande]],'Catégorie des articles'!A:D,4,0)</f>
        <v>BOULANGERIE</v>
      </c>
      <c r="G1163" s="38">
        <v>202209</v>
      </c>
      <c r="H1163" s="37" t="str">
        <f>Commandes[[#This Row],[Num CDE]]&amp;Commandes[[#This Row],[AnnéeMois]]</f>
        <v>143337851202209</v>
      </c>
      <c r="I1163" t="str">
        <f>Commandes[[#This Row],[AnnéeMois]]&amp;Commandes[[#This Row],[Famille de Produit]]</f>
        <v>202209BOULANGERIE</v>
      </c>
      <c r="J1163" s="38">
        <v>202209</v>
      </c>
    </row>
    <row r="1164" spans="1:10" ht="12" customHeight="1" x14ac:dyDescent="0.25">
      <c r="A1164" s="9">
        <v>44808</v>
      </c>
      <c r="B1164" s="10">
        <v>143337851</v>
      </c>
      <c r="C1164" s="3">
        <v>5540246183844</v>
      </c>
      <c r="D1164" s="9">
        <v>44816</v>
      </c>
      <c r="E1164" s="11">
        <v>279</v>
      </c>
      <c r="F1164" s="30" t="str">
        <f>VLOOKUP(Commandes[[#This Row],[Article Commande]],'Catégorie des articles'!A:D,4,0)</f>
        <v>BOULANGERIE</v>
      </c>
      <c r="G1164" s="38">
        <v>202209</v>
      </c>
      <c r="H1164" s="37" t="str">
        <f>Commandes[[#This Row],[Num CDE]]&amp;Commandes[[#This Row],[AnnéeMois]]</f>
        <v>143337851202209</v>
      </c>
      <c r="I1164" t="str">
        <f>Commandes[[#This Row],[AnnéeMois]]&amp;Commandes[[#This Row],[Famille de Produit]]</f>
        <v>202209BOULANGERIE</v>
      </c>
      <c r="J1164" s="38">
        <v>202209</v>
      </c>
    </row>
    <row r="1165" spans="1:10" ht="12" customHeight="1" x14ac:dyDescent="0.25">
      <c r="A1165" s="6">
        <v>44808</v>
      </c>
      <c r="B1165" s="7">
        <v>143337851</v>
      </c>
      <c r="C1165" s="3">
        <v>5540246194467</v>
      </c>
      <c r="D1165" s="6">
        <v>44816</v>
      </c>
      <c r="E1165" s="8">
        <v>17818</v>
      </c>
      <c r="F1165" s="30" t="str">
        <f>VLOOKUP(Commandes[[#This Row],[Article Commande]],'Catégorie des articles'!A:D,4,0)</f>
        <v>BOULANGERIE</v>
      </c>
      <c r="G1165" s="38">
        <v>202209</v>
      </c>
      <c r="H1165" s="37" t="str">
        <f>Commandes[[#This Row],[Num CDE]]&amp;Commandes[[#This Row],[AnnéeMois]]</f>
        <v>143337851202209</v>
      </c>
      <c r="I1165" t="str">
        <f>Commandes[[#This Row],[AnnéeMois]]&amp;Commandes[[#This Row],[Famille de Produit]]</f>
        <v>202209BOULANGERIE</v>
      </c>
      <c r="J1165" s="38">
        <v>202209</v>
      </c>
    </row>
    <row r="1166" spans="1:10" ht="12" customHeight="1" x14ac:dyDescent="0.25">
      <c r="A1166" s="6">
        <v>44808</v>
      </c>
      <c r="B1166" s="7">
        <v>143337856</v>
      </c>
      <c r="C1166" s="3">
        <v>5540246170256</v>
      </c>
      <c r="D1166" s="6">
        <v>44817</v>
      </c>
      <c r="E1166" s="8">
        <v>3174</v>
      </c>
      <c r="F1166" s="30" t="str">
        <f>VLOOKUP(Commandes[[#This Row],[Article Commande]],'Catégorie des articles'!A:D,4,0)</f>
        <v>BOULANGERIE</v>
      </c>
      <c r="G1166" s="38">
        <v>202209</v>
      </c>
      <c r="H1166" s="37" t="str">
        <f>Commandes[[#This Row],[Num CDE]]&amp;Commandes[[#This Row],[AnnéeMois]]</f>
        <v>143337856202209</v>
      </c>
      <c r="I1166" t="str">
        <f>Commandes[[#This Row],[AnnéeMois]]&amp;Commandes[[#This Row],[Famille de Produit]]</f>
        <v>202209BOULANGERIE</v>
      </c>
      <c r="J1166" s="38">
        <v>202209</v>
      </c>
    </row>
    <row r="1167" spans="1:10" ht="12" customHeight="1" x14ac:dyDescent="0.25">
      <c r="A1167" s="9">
        <v>44808</v>
      </c>
      <c r="B1167" s="10">
        <v>143337856</v>
      </c>
      <c r="C1167" s="3">
        <v>5540246171888</v>
      </c>
      <c r="D1167" s="9">
        <v>44817</v>
      </c>
      <c r="E1167" s="11">
        <v>520</v>
      </c>
      <c r="F1167" s="30" t="str">
        <f>VLOOKUP(Commandes[[#This Row],[Article Commande]],'Catégorie des articles'!A:D,4,0)</f>
        <v>BOULANGERIE</v>
      </c>
      <c r="G1167" s="38">
        <v>202209</v>
      </c>
      <c r="H1167" s="37" t="str">
        <f>Commandes[[#This Row],[Num CDE]]&amp;Commandes[[#This Row],[AnnéeMois]]</f>
        <v>143337856202209</v>
      </c>
      <c r="I1167" t="str">
        <f>Commandes[[#This Row],[AnnéeMois]]&amp;Commandes[[#This Row],[Famille de Produit]]</f>
        <v>202209BOULANGERIE</v>
      </c>
      <c r="J1167" s="38">
        <v>202209</v>
      </c>
    </row>
    <row r="1168" spans="1:10" ht="12" customHeight="1" x14ac:dyDescent="0.25">
      <c r="A1168" s="6">
        <v>44808</v>
      </c>
      <c r="B1168" s="7">
        <v>143337872</v>
      </c>
      <c r="C1168" s="3">
        <v>5540246194632</v>
      </c>
      <c r="D1168" s="6">
        <v>44815</v>
      </c>
      <c r="E1168" s="8">
        <v>1420</v>
      </c>
      <c r="F1168" s="30" t="str">
        <f>VLOOKUP(Commandes[[#This Row],[Article Commande]],'Catégorie des articles'!A:D,4,0)</f>
        <v>BOULANGERIE</v>
      </c>
      <c r="G1168" s="38">
        <v>202209</v>
      </c>
      <c r="H1168" s="37" t="str">
        <f>Commandes[[#This Row],[Num CDE]]&amp;Commandes[[#This Row],[AnnéeMois]]</f>
        <v>143337872202209</v>
      </c>
      <c r="I1168" t="str">
        <f>Commandes[[#This Row],[AnnéeMois]]&amp;Commandes[[#This Row],[Famille de Produit]]</f>
        <v>202209BOULANGERIE</v>
      </c>
      <c r="J1168" s="38">
        <v>202209</v>
      </c>
    </row>
    <row r="1169" spans="1:10" ht="12" customHeight="1" x14ac:dyDescent="0.25">
      <c r="A1169" s="6">
        <v>44808</v>
      </c>
      <c r="B1169" s="7">
        <v>143337873</v>
      </c>
      <c r="C1169" s="3">
        <v>5540246171759</v>
      </c>
      <c r="D1169" s="6">
        <v>44815</v>
      </c>
      <c r="E1169" s="8">
        <v>3759</v>
      </c>
      <c r="F1169" s="30" t="str">
        <f>VLOOKUP(Commandes[[#This Row],[Article Commande]],'Catégorie des articles'!A:D,4,0)</f>
        <v>MIX LEGUMES</v>
      </c>
      <c r="G1169" s="38">
        <v>202209</v>
      </c>
      <c r="H1169" s="37" t="str">
        <f>Commandes[[#This Row],[Num CDE]]&amp;Commandes[[#This Row],[AnnéeMois]]</f>
        <v>143337873202209</v>
      </c>
      <c r="I1169" t="str">
        <f>Commandes[[#This Row],[AnnéeMois]]&amp;Commandes[[#This Row],[Famille de Produit]]</f>
        <v>202209MIX LEGUMES</v>
      </c>
      <c r="J1169" s="38">
        <v>202209</v>
      </c>
    </row>
    <row r="1170" spans="1:10" ht="12" customHeight="1" x14ac:dyDescent="0.25">
      <c r="A1170" s="9">
        <v>44808</v>
      </c>
      <c r="B1170" s="10">
        <v>143337873</v>
      </c>
      <c r="C1170" s="3">
        <v>5540246177133</v>
      </c>
      <c r="D1170" s="9">
        <v>44815</v>
      </c>
      <c r="E1170" s="11">
        <v>3898</v>
      </c>
      <c r="F1170" s="30" t="str">
        <f>VLOOKUP(Commandes[[#This Row],[Article Commande]],'Catégorie des articles'!A:D,4,0)</f>
        <v>MIX LEGUMES</v>
      </c>
      <c r="G1170" s="38">
        <v>202209</v>
      </c>
      <c r="H1170" s="37" t="str">
        <f>Commandes[[#This Row],[Num CDE]]&amp;Commandes[[#This Row],[AnnéeMois]]</f>
        <v>143337873202209</v>
      </c>
      <c r="I1170" t="str">
        <f>Commandes[[#This Row],[AnnéeMois]]&amp;Commandes[[#This Row],[Famille de Produit]]</f>
        <v>202209MIX LEGUMES</v>
      </c>
      <c r="J1170" s="38">
        <v>202209</v>
      </c>
    </row>
    <row r="1171" spans="1:10" ht="12" customHeight="1" x14ac:dyDescent="0.25">
      <c r="A1171" s="6">
        <v>44808</v>
      </c>
      <c r="B1171" s="7">
        <v>143337873</v>
      </c>
      <c r="C1171" s="3">
        <v>5540246192148</v>
      </c>
      <c r="D1171" s="6">
        <v>44815</v>
      </c>
      <c r="E1171" s="8">
        <v>11136</v>
      </c>
      <c r="F1171" s="30" t="str">
        <f>VLOOKUP(Commandes[[#This Row],[Article Commande]],'Catégorie des articles'!A:D,4,0)</f>
        <v>MIX LEGUMES</v>
      </c>
      <c r="G1171" s="38">
        <v>202209</v>
      </c>
      <c r="H1171" s="37" t="str">
        <f>Commandes[[#This Row],[Num CDE]]&amp;Commandes[[#This Row],[AnnéeMois]]</f>
        <v>143337873202209</v>
      </c>
      <c r="I1171" t="str">
        <f>Commandes[[#This Row],[AnnéeMois]]&amp;Commandes[[#This Row],[Famille de Produit]]</f>
        <v>202209MIX LEGUMES</v>
      </c>
      <c r="J1171" s="38">
        <v>202209</v>
      </c>
    </row>
    <row r="1172" spans="1:10" ht="12" customHeight="1" x14ac:dyDescent="0.25">
      <c r="A1172" s="6">
        <v>44809</v>
      </c>
      <c r="B1172" s="7">
        <v>143337886</v>
      </c>
      <c r="C1172" s="3">
        <v>5540246171933</v>
      </c>
      <c r="D1172" s="6">
        <v>44811</v>
      </c>
      <c r="E1172" s="8">
        <v>836</v>
      </c>
      <c r="F1172" s="30" t="str">
        <f>VLOOKUP(Commandes[[#This Row],[Article Commande]],'Catégorie des articles'!A:D,4,0)</f>
        <v>CREMERIE</v>
      </c>
      <c r="G1172" s="38">
        <v>202209</v>
      </c>
      <c r="H1172" s="37" t="str">
        <f>Commandes[[#This Row],[Num CDE]]&amp;Commandes[[#This Row],[AnnéeMois]]</f>
        <v>143337886202209</v>
      </c>
      <c r="I1172" t="str">
        <f>Commandes[[#This Row],[AnnéeMois]]&amp;Commandes[[#This Row],[Famille de Produit]]</f>
        <v>202209CREMERIE</v>
      </c>
      <c r="J1172" s="38">
        <v>202209</v>
      </c>
    </row>
    <row r="1173" spans="1:10" ht="12" customHeight="1" x14ac:dyDescent="0.25">
      <c r="A1173" s="9">
        <v>44809</v>
      </c>
      <c r="B1173" s="10">
        <v>143337886</v>
      </c>
      <c r="C1173" s="3">
        <v>5540246187987</v>
      </c>
      <c r="D1173" s="9">
        <v>44811</v>
      </c>
      <c r="E1173" s="11">
        <v>1671</v>
      </c>
      <c r="F1173" s="30" t="str">
        <f>VLOOKUP(Commandes[[#This Row],[Article Commande]],'Catégorie des articles'!A:D,4,0)</f>
        <v>CREMERIE</v>
      </c>
      <c r="G1173" s="38">
        <v>202209</v>
      </c>
      <c r="H1173" s="37" t="str">
        <f>Commandes[[#This Row],[Num CDE]]&amp;Commandes[[#This Row],[AnnéeMois]]</f>
        <v>143337886202209</v>
      </c>
      <c r="I1173" t="str">
        <f>Commandes[[#This Row],[AnnéeMois]]&amp;Commandes[[#This Row],[Famille de Produit]]</f>
        <v>202209CREMERIE</v>
      </c>
      <c r="J1173" s="38">
        <v>202209</v>
      </c>
    </row>
    <row r="1174" spans="1:10" ht="12" customHeight="1" x14ac:dyDescent="0.25">
      <c r="A1174" s="6">
        <v>44809</v>
      </c>
      <c r="B1174" s="7">
        <v>143337886</v>
      </c>
      <c r="C1174" s="3">
        <v>5540246188200</v>
      </c>
      <c r="D1174" s="6">
        <v>44811</v>
      </c>
      <c r="E1174" s="8">
        <v>1485</v>
      </c>
      <c r="F1174" s="30" t="str">
        <f>VLOOKUP(Commandes[[#This Row],[Article Commande]],'Catégorie des articles'!A:D,4,0)</f>
        <v>CREMERIE</v>
      </c>
      <c r="G1174" s="38">
        <v>202209</v>
      </c>
      <c r="H1174" s="37" t="str">
        <f>Commandes[[#This Row],[Num CDE]]&amp;Commandes[[#This Row],[AnnéeMois]]</f>
        <v>143337886202209</v>
      </c>
      <c r="I1174" t="str">
        <f>Commandes[[#This Row],[AnnéeMois]]&amp;Commandes[[#This Row],[Famille de Produit]]</f>
        <v>202209CREMERIE</v>
      </c>
      <c r="J1174" s="38">
        <v>202209</v>
      </c>
    </row>
    <row r="1175" spans="1:10" ht="12" customHeight="1" x14ac:dyDescent="0.25">
      <c r="A1175" s="6">
        <v>44809</v>
      </c>
      <c r="B1175" s="7">
        <v>143337915</v>
      </c>
      <c r="C1175" s="3">
        <v>5540246190727</v>
      </c>
      <c r="D1175" s="6">
        <v>44830</v>
      </c>
      <c r="E1175" s="8">
        <v>877</v>
      </c>
      <c r="F1175" s="30" t="str">
        <f>VLOOKUP(Commandes[[#This Row],[Article Commande]],'Catégorie des articles'!A:D,4,0)</f>
        <v>BOULANGERIE</v>
      </c>
      <c r="G1175" s="38">
        <v>202209</v>
      </c>
      <c r="H1175" s="37" t="str">
        <f>Commandes[[#This Row],[Num CDE]]&amp;Commandes[[#This Row],[AnnéeMois]]</f>
        <v>143337915202209</v>
      </c>
      <c r="I1175" t="str">
        <f>Commandes[[#This Row],[AnnéeMois]]&amp;Commandes[[#This Row],[Famille de Produit]]</f>
        <v>202209BOULANGERIE</v>
      </c>
      <c r="J1175" s="38">
        <v>202209</v>
      </c>
    </row>
    <row r="1176" spans="1:10" ht="12" customHeight="1" x14ac:dyDescent="0.25">
      <c r="A1176" s="6">
        <v>44809</v>
      </c>
      <c r="B1176" s="7">
        <v>143337920</v>
      </c>
      <c r="C1176" s="3">
        <v>5540246194632</v>
      </c>
      <c r="D1176" s="6">
        <v>44819</v>
      </c>
      <c r="E1176" s="8">
        <v>1504</v>
      </c>
      <c r="F1176" s="30" t="str">
        <f>VLOOKUP(Commandes[[#This Row],[Article Commande]],'Catégorie des articles'!A:D,4,0)</f>
        <v>BOULANGERIE</v>
      </c>
      <c r="G1176" s="38">
        <v>202209</v>
      </c>
      <c r="H1176" s="37" t="str">
        <f>Commandes[[#This Row],[Num CDE]]&amp;Commandes[[#This Row],[AnnéeMois]]</f>
        <v>143337920202209</v>
      </c>
      <c r="I1176" t="str">
        <f>Commandes[[#This Row],[AnnéeMois]]&amp;Commandes[[#This Row],[Famille de Produit]]</f>
        <v>202209BOULANGERIE</v>
      </c>
      <c r="J1176" s="38">
        <v>202209</v>
      </c>
    </row>
    <row r="1177" spans="1:10" ht="12" customHeight="1" x14ac:dyDescent="0.25">
      <c r="A1177" s="9">
        <v>44809</v>
      </c>
      <c r="B1177" s="10">
        <v>143337920</v>
      </c>
      <c r="C1177" s="3">
        <v>5540246195250</v>
      </c>
      <c r="D1177" s="9">
        <v>44819</v>
      </c>
      <c r="E1177" s="11">
        <v>335</v>
      </c>
      <c r="F1177" s="30" t="str">
        <f>VLOOKUP(Commandes[[#This Row],[Article Commande]],'Catégorie des articles'!A:D,4,0)</f>
        <v>BOULANGERIE</v>
      </c>
      <c r="G1177" s="38">
        <v>202209</v>
      </c>
      <c r="H1177" s="37" t="str">
        <f>Commandes[[#This Row],[Num CDE]]&amp;Commandes[[#This Row],[AnnéeMois]]</f>
        <v>143337920202209</v>
      </c>
      <c r="I1177" t="str">
        <f>Commandes[[#This Row],[AnnéeMois]]&amp;Commandes[[#This Row],[Famille de Produit]]</f>
        <v>202209BOULANGERIE</v>
      </c>
      <c r="J1177" s="38">
        <v>202209</v>
      </c>
    </row>
    <row r="1178" spans="1:10" ht="12" customHeight="1" x14ac:dyDescent="0.25">
      <c r="A1178" s="9">
        <v>44809</v>
      </c>
      <c r="B1178" s="10">
        <v>143337926</v>
      </c>
      <c r="C1178" s="3">
        <v>5540246181061</v>
      </c>
      <c r="D1178" s="9">
        <v>44823</v>
      </c>
      <c r="E1178" s="11">
        <v>804</v>
      </c>
      <c r="F1178" s="30" t="str">
        <f>VLOOKUP(Commandes[[#This Row],[Article Commande]],'Catégorie des articles'!A:D,4,0)</f>
        <v>VOLAILLE</v>
      </c>
      <c r="G1178" s="38">
        <v>202209</v>
      </c>
      <c r="H1178" s="37" t="str">
        <f>Commandes[[#This Row],[Num CDE]]&amp;Commandes[[#This Row],[AnnéeMois]]</f>
        <v>143337926202209</v>
      </c>
      <c r="I1178" t="str">
        <f>Commandes[[#This Row],[AnnéeMois]]&amp;Commandes[[#This Row],[Famille de Produit]]</f>
        <v>202209VOLAILLE</v>
      </c>
      <c r="J1178" s="38">
        <v>202209</v>
      </c>
    </row>
    <row r="1179" spans="1:10" ht="12" customHeight="1" x14ac:dyDescent="0.25">
      <c r="A1179" s="6">
        <v>44809</v>
      </c>
      <c r="B1179" s="7">
        <v>143337926</v>
      </c>
      <c r="C1179" s="3">
        <v>5540246183547</v>
      </c>
      <c r="D1179" s="6">
        <v>44823</v>
      </c>
      <c r="E1179" s="8">
        <v>6844</v>
      </c>
      <c r="F1179" s="30" t="str">
        <f>VLOOKUP(Commandes[[#This Row],[Article Commande]],'Catégorie des articles'!A:D,4,0)</f>
        <v>VOLAILLE</v>
      </c>
      <c r="G1179" s="38">
        <v>202209</v>
      </c>
      <c r="H1179" s="37" t="str">
        <f>Commandes[[#This Row],[Num CDE]]&amp;Commandes[[#This Row],[AnnéeMois]]</f>
        <v>143337926202209</v>
      </c>
      <c r="I1179" t="str">
        <f>Commandes[[#This Row],[AnnéeMois]]&amp;Commandes[[#This Row],[Famille de Produit]]</f>
        <v>202209VOLAILLE</v>
      </c>
      <c r="J1179" s="38">
        <v>202209</v>
      </c>
    </row>
    <row r="1180" spans="1:10" ht="12" customHeight="1" x14ac:dyDescent="0.25">
      <c r="A1180" s="9">
        <v>44809</v>
      </c>
      <c r="B1180" s="10">
        <v>143337926</v>
      </c>
      <c r="C1180" s="3">
        <v>5540246185278</v>
      </c>
      <c r="D1180" s="9">
        <v>44823</v>
      </c>
      <c r="E1180" s="11">
        <v>374</v>
      </c>
      <c r="F1180" s="30" t="str">
        <f>VLOOKUP(Commandes[[#This Row],[Article Commande]],'Catégorie des articles'!A:D,4,0)</f>
        <v>VOLAILLE</v>
      </c>
      <c r="G1180" s="38">
        <v>202209</v>
      </c>
      <c r="H1180" s="37" t="str">
        <f>Commandes[[#This Row],[Num CDE]]&amp;Commandes[[#This Row],[AnnéeMois]]</f>
        <v>143337926202209</v>
      </c>
      <c r="I1180" t="str">
        <f>Commandes[[#This Row],[AnnéeMois]]&amp;Commandes[[#This Row],[Famille de Produit]]</f>
        <v>202209VOLAILLE</v>
      </c>
      <c r="J1180" s="38">
        <v>202209</v>
      </c>
    </row>
    <row r="1181" spans="1:10" ht="12" customHeight="1" x14ac:dyDescent="0.25">
      <c r="A1181" s="9">
        <v>44810</v>
      </c>
      <c r="B1181" s="10">
        <v>143337929</v>
      </c>
      <c r="C1181" s="3">
        <v>5540246172978</v>
      </c>
      <c r="D1181" s="9">
        <v>44812</v>
      </c>
      <c r="E1181" s="11">
        <v>836</v>
      </c>
      <c r="F1181" s="30" t="str">
        <f>VLOOKUP(Commandes[[#This Row],[Article Commande]],'Catégorie des articles'!A:D,4,0)</f>
        <v>CREMERIE</v>
      </c>
      <c r="G1181" s="38">
        <v>202209</v>
      </c>
      <c r="H1181" s="37" t="str">
        <f>Commandes[[#This Row],[Num CDE]]&amp;Commandes[[#This Row],[AnnéeMois]]</f>
        <v>143337929202209</v>
      </c>
      <c r="I1181" t="str">
        <f>Commandes[[#This Row],[AnnéeMois]]&amp;Commandes[[#This Row],[Famille de Produit]]</f>
        <v>202209CREMERIE</v>
      </c>
      <c r="J1181" s="38">
        <v>202209</v>
      </c>
    </row>
    <row r="1182" spans="1:10" ht="12" customHeight="1" x14ac:dyDescent="0.25">
      <c r="A1182" s="9">
        <v>44810</v>
      </c>
      <c r="B1182" s="10">
        <v>143337929</v>
      </c>
      <c r="C1182" s="3">
        <v>5540246176699</v>
      </c>
      <c r="D1182" s="9">
        <v>44812</v>
      </c>
      <c r="E1182" s="11">
        <v>2088</v>
      </c>
      <c r="F1182" s="30" t="str">
        <f>VLOOKUP(Commandes[[#This Row],[Article Commande]],'Catégorie des articles'!A:D,4,0)</f>
        <v>CREMERIE</v>
      </c>
      <c r="G1182" s="38">
        <v>202209</v>
      </c>
      <c r="H1182" s="37" t="str">
        <f>Commandes[[#This Row],[Num CDE]]&amp;Commandes[[#This Row],[AnnéeMois]]</f>
        <v>143337929202209</v>
      </c>
      <c r="I1182" t="str">
        <f>Commandes[[#This Row],[AnnéeMois]]&amp;Commandes[[#This Row],[Famille de Produit]]</f>
        <v>202209CREMERIE</v>
      </c>
      <c r="J1182" s="38">
        <v>202209</v>
      </c>
    </row>
    <row r="1183" spans="1:10" ht="12" customHeight="1" x14ac:dyDescent="0.25">
      <c r="A1183" s="6">
        <v>44810</v>
      </c>
      <c r="B1183" s="7">
        <v>143337929</v>
      </c>
      <c r="C1183" s="3">
        <v>5540246188175</v>
      </c>
      <c r="D1183" s="6">
        <v>44812</v>
      </c>
      <c r="E1183" s="8">
        <v>279</v>
      </c>
      <c r="F1183" s="30" t="str">
        <f>VLOOKUP(Commandes[[#This Row],[Article Commande]],'Catégorie des articles'!A:D,4,0)</f>
        <v>CREMERIE</v>
      </c>
      <c r="G1183" s="38">
        <v>202209</v>
      </c>
      <c r="H1183" s="37" t="str">
        <f>Commandes[[#This Row],[Num CDE]]&amp;Commandes[[#This Row],[AnnéeMois]]</f>
        <v>143337929202209</v>
      </c>
      <c r="I1183" t="str">
        <f>Commandes[[#This Row],[AnnéeMois]]&amp;Commandes[[#This Row],[Famille de Produit]]</f>
        <v>202209CREMERIE</v>
      </c>
      <c r="J1183" s="38">
        <v>202209</v>
      </c>
    </row>
    <row r="1184" spans="1:10" ht="12" customHeight="1" x14ac:dyDescent="0.25">
      <c r="A1184" s="6">
        <v>44810</v>
      </c>
      <c r="B1184" s="7">
        <v>143337931</v>
      </c>
      <c r="C1184" s="3">
        <v>5540246176295</v>
      </c>
      <c r="D1184" s="6">
        <v>44812</v>
      </c>
      <c r="E1184" s="8">
        <v>5940</v>
      </c>
      <c r="F1184" s="30" t="str">
        <f>VLOOKUP(Commandes[[#This Row],[Article Commande]],'Catégorie des articles'!A:D,4,0)</f>
        <v>CREMERIE</v>
      </c>
      <c r="G1184" s="38">
        <v>202209</v>
      </c>
      <c r="H1184" s="37" t="str">
        <f>Commandes[[#This Row],[Num CDE]]&amp;Commandes[[#This Row],[AnnéeMois]]</f>
        <v>143337931202209</v>
      </c>
      <c r="I1184" t="str">
        <f>Commandes[[#This Row],[AnnéeMois]]&amp;Commandes[[#This Row],[Famille de Produit]]</f>
        <v>202209CREMERIE</v>
      </c>
      <c r="J1184" s="38">
        <v>202209</v>
      </c>
    </row>
    <row r="1185" spans="1:10" ht="12" customHeight="1" x14ac:dyDescent="0.25">
      <c r="A1185" s="6">
        <v>44811</v>
      </c>
      <c r="B1185" s="7">
        <v>143337954</v>
      </c>
      <c r="C1185" s="3">
        <v>5540246176699</v>
      </c>
      <c r="D1185" s="6">
        <v>44815</v>
      </c>
      <c r="E1185" s="8">
        <v>2088</v>
      </c>
      <c r="F1185" s="30" t="str">
        <f>VLOOKUP(Commandes[[#This Row],[Article Commande]],'Catégorie des articles'!A:D,4,0)</f>
        <v>CREMERIE</v>
      </c>
      <c r="G1185" s="38">
        <v>202209</v>
      </c>
      <c r="H1185" s="37" t="str">
        <f>Commandes[[#This Row],[Num CDE]]&amp;Commandes[[#This Row],[AnnéeMois]]</f>
        <v>143337954202209</v>
      </c>
      <c r="I1185" t="str">
        <f>Commandes[[#This Row],[AnnéeMois]]&amp;Commandes[[#This Row],[Famille de Produit]]</f>
        <v>202209CREMERIE</v>
      </c>
      <c r="J1185" s="38">
        <v>202209</v>
      </c>
    </row>
    <row r="1186" spans="1:10" ht="12" customHeight="1" x14ac:dyDescent="0.25">
      <c r="A1186" s="9">
        <v>44811</v>
      </c>
      <c r="B1186" s="10">
        <v>143337954</v>
      </c>
      <c r="C1186" s="3">
        <v>5540246188175</v>
      </c>
      <c r="D1186" s="9">
        <v>44815</v>
      </c>
      <c r="E1186" s="11">
        <v>232</v>
      </c>
      <c r="F1186" s="30" t="str">
        <f>VLOOKUP(Commandes[[#This Row],[Article Commande]],'Catégorie des articles'!A:D,4,0)</f>
        <v>CREMERIE</v>
      </c>
      <c r="G1186" s="38">
        <v>202209</v>
      </c>
      <c r="H1186" s="37" t="str">
        <f>Commandes[[#This Row],[Num CDE]]&amp;Commandes[[#This Row],[AnnéeMois]]</f>
        <v>143337954202209</v>
      </c>
      <c r="I1186" t="str">
        <f>Commandes[[#This Row],[AnnéeMois]]&amp;Commandes[[#This Row],[Famille de Produit]]</f>
        <v>202209CREMERIE</v>
      </c>
      <c r="J1186" s="38">
        <v>202209</v>
      </c>
    </row>
    <row r="1187" spans="1:10" ht="12" customHeight="1" x14ac:dyDescent="0.25">
      <c r="A1187" s="6">
        <v>44811</v>
      </c>
      <c r="B1187" s="7">
        <v>143337955</v>
      </c>
      <c r="C1187" s="3">
        <v>5540246171933</v>
      </c>
      <c r="D1187" s="6">
        <v>44815</v>
      </c>
      <c r="E1187" s="8">
        <v>557</v>
      </c>
      <c r="F1187" s="30" t="str">
        <f>VLOOKUP(Commandes[[#This Row],[Article Commande]],'Catégorie des articles'!A:D,4,0)</f>
        <v>CREMERIE</v>
      </c>
      <c r="G1187" s="38">
        <v>202209</v>
      </c>
      <c r="H1187" s="37" t="str">
        <f>Commandes[[#This Row],[Num CDE]]&amp;Commandes[[#This Row],[AnnéeMois]]</f>
        <v>143337955202209</v>
      </c>
      <c r="I1187" t="str">
        <f>Commandes[[#This Row],[AnnéeMois]]&amp;Commandes[[#This Row],[Famille de Produit]]</f>
        <v>202209CREMERIE</v>
      </c>
      <c r="J1187" s="38">
        <v>202209</v>
      </c>
    </row>
    <row r="1188" spans="1:10" ht="12" customHeight="1" x14ac:dyDescent="0.25">
      <c r="A1188" s="6">
        <v>44811</v>
      </c>
      <c r="B1188" s="7">
        <v>143337955</v>
      </c>
      <c r="C1188" s="3">
        <v>5540246176295</v>
      </c>
      <c r="D1188" s="6">
        <v>44815</v>
      </c>
      <c r="E1188" s="8">
        <v>4455</v>
      </c>
      <c r="F1188" s="30" t="str">
        <f>VLOOKUP(Commandes[[#This Row],[Article Commande]],'Catégorie des articles'!A:D,4,0)</f>
        <v>CREMERIE</v>
      </c>
      <c r="G1188" s="38">
        <v>202209</v>
      </c>
      <c r="H1188" s="37" t="str">
        <f>Commandes[[#This Row],[Num CDE]]&amp;Commandes[[#This Row],[AnnéeMois]]</f>
        <v>143337955202209</v>
      </c>
      <c r="I1188" t="str">
        <f>Commandes[[#This Row],[AnnéeMois]]&amp;Commandes[[#This Row],[Famille de Produit]]</f>
        <v>202209CREMERIE</v>
      </c>
      <c r="J1188" s="38">
        <v>202209</v>
      </c>
    </row>
    <row r="1189" spans="1:10" ht="12" customHeight="1" x14ac:dyDescent="0.25">
      <c r="A1189" s="6">
        <v>44811</v>
      </c>
      <c r="B1189" s="7">
        <v>143337955</v>
      </c>
      <c r="C1189" s="3">
        <v>5540246187987</v>
      </c>
      <c r="D1189" s="6">
        <v>44815</v>
      </c>
      <c r="E1189" s="8">
        <v>4455</v>
      </c>
      <c r="F1189" s="30" t="str">
        <f>VLOOKUP(Commandes[[#This Row],[Article Commande]],'Catégorie des articles'!A:D,4,0)</f>
        <v>CREMERIE</v>
      </c>
      <c r="G1189" s="38">
        <v>202209</v>
      </c>
      <c r="H1189" s="37" t="str">
        <f>Commandes[[#This Row],[Num CDE]]&amp;Commandes[[#This Row],[AnnéeMois]]</f>
        <v>143337955202209</v>
      </c>
      <c r="I1189" t="str">
        <f>Commandes[[#This Row],[AnnéeMois]]&amp;Commandes[[#This Row],[Famille de Produit]]</f>
        <v>202209CREMERIE</v>
      </c>
      <c r="J1189" s="38">
        <v>202209</v>
      </c>
    </row>
    <row r="1190" spans="1:10" ht="12" customHeight="1" x14ac:dyDescent="0.25">
      <c r="A1190" s="6">
        <v>44811</v>
      </c>
      <c r="B1190" s="7">
        <v>143337959</v>
      </c>
      <c r="C1190" s="3">
        <v>5540246188224</v>
      </c>
      <c r="D1190" s="6">
        <v>44824</v>
      </c>
      <c r="E1190" s="8">
        <v>1207</v>
      </c>
      <c r="F1190" s="30" t="str">
        <f>VLOOKUP(Commandes[[#This Row],[Article Commande]],'Catégorie des articles'!A:D,4,0)</f>
        <v>VOLAILLE</v>
      </c>
      <c r="G1190" s="38">
        <v>202209</v>
      </c>
      <c r="H1190" s="37" t="str">
        <f>Commandes[[#This Row],[Num CDE]]&amp;Commandes[[#This Row],[AnnéeMois]]</f>
        <v>143337959202209</v>
      </c>
      <c r="I1190" t="str">
        <f>Commandes[[#This Row],[AnnéeMois]]&amp;Commandes[[#This Row],[Famille de Produit]]</f>
        <v>202209VOLAILLE</v>
      </c>
      <c r="J1190" s="38">
        <v>202209</v>
      </c>
    </row>
    <row r="1191" spans="1:10" ht="12" customHeight="1" x14ac:dyDescent="0.25">
      <c r="A1191" s="9">
        <v>44811</v>
      </c>
      <c r="B1191" s="10">
        <v>143337964</v>
      </c>
      <c r="C1191" s="3">
        <v>5540246183844</v>
      </c>
      <c r="D1191" s="9">
        <v>44824</v>
      </c>
      <c r="E1191" s="11">
        <v>47</v>
      </c>
      <c r="F1191" s="30" t="str">
        <f>VLOOKUP(Commandes[[#This Row],[Article Commande]],'Catégorie des articles'!A:D,4,0)</f>
        <v>BOULANGERIE</v>
      </c>
      <c r="G1191" s="38">
        <v>202209</v>
      </c>
      <c r="H1191" s="37" t="str">
        <f>Commandes[[#This Row],[Num CDE]]&amp;Commandes[[#This Row],[AnnéeMois]]</f>
        <v>143337964202209</v>
      </c>
      <c r="I1191" t="str">
        <f>Commandes[[#This Row],[AnnéeMois]]&amp;Commandes[[#This Row],[Famille de Produit]]</f>
        <v>202209BOULANGERIE</v>
      </c>
      <c r="J1191" s="38">
        <v>202209</v>
      </c>
    </row>
    <row r="1192" spans="1:10" ht="12" customHeight="1" x14ac:dyDescent="0.25">
      <c r="A1192" s="6">
        <v>44811</v>
      </c>
      <c r="B1192" s="7">
        <v>143337964</v>
      </c>
      <c r="C1192" s="3">
        <v>5540246194467</v>
      </c>
      <c r="D1192" s="6">
        <v>44824</v>
      </c>
      <c r="E1192" s="8">
        <v>28509</v>
      </c>
      <c r="F1192" s="30" t="str">
        <f>VLOOKUP(Commandes[[#This Row],[Article Commande]],'Catégorie des articles'!A:D,4,0)</f>
        <v>BOULANGERIE</v>
      </c>
      <c r="G1192" s="38">
        <v>202209</v>
      </c>
      <c r="H1192" s="37" t="str">
        <f>Commandes[[#This Row],[Num CDE]]&amp;Commandes[[#This Row],[AnnéeMois]]</f>
        <v>143337964202209</v>
      </c>
      <c r="I1192" t="str">
        <f>Commandes[[#This Row],[AnnéeMois]]&amp;Commandes[[#This Row],[Famille de Produit]]</f>
        <v>202209BOULANGERIE</v>
      </c>
      <c r="J1192" s="38">
        <v>202209</v>
      </c>
    </row>
    <row r="1193" spans="1:10" ht="12" customHeight="1" x14ac:dyDescent="0.25">
      <c r="A1193" s="6">
        <v>44812</v>
      </c>
      <c r="B1193" s="7">
        <v>143337991</v>
      </c>
      <c r="C1193" s="3">
        <v>5540246171933</v>
      </c>
      <c r="D1193" s="6">
        <v>44816</v>
      </c>
      <c r="E1193" s="8">
        <v>557</v>
      </c>
      <c r="F1193" s="30" t="str">
        <f>VLOOKUP(Commandes[[#This Row],[Article Commande]],'Catégorie des articles'!A:D,4,0)</f>
        <v>CREMERIE</v>
      </c>
      <c r="G1193" s="38">
        <v>202209</v>
      </c>
      <c r="H1193" s="37" t="str">
        <f>Commandes[[#This Row],[Num CDE]]&amp;Commandes[[#This Row],[AnnéeMois]]</f>
        <v>143337991202209</v>
      </c>
      <c r="I1193" t="str">
        <f>Commandes[[#This Row],[AnnéeMois]]&amp;Commandes[[#This Row],[Famille de Produit]]</f>
        <v>202209CREMERIE</v>
      </c>
      <c r="J1193" s="38">
        <v>202209</v>
      </c>
    </row>
    <row r="1194" spans="1:10" ht="12" customHeight="1" x14ac:dyDescent="0.25">
      <c r="A1194" s="6">
        <v>44812</v>
      </c>
      <c r="B1194" s="7">
        <v>143337995</v>
      </c>
      <c r="C1194" s="3">
        <v>5540246183130</v>
      </c>
      <c r="D1194" s="6">
        <v>44816</v>
      </c>
      <c r="E1194" s="8">
        <v>1128</v>
      </c>
      <c r="F1194" s="30" t="str">
        <f>VLOOKUP(Commandes[[#This Row],[Article Commande]],'Catégorie des articles'!A:D,4,0)</f>
        <v>MIX LEGUMES</v>
      </c>
      <c r="G1194" s="38">
        <v>202209</v>
      </c>
      <c r="H1194" s="37" t="str">
        <f>Commandes[[#This Row],[Num CDE]]&amp;Commandes[[#This Row],[AnnéeMois]]</f>
        <v>143337995202209</v>
      </c>
      <c r="I1194" t="str">
        <f>Commandes[[#This Row],[AnnéeMois]]&amp;Commandes[[#This Row],[Famille de Produit]]</f>
        <v>202209MIX LEGUMES</v>
      </c>
      <c r="J1194" s="38">
        <v>202209</v>
      </c>
    </row>
    <row r="1195" spans="1:10" ht="12" customHeight="1" x14ac:dyDescent="0.25">
      <c r="A1195" s="9">
        <v>44812</v>
      </c>
      <c r="B1195" s="10">
        <v>143337996</v>
      </c>
      <c r="C1195" s="3">
        <v>5540246185429</v>
      </c>
      <c r="D1195" s="9">
        <v>44817</v>
      </c>
      <c r="E1195" s="11">
        <v>168</v>
      </c>
      <c r="F1195" s="30" t="str">
        <f>VLOOKUP(Commandes[[#This Row],[Article Commande]],'Catégorie des articles'!A:D,4,0)</f>
        <v>CREMERIE</v>
      </c>
      <c r="G1195" s="38">
        <v>202209</v>
      </c>
      <c r="H1195" s="37" t="str">
        <f>Commandes[[#This Row],[Num CDE]]&amp;Commandes[[#This Row],[AnnéeMois]]</f>
        <v>143337996202209</v>
      </c>
      <c r="I1195" t="str">
        <f>Commandes[[#This Row],[AnnéeMois]]&amp;Commandes[[#This Row],[Famille de Produit]]</f>
        <v>202209CREMERIE</v>
      </c>
      <c r="J1195" s="38">
        <v>202209</v>
      </c>
    </row>
    <row r="1196" spans="1:10" ht="12" customHeight="1" x14ac:dyDescent="0.25">
      <c r="A1196" s="6">
        <v>44812</v>
      </c>
      <c r="B1196" s="7">
        <v>143337996</v>
      </c>
      <c r="C1196" s="3">
        <v>5540246186325</v>
      </c>
      <c r="D1196" s="6">
        <v>44817</v>
      </c>
      <c r="E1196" s="8">
        <v>140</v>
      </c>
      <c r="F1196" s="30" t="str">
        <f>VLOOKUP(Commandes[[#This Row],[Article Commande]],'Catégorie des articles'!A:D,4,0)</f>
        <v>CREMERIE</v>
      </c>
      <c r="G1196" s="38">
        <v>202209</v>
      </c>
      <c r="H1196" s="37" t="str">
        <f>Commandes[[#This Row],[Num CDE]]&amp;Commandes[[#This Row],[AnnéeMois]]</f>
        <v>143337996202209</v>
      </c>
      <c r="I1196" t="str">
        <f>Commandes[[#This Row],[AnnéeMois]]&amp;Commandes[[#This Row],[Famille de Produit]]</f>
        <v>202209CREMERIE</v>
      </c>
      <c r="J1196" s="38">
        <v>202209</v>
      </c>
    </row>
    <row r="1197" spans="1:10" ht="12" customHeight="1" x14ac:dyDescent="0.25">
      <c r="A1197" s="9">
        <v>44812</v>
      </c>
      <c r="B1197" s="10">
        <v>143337997</v>
      </c>
      <c r="C1197" s="3">
        <v>5540246174095</v>
      </c>
      <c r="D1197" s="9">
        <v>44819</v>
      </c>
      <c r="E1197" s="11">
        <v>70</v>
      </c>
      <c r="F1197" s="30" t="str">
        <f>VLOOKUP(Commandes[[#This Row],[Article Commande]],'Catégorie des articles'!A:D,4,0)</f>
        <v>CREMERIE</v>
      </c>
      <c r="G1197" s="38">
        <v>202209</v>
      </c>
      <c r="H1197" s="37" t="str">
        <f>Commandes[[#This Row],[Num CDE]]&amp;Commandes[[#This Row],[AnnéeMois]]</f>
        <v>143337997202209</v>
      </c>
      <c r="I1197" t="str">
        <f>Commandes[[#This Row],[AnnéeMois]]&amp;Commandes[[#This Row],[Famille de Produit]]</f>
        <v>202209CREMERIE</v>
      </c>
      <c r="J1197" s="38">
        <v>202209</v>
      </c>
    </row>
    <row r="1198" spans="1:10" ht="12" customHeight="1" x14ac:dyDescent="0.25">
      <c r="A1198" s="6">
        <v>44812</v>
      </c>
      <c r="B1198" s="7">
        <v>143337997</v>
      </c>
      <c r="C1198" s="3">
        <v>5540246175049</v>
      </c>
      <c r="D1198" s="6">
        <v>44819</v>
      </c>
      <c r="E1198" s="8">
        <v>418</v>
      </c>
      <c r="F1198" s="30" t="str">
        <f>VLOOKUP(Commandes[[#This Row],[Article Commande]],'Catégorie des articles'!A:D,4,0)</f>
        <v>CREMERIE</v>
      </c>
      <c r="G1198" s="38">
        <v>202209</v>
      </c>
      <c r="H1198" s="37" t="str">
        <f>Commandes[[#This Row],[Num CDE]]&amp;Commandes[[#This Row],[AnnéeMois]]</f>
        <v>143337997202209</v>
      </c>
      <c r="I1198" t="str">
        <f>Commandes[[#This Row],[AnnéeMois]]&amp;Commandes[[#This Row],[Famille de Produit]]</f>
        <v>202209CREMERIE</v>
      </c>
      <c r="J1198" s="38">
        <v>202209</v>
      </c>
    </row>
    <row r="1199" spans="1:10" ht="12" customHeight="1" x14ac:dyDescent="0.25">
      <c r="A1199" s="6">
        <v>44812</v>
      </c>
      <c r="B1199" s="7">
        <v>143338003</v>
      </c>
      <c r="C1199" s="3">
        <v>5540246173906</v>
      </c>
      <c r="D1199" s="6">
        <v>44823</v>
      </c>
      <c r="E1199" s="8">
        <v>817</v>
      </c>
      <c r="F1199" s="30" t="str">
        <f>VLOOKUP(Commandes[[#This Row],[Article Commande]],'Catégorie des articles'!A:D,4,0)</f>
        <v>VOLAILLE</v>
      </c>
      <c r="G1199" s="38">
        <v>202209</v>
      </c>
      <c r="H1199" s="37" t="str">
        <f>Commandes[[#This Row],[Num CDE]]&amp;Commandes[[#This Row],[AnnéeMois]]</f>
        <v>143338003202209</v>
      </c>
      <c r="I1199" t="str">
        <f>Commandes[[#This Row],[AnnéeMois]]&amp;Commandes[[#This Row],[Famille de Produit]]</f>
        <v>202209VOLAILLE</v>
      </c>
      <c r="J1199" s="38">
        <v>202209</v>
      </c>
    </row>
    <row r="1200" spans="1:10" ht="12" customHeight="1" x14ac:dyDescent="0.25">
      <c r="A1200" s="9">
        <v>44812</v>
      </c>
      <c r="B1200" s="10">
        <v>143338003</v>
      </c>
      <c r="C1200" s="3">
        <v>5540246181016</v>
      </c>
      <c r="D1200" s="9">
        <v>44823</v>
      </c>
      <c r="E1200" s="11">
        <v>3564</v>
      </c>
      <c r="F1200" s="30" t="str">
        <f>VLOOKUP(Commandes[[#This Row],[Article Commande]],'Catégorie des articles'!A:D,4,0)</f>
        <v>VOLAILLE</v>
      </c>
      <c r="G1200" s="38">
        <v>202209</v>
      </c>
      <c r="H1200" s="37" t="str">
        <f>Commandes[[#This Row],[Num CDE]]&amp;Commandes[[#This Row],[AnnéeMois]]</f>
        <v>143338003202209</v>
      </c>
      <c r="I1200" t="str">
        <f>Commandes[[#This Row],[AnnéeMois]]&amp;Commandes[[#This Row],[Famille de Produit]]</f>
        <v>202209VOLAILLE</v>
      </c>
      <c r="J1200" s="38">
        <v>202209</v>
      </c>
    </row>
    <row r="1201" spans="1:10" ht="12" customHeight="1" x14ac:dyDescent="0.25">
      <c r="A1201" s="6">
        <v>44815</v>
      </c>
      <c r="B1201" s="7">
        <v>143348010</v>
      </c>
      <c r="C1201" s="3">
        <v>5540246171933</v>
      </c>
      <c r="D1201" s="6">
        <v>44817</v>
      </c>
      <c r="E1201" s="8">
        <v>1114</v>
      </c>
      <c r="F1201" s="30" t="str">
        <f>VLOOKUP(Commandes[[#This Row],[Article Commande]],'Catégorie des articles'!A:D,4,0)</f>
        <v>CREMERIE</v>
      </c>
      <c r="G1201" s="38">
        <v>202209</v>
      </c>
      <c r="H1201" s="37" t="str">
        <f>Commandes[[#This Row],[Num CDE]]&amp;Commandes[[#This Row],[AnnéeMois]]</f>
        <v>143348010202209</v>
      </c>
      <c r="I1201" t="str">
        <f>Commandes[[#This Row],[AnnéeMois]]&amp;Commandes[[#This Row],[Famille de Produit]]</f>
        <v>202209CREMERIE</v>
      </c>
      <c r="J1201" s="38">
        <v>202209</v>
      </c>
    </row>
    <row r="1202" spans="1:10" ht="12" customHeight="1" x14ac:dyDescent="0.25">
      <c r="A1202" s="9">
        <v>44815</v>
      </c>
      <c r="B1202" s="10">
        <v>143348010</v>
      </c>
      <c r="C1202" s="3">
        <v>5540246176294</v>
      </c>
      <c r="D1202" s="9">
        <v>44817</v>
      </c>
      <c r="E1202" s="11">
        <v>743</v>
      </c>
      <c r="F1202" s="30" t="str">
        <f>VLOOKUP(Commandes[[#This Row],[Article Commande]],'Catégorie des articles'!A:D,4,0)</f>
        <v>CREMERIE</v>
      </c>
      <c r="G1202" s="38">
        <v>202209</v>
      </c>
      <c r="H1202" s="37" t="str">
        <f>Commandes[[#This Row],[Num CDE]]&amp;Commandes[[#This Row],[AnnéeMois]]</f>
        <v>143348010202209</v>
      </c>
      <c r="I1202" t="str">
        <f>Commandes[[#This Row],[AnnéeMois]]&amp;Commandes[[#This Row],[Famille de Produit]]</f>
        <v>202209CREMERIE</v>
      </c>
      <c r="J1202" s="38">
        <v>202209</v>
      </c>
    </row>
    <row r="1203" spans="1:10" ht="12" customHeight="1" x14ac:dyDescent="0.25">
      <c r="A1203" s="6">
        <v>44815</v>
      </c>
      <c r="B1203" s="7">
        <v>143348010</v>
      </c>
      <c r="C1203" s="3">
        <v>5540246176295</v>
      </c>
      <c r="D1203" s="6">
        <v>44817</v>
      </c>
      <c r="E1203" s="8">
        <v>7424</v>
      </c>
      <c r="F1203" s="30" t="str">
        <f>VLOOKUP(Commandes[[#This Row],[Article Commande]],'Catégorie des articles'!A:D,4,0)</f>
        <v>CREMERIE</v>
      </c>
      <c r="G1203" s="38">
        <v>202209</v>
      </c>
      <c r="H1203" s="37" t="str">
        <f>Commandes[[#This Row],[Num CDE]]&amp;Commandes[[#This Row],[AnnéeMois]]</f>
        <v>143348010202209</v>
      </c>
      <c r="I1203" t="str">
        <f>Commandes[[#This Row],[AnnéeMois]]&amp;Commandes[[#This Row],[Famille de Produit]]</f>
        <v>202209CREMERIE</v>
      </c>
      <c r="J1203" s="38">
        <v>202209</v>
      </c>
    </row>
    <row r="1204" spans="1:10" ht="12" customHeight="1" x14ac:dyDescent="0.25">
      <c r="A1204" s="9">
        <v>44815</v>
      </c>
      <c r="B1204" s="10">
        <v>143348010</v>
      </c>
      <c r="C1204" s="3">
        <v>5540246187987</v>
      </c>
      <c r="D1204" s="9">
        <v>44817</v>
      </c>
      <c r="E1204" s="11">
        <v>2228</v>
      </c>
      <c r="F1204" s="30" t="str">
        <f>VLOOKUP(Commandes[[#This Row],[Article Commande]],'Catégorie des articles'!A:D,4,0)</f>
        <v>CREMERIE</v>
      </c>
      <c r="G1204" s="38">
        <v>202209</v>
      </c>
      <c r="H1204" s="37" t="str">
        <f>Commandes[[#This Row],[Num CDE]]&amp;Commandes[[#This Row],[AnnéeMois]]</f>
        <v>143348010202209</v>
      </c>
      <c r="I1204" t="str">
        <f>Commandes[[#This Row],[AnnéeMois]]&amp;Commandes[[#This Row],[Famille de Produit]]</f>
        <v>202209CREMERIE</v>
      </c>
      <c r="J1204" s="38">
        <v>202209</v>
      </c>
    </row>
    <row r="1205" spans="1:10" ht="12" customHeight="1" x14ac:dyDescent="0.25">
      <c r="A1205" s="6">
        <v>44815</v>
      </c>
      <c r="B1205" s="7">
        <v>143348010</v>
      </c>
      <c r="C1205" s="3">
        <v>5540246188200</v>
      </c>
      <c r="D1205" s="6">
        <v>44817</v>
      </c>
      <c r="E1205" s="8">
        <v>1485</v>
      </c>
      <c r="F1205" s="30" t="str">
        <f>VLOOKUP(Commandes[[#This Row],[Article Commande]],'Catégorie des articles'!A:D,4,0)</f>
        <v>CREMERIE</v>
      </c>
      <c r="G1205" s="38">
        <v>202209</v>
      </c>
      <c r="H1205" s="37" t="str">
        <f>Commandes[[#This Row],[Num CDE]]&amp;Commandes[[#This Row],[AnnéeMois]]</f>
        <v>143348010202209</v>
      </c>
      <c r="I1205" t="str">
        <f>Commandes[[#This Row],[AnnéeMois]]&amp;Commandes[[#This Row],[Famille de Produit]]</f>
        <v>202209CREMERIE</v>
      </c>
      <c r="J1205" s="38">
        <v>202209</v>
      </c>
    </row>
    <row r="1206" spans="1:10" ht="12" customHeight="1" x14ac:dyDescent="0.25">
      <c r="A1206" s="9">
        <v>44815</v>
      </c>
      <c r="B1206" s="10">
        <v>143348014</v>
      </c>
      <c r="C1206" s="3">
        <v>5540246177376</v>
      </c>
      <c r="D1206" s="9">
        <v>44832</v>
      </c>
      <c r="E1206" s="11">
        <v>1420</v>
      </c>
      <c r="F1206" s="30" t="str">
        <f>VLOOKUP(Commandes[[#This Row],[Article Commande]],'Catégorie des articles'!A:D,4,0)</f>
        <v>BOULANGERIE</v>
      </c>
      <c r="G1206" s="38">
        <v>202209</v>
      </c>
      <c r="H1206" s="37" t="str">
        <f>Commandes[[#This Row],[Num CDE]]&amp;Commandes[[#This Row],[AnnéeMois]]</f>
        <v>143348014202209</v>
      </c>
      <c r="I1206" t="str">
        <f>Commandes[[#This Row],[AnnéeMois]]&amp;Commandes[[#This Row],[Famille de Produit]]</f>
        <v>202209BOULANGERIE</v>
      </c>
      <c r="J1206" s="38">
        <v>202209</v>
      </c>
    </row>
    <row r="1207" spans="1:10" ht="12" customHeight="1" x14ac:dyDescent="0.25">
      <c r="A1207" s="6">
        <v>44815</v>
      </c>
      <c r="B1207" s="7">
        <v>143348022</v>
      </c>
      <c r="C1207" s="3">
        <v>5540246194632</v>
      </c>
      <c r="D1207" s="6">
        <v>44823</v>
      </c>
      <c r="E1207" s="8">
        <v>2172</v>
      </c>
      <c r="F1207" s="30" t="str">
        <f>VLOOKUP(Commandes[[#This Row],[Article Commande]],'Catégorie des articles'!A:D,4,0)</f>
        <v>BOULANGERIE</v>
      </c>
      <c r="G1207" s="38">
        <v>202209</v>
      </c>
      <c r="H1207" s="37" t="str">
        <f>Commandes[[#This Row],[Num CDE]]&amp;Commandes[[#This Row],[AnnéeMois]]</f>
        <v>143348022202209</v>
      </c>
      <c r="I1207" t="str">
        <f>Commandes[[#This Row],[AnnéeMois]]&amp;Commandes[[#This Row],[Famille de Produit]]</f>
        <v>202209BOULANGERIE</v>
      </c>
      <c r="J1207" s="38">
        <v>202209</v>
      </c>
    </row>
    <row r="1208" spans="1:10" ht="12" customHeight="1" x14ac:dyDescent="0.25">
      <c r="A1208" s="9">
        <v>44815</v>
      </c>
      <c r="B1208" s="10">
        <v>143348023</v>
      </c>
      <c r="C1208" s="3">
        <v>5540246184036</v>
      </c>
      <c r="D1208" s="9">
        <v>44824</v>
      </c>
      <c r="E1208" s="11">
        <v>130</v>
      </c>
      <c r="F1208" s="30" t="str">
        <f>VLOOKUP(Commandes[[#This Row],[Article Commande]],'Catégorie des articles'!A:D,4,0)</f>
        <v>BOULANGERIE</v>
      </c>
      <c r="G1208" s="38">
        <v>202209</v>
      </c>
      <c r="H1208" s="37" t="str">
        <f>Commandes[[#This Row],[Num CDE]]&amp;Commandes[[#This Row],[AnnéeMois]]</f>
        <v>143348023202209</v>
      </c>
      <c r="I1208" t="str">
        <f>Commandes[[#This Row],[AnnéeMois]]&amp;Commandes[[#This Row],[Famille de Produit]]</f>
        <v>202209BOULANGERIE</v>
      </c>
      <c r="J1208" s="38">
        <v>202209</v>
      </c>
    </row>
    <row r="1209" spans="1:10" ht="12" customHeight="1" x14ac:dyDescent="0.25">
      <c r="A1209" s="6">
        <v>44815</v>
      </c>
      <c r="B1209" s="7">
        <v>143348023</v>
      </c>
      <c r="C1209" s="3">
        <v>5540246191596</v>
      </c>
      <c r="D1209" s="6">
        <v>44824</v>
      </c>
      <c r="E1209" s="8">
        <v>149</v>
      </c>
      <c r="F1209" s="30" t="str">
        <f>VLOOKUP(Commandes[[#This Row],[Article Commande]],'Catégorie des articles'!A:D,4,0)</f>
        <v>BOULANGERIE</v>
      </c>
      <c r="G1209" s="38">
        <v>202209</v>
      </c>
      <c r="H1209" s="37" t="str">
        <f>Commandes[[#This Row],[Num CDE]]&amp;Commandes[[#This Row],[AnnéeMois]]</f>
        <v>143348023202209</v>
      </c>
      <c r="I1209" t="str">
        <f>Commandes[[#This Row],[AnnéeMois]]&amp;Commandes[[#This Row],[Famille de Produit]]</f>
        <v>202209BOULANGERIE</v>
      </c>
      <c r="J1209" s="38">
        <v>202209</v>
      </c>
    </row>
    <row r="1210" spans="1:10" ht="12" customHeight="1" x14ac:dyDescent="0.25">
      <c r="A1210" s="9">
        <v>44815</v>
      </c>
      <c r="B1210" s="10">
        <v>143348031</v>
      </c>
      <c r="C1210" s="3">
        <v>5540246171759</v>
      </c>
      <c r="D1210" s="9">
        <v>44822</v>
      </c>
      <c r="E1210" s="11">
        <v>2506</v>
      </c>
      <c r="F1210" s="30" t="str">
        <f>VLOOKUP(Commandes[[#This Row],[Article Commande]],'Catégorie des articles'!A:D,4,0)</f>
        <v>MIX LEGUMES</v>
      </c>
      <c r="G1210" s="38">
        <v>202209</v>
      </c>
      <c r="H1210" s="37" t="str">
        <f>Commandes[[#This Row],[Num CDE]]&amp;Commandes[[#This Row],[AnnéeMois]]</f>
        <v>143348031202209</v>
      </c>
      <c r="I1210" t="str">
        <f>Commandes[[#This Row],[AnnéeMois]]&amp;Commandes[[#This Row],[Famille de Produit]]</f>
        <v>202209MIX LEGUMES</v>
      </c>
      <c r="J1210" s="38">
        <v>202209</v>
      </c>
    </row>
    <row r="1211" spans="1:10" ht="12" customHeight="1" x14ac:dyDescent="0.25">
      <c r="A1211" s="6">
        <v>44815</v>
      </c>
      <c r="B1211" s="7">
        <v>143348031</v>
      </c>
      <c r="C1211" s="3">
        <v>5540246177133</v>
      </c>
      <c r="D1211" s="6">
        <v>44822</v>
      </c>
      <c r="E1211" s="8">
        <v>5568</v>
      </c>
      <c r="F1211" s="30" t="str">
        <f>VLOOKUP(Commandes[[#This Row],[Article Commande]],'Catégorie des articles'!A:D,4,0)</f>
        <v>MIX LEGUMES</v>
      </c>
      <c r="G1211" s="38">
        <v>202209</v>
      </c>
      <c r="H1211" s="37" t="str">
        <f>Commandes[[#This Row],[Num CDE]]&amp;Commandes[[#This Row],[AnnéeMois]]</f>
        <v>143348031202209</v>
      </c>
      <c r="I1211" t="str">
        <f>Commandes[[#This Row],[AnnéeMois]]&amp;Commandes[[#This Row],[Famille de Produit]]</f>
        <v>202209MIX LEGUMES</v>
      </c>
      <c r="J1211" s="38">
        <v>202209</v>
      </c>
    </row>
    <row r="1212" spans="1:10" ht="12" customHeight="1" x14ac:dyDescent="0.25">
      <c r="A1212" s="9">
        <v>44815</v>
      </c>
      <c r="B1212" s="10">
        <v>143348031</v>
      </c>
      <c r="C1212" s="3">
        <v>5540246192148</v>
      </c>
      <c r="D1212" s="9">
        <v>44822</v>
      </c>
      <c r="E1212" s="11">
        <v>26448</v>
      </c>
      <c r="F1212" s="30" t="str">
        <f>VLOOKUP(Commandes[[#This Row],[Article Commande]],'Catégorie des articles'!A:D,4,0)</f>
        <v>MIX LEGUMES</v>
      </c>
      <c r="G1212" s="38">
        <v>202209</v>
      </c>
      <c r="H1212" s="37" t="str">
        <f>Commandes[[#This Row],[Num CDE]]&amp;Commandes[[#This Row],[AnnéeMois]]</f>
        <v>143348031202209</v>
      </c>
      <c r="I1212" t="str">
        <f>Commandes[[#This Row],[AnnéeMois]]&amp;Commandes[[#This Row],[Famille de Produit]]</f>
        <v>202209MIX LEGUMES</v>
      </c>
      <c r="J1212" s="38">
        <v>202209</v>
      </c>
    </row>
    <row r="1213" spans="1:10" ht="12" customHeight="1" x14ac:dyDescent="0.25">
      <c r="A1213" s="9">
        <v>44815</v>
      </c>
      <c r="B1213" s="10">
        <v>143348032</v>
      </c>
      <c r="C1213" s="3">
        <v>5540246183587</v>
      </c>
      <c r="D1213" s="9">
        <v>44825</v>
      </c>
      <c r="E1213" s="11">
        <v>502</v>
      </c>
      <c r="F1213" s="30" t="str">
        <f>VLOOKUP(Commandes[[#This Row],[Article Commande]],'Catégorie des articles'!A:D,4,0)</f>
        <v>MIX LEGUMES</v>
      </c>
      <c r="G1213" s="38">
        <v>202209</v>
      </c>
      <c r="H1213" s="37" t="str">
        <f>Commandes[[#This Row],[Num CDE]]&amp;Commandes[[#This Row],[AnnéeMois]]</f>
        <v>143348032202209</v>
      </c>
      <c r="I1213" t="str">
        <f>Commandes[[#This Row],[AnnéeMois]]&amp;Commandes[[#This Row],[Famille de Produit]]</f>
        <v>202209MIX LEGUMES</v>
      </c>
      <c r="J1213" s="38">
        <v>202209</v>
      </c>
    </row>
    <row r="1214" spans="1:10" ht="12" customHeight="1" x14ac:dyDescent="0.25">
      <c r="A1214" s="6">
        <v>44815</v>
      </c>
      <c r="B1214" s="7">
        <v>143348037</v>
      </c>
      <c r="C1214" s="3">
        <v>5540246170256</v>
      </c>
      <c r="D1214" s="6">
        <v>44824</v>
      </c>
      <c r="E1214" s="8">
        <v>2822</v>
      </c>
      <c r="F1214" s="30" t="str">
        <f>VLOOKUP(Commandes[[#This Row],[Article Commande]],'Catégorie des articles'!A:D,4,0)</f>
        <v>BOULANGERIE</v>
      </c>
      <c r="G1214" s="38">
        <v>202209</v>
      </c>
      <c r="H1214" s="37" t="str">
        <f>Commandes[[#This Row],[Num CDE]]&amp;Commandes[[#This Row],[AnnéeMois]]</f>
        <v>143348037202209</v>
      </c>
      <c r="I1214" t="str">
        <f>Commandes[[#This Row],[AnnéeMois]]&amp;Commandes[[#This Row],[Famille de Produit]]</f>
        <v>202209BOULANGERIE</v>
      </c>
      <c r="J1214" s="38">
        <v>202209</v>
      </c>
    </row>
    <row r="1215" spans="1:10" ht="12" customHeight="1" x14ac:dyDescent="0.25">
      <c r="A1215" s="9">
        <v>44815</v>
      </c>
      <c r="B1215" s="10">
        <v>143348037</v>
      </c>
      <c r="C1215" s="3">
        <v>5540246171888</v>
      </c>
      <c r="D1215" s="9">
        <v>44824</v>
      </c>
      <c r="E1215" s="11">
        <v>780</v>
      </c>
      <c r="F1215" s="30" t="str">
        <f>VLOOKUP(Commandes[[#This Row],[Article Commande]],'Catégorie des articles'!A:D,4,0)</f>
        <v>BOULANGERIE</v>
      </c>
      <c r="G1215" s="38">
        <v>202209</v>
      </c>
      <c r="H1215" s="37" t="str">
        <f>Commandes[[#This Row],[Num CDE]]&amp;Commandes[[#This Row],[AnnéeMois]]</f>
        <v>143348037202209</v>
      </c>
      <c r="I1215" t="str">
        <f>Commandes[[#This Row],[AnnéeMois]]&amp;Commandes[[#This Row],[Famille de Produit]]</f>
        <v>202209BOULANGERIE</v>
      </c>
      <c r="J1215" s="38">
        <v>202209</v>
      </c>
    </row>
    <row r="1216" spans="1:10" ht="12" customHeight="1" x14ac:dyDescent="0.25">
      <c r="A1216" s="6">
        <v>44815</v>
      </c>
      <c r="B1216" s="7">
        <v>143348038</v>
      </c>
      <c r="C1216" s="3">
        <v>5540246193316</v>
      </c>
      <c r="D1216" s="6">
        <v>44824</v>
      </c>
      <c r="E1216" s="8">
        <v>335</v>
      </c>
      <c r="F1216" s="30" t="str">
        <f>VLOOKUP(Commandes[[#This Row],[Article Commande]],'Catégorie des articles'!A:D,4,0)</f>
        <v>BOULANGERIE</v>
      </c>
      <c r="G1216" s="38">
        <v>202209</v>
      </c>
      <c r="H1216" s="37" t="str">
        <f>Commandes[[#This Row],[Num CDE]]&amp;Commandes[[#This Row],[AnnéeMois]]</f>
        <v>143348038202209</v>
      </c>
      <c r="I1216" t="str">
        <f>Commandes[[#This Row],[AnnéeMois]]&amp;Commandes[[#This Row],[Famille de Produit]]</f>
        <v>202209BOULANGERIE</v>
      </c>
      <c r="J1216" s="38">
        <v>202209</v>
      </c>
    </row>
    <row r="1217" spans="1:10" ht="12" customHeight="1" x14ac:dyDescent="0.25">
      <c r="A1217" s="9">
        <v>44815</v>
      </c>
      <c r="B1217" s="10">
        <v>143348039</v>
      </c>
      <c r="C1217" s="3">
        <v>5540246180522</v>
      </c>
      <c r="D1217" s="9">
        <v>44830</v>
      </c>
      <c r="E1217" s="11">
        <v>891</v>
      </c>
      <c r="F1217" s="30" t="str">
        <f>VLOOKUP(Commandes[[#This Row],[Article Commande]],'Catégorie des articles'!A:D,4,0)</f>
        <v>BOULANGERIE</v>
      </c>
      <c r="G1217" s="38">
        <v>202209</v>
      </c>
      <c r="H1217" s="37" t="str">
        <f>Commandes[[#This Row],[Num CDE]]&amp;Commandes[[#This Row],[AnnéeMois]]</f>
        <v>143348039202209</v>
      </c>
      <c r="I1217" t="str">
        <f>Commandes[[#This Row],[AnnéeMois]]&amp;Commandes[[#This Row],[Famille de Produit]]</f>
        <v>202209BOULANGERIE</v>
      </c>
      <c r="J1217" s="38">
        <v>202209</v>
      </c>
    </row>
    <row r="1218" spans="1:10" ht="12" customHeight="1" x14ac:dyDescent="0.25">
      <c r="A1218" s="6">
        <v>44816</v>
      </c>
      <c r="B1218" s="7">
        <v>143348065</v>
      </c>
      <c r="C1218" s="3">
        <v>5540246172978</v>
      </c>
      <c r="D1218" s="6">
        <v>44818</v>
      </c>
      <c r="E1218" s="8">
        <v>1671</v>
      </c>
      <c r="F1218" s="30" t="str">
        <f>VLOOKUP(Commandes[[#This Row],[Article Commande]],'Catégorie des articles'!A:D,4,0)</f>
        <v>CREMERIE</v>
      </c>
      <c r="G1218" s="38">
        <v>202209</v>
      </c>
      <c r="H1218" s="37" t="str">
        <f>Commandes[[#This Row],[Num CDE]]&amp;Commandes[[#This Row],[AnnéeMois]]</f>
        <v>143348065202209</v>
      </c>
      <c r="I1218" t="str">
        <f>Commandes[[#This Row],[AnnéeMois]]&amp;Commandes[[#This Row],[Famille de Produit]]</f>
        <v>202209CREMERIE</v>
      </c>
      <c r="J1218" s="38">
        <v>202209</v>
      </c>
    </row>
    <row r="1219" spans="1:10" ht="12" customHeight="1" x14ac:dyDescent="0.25">
      <c r="A1219" s="6">
        <v>44816</v>
      </c>
      <c r="B1219" s="7">
        <v>143348065</v>
      </c>
      <c r="C1219" s="3">
        <v>5540246176699</v>
      </c>
      <c r="D1219" s="6">
        <v>44818</v>
      </c>
      <c r="E1219" s="8">
        <v>4176</v>
      </c>
      <c r="F1219" s="30" t="str">
        <f>VLOOKUP(Commandes[[#This Row],[Article Commande]],'Catégorie des articles'!A:D,4,0)</f>
        <v>CREMERIE</v>
      </c>
      <c r="G1219" s="38">
        <v>202209</v>
      </c>
      <c r="H1219" s="37" t="str">
        <f>Commandes[[#This Row],[Num CDE]]&amp;Commandes[[#This Row],[AnnéeMois]]</f>
        <v>143348065202209</v>
      </c>
      <c r="I1219" t="str">
        <f>Commandes[[#This Row],[AnnéeMois]]&amp;Commandes[[#This Row],[Famille de Produit]]</f>
        <v>202209CREMERIE</v>
      </c>
      <c r="J1219" s="38">
        <v>202209</v>
      </c>
    </row>
    <row r="1220" spans="1:10" ht="12" customHeight="1" x14ac:dyDescent="0.25">
      <c r="A1220" s="9">
        <v>44816</v>
      </c>
      <c r="B1220" s="10">
        <v>143348065</v>
      </c>
      <c r="C1220" s="3">
        <v>5540246188175</v>
      </c>
      <c r="D1220" s="9">
        <v>44818</v>
      </c>
      <c r="E1220" s="11">
        <v>232</v>
      </c>
      <c r="F1220" s="30" t="str">
        <f>VLOOKUP(Commandes[[#This Row],[Article Commande]],'Catégorie des articles'!A:D,4,0)</f>
        <v>CREMERIE</v>
      </c>
      <c r="G1220" s="38">
        <v>202209</v>
      </c>
      <c r="H1220" s="37" t="str">
        <f>Commandes[[#This Row],[Num CDE]]&amp;Commandes[[#This Row],[AnnéeMois]]</f>
        <v>143348065202209</v>
      </c>
      <c r="I1220" t="str">
        <f>Commandes[[#This Row],[AnnéeMois]]&amp;Commandes[[#This Row],[Famille de Produit]]</f>
        <v>202209CREMERIE</v>
      </c>
      <c r="J1220" s="38">
        <v>202209</v>
      </c>
    </row>
    <row r="1221" spans="1:10" ht="12" customHeight="1" x14ac:dyDescent="0.25">
      <c r="A1221" s="6">
        <v>44816</v>
      </c>
      <c r="B1221" s="7">
        <v>143348067</v>
      </c>
      <c r="C1221" s="3">
        <v>5540246171933</v>
      </c>
      <c r="D1221" s="6">
        <v>44818</v>
      </c>
      <c r="E1221" s="8">
        <v>1114</v>
      </c>
      <c r="F1221" s="30" t="str">
        <f>VLOOKUP(Commandes[[#This Row],[Article Commande]],'Catégorie des articles'!A:D,4,0)</f>
        <v>CREMERIE</v>
      </c>
      <c r="G1221" s="38">
        <v>202209</v>
      </c>
      <c r="H1221" s="37" t="str">
        <f>Commandes[[#This Row],[Num CDE]]&amp;Commandes[[#This Row],[AnnéeMois]]</f>
        <v>143348067202209</v>
      </c>
      <c r="I1221" t="str">
        <f>Commandes[[#This Row],[AnnéeMois]]&amp;Commandes[[#This Row],[Famille de Produit]]</f>
        <v>202209CREMERIE</v>
      </c>
      <c r="J1221" s="38">
        <v>202209</v>
      </c>
    </row>
    <row r="1222" spans="1:10" ht="12" customHeight="1" x14ac:dyDescent="0.25">
      <c r="A1222" s="6">
        <v>44816</v>
      </c>
      <c r="B1222" s="7">
        <v>143348067</v>
      </c>
      <c r="C1222" s="3">
        <v>5540246176295</v>
      </c>
      <c r="D1222" s="6">
        <v>44818</v>
      </c>
      <c r="E1222" s="8">
        <v>7424</v>
      </c>
      <c r="F1222" s="30" t="str">
        <f>VLOOKUP(Commandes[[#This Row],[Article Commande]],'Catégorie des articles'!A:D,4,0)</f>
        <v>CREMERIE</v>
      </c>
      <c r="G1222" s="38">
        <v>202209</v>
      </c>
      <c r="H1222" s="37" t="str">
        <f>Commandes[[#This Row],[Num CDE]]&amp;Commandes[[#This Row],[AnnéeMois]]</f>
        <v>143348067202209</v>
      </c>
      <c r="I1222" t="str">
        <f>Commandes[[#This Row],[AnnéeMois]]&amp;Commandes[[#This Row],[Famille de Produit]]</f>
        <v>202209CREMERIE</v>
      </c>
      <c r="J1222" s="38">
        <v>202209</v>
      </c>
    </row>
    <row r="1223" spans="1:10" ht="12" customHeight="1" x14ac:dyDescent="0.25">
      <c r="A1223" s="6">
        <v>44816</v>
      </c>
      <c r="B1223" s="7">
        <v>143348067</v>
      </c>
      <c r="C1223" s="3">
        <v>5540246187987</v>
      </c>
      <c r="D1223" s="6">
        <v>44818</v>
      </c>
      <c r="E1223" s="8">
        <v>2228</v>
      </c>
      <c r="F1223" s="30" t="str">
        <f>VLOOKUP(Commandes[[#This Row],[Article Commande]],'Catégorie des articles'!A:D,4,0)</f>
        <v>CREMERIE</v>
      </c>
      <c r="G1223" s="38">
        <v>202209</v>
      </c>
      <c r="H1223" s="37" t="str">
        <f>Commandes[[#This Row],[Num CDE]]&amp;Commandes[[#This Row],[AnnéeMois]]</f>
        <v>143348067202209</v>
      </c>
      <c r="I1223" t="str">
        <f>Commandes[[#This Row],[AnnéeMois]]&amp;Commandes[[#This Row],[Famille de Produit]]</f>
        <v>202209CREMERIE</v>
      </c>
      <c r="J1223" s="38">
        <v>202209</v>
      </c>
    </row>
    <row r="1224" spans="1:10" ht="12" customHeight="1" x14ac:dyDescent="0.25">
      <c r="A1224" s="6">
        <v>44816</v>
      </c>
      <c r="B1224" s="7">
        <v>143348080</v>
      </c>
      <c r="C1224" s="3">
        <v>5540246195539</v>
      </c>
      <c r="D1224" s="6">
        <v>44819</v>
      </c>
      <c r="E1224" s="8">
        <v>418</v>
      </c>
      <c r="F1224" s="30" t="str">
        <f>VLOOKUP(Commandes[[#This Row],[Article Commande]],'Catégorie des articles'!A:D,4,0)</f>
        <v>CREMERIE</v>
      </c>
      <c r="G1224" s="38">
        <v>202209</v>
      </c>
      <c r="H1224" s="37" t="str">
        <f>Commandes[[#This Row],[Num CDE]]&amp;Commandes[[#This Row],[AnnéeMois]]</f>
        <v>143348080202209</v>
      </c>
      <c r="I1224" t="str">
        <f>Commandes[[#This Row],[AnnéeMois]]&amp;Commandes[[#This Row],[Famille de Produit]]</f>
        <v>202209CREMERIE</v>
      </c>
      <c r="J1224" s="38">
        <v>202209</v>
      </c>
    </row>
    <row r="1225" spans="1:10" ht="12" customHeight="1" x14ac:dyDescent="0.25">
      <c r="A1225" s="9">
        <v>44817</v>
      </c>
      <c r="B1225" s="10">
        <v>143348104</v>
      </c>
      <c r="C1225" s="3">
        <v>5540246171933</v>
      </c>
      <c r="D1225" s="9">
        <v>44819</v>
      </c>
      <c r="E1225" s="11">
        <v>836</v>
      </c>
      <c r="F1225" s="30" t="str">
        <f>VLOOKUP(Commandes[[#This Row],[Article Commande]],'Catégorie des articles'!A:D,4,0)</f>
        <v>CREMERIE</v>
      </c>
      <c r="G1225" s="38">
        <v>202209</v>
      </c>
      <c r="H1225" s="37" t="str">
        <f>Commandes[[#This Row],[Num CDE]]&amp;Commandes[[#This Row],[AnnéeMois]]</f>
        <v>143348104202209</v>
      </c>
      <c r="I1225" t="str">
        <f>Commandes[[#This Row],[AnnéeMois]]&amp;Commandes[[#This Row],[Famille de Produit]]</f>
        <v>202209CREMERIE</v>
      </c>
      <c r="J1225" s="38">
        <v>202209</v>
      </c>
    </row>
    <row r="1226" spans="1:10" ht="12" customHeight="1" x14ac:dyDescent="0.25">
      <c r="A1226" s="6">
        <v>44817</v>
      </c>
      <c r="B1226" s="7">
        <v>143348104</v>
      </c>
      <c r="C1226" s="3">
        <v>5540246176295</v>
      </c>
      <c r="D1226" s="6">
        <v>44819</v>
      </c>
      <c r="E1226" s="8">
        <v>11136</v>
      </c>
      <c r="F1226" s="30" t="str">
        <f>VLOOKUP(Commandes[[#This Row],[Article Commande]],'Catégorie des articles'!A:D,4,0)</f>
        <v>CREMERIE</v>
      </c>
      <c r="G1226" s="38">
        <v>202209</v>
      </c>
      <c r="H1226" s="37" t="str">
        <f>Commandes[[#This Row],[Num CDE]]&amp;Commandes[[#This Row],[AnnéeMois]]</f>
        <v>143348104202209</v>
      </c>
      <c r="I1226" t="str">
        <f>Commandes[[#This Row],[AnnéeMois]]&amp;Commandes[[#This Row],[Famille de Produit]]</f>
        <v>202209CREMERIE</v>
      </c>
      <c r="J1226" s="38">
        <v>202209</v>
      </c>
    </row>
    <row r="1227" spans="1:10" ht="12" customHeight="1" x14ac:dyDescent="0.25">
      <c r="A1227" s="9">
        <v>44817</v>
      </c>
      <c r="B1227" s="10">
        <v>143348104</v>
      </c>
      <c r="C1227" s="3">
        <v>5540246187987</v>
      </c>
      <c r="D1227" s="9">
        <v>44819</v>
      </c>
      <c r="E1227" s="11">
        <v>4455</v>
      </c>
      <c r="F1227" s="30" t="str">
        <f>VLOOKUP(Commandes[[#This Row],[Article Commande]],'Catégorie des articles'!A:D,4,0)</f>
        <v>CREMERIE</v>
      </c>
      <c r="G1227" s="38">
        <v>202209</v>
      </c>
      <c r="H1227" s="37" t="str">
        <f>Commandes[[#This Row],[Num CDE]]&amp;Commandes[[#This Row],[AnnéeMois]]</f>
        <v>143348104202209</v>
      </c>
      <c r="I1227" t="str">
        <f>Commandes[[#This Row],[AnnéeMois]]&amp;Commandes[[#This Row],[Famille de Produit]]</f>
        <v>202209CREMERIE</v>
      </c>
      <c r="J1227" s="38">
        <v>202209</v>
      </c>
    </row>
    <row r="1228" spans="1:10" ht="12" customHeight="1" x14ac:dyDescent="0.25">
      <c r="A1228" s="6">
        <v>44817</v>
      </c>
      <c r="B1228" s="7">
        <v>143348104</v>
      </c>
      <c r="C1228" s="3">
        <v>5540246188200</v>
      </c>
      <c r="D1228" s="6">
        <v>44819</v>
      </c>
      <c r="E1228" s="8">
        <v>1485</v>
      </c>
      <c r="F1228" s="30" t="str">
        <f>VLOOKUP(Commandes[[#This Row],[Article Commande]],'Catégorie des articles'!A:D,4,0)</f>
        <v>CREMERIE</v>
      </c>
      <c r="G1228" s="38">
        <v>202209</v>
      </c>
      <c r="H1228" s="37" t="str">
        <f>Commandes[[#This Row],[Num CDE]]&amp;Commandes[[#This Row],[AnnéeMois]]</f>
        <v>143348104202209</v>
      </c>
      <c r="I1228" t="str">
        <f>Commandes[[#This Row],[AnnéeMois]]&amp;Commandes[[#This Row],[Famille de Produit]]</f>
        <v>202209CREMERIE</v>
      </c>
      <c r="J1228" s="38">
        <v>202209</v>
      </c>
    </row>
    <row r="1229" spans="1:10" ht="12" customHeight="1" x14ac:dyDescent="0.25">
      <c r="A1229" s="9">
        <v>44817</v>
      </c>
      <c r="B1229" s="10">
        <v>143348105</v>
      </c>
      <c r="C1229" s="3">
        <v>5540246172539</v>
      </c>
      <c r="D1229" s="9">
        <v>44819</v>
      </c>
      <c r="E1229" s="11">
        <v>47</v>
      </c>
      <c r="F1229" s="30" t="str">
        <f>VLOOKUP(Commandes[[#This Row],[Article Commande]],'Catégorie des articles'!A:D,4,0)</f>
        <v>CREMERIE</v>
      </c>
      <c r="G1229" s="38">
        <v>202209</v>
      </c>
      <c r="H1229" s="37" t="str">
        <f>Commandes[[#This Row],[Num CDE]]&amp;Commandes[[#This Row],[AnnéeMois]]</f>
        <v>143348105202209</v>
      </c>
      <c r="I1229" t="str">
        <f>Commandes[[#This Row],[AnnéeMois]]&amp;Commandes[[#This Row],[Famille de Produit]]</f>
        <v>202209CREMERIE</v>
      </c>
      <c r="J1229" s="38">
        <v>202209</v>
      </c>
    </row>
    <row r="1230" spans="1:10" ht="12" customHeight="1" x14ac:dyDescent="0.25">
      <c r="A1230" s="6">
        <v>44817</v>
      </c>
      <c r="B1230" s="7">
        <v>143348105</v>
      </c>
      <c r="C1230" s="3">
        <v>5540246172669</v>
      </c>
      <c r="D1230" s="6">
        <v>44819</v>
      </c>
      <c r="E1230" s="8">
        <v>279</v>
      </c>
      <c r="F1230" s="30" t="str">
        <f>VLOOKUP(Commandes[[#This Row],[Article Commande]],'Catégorie des articles'!A:D,4,0)</f>
        <v>CREMERIE</v>
      </c>
      <c r="G1230" s="38">
        <v>202209</v>
      </c>
      <c r="H1230" s="37" t="str">
        <f>Commandes[[#This Row],[Num CDE]]&amp;Commandes[[#This Row],[AnnéeMois]]</f>
        <v>143348105202209</v>
      </c>
      <c r="I1230" t="str">
        <f>Commandes[[#This Row],[AnnéeMois]]&amp;Commandes[[#This Row],[Famille de Produit]]</f>
        <v>202209CREMERIE</v>
      </c>
      <c r="J1230" s="38">
        <v>202209</v>
      </c>
    </row>
    <row r="1231" spans="1:10" ht="12" customHeight="1" x14ac:dyDescent="0.25">
      <c r="A1231" s="9">
        <v>44817</v>
      </c>
      <c r="B1231" s="10">
        <v>143348105</v>
      </c>
      <c r="C1231" s="3">
        <v>5540246172978</v>
      </c>
      <c r="D1231" s="9">
        <v>44819</v>
      </c>
      <c r="E1231" s="11">
        <v>1671</v>
      </c>
      <c r="F1231" s="30" t="str">
        <f>VLOOKUP(Commandes[[#This Row],[Article Commande]],'Catégorie des articles'!A:D,4,0)</f>
        <v>CREMERIE</v>
      </c>
      <c r="G1231" s="38">
        <v>202209</v>
      </c>
      <c r="H1231" s="37" t="str">
        <f>Commandes[[#This Row],[Num CDE]]&amp;Commandes[[#This Row],[AnnéeMois]]</f>
        <v>143348105202209</v>
      </c>
      <c r="I1231" t="str">
        <f>Commandes[[#This Row],[AnnéeMois]]&amp;Commandes[[#This Row],[Famille de Produit]]</f>
        <v>202209CREMERIE</v>
      </c>
      <c r="J1231" s="38">
        <v>202209</v>
      </c>
    </row>
    <row r="1232" spans="1:10" ht="12" customHeight="1" x14ac:dyDescent="0.25">
      <c r="A1232" s="9">
        <v>44817</v>
      </c>
      <c r="B1232" s="10">
        <v>143348105</v>
      </c>
      <c r="C1232" s="3">
        <v>5540246174174</v>
      </c>
      <c r="D1232" s="9">
        <v>44819</v>
      </c>
      <c r="E1232" s="11">
        <v>464</v>
      </c>
      <c r="F1232" s="30" t="str">
        <f>VLOOKUP(Commandes[[#This Row],[Article Commande]],'Catégorie des articles'!A:D,4,0)</f>
        <v>CREMERIE</v>
      </c>
      <c r="G1232" s="38">
        <v>202209</v>
      </c>
      <c r="H1232" s="37" t="str">
        <f>Commandes[[#This Row],[Num CDE]]&amp;Commandes[[#This Row],[AnnéeMois]]</f>
        <v>143348105202209</v>
      </c>
      <c r="I1232" t="str">
        <f>Commandes[[#This Row],[AnnéeMois]]&amp;Commandes[[#This Row],[Famille de Produit]]</f>
        <v>202209CREMERIE</v>
      </c>
      <c r="J1232" s="38">
        <v>202209</v>
      </c>
    </row>
    <row r="1233" spans="1:10" ht="12" customHeight="1" x14ac:dyDescent="0.25">
      <c r="A1233" s="6">
        <v>44817</v>
      </c>
      <c r="B1233" s="7">
        <v>143348107</v>
      </c>
      <c r="C1233" s="3">
        <v>5540246174095</v>
      </c>
      <c r="D1233" s="6">
        <v>44824</v>
      </c>
      <c r="E1233" s="8">
        <v>140</v>
      </c>
      <c r="F1233" s="30" t="str">
        <f>VLOOKUP(Commandes[[#This Row],[Article Commande]],'Catégorie des articles'!A:D,4,0)</f>
        <v>CREMERIE</v>
      </c>
      <c r="G1233" s="38">
        <v>202209</v>
      </c>
      <c r="H1233" s="37" t="str">
        <f>Commandes[[#This Row],[Num CDE]]&amp;Commandes[[#This Row],[AnnéeMois]]</f>
        <v>143348107202209</v>
      </c>
      <c r="I1233" t="str">
        <f>Commandes[[#This Row],[AnnéeMois]]&amp;Commandes[[#This Row],[Famille de Produit]]</f>
        <v>202209CREMERIE</v>
      </c>
      <c r="J1233" s="38">
        <v>202209</v>
      </c>
    </row>
    <row r="1234" spans="1:10" ht="12" customHeight="1" x14ac:dyDescent="0.25">
      <c r="A1234" s="9">
        <v>44817</v>
      </c>
      <c r="B1234" s="10">
        <v>143348107</v>
      </c>
      <c r="C1234" s="3">
        <v>5540246175049</v>
      </c>
      <c r="D1234" s="9">
        <v>44824</v>
      </c>
      <c r="E1234" s="11">
        <v>418</v>
      </c>
      <c r="F1234" s="30" t="str">
        <f>VLOOKUP(Commandes[[#This Row],[Article Commande]],'Catégorie des articles'!A:D,4,0)</f>
        <v>CREMERIE</v>
      </c>
      <c r="G1234" s="38">
        <v>202209</v>
      </c>
      <c r="H1234" s="37" t="str">
        <f>Commandes[[#This Row],[Num CDE]]&amp;Commandes[[#This Row],[AnnéeMois]]</f>
        <v>143348107202209</v>
      </c>
      <c r="I1234" t="str">
        <f>Commandes[[#This Row],[AnnéeMois]]&amp;Commandes[[#This Row],[Famille de Produit]]</f>
        <v>202209CREMERIE</v>
      </c>
      <c r="J1234" s="38">
        <v>202209</v>
      </c>
    </row>
    <row r="1235" spans="1:10" ht="12" customHeight="1" x14ac:dyDescent="0.25">
      <c r="A1235" s="6">
        <v>44817</v>
      </c>
      <c r="B1235" s="7">
        <v>143348107</v>
      </c>
      <c r="C1235" s="3">
        <v>5540246175050</v>
      </c>
      <c r="D1235" s="6">
        <v>44824</v>
      </c>
      <c r="E1235" s="8">
        <v>279</v>
      </c>
      <c r="F1235" s="30" t="str">
        <f>VLOOKUP(Commandes[[#This Row],[Article Commande]],'Catégorie des articles'!A:D,4,0)</f>
        <v>CREMERIE</v>
      </c>
      <c r="G1235" s="38">
        <v>202209</v>
      </c>
      <c r="H1235" s="37" t="str">
        <f>Commandes[[#This Row],[Num CDE]]&amp;Commandes[[#This Row],[AnnéeMois]]</f>
        <v>143348107202209</v>
      </c>
      <c r="I1235" t="str">
        <f>Commandes[[#This Row],[AnnéeMois]]&amp;Commandes[[#This Row],[Famille de Produit]]</f>
        <v>202209CREMERIE</v>
      </c>
      <c r="J1235" s="38">
        <v>202209</v>
      </c>
    </row>
    <row r="1236" spans="1:10" ht="12" customHeight="1" x14ac:dyDescent="0.25">
      <c r="A1236" s="9">
        <v>44817</v>
      </c>
      <c r="B1236" s="10">
        <v>143348107</v>
      </c>
      <c r="C1236" s="3">
        <v>5540246190743</v>
      </c>
      <c r="D1236" s="9">
        <v>44824</v>
      </c>
      <c r="E1236" s="11">
        <v>279</v>
      </c>
      <c r="F1236" s="30" t="str">
        <f>VLOOKUP(Commandes[[#This Row],[Article Commande]],'Catégorie des articles'!A:D,4,0)</f>
        <v>CREMERIE</v>
      </c>
      <c r="G1236" s="38">
        <v>202209</v>
      </c>
      <c r="H1236" s="37" t="str">
        <f>Commandes[[#This Row],[Num CDE]]&amp;Commandes[[#This Row],[AnnéeMois]]</f>
        <v>143348107202209</v>
      </c>
      <c r="I1236" t="str">
        <f>Commandes[[#This Row],[AnnéeMois]]&amp;Commandes[[#This Row],[Famille de Produit]]</f>
        <v>202209CREMERIE</v>
      </c>
      <c r="J1236" s="38">
        <v>202209</v>
      </c>
    </row>
    <row r="1237" spans="1:10" ht="12" customHeight="1" x14ac:dyDescent="0.25">
      <c r="A1237" s="6">
        <v>44817</v>
      </c>
      <c r="B1237" s="7">
        <v>143348110</v>
      </c>
      <c r="C1237" s="3">
        <v>5540246176294</v>
      </c>
      <c r="D1237" s="6">
        <v>44818</v>
      </c>
      <c r="E1237" s="8">
        <v>1485</v>
      </c>
      <c r="F1237" s="30" t="str">
        <f>VLOOKUP(Commandes[[#This Row],[Article Commande]],'Catégorie des articles'!A:D,4,0)</f>
        <v>CREMERIE</v>
      </c>
      <c r="G1237" s="38">
        <v>202209</v>
      </c>
      <c r="H1237" s="37" t="str">
        <f>Commandes[[#This Row],[Num CDE]]&amp;Commandes[[#This Row],[AnnéeMois]]</f>
        <v>143348110202209</v>
      </c>
      <c r="I1237" t="str">
        <f>Commandes[[#This Row],[AnnéeMois]]&amp;Commandes[[#This Row],[Famille de Produit]]</f>
        <v>202209CREMERIE</v>
      </c>
      <c r="J1237" s="38">
        <v>202209</v>
      </c>
    </row>
    <row r="1238" spans="1:10" ht="12" customHeight="1" x14ac:dyDescent="0.25">
      <c r="A1238" s="9">
        <v>44818</v>
      </c>
      <c r="B1238" s="10">
        <v>143348122</v>
      </c>
      <c r="C1238" s="3">
        <v>5540246171933</v>
      </c>
      <c r="D1238" s="9">
        <v>44822</v>
      </c>
      <c r="E1238" s="11">
        <v>557</v>
      </c>
      <c r="F1238" s="30" t="str">
        <f>VLOOKUP(Commandes[[#This Row],[Article Commande]],'Catégorie des articles'!A:D,4,0)</f>
        <v>CREMERIE</v>
      </c>
      <c r="G1238" s="38">
        <v>202209</v>
      </c>
      <c r="H1238" s="37" t="str">
        <f>Commandes[[#This Row],[Num CDE]]&amp;Commandes[[#This Row],[AnnéeMois]]</f>
        <v>143348122202209</v>
      </c>
      <c r="I1238" t="str">
        <f>Commandes[[#This Row],[AnnéeMois]]&amp;Commandes[[#This Row],[Famille de Produit]]</f>
        <v>202209CREMERIE</v>
      </c>
      <c r="J1238" s="38">
        <v>202209</v>
      </c>
    </row>
    <row r="1239" spans="1:10" ht="12" customHeight="1" x14ac:dyDescent="0.25">
      <c r="A1239" s="6">
        <v>44818</v>
      </c>
      <c r="B1239" s="7">
        <v>143348122</v>
      </c>
      <c r="C1239" s="3">
        <v>5540246187987</v>
      </c>
      <c r="D1239" s="6">
        <v>44822</v>
      </c>
      <c r="E1239" s="8">
        <v>1671</v>
      </c>
      <c r="F1239" s="30" t="str">
        <f>VLOOKUP(Commandes[[#This Row],[Article Commande]],'Catégorie des articles'!A:D,4,0)</f>
        <v>CREMERIE</v>
      </c>
      <c r="G1239" s="38">
        <v>202209</v>
      </c>
      <c r="H1239" s="37" t="str">
        <f>Commandes[[#This Row],[Num CDE]]&amp;Commandes[[#This Row],[AnnéeMois]]</f>
        <v>143348122202209</v>
      </c>
      <c r="I1239" t="str">
        <f>Commandes[[#This Row],[AnnéeMois]]&amp;Commandes[[#This Row],[Famille de Produit]]</f>
        <v>202209CREMERIE</v>
      </c>
      <c r="J1239" s="38">
        <v>202209</v>
      </c>
    </row>
    <row r="1240" spans="1:10" ht="12" customHeight="1" x14ac:dyDescent="0.25">
      <c r="A1240" s="9">
        <v>44818</v>
      </c>
      <c r="B1240" s="10">
        <v>143348122</v>
      </c>
      <c r="C1240" s="3">
        <v>5540246188200</v>
      </c>
      <c r="D1240" s="9">
        <v>44822</v>
      </c>
      <c r="E1240" s="11">
        <v>1485</v>
      </c>
      <c r="F1240" s="30" t="str">
        <f>VLOOKUP(Commandes[[#This Row],[Article Commande]],'Catégorie des articles'!A:D,4,0)</f>
        <v>CREMERIE</v>
      </c>
      <c r="G1240" s="38">
        <v>202209</v>
      </c>
      <c r="H1240" s="37" t="str">
        <f>Commandes[[#This Row],[Num CDE]]&amp;Commandes[[#This Row],[AnnéeMois]]</f>
        <v>143348122202209</v>
      </c>
      <c r="I1240" t="str">
        <f>Commandes[[#This Row],[AnnéeMois]]&amp;Commandes[[#This Row],[Famille de Produit]]</f>
        <v>202209CREMERIE</v>
      </c>
      <c r="J1240" s="38">
        <v>202209</v>
      </c>
    </row>
    <row r="1241" spans="1:10" ht="12" customHeight="1" x14ac:dyDescent="0.25">
      <c r="A1241" s="6">
        <v>44818</v>
      </c>
      <c r="B1241" s="7">
        <v>143348124</v>
      </c>
      <c r="C1241" s="3">
        <v>5540246176699</v>
      </c>
      <c r="D1241" s="6">
        <v>44822</v>
      </c>
      <c r="E1241" s="8">
        <v>2088</v>
      </c>
      <c r="F1241" s="30" t="str">
        <f>VLOOKUP(Commandes[[#This Row],[Article Commande]],'Catégorie des articles'!A:D,4,0)</f>
        <v>CREMERIE</v>
      </c>
      <c r="G1241" s="38">
        <v>202209</v>
      </c>
      <c r="H1241" s="37" t="str">
        <f>Commandes[[#This Row],[Num CDE]]&amp;Commandes[[#This Row],[AnnéeMois]]</f>
        <v>143348124202209</v>
      </c>
      <c r="I1241" t="str">
        <f>Commandes[[#This Row],[AnnéeMois]]&amp;Commandes[[#This Row],[Famille de Produit]]</f>
        <v>202209CREMERIE</v>
      </c>
      <c r="J1241" s="38">
        <v>202209</v>
      </c>
    </row>
    <row r="1242" spans="1:10" ht="12" customHeight="1" x14ac:dyDescent="0.25">
      <c r="A1242" s="9">
        <v>44818</v>
      </c>
      <c r="B1242" s="10">
        <v>143348124</v>
      </c>
      <c r="C1242" s="3">
        <v>5540246192102</v>
      </c>
      <c r="D1242" s="9">
        <v>44822</v>
      </c>
      <c r="E1242" s="11">
        <v>4009</v>
      </c>
      <c r="F1242" s="30" t="str">
        <f>VLOOKUP(Commandes[[#This Row],[Article Commande]],'Catégorie des articles'!A:D,4,0)</f>
        <v>CREMERIE</v>
      </c>
      <c r="G1242" s="38">
        <v>202209</v>
      </c>
      <c r="H1242" s="37" t="str">
        <f>Commandes[[#This Row],[Num CDE]]&amp;Commandes[[#This Row],[AnnéeMois]]</f>
        <v>143348124202209</v>
      </c>
      <c r="I1242" t="str">
        <f>Commandes[[#This Row],[AnnéeMois]]&amp;Commandes[[#This Row],[Famille de Produit]]</f>
        <v>202209CREMERIE</v>
      </c>
      <c r="J1242" s="38">
        <v>202209</v>
      </c>
    </row>
    <row r="1243" spans="1:10" ht="12" customHeight="1" x14ac:dyDescent="0.25">
      <c r="A1243" s="9">
        <v>44818</v>
      </c>
      <c r="B1243" s="10">
        <v>143348129</v>
      </c>
      <c r="C1243" s="3">
        <v>5540246185429</v>
      </c>
      <c r="D1243" s="9">
        <v>44824</v>
      </c>
      <c r="E1243" s="11">
        <v>140</v>
      </c>
      <c r="F1243" s="30" t="str">
        <f>VLOOKUP(Commandes[[#This Row],[Article Commande]],'Catégorie des articles'!A:D,4,0)</f>
        <v>CREMERIE</v>
      </c>
      <c r="G1243" s="38">
        <v>202209</v>
      </c>
      <c r="H1243" s="37" t="str">
        <f>Commandes[[#This Row],[Num CDE]]&amp;Commandes[[#This Row],[AnnéeMois]]</f>
        <v>143348129202209</v>
      </c>
      <c r="I1243" t="str">
        <f>Commandes[[#This Row],[AnnéeMois]]&amp;Commandes[[#This Row],[Famille de Produit]]</f>
        <v>202209CREMERIE</v>
      </c>
      <c r="J1243" s="38">
        <v>202209</v>
      </c>
    </row>
    <row r="1244" spans="1:10" ht="12" customHeight="1" x14ac:dyDescent="0.25">
      <c r="A1244" s="6">
        <v>44818</v>
      </c>
      <c r="B1244" s="7">
        <v>143348129</v>
      </c>
      <c r="C1244" s="3">
        <v>5540246186325</v>
      </c>
      <c r="D1244" s="6">
        <v>44824</v>
      </c>
      <c r="E1244" s="8">
        <v>140</v>
      </c>
      <c r="F1244" s="30" t="str">
        <f>VLOOKUP(Commandes[[#This Row],[Article Commande]],'Catégorie des articles'!A:D,4,0)</f>
        <v>CREMERIE</v>
      </c>
      <c r="G1244" s="38">
        <v>202209</v>
      </c>
      <c r="H1244" s="37" t="str">
        <f>Commandes[[#This Row],[Num CDE]]&amp;Commandes[[#This Row],[AnnéeMois]]</f>
        <v>143348129202209</v>
      </c>
      <c r="I1244" t="str">
        <f>Commandes[[#This Row],[AnnéeMois]]&amp;Commandes[[#This Row],[Famille de Produit]]</f>
        <v>202209CREMERIE</v>
      </c>
      <c r="J1244" s="38">
        <v>202209</v>
      </c>
    </row>
    <row r="1245" spans="1:10" ht="12" customHeight="1" x14ac:dyDescent="0.25">
      <c r="A1245" s="9">
        <v>44818</v>
      </c>
      <c r="B1245" s="10">
        <v>143348133</v>
      </c>
      <c r="C1245" s="3">
        <v>5540246173906</v>
      </c>
      <c r="D1245" s="9">
        <v>44830</v>
      </c>
      <c r="E1245" s="11">
        <v>1634</v>
      </c>
      <c r="F1245" s="30" t="str">
        <f>VLOOKUP(Commandes[[#This Row],[Article Commande]],'Catégorie des articles'!A:D,4,0)</f>
        <v>VOLAILLE</v>
      </c>
      <c r="G1245" s="38">
        <v>202209</v>
      </c>
      <c r="H1245" s="37" t="str">
        <f>Commandes[[#This Row],[Num CDE]]&amp;Commandes[[#This Row],[AnnéeMois]]</f>
        <v>143348133202209</v>
      </c>
      <c r="I1245" t="str">
        <f>Commandes[[#This Row],[AnnéeMois]]&amp;Commandes[[#This Row],[Famille de Produit]]</f>
        <v>202209VOLAILLE</v>
      </c>
      <c r="J1245" s="38">
        <v>202209</v>
      </c>
    </row>
    <row r="1246" spans="1:10" ht="12" customHeight="1" x14ac:dyDescent="0.25">
      <c r="A1246" s="6">
        <v>44818</v>
      </c>
      <c r="B1246" s="7">
        <v>143348133</v>
      </c>
      <c r="C1246" s="3">
        <v>5540246181016</v>
      </c>
      <c r="D1246" s="6">
        <v>44830</v>
      </c>
      <c r="E1246" s="8">
        <v>7128</v>
      </c>
      <c r="F1246" s="30" t="str">
        <f>VLOOKUP(Commandes[[#This Row],[Article Commande]],'Catégorie des articles'!A:D,4,0)</f>
        <v>VOLAILLE</v>
      </c>
      <c r="G1246" s="38">
        <v>202209</v>
      </c>
      <c r="H1246" s="37" t="str">
        <f>Commandes[[#This Row],[Num CDE]]&amp;Commandes[[#This Row],[AnnéeMois]]</f>
        <v>143348133202209</v>
      </c>
      <c r="I1246" t="str">
        <f>Commandes[[#This Row],[AnnéeMois]]&amp;Commandes[[#This Row],[Famille de Produit]]</f>
        <v>202209VOLAILLE</v>
      </c>
      <c r="J1246" s="38">
        <v>202209</v>
      </c>
    </row>
    <row r="1247" spans="1:10" ht="12" customHeight="1" x14ac:dyDescent="0.25">
      <c r="A1247" s="6">
        <v>44818</v>
      </c>
      <c r="B1247" s="7">
        <v>143348138</v>
      </c>
      <c r="C1247" s="3">
        <v>5540246194632</v>
      </c>
      <c r="D1247" s="6">
        <v>44829</v>
      </c>
      <c r="E1247" s="8">
        <v>1337</v>
      </c>
      <c r="F1247" s="30" t="str">
        <f>VLOOKUP(Commandes[[#This Row],[Article Commande]],'Catégorie des articles'!A:D,4,0)</f>
        <v>BOULANGERIE</v>
      </c>
      <c r="G1247" s="38">
        <v>202209</v>
      </c>
      <c r="H1247" s="37" t="str">
        <f>Commandes[[#This Row],[Num CDE]]&amp;Commandes[[#This Row],[AnnéeMois]]</f>
        <v>143348138202209</v>
      </c>
      <c r="I1247" t="str">
        <f>Commandes[[#This Row],[AnnéeMois]]&amp;Commandes[[#This Row],[Famille de Produit]]</f>
        <v>202209BOULANGERIE</v>
      </c>
      <c r="J1247" s="38">
        <v>202209</v>
      </c>
    </row>
    <row r="1248" spans="1:10" ht="12" customHeight="1" x14ac:dyDescent="0.25">
      <c r="A1248" s="9">
        <v>44818</v>
      </c>
      <c r="B1248" s="10">
        <v>143348138</v>
      </c>
      <c r="C1248" s="3">
        <v>5540246195250</v>
      </c>
      <c r="D1248" s="9">
        <v>44829</v>
      </c>
      <c r="E1248" s="11">
        <v>84</v>
      </c>
      <c r="F1248" s="30" t="str">
        <f>VLOOKUP(Commandes[[#This Row],[Article Commande]],'Catégorie des articles'!A:D,4,0)</f>
        <v>BOULANGERIE</v>
      </c>
      <c r="G1248" s="38">
        <v>202209</v>
      </c>
      <c r="H1248" s="37" t="str">
        <f>Commandes[[#This Row],[Num CDE]]&amp;Commandes[[#This Row],[AnnéeMois]]</f>
        <v>143348138202209</v>
      </c>
      <c r="I1248" t="str">
        <f>Commandes[[#This Row],[AnnéeMois]]&amp;Commandes[[#This Row],[Famille de Produit]]</f>
        <v>202209BOULANGERIE</v>
      </c>
      <c r="J1248" s="38">
        <v>202209</v>
      </c>
    </row>
    <row r="1249" spans="1:10" ht="12" customHeight="1" x14ac:dyDescent="0.25">
      <c r="A1249" s="9">
        <v>44818</v>
      </c>
      <c r="B1249" s="10">
        <v>143348139</v>
      </c>
      <c r="C1249" s="3">
        <v>5540246171759</v>
      </c>
      <c r="D1249" s="9">
        <v>44826</v>
      </c>
      <c r="E1249" s="11">
        <v>5012</v>
      </c>
      <c r="F1249" s="30" t="str">
        <f>VLOOKUP(Commandes[[#This Row],[Article Commande]],'Catégorie des articles'!A:D,4,0)</f>
        <v>MIX LEGUMES</v>
      </c>
      <c r="G1249" s="38">
        <v>202209</v>
      </c>
      <c r="H1249" s="37" t="str">
        <f>Commandes[[#This Row],[Num CDE]]&amp;Commandes[[#This Row],[AnnéeMois]]</f>
        <v>143348139202209</v>
      </c>
      <c r="I1249" t="str">
        <f>Commandes[[#This Row],[AnnéeMois]]&amp;Commandes[[#This Row],[Famille de Produit]]</f>
        <v>202209MIX LEGUMES</v>
      </c>
      <c r="J1249" s="38">
        <v>202209</v>
      </c>
    </row>
    <row r="1250" spans="1:10" ht="12" customHeight="1" x14ac:dyDescent="0.25">
      <c r="A1250" s="6">
        <v>44818</v>
      </c>
      <c r="B1250" s="7">
        <v>143348139</v>
      </c>
      <c r="C1250" s="3">
        <v>5540246177133</v>
      </c>
      <c r="D1250" s="6">
        <v>44826</v>
      </c>
      <c r="E1250" s="8">
        <v>4455</v>
      </c>
      <c r="F1250" s="30" t="str">
        <f>VLOOKUP(Commandes[[#This Row],[Article Commande]],'Catégorie des articles'!A:D,4,0)</f>
        <v>MIX LEGUMES</v>
      </c>
      <c r="G1250" s="38">
        <v>202209</v>
      </c>
      <c r="H1250" s="37" t="str">
        <f>Commandes[[#This Row],[Num CDE]]&amp;Commandes[[#This Row],[AnnéeMois]]</f>
        <v>143348139202209</v>
      </c>
      <c r="I1250" t="str">
        <f>Commandes[[#This Row],[AnnéeMois]]&amp;Commandes[[#This Row],[Famille de Produit]]</f>
        <v>202209MIX LEGUMES</v>
      </c>
      <c r="J1250" s="38">
        <v>202209</v>
      </c>
    </row>
    <row r="1251" spans="1:10" ht="12" customHeight="1" x14ac:dyDescent="0.25">
      <c r="A1251" s="9">
        <v>44818</v>
      </c>
      <c r="B1251" s="10">
        <v>143348139</v>
      </c>
      <c r="C1251" s="3">
        <v>5540246192148</v>
      </c>
      <c r="D1251" s="9">
        <v>44826</v>
      </c>
      <c r="E1251" s="11">
        <v>19488</v>
      </c>
      <c r="F1251" s="30" t="str">
        <f>VLOOKUP(Commandes[[#This Row],[Article Commande]],'Catégorie des articles'!A:D,4,0)</f>
        <v>MIX LEGUMES</v>
      </c>
      <c r="G1251" s="38">
        <v>202209</v>
      </c>
      <c r="H1251" s="37" t="str">
        <f>Commandes[[#This Row],[Num CDE]]&amp;Commandes[[#This Row],[AnnéeMois]]</f>
        <v>143348139202209</v>
      </c>
      <c r="I1251" t="str">
        <f>Commandes[[#This Row],[AnnéeMois]]&amp;Commandes[[#This Row],[Famille de Produit]]</f>
        <v>202209MIX LEGUMES</v>
      </c>
      <c r="J1251" s="38">
        <v>202209</v>
      </c>
    </row>
    <row r="1252" spans="1:10" ht="12" customHeight="1" x14ac:dyDescent="0.25">
      <c r="A1252" s="6">
        <v>44819</v>
      </c>
      <c r="B1252" s="7">
        <v>143348147</v>
      </c>
      <c r="C1252" s="3">
        <v>5540246195241</v>
      </c>
      <c r="D1252" s="6">
        <v>44822</v>
      </c>
      <c r="E1252" s="8">
        <v>325</v>
      </c>
      <c r="F1252" s="30" t="str">
        <f>VLOOKUP(Commandes[[#This Row],[Article Commande]],'Catégorie des articles'!A:D,4,0)</f>
        <v>MIX LEGUMES</v>
      </c>
      <c r="G1252" s="38">
        <v>202209</v>
      </c>
      <c r="H1252" s="37" t="str">
        <f>Commandes[[#This Row],[Num CDE]]&amp;Commandes[[#This Row],[AnnéeMois]]</f>
        <v>143348147202209</v>
      </c>
      <c r="I1252" t="str">
        <f>Commandes[[#This Row],[AnnéeMois]]&amp;Commandes[[#This Row],[Famille de Produit]]</f>
        <v>202209MIX LEGUMES</v>
      </c>
      <c r="J1252" s="38">
        <v>202209</v>
      </c>
    </row>
    <row r="1253" spans="1:10" ht="12" customHeight="1" x14ac:dyDescent="0.25">
      <c r="A1253" s="6">
        <v>44819</v>
      </c>
      <c r="B1253" s="7">
        <v>143348149</v>
      </c>
      <c r="C1253" s="3">
        <v>5540246176699</v>
      </c>
      <c r="D1253" s="6">
        <v>44823</v>
      </c>
      <c r="E1253" s="8">
        <v>2088</v>
      </c>
      <c r="F1253" s="30" t="str">
        <f>VLOOKUP(Commandes[[#This Row],[Article Commande]],'Catégorie des articles'!A:D,4,0)</f>
        <v>CREMERIE</v>
      </c>
      <c r="G1253" s="38">
        <v>202209</v>
      </c>
      <c r="H1253" s="37" t="str">
        <f>Commandes[[#This Row],[Num CDE]]&amp;Commandes[[#This Row],[AnnéeMois]]</f>
        <v>143348149202209</v>
      </c>
      <c r="I1253" t="str">
        <f>Commandes[[#This Row],[AnnéeMois]]&amp;Commandes[[#This Row],[Famille de Produit]]</f>
        <v>202209CREMERIE</v>
      </c>
      <c r="J1253" s="38">
        <v>202209</v>
      </c>
    </row>
    <row r="1254" spans="1:10" ht="12" customHeight="1" x14ac:dyDescent="0.25">
      <c r="A1254" s="9">
        <v>44819</v>
      </c>
      <c r="B1254" s="10">
        <v>143348170</v>
      </c>
      <c r="C1254" s="3">
        <v>5540246191594</v>
      </c>
      <c r="D1254" s="9">
        <v>44824</v>
      </c>
      <c r="E1254" s="11">
        <v>1504</v>
      </c>
      <c r="F1254" s="30" t="str">
        <f>VLOOKUP(Commandes[[#This Row],[Article Commande]],'Catégorie des articles'!A:D,4,0)</f>
        <v>CREMERIE</v>
      </c>
      <c r="G1254" s="38">
        <v>202209</v>
      </c>
      <c r="H1254" s="37" t="str">
        <f>Commandes[[#This Row],[Num CDE]]&amp;Commandes[[#This Row],[AnnéeMois]]</f>
        <v>143348170202209</v>
      </c>
      <c r="I1254" t="str">
        <f>Commandes[[#This Row],[AnnéeMois]]&amp;Commandes[[#This Row],[Famille de Produit]]</f>
        <v>202209CREMERIE</v>
      </c>
      <c r="J1254" s="38">
        <v>202209</v>
      </c>
    </row>
    <row r="1255" spans="1:10" ht="12" customHeight="1" x14ac:dyDescent="0.25">
      <c r="A1255" s="6">
        <v>44822</v>
      </c>
      <c r="B1255" s="7">
        <v>143358173</v>
      </c>
      <c r="C1255" s="3">
        <v>5540246176294</v>
      </c>
      <c r="D1255" s="6">
        <v>44824</v>
      </c>
      <c r="E1255" s="8">
        <v>372</v>
      </c>
      <c r="F1255" s="30" t="str">
        <f>VLOOKUP(Commandes[[#This Row],[Article Commande]],'Catégorie des articles'!A:D,4,0)</f>
        <v>CREMERIE</v>
      </c>
      <c r="G1255" s="38">
        <v>202209</v>
      </c>
      <c r="H1255" s="37" t="str">
        <f>Commandes[[#This Row],[Num CDE]]&amp;Commandes[[#This Row],[AnnéeMois]]</f>
        <v>143358173202209</v>
      </c>
      <c r="I1255" t="str">
        <f>Commandes[[#This Row],[AnnéeMois]]&amp;Commandes[[#This Row],[Famille de Produit]]</f>
        <v>202209CREMERIE</v>
      </c>
      <c r="J1255" s="38">
        <v>202209</v>
      </c>
    </row>
    <row r="1256" spans="1:10" ht="12" customHeight="1" x14ac:dyDescent="0.25">
      <c r="A1256" s="9">
        <v>44822</v>
      </c>
      <c r="B1256" s="10">
        <v>143358173</v>
      </c>
      <c r="C1256" s="3">
        <v>5540246176295</v>
      </c>
      <c r="D1256" s="9">
        <v>44824</v>
      </c>
      <c r="E1256" s="11">
        <v>4455</v>
      </c>
      <c r="F1256" s="30" t="str">
        <f>VLOOKUP(Commandes[[#This Row],[Article Commande]],'Catégorie des articles'!A:D,4,0)</f>
        <v>CREMERIE</v>
      </c>
      <c r="G1256" s="38">
        <v>202209</v>
      </c>
      <c r="H1256" s="37" t="str">
        <f>Commandes[[#This Row],[Num CDE]]&amp;Commandes[[#This Row],[AnnéeMois]]</f>
        <v>143358173202209</v>
      </c>
      <c r="I1256" t="str">
        <f>Commandes[[#This Row],[AnnéeMois]]&amp;Commandes[[#This Row],[Famille de Produit]]</f>
        <v>202209CREMERIE</v>
      </c>
      <c r="J1256" s="38">
        <v>202209</v>
      </c>
    </row>
    <row r="1257" spans="1:10" ht="12" customHeight="1" x14ac:dyDescent="0.25">
      <c r="A1257" s="9">
        <v>44822</v>
      </c>
      <c r="B1257" s="10">
        <v>143358173</v>
      </c>
      <c r="C1257" s="3">
        <v>5540246187987</v>
      </c>
      <c r="D1257" s="9">
        <v>44824</v>
      </c>
      <c r="E1257" s="11">
        <v>2228</v>
      </c>
      <c r="F1257" s="30" t="str">
        <f>VLOOKUP(Commandes[[#This Row],[Article Commande]],'Catégorie des articles'!A:D,4,0)</f>
        <v>CREMERIE</v>
      </c>
      <c r="G1257" s="38">
        <v>202209</v>
      </c>
      <c r="H1257" s="37" t="str">
        <f>Commandes[[#This Row],[Num CDE]]&amp;Commandes[[#This Row],[AnnéeMois]]</f>
        <v>143358173202209</v>
      </c>
      <c r="I1257" t="str">
        <f>Commandes[[#This Row],[AnnéeMois]]&amp;Commandes[[#This Row],[Famille de Produit]]</f>
        <v>202209CREMERIE</v>
      </c>
      <c r="J1257" s="38">
        <v>202209</v>
      </c>
    </row>
    <row r="1258" spans="1:10" ht="12" customHeight="1" x14ac:dyDescent="0.25">
      <c r="A1258" s="6">
        <v>44822</v>
      </c>
      <c r="B1258" s="7">
        <v>143358173</v>
      </c>
      <c r="C1258" s="3">
        <v>5540246188200</v>
      </c>
      <c r="D1258" s="6">
        <v>44824</v>
      </c>
      <c r="E1258" s="8">
        <v>743</v>
      </c>
      <c r="F1258" s="30" t="str">
        <f>VLOOKUP(Commandes[[#This Row],[Article Commande]],'Catégorie des articles'!A:D,4,0)</f>
        <v>CREMERIE</v>
      </c>
      <c r="G1258" s="38">
        <v>202209</v>
      </c>
      <c r="H1258" s="37" t="str">
        <f>Commandes[[#This Row],[Num CDE]]&amp;Commandes[[#This Row],[AnnéeMois]]</f>
        <v>143358173202209</v>
      </c>
      <c r="I1258" t="str">
        <f>Commandes[[#This Row],[AnnéeMois]]&amp;Commandes[[#This Row],[Famille de Produit]]</f>
        <v>202209CREMERIE</v>
      </c>
      <c r="J1258" s="38">
        <v>202209</v>
      </c>
    </row>
    <row r="1259" spans="1:10" ht="12" customHeight="1" x14ac:dyDescent="0.25">
      <c r="A1259" s="9">
        <v>44822</v>
      </c>
      <c r="B1259" s="10">
        <v>143358174</v>
      </c>
      <c r="C1259" s="3">
        <v>5540246172539</v>
      </c>
      <c r="D1259" s="9">
        <v>44824</v>
      </c>
      <c r="E1259" s="11">
        <v>47</v>
      </c>
      <c r="F1259" s="30" t="str">
        <f>VLOOKUP(Commandes[[#This Row],[Article Commande]],'Catégorie des articles'!A:D,4,0)</f>
        <v>CREMERIE</v>
      </c>
      <c r="G1259" s="38">
        <v>202209</v>
      </c>
      <c r="H1259" s="37" t="str">
        <f>Commandes[[#This Row],[Num CDE]]&amp;Commandes[[#This Row],[AnnéeMois]]</f>
        <v>143358174202209</v>
      </c>
      <c r="I1259" t="str">
        <f>Commandes[[#This Row],[AnnéeMois]]&amp;Commandes[[#This Row],[Famille de Produit]]</f>
        <v>202209CREMERIE</v>
      </c>
      <c r="J1259" s="38">
        <v>202209</v>
      </c>
    </row>
    <row r="1260" spans="1:10" ht="12" customHeight="1" x14ac:dyDescent="0.25">
      <c r="A1260" s="6">
        <v>44822</v>
      </c>
      <c r="B1260" s="7">
        <v>143358174</v>
      </c>
      <c r="C1260" s="3">
        <v>5540246172669</v>
      </c>
      <c r="D1260" s="6">
        <v>44824</v>
      </c>
      <c r="E1260" s="8">
        <v>279</v>
      </c>
      <c r="F1260" s="30" t="str">
        <f>VLOOKUP(Commandes[[#This Row],[Article Commande]],'Catégorie des articles'!A:D,4,0)</f>
        <v>CREMERIE</v>
      </c>
      <c r="G1260" s="38">
        <v>202209</v>
      </c>
      <c r="H1260" s="37" t="str">
        <f>Commandes[[#This Row],[Num CDE]]&amp;Commandes[[#This Row],[AnnéeMois]]</f>
        <v>143358174202209</v>
      </c>
      <c r="I1260" t="str">
        <f>Commandes[[#This Row],[AnnéeMois]]&amp;Commandes[[#This Row],[Famille de Produit]]</f>
        <v>202209CREMERIE</v>
      </c>
      <c r="J1260" s="38">
        <v>202209</v>
      </c>
    </row>
    <row r="1261" spans="1:10" ht="12" customHeight="1" x14ac:dyDescent="0.25">
      <c r="A1261" s="9">
        <v>44822</v>
      </c>
      <c r="B1261" s="10">
        <v>143358174</v>
      </c>
      <c r="C1261" s="3">
        <v>5540246172978</v>
      </c>
      <c r="D1261" s="9">
        <v>44824</v>
      </c>
      <c r="E1261" s="11">
        <v>836</v>
      </c>
      <c r="F1261" s="30" t="str">
        <f>VLOOKUP(Commandes[[#This Row],[Article Commande]],'Catégorie des articles'!A:D,4,0)</f>
        <v>CREMERIE</v>
      </c>
      <c r="G1261" s="38">
        <v>202209</v>
      </c>
      <c r="H1261" s="37" t="str">
        <f>Commandes[[#This Row],[Num CDE]]&amp;Commandes[[#This Row],[AnnéeMois]]</f>
        <v>143358174202209</v>
      </c>
      <c r="I1261" t="str">
        <f>Commandes[[#This Row],[AnnéeMois]]&amp;Commandes[[#This Row],[Famille de Produit]]</f>
        <v>202209CREMERIE</v>
      </c>
      <c r="J1261" s="38">
        <v>202209</v>
      </c>
    </row>
    <row r="1262" spans="1:10" ht="12" customHeight="1" x14ac:dyDescent="0.25">
      <c r="A1262" s="6">
        <v>44822</v>
      </c>
      <c r="B1262" s="7">
        <v>143358174</v>
      </c>
      <c r="C1262" s="3">
        <v>5540246176699</v>
      </c>
      <c r="D1262" s="6">
        <v>44824</v>
      </c>
      <c r="E1262" s="8">
        <v>4176</v>
      </c>
      <c r="F1262" s="30" t="str">
        <f>VLOOKUP(Commandes[[#This Row],[Article Commande]],'Catégorie des articles'!A:D,4,0)</f>
        <v>CREMERIE</v>
      </c>
      <c r="G1262" s="38">
        <v>202209</v>
      </c>
      <c r="H1262" s="37" t="str">
        <f>Commandes[[#This Row],[Num CDE]]&amp;Commandes[[#This Row],[AnnéeMois]]</f>
        <v>143358174202209</v>
      </c>
      <c r="I1262" t="str">
        <f>Commandes[[#This Row],[AnnéeMois]]&amp;Commandes[[#This Row],[Famille de Produit]]</f>
        <v>202209CREMERIE</v>
      </c>
      <c r="J1262" s="38">
        <v>202209</v>
      </c>
    </row>
    <row r="1263" spans="1:10" ht="12" customHeight="1" x14ac:dyDescent="0.25">
      <c r="A1263" s="6">
        <v>44822</v>
      </c>
      <c r="B1263" s="7">
        <v>143358180</v>
      </c>
      <c r="C1263" s="3">
        <v>5540246195596</v>
      </c>
      <c r="D1263" s="6">
        <v>44825</v>
      </c>
      <c r="E1263" s="8">
        <v>52</v>
      </c>
      <c r="F1263" s="30" t="str">
        <f>VLOOKUP(Commandes[[#This Row],[Article Commande]],'Catégorie des articles'!A:D,4,0)</f>
        <v>BOULANGERIE</v>
      </c>
      <c r="G1263" s="38">
        <v>202209</v>
      </c>
      <c r="H1263" s="37" t="str">
        <f>Commandes[[#This Row],[Num CDE]]&amp;Commandes[[#This Row],[AnnéeMois]]</f>
        <v>143358180202209</v>
      </c>
      <c r="I1263" t="str">
        <f>Commandes[[#This Row],[AnnéeMois]]&amp;Commandes[[#This Row],[Famille de Produit]]</f>
        <v>202209BOULANGERIE</v>
      </c>
      <c r="J1263" s="38">
        <v>202209</v>
      </c>
    </row>
    <row r="1264" spans="1:10" ht="12" customHeight="1" x14ac:dyDescent="0.25">
      <c r="A1264" s="9">
        <v>44822</v>
      </c>
      <c r="B1264" s="10">
        <v>143358185</v>
      </c>
      <c r="C1264" s="3">
        <v>5540246191598</v>
      </c>
      <c r="D1264" s="9">
        <v>44825</v>
      </c>
      <c r="E1264" s="11">
        <v>1601</v>
      </c>
      <c r="F1264" s="30" t="str">
        <f>VLOOKUP(Commandes[[#This Row],[Article Commande]],'Catégorie des articles'!A:D,4,0)</f>
        <v>CREMERIE</v>
      </c>
      <c r="G1264" s="38">
        <v>202209</v>
      </c>
      <c r="H1264" s="37" t="str">
        <f>Commandes[[#This Row],[Num CDE]]&amp;Commandes[[#This Row],[AnnéeMois]]</f>
        <v>143358185202209</v>
      </c>
      <c r="I1264" t="str">
        <f>Commandes[[#This Row],[AnnéeMois]]&amp;Commandes[[#This Row],[Famille de Produit]]</f>
        <v>202209CREMERIE</v>
      </c>
      <c r="J1264" s="38">
        <v>202209</v>
      </c>
    </row>
    <row r="1265" spans="1:10" ht="12" customHeight="1" x14ac:dyDescent="0.25">
      <c r="A1265" s="9">
        <v>44822</v>
      </c>
      <c r="B1265" s="10">
        <v>143358189</v>
      </c>
      <c r="C1265" s="3">
        <v>5540246183130</v>
      </c>
      <c r="D1265" s="9">
        <v>44831</v>
      </c>
      <c r="E1265" s="11">
        <v>2256</v>
      </c>
      <c r="F1265" s="30" t="str">
        <f>VLOOKUP(Commandes[[#This Row],[Article Commande]],'Catégorie des articles'!A:D,4,0)</f>
        <v>MIX LEGUMES</v>
      </c>
      <c r="G1265" s="38">
        <v>202209</v>
      </c>
      <c r="H1265" s="37" t="str">
        <f>Commandes[[#This Row],[Num CDE]]&amp;Commandes[[#This Row],[AnnéeMois]]</f>
        <v>143358189202209</v>
      </c>
      <c r="I1265" t="str">
        <f>Commandes[[#This Row],[AnnéeMois]]&amp;Commandes[[#This Row],[Famille de Produit]]</f>
        <v>202209MIX LEGUMES</v>
      </c>
      <c r="J1265" s="38">
        <v>202209</v>
      </c>
    </row>
    <row r="1266" spans="1:10" ht="12" customHeight="1" x14ac:dyDescent="0.25">
      <c r="A1266" s="6">
        <v>44822</v>
      </c>
      <c r="B1266" s="7">
        <v>143358189</v>
      </c>
      <c r="C1266" s="3">
        <v>5540246183538</v>
      </c>
      <c r="D1266" s="6">
        <v>44831</v>
      </c>
      <c r="E1266" s="8">
        <v>919</v>
      </c>
      <c r="F1266" s="30" t="str">
        <f>VLOOKUP(Commandes[[#This Row],[Article Commande]],'Catégorie des articles'!A:D,4,0)</f>
        <v>MIX LEGUMES</v>
      </c>
      <c r="G1266" s="38">
        <v>202209</v>
      </c>
      <c r="H1266" s="37" t="str">
        <f>Commandes[[#This Row],[Num CDE]]&amp;Commandes[[#This Row],[AnnéeMois]]</f>
        <v>143358189202209</v>
      </c>
      <c r="I1266" t="str">
        <f>Commandes[[#This Row],[AnnéeMois]]&amp;Commandes[[#This Row],[Famille de Produit]]</f>
        <v>202209MIX LEGUMES</v>
      </c>
      <c r="J1266" s="38">
        <v>202209</v>
      </c>
    </row>
    <row r="1267" spans="1:10" ht="12" customHeight="1" x14ac:dyDescent="0.25">
      <c r="A1267" s="9">
        <v>44822</v>
      </c>
      <c r="B1267" s="10">
        <v>143358189</v>
      </c>
      <c r="C1267" s="3">
        <v>5540246183541</v>
      </c>
      <c r="D1267" s="9">
        <v>44831</v>
      </c>
      <c r="E1267" s="11">
        <v>1044</v>
      </c>
      <c r="F1267" s="30" t="str">
        <f>VLOOKUP(Commandes[[#This Row],[Article Commande]],'Catégorie des articles'!A:D,4,0)</f>
        <v>MIX LEGUMES</v>
      </c>
      <c r="G1267" s="38">
        <v>202209</v>
      </c>
      <c r="H1267" s="37" t="str">
        <f>Commandes[[#This Row],[Num CDE]]&amp;Commandes[[#This Row],[AnnéeMois]]</f>
        <v>143358189202209</v>
      </c>
      <c r="I1267" t="str">
        <f>Commandes[[#This Row],[AnnéeMois]]&amp;Commandes[[#This Row],[Famille de Produit]]</f>
        <v>202209MIX LEGUMES</v>
      </c>
      <c r="J1267" s="38">
        <v>202209</v>
      </c>
    </row>
    <row r="1268" spans="1:10" ht="12" customHeight="1" x14ac:dyDescent="0.25">
      <c r="A1268" s="9">
        <v>44822</v>
      </c>
      <c r="B1268" s="10">
        <v>143358193</v>
      </c>
      <c r="C1268" s="3">
        <v>5540246192462</v>
      </c>
      <c r="D1268" s="9">
        <v>44838</v>
      </c>
      <c r="E1268" s="11">
        <v>2228</v>
      </c>
      <c r="F1268" s="30" t="str">
        <f>VLOOKUP(Commandes[[#This Row],[Article Commande]],'Catégorie des articles'!A:D,4,0)</f>
        <v>MIX LEGUMES</v>
      </c>
      <c r="G1268" s="38">
        <v>202209</v>
      </c>
      <c r="H1268" s="37" t="str">
        <f>Commandes[[#This Row],[Num CDE]]&amp;Commandes[[#This Row],[AnnéeMois]]</f>
        <v>143358193202209</v>
      </c>
      <c r="I1268" t="str">
        <f>Commandes[[#This Row],[AnnéeMois]]&amp;Commandes[[#This Row],[Famille de Produit]]</f>
        <v>202209MIX LEGUMES</v>
      </c>
      <c r="J1268" s="38">
        <v>202209</v>
      </c>
    </row>
    <row r="1269" spans="1:10" ht="12" customHeight="1" x14ac:dyDescent="0.25">
      <c r="A1269" s="6">
        <v>44822</v>
      </c>
      <c r="B1269" s="7">
        <v>143358193</v>
      </c>
      <c r="C1269" s="3">
        <v>5540246192594</v>
      </c>
      <c r="D1269" s="6">
        <v>44838</v>
      </c>
      <c r="E1269" s="8">
        <v>743</v>
      </c>
      <c r="F1269" s="30" t="str">
        <f>VLOOKUP(Commandes[[#This Row],[Article Commande]],'Catégorie des articles'!A:D,4,0)</f>
        <v>MIX LEGUMES</v>
      </c>
      <c r="G1269" s="38">
        <v>202209</v>
      </c>
      <c r="H1269" s="37" t="str">
        <f>Commandes[[#This Row],[Num CDE]]&amp;Commandes[[#This Row],[AnnéeMois]]</f>
        <v>143358193202209</v>
      </c>
      <c r="I1269" t="str">
        <f>Commandes[[#This Row],[AnnéeMois]]&amp;Commandes[[#This Row],[Famille de Produit]]</f>
        <v>202209MIX LEGUMES</v>
      </c>
      <c r="J1269" s="38">
        <v>202209</v>
      </c>
    </row>
    <row r="1270" spans="1:10" ht="12" customHeight="1" x14ac:dyDescent="0.25">
      <c r="A1270" s="9">
        <v>44822</v>
      </c>
      <c r="B1270" s="10">
        <v>143358194</v>
      </c>
      <c r="C1270" s="3">
        <v>5540246182684</v>
      </c>
      <c r="D1270" s="9">
        <v>44836</v>
      </c>
      <c r="E1270" s="11">
        <v>279</v>
      </c>
      <c r="F1270" s="30" t="str">
        <f>VLOOKUP(Commandes[[#This Row],[Article Commande]],'Catégorie des articles'!A:D,4,0)</f>
        <v>BOULANGERIE</v>
      </c>
      <c r="G1270" s="38">
        <v>202209</v>
      </c>
      <c r="H1270" s="37" t="str">
        <f>Commandes[[#This Row],[Num CDE]]&amp;Commandes[[#This Row],[AnnéeMois]]</f>
        <v>143358194202209</v>
      </c>
      <c r="I1270" t="str">
        <f>Commandes[[#This Row],[AnnéeMois]]&amp;Commandes[[#This Row],[Famille de Produit]]</f>
        <v>202209BOULANGERIE</v>
      </c>
      <c r="J1270" s="38">
        <v>202209</v>
      </c>
    </row>
    <row r="1271" spans="1:10" ht="12" customHeight="1" x14ac:dyDescent="0.25">
      <c r="A1271" s="6">
        <v>44822</v>
      </c>
      <c r="B1271" s="7">
        <v>143358194</v>
      </c>
      <c r="C1271" s="3">
        <v>5540246183844</v>
      </c>
      <c r="D1271" s="6">
        <v>44836</v>
      </c>
      <c r="E1271" s="8">
        <v>47</v>
      </c>
      <c r="F1271" s="30" t="str">
        <f>VLOOKUP(Commandes[[#This Row],[Article Commande]],'Catégorie des articles'!A:D,4,0)</f>
        <v>BOULANGERIE</v>
      </c>
      <c r="G1271" s="38">
        <v>202209</v>
      </c>
      <c r="H1271" s="37" t="str">
        <f>Commandes[[#This Row],[Num CDE]]&amp;Commandes[[#This Row],[AnnéeMois]]</f>
        <v>143358194202209</v>
      </c>
      <c r="I1271" t="str">
        <f>Commandes[[#This Row],[AnnéeMois]]&amp;Commandes[[#This Row],[Famille de Produit]]</f>
        <v>202209BOULANGERIE</v>
      </c>
      <c r="J1271" s="38">
        <v>202209</v>
      </c>
    </row>
    <row r="1272" spans="1:10" ht="12" customHeight="1" x14ac:dyDescent="0.25">
      <c r="A1272" s="6">
        <v>44823</v>
      </c>
      <c r="B1272" s="7">
        <v>143358203</v>
      </c>
      <c r="C1272" s="3">
        <v>5540246174174</v>
      </c>
      <c r="D1272" s="6">
        <v>44825</v>
      </c>
      <c r="E1272" s="8">
        <v>348</v>
      </c>
      <c r="F1272" s="30" t="str">
        <f>VLOOKUP(Commandes[[#This Row],[Article Commande]],'Catégorie des articles'!A:D,4,0)</f>
        <v>CREMERIE</v>
      </c>
      <c r="G1272" s="38">
        <v>202209</v>
      </c>
      <c r="H1272" s="37" t="str">
        <f>Commandes[[#This Row],[Num CDE]]&amp;Commandes[[#This Row],[AnnéeMois]]</f>
        <v>143358203202209</v>
      </c>
      <c r="I1272" t="str">
        <f>Commandes[[#This Row],[AnnéeMois]]&amp;Commandes[[#This Row],[Famille de Produit]]</f>
        <v>202209CREMERIE</v>
      </c>
      <c r="J1272" s="38">
        <v>202209</v>
      </c>
    </row>
    <row r="1273" spans="1:10" ht="12" customHeight="1" x14ac:dyDescent="0.25">
      <c r="A1273" s="6">
        <v>44823</v>
      </c>
      <c r="B1273" s="7">
        <v>143358203</v>
      </c>
      <c r="C1273" s="3">
        <v>5540246176699</v>
      </c>
      <c r="D1273" s="6">
        <v>44825</v>
      </c>
      <c r="E1273" s="8">
        <v>4176</v>
      </c>
      <c r="F1273" s="30" t="str">
        <f>VLOOKUP(Commandes[[#This Row],[Article Commande]],'Catégorie des articles'!A:D,4,0)</f>
        <v>CREMERIE</v>
      </c>
      <c r="G1273" s="38">
        <v>202209</v>
      </c>
      <c r="H1273" s="37" t="str">
        <f>Commandes[[#This Row],[Num CDE]]&amp;Commandes[[#This Row],[AnnéeMois]]</f>
        <v>143358203202209</v>
      </c>
      <c r="I1273" t="str">
        <f>Commandes[[#This Row],[AnnéeMois]]&amp;Commandes[[#This Row],[Famille de Produit]]</f>
        <v>202209CREMERIE</v>
      </c>
      <c r="J1273" s="38">
        <v>202209</v>
      </c>
    </row>
    <row r="1274" spans="1:10" ht="12" customHeight="1" x14ac:dyDescent="0.25">
      <c r="A1274" s="6">
        <v>44823</v>
      </c>
      <c r="B1274" s="7">
        <v>143358204</v>
      </c>
      <c r="C1274" s="3">
        <v>5540246176294</v>
      </c>
      <c r="D1274" s="6">
        <v>44825</v>
      </c>
      <c r="E1274" s="8">
        <v>1485</v>
      </c>
      <c r="F1274" s="30" t="str">
        <f>VLOOKUP(Commandes[[#This Row],[Article Commande]],'Catégorie des articles'!A:D,4,0)</f>
        <v>CREMERIE</v>
      </c>
      <c r="G1274" s="38">
        <v>202209</v>
      </c>
      <c r="H1274" s="37" t="str">
        <f>Commandes[[#This Row],[Num CDE]]&amp;Commandes[[#This Row],[AnnéeMois]]</f>
        <v>143358204202209</v>
      </c>
      <c r="I1274" t="str">
        <f>Commandes[[#This Row],[AnnéeMois]]&amp;Commandes[[#This Row],[Famille de Produit]]</f>
        <v>202209CREMERIE</v>
      </c>
      <c r="J1274" s="38">
        <v>202209</v>
      </c>
    </row>
    <row r="1275" spans="1:10" ht="12" customHeight="1" x14ac:dyDescent="0.25">
      <c r="A1275" s="9">
        <v>44823</v>
      </c>
      <c r="B1275" s="10">
        <v>143358204</v>
      </c>
      <c r="C1275" s="3">
        <v>5540246176295</v>
      </c>
      <c r="D1275" s="9">
        <v>44825</v>
      </c>
      <c r="E1275" s="11">
        <v>9652</v>
      </c>
      <c r="F1275" s="30" t="str">
        <f>VLOOKUP(Commandes[[#This Row],[Article Commande]],'Catégorie des articles'!A:D,4,0)</f>
        <v>CREMERIE</v>
      </c>
      <c r="G1275" s="38">
        <v>202209</v>
      </c>
      <c r="H1275" s="37" t="str">
        <f>Commandes[[#This Row],[Num CDE]]&amp;Commandes[[#This Row],[AnnéeMois]]</f>
        <v>143358204202209</v>
      </c>
      <c r="I1275" t="str">
        <f>Commandes[[#This Row],[AnnéeMois]]&amp;Commandes[[#This Row],[Famille de Produit]]</f>
        <v>202209CREMERIE</v>
      </c>
      <c r="J1275" s="38">
        <v>202209</v>
      </c>
    </row>
    <row r="1276" spans="1:10" ht="12" customHeight="1" x14ac:dyDescent="0.25">
      <c r="A1276" s="6">
        <v>44823</v>
      </c>
      <c r="B1276" s="7">
        <v>143358204</v>
      </c>
      <c r="C1276" s="3">
        <v>5540246187987</v>
      </c>
      <c r="D1276" s="6">
        <v>44825</v>
      </c>
      <c r="E1276" s="8">
        <v>4455</v>
      </c>
      <c r="F1276" s="30" t="str">
        <f>VLOOKUP(Commandes[[#This Row],[Article Commande]],'Catégorie des articles'!A:D,4,0)</f>
        <v>CREMERIE</v>
      </c>
      <c r="G1276" s="38">
        <v>202209</v>
      </c>
      <c r="H1276" s="37" t="str">
        <f>Commandes[[#This Row],[Num CDE]]&amp;Commandes[[#This Row],[AnnéeMois]]</f>
        <v>143358204202209</v>
      </c>
      <c r="I1276" t="str">
        <f>Commandes[[#This Row],[AnnéeMois]]&amp;Commandes[[#This Row],[Famille de Produit]]</f>
        <v>202209CREMERIE</v>
      </c>
      <c r="J1276" s="38">
        <v>202209</v>
      </c>
    </row>
    <row r="1277" spans="1:10" ht="12" customHeight="1" x14ac:dyDescent="0.25">
      <c r="A1277" s="9">
        <v>44823</v>
      </c>
      <c r="B1277" s="10">
        <v>143358204</v>
      </c>
      <c r="C1277" s="3">
        <v>5540246188200</v>
      </c>
      <c r="D1277" s="9">
        <v>44825</v>
      </c>
      <c r="E1277" s="11">
        <v>743</v>
      </c>
      <c r="F1277" s="30" t="str">
        <f>VLOOKUP(Commandes[[#This Row],[Article Commande]],'Catégorie des articles'!A:D,4,0)</f>
        <v>CREMERIE</v>
      </c>
      <c r="G1277" s="38">
        <v>202209</v>
      </c>
      <c r="H1277" s="37" t="str">
        <f>Commandes[[#This Row],[Num CDE]]&amp;Commandes[[#This Row],[AnnéeMois]]</f>
        <v>143358204202209</v>
      </c>
      <c r="I1277" t="str">
        <f>Commandes[[#This Row],[AnnéeMois]]&amp;Commandes[[#This Row],[Famille de Produit]]</f>
        <v>202209CREMERIE</v>
      </c>
      <c r="J1277" s="38">
        <v>202209</v>
      </c>
    </row>
    <row r="1278" spans="1:10" ht="12" customHeight="1" x14ac:dyDescent="0.25">
      <c r="A1278" s="6">
        <v>44823</v>
      </c>
      <c r="B1278" s="7">
        <v>143358212</v>
      </c>
      <c r="C1278" s="3">
        <v>5540246180522</v>
      </c>
      <c r="D1278" s="6">
        <v>44837</v>
      </c>
      <c r="E1278" s="8">
        <v>891</v>
      </c>
      <c r="F1278" s="30" t="str">
        <f>VLOOKUP(Commandes[[#This Row],[Article Commande]],'Catégorie des articles'!A:D,4,0)</f>
        <v>BOULANGERIE</v>
      </c>
      <c r="G1278" s="38">
        <v>202209</v>
      </c>
      <c r="H1278" s="37" t="str">
        <f>Commandes[[#This Row],[Num CDE]]&amp;Commandes[[#This Row],[AnnéeMois]]</f>
        <v>143358212202209</v>
      </c>
      <c r="I1278" t="str">
        <f>Commandes[[#This Row],[AnnéeMois]]&amp;Commandes[[#This Row],[Famille de Produit]]</f>
        <v>202209BOULANGERIE</v>
      </c>
      <c r="J1278" s="38">
        <v>202209</v>
      </c>
    </row>
    <row r="1279" spans="1:10" ht="12" customHeight="1" x14ac:dyDescent="0.25">
      <c r="A1279" s="6">
        <v>44823</v>
      </c>
      <c r="B1279" s="7">
        <v>143358214</v>
      </c>
      <c r="C1279" s="3">
        <v>5540246194632</v>
      </c>
      <c r="D1279" s="6">
        <v>44837</v>
      </c>
      <c r="E1279" s="8">
        <v>1170</v>
      </c>
      <c r="F1279" s="30" t="str">
        <f>VLOOKUP(Commandes[[#This Row],[Article Commande]],'Catégorie des articles'!A:D,4,0)</f>
        <v>BOULANGERIE</v>
      </c>
      <c r="G1279" s="38">
        <v>202209</v>
      </c>
      <c r="H1279" s="37" t="str">
        <f>Commandes[[#This Row],[Num CDE]]&amp;Commandes[[#This Row],[AnnéeMois]]</f>
        <v>143358214202209</v>
      </c>
      <c r="I1279" t="str">
        <f>Commandes[[#This Row],[AnnéeMois]]&amp;Commandes[[#This Row],[Famille de Produit]]</f>
        <v>202209BOULANGERIE</v>
      </c>
      <c r="J1279" s="38">
        <v>202209</v>
      </c>
    </row>
    <row r="1280" spans="1:10" ht="12" customHeight="1" x14ac:dyDescent="0.25">
      <c r="A1280" s="9">
        <v>44823</v>
      </c>
      <c r="B1280" s="10">
        <v>143358214</v>
      </c>
      <c r="C1280" s="3">
        <v>5540246195250</v>
      </c>
      <c r="D1280" s="9">
        <v>44837</v>
      </c>
      <c r="E1280" s="11">
        <v>168</v>
      </c>
      <c r="F1280" s="30" t="str">
        <f>VLOOKUP(Commandes[[#This Row],[Article Commande]],'Catégorie des articles'!A:D,4,0)</f>
        <v>BOULANGERIE</v>
      </c>
      <c r="G1280" s="38">
        <v>202209</v>
      </c>
      <c r="H1280" s="37" t="str">
        <f>Commandes[[#This Row],[Num CDE]]&amp;Commandes[[#This Row],[AnnéeMois]]</f>
        <v>143358214202209</v>
      </c>
      <c r="I1280" t="str">
        <f>Commandes[[#This Row],[AnnéeMois]]&amp;Commandes[[#This Row],[Famille de Produit]]</f>
        <v>202209BOULANGERIE</v>
      </c>
      <c r="J1280" s="38">
        <v>202209</v>
      </c>
    </row>
    <row r="1281" spans="1:10" ht="12" customHeight="1" x14ac:dyDescent="0.25">
      <c r="A1281" s="9">
        <v>44823</v>
      </c>
      <c r="B1281" s="10">
        <v>143358220</v>
      </c>
      <c r="C1281" s="3">
        <v>5540246192907</v>
      </c>
      <c r="D1281" s="9">
        <v>44839</v>
      </c>
      <c r="E1281" s="11">
        <v>6682</v>
      </c>
      <c r="F1281" s="30" t="str">
        <f>VLOOKUP(Commandes[[#This Row],[Article Commande]],'Catégorie des articles'!A:D,4,0)</f>
        <v>VOLAILLE</v>
      </c>
      <c r="G1281" s="38">
        <v>202209</v>
      </c>
      <c r="H1281" s="37" t="str">
        <f>Commandes[[#This Row],[Num CDE]]&amp;Commandes[[#This Row],[AnnéeMois]]</f>
        <v>143358220202209</v>
      </c>
      <c r="I1281" t="str">
        <f>Commandes[[#This Row],[AnnéeMois]]&amp;Commandes[[#This Row],[Famille de Produit]]</f>
        <v>202209VOLAILLE</v>
      </c>
      <c r="J1281" s="38">
        <v>202209</v>
      </c>
    </row>
    <row r="1282" spans="1:10" ht="12" customHeight="1" x14ac:dyDescent="0.25">
      <c r="A1282" s="9">
        <v>44823</v>
      </c>
      <c r="B1282" s="10">
        <v>143358223</v>
      </c>
      <c r="C1282" s="3">
        <v>5540246181061</v>
      </c>
      <c r="D1282" s="9">
        <v>44830</v>
      </c>
      <c r="E1282" s="11">
        <v>5513</v>
      </c>
      <c r="F1282" s="30" t="str">
        <f>VLOOKUP(Commandes[[#This Row],[Article Commande]],'Catégorie des articles'!A:D,4,0)</f>
        <v>VOLAILLE</v>
      </c>
      <c r="G1282" s="38">
        <v>202209</v>
      </c>
      <c r="H1282" s="37" t="str">
        <f>Commandes[[#This Row],[Num CDE]]&amp;Commandes[[#This Row],[AnnéeMois]]</f>
        <v>143358223202209</v>
      </c>
      <c r="I1282" t="str">
        <f>Commandes[[#This Row],[AnnéeMois]]&amp;Commandes[[#This Row],[Famille de Produit]]</f>
        <v>202209VOLAILLE</v>
      </c>
      <c r="J1282" s="38">
        <v>202209</v>
      </c>
    </row>
    <row r="1283" spans="1:10" ht="12" customHeight="1" x14ac:dyDescent="0.25">
      <c r="A1283" s="6">
        <v>44823</v>
      </c>
      <c r="B1283" s="7">
        <v>143358224</v>
      </c>
      <c r="C1283" s="3">
        <v>5540246188224</v>
      </c>
      <c r="D1283" s="6">
        <v>44836</v>
      </c>
      <c r="E1283" s="8">
        <v>4826</v>
      </c>
      <c r="F1283" s="30" t="str">
        <f>VLOOKUP(Commandes[[#This Row],[Article Commande]],'Catégorie des articles'!A:D,4,0)</f>
        <v>VOLAILLE</v>
      </c>
      <c r="G1283" s="38">
        <v>202209</v>
      </c>
      <c r="H1283" s="37" t="str">
        <f>Commandes[[#This Row],[Num CDE]]&amp;Commandes[[#This Row],[AnnéeMois]]</f>
        <v>143358224202209</v>
      </c>
      <c r="I1283" t="str">
        <f>Commandes[[#This Row],[AnnéeMois]]&amp;Commandes[[#This Row],[Famille de Produit]]</f>
        <v>202209VOLAILLE</v>
      </c>
      <c r="J1283" s="38">
        <v>202209</v>
      </c>
    </row>
    <row r="1284" spans="1:10" ht="12" customHeight="1" x14ac:dyDescent="0.25">
      <c r="A1284" s="9">
        <v>44823</v>
      </c>
      <c r="B1284" s="10">
        <v>143358235</v>
      </c>
      <c r="C1284" s="3">
        <v>5540246195195</v>
      </c>
      <c r="D1284" s="9">
        <v>44833</v>
      </c>
      <c r="E1284" s="11">
        <v>56</v>
      </c>
      <c r="F1284" s="30" t="str">
        <f>VLOOKUP(Commandes[[#This Row],[Article Commande]],'Catégorie des articles'!A:D,4,0)</f>
        <v>EMBALLAGES</v>
      </c>
      <c r="G1284" s="38">
        <v>202209</v>
      </c>
      <c r="H1284" s="37" t="str">
        <f>Commandes[[#This Row],[Num CDE]]&amp;Commandes[[#This Row],[AnnéeMois]]</f>
        <v>143358235202209</v>
      </c>
      <c r="I1284" t="str">
        <f>Commandes[[#This Row],[AnnéeMois]]&amp;Commandes[[#This Row],[Famille de Produit]]</f>
        <v>202209EMBALLAGES</v>
      </c>
      <c r="J1284" s="38">
        <v>202209</v>
      </c>
    </row>
    <row r="1285" spans="1:10" ht="12" customHeight="1" x14ac:dyDescent="0.25">
      <c r="A1285" s="9">
        <v>44824</v>
      </c>
      <c r="B1285" s="10">
        <v>143358240</v>
      </c>
      <c r="C1285" s="3">
        <v>5540246174174</v>
      </c>
      <c r="D1285" s="9">
        <v>44826</v>
      </c>
      <c r="E1285" s="11">
        <v>232</v>
      </c>
      <c r="F1285" s="30" t="str">
        <f>VLOOKUP(Commandes[[#This Row],[Article Commande]],'Catégorie des articles'!A:D,4,0)</f>
        <v>CREMERIE</v>
      </c>
      <c r="G1285" s="38">
        <v>202209</v>
      </c>
      <c r="H1285" s="37" t="str">
        <f>Commandes[[#This Row],[Num CDE]]&amp;Commandes[[#This Row],[AnnéeMois]]</f>
        <v>143358240202209</v>
      </c>
      <c r="I1285" t="str">
        <f>Commandes[[#This Row],[AnnéeMois]]&amp;Commandes[[#This Row],[Famille de Produit]]</f>
        <v>202209CREMERIE</v>
      </c>
      <c r="J1285" s="38">
        <v>202209</v>
      </c>
    </row>
    <row r="1286" spans="1:10" ht="12" customHeight="1" x14ac:dyDescent="0.25">
      <c r="A1286" s="9">
        <v>44824</v>
      </c>
      <c r="B1286" s="10">
        <v>143358240</v>
      </c>
      <c r="C1286" s="3">
        <v>5540246176699</v>
      </c>
      <c r="D1286" s="9">
        <v>44826</v>
      </c>
      <c r="E1286" s="11">
        <v>8352</v>
      </c>
      <c r="F1286" s="30" t="str">
        <f>VLOOKUP(Commandes[[#This Row],[Article Commande]],'Catégorie des articles'!A:D,4,0)</f>
        <v>CREMERIE</v>
      </c>
      <c r="G1286" s="38">
        <v>202209</v>
      </c>
      <c r="H1286" s="37" t="str">
        <f>Commandes[[#This Row],[Num CDE]]&amp;Commandes[[#This Row],[AnnéeMois]]</f>
        <v>143358240202209</v>
      </c>
      <c r="I1286" t="str">
        <f>Commandes[[#This Row],[AnnéeMois]]&amp;Commandes[[#This Row],[Famille de Produit]]</f>
        <v>202209CREMERIE</v>
      </c>
      <c r="J1286" s="38">
        <v>202209</v>
      </c>
    </row>
    <row r="1287" spans="1:10" ht="12" customHeight="1" x14ac:dyDescent="0.25">
      <c r="A1287" s="6">
        <v>44824</v>
      </c>
      <c r="B1287" s="7">
        <v>143358241</v>
      </c>
      <c r="C1287" s="3">
        <v>5540246171933</v>
      </c>
      <c r="D1287" s="6">
        <v>44826</v>
      </c>
      <c r="E1287" s="8">
        <v>1392</v>
      </c>
      <c r="F1287" s="30" t="str">
        <f>VLOOKUP(Commandes[[#This Row],[Article Commande]],'Catégorie des articles'!A:D,4,0)</f>
        <v>CREMERIE</v>
      </c>
      <c r="G1287" s="38">
        <v>202209</v>
      </c>
      <c r="H1287" s="37" t="str">
        <f>Commandes[[#This Row],[Num CDE]]&amp;Commandes[[#This Row],[AnnéeMois]]</f>
        <v>143358241202209</v>
      </c>
      <c r="I1287" t="str">
        <f>Commandes[[#This Row],[AnnéeMois]]&amp;Commandes[[#This Row],[Famille de Produit]]</f>
        <v>202209CREMERIE</v>
      </c>
      <c r="J1287" s="38">
        <v>202209</v>
      </c>
    </row>
    <row r="1288" spans="1:10" ht="12" customHeight="1" x14ac:dyDescent="0.25">
      <c r="A1288" s="9">
        <v>44824</v>
      </c>
      <c r="B1288" s="10">
        <v>143358241</v>
      </c>
      <c r="C1288" s="3">
        <v>5540246176294</v>
      </c>
      <c r="D1288" s="9">
        <v>44826</v>
      </c>
      <c r="E1288" s="11">
        <v>743</v>
      </c>
      <c r="F1288" s="30" t="str">
        <f>VLOOKUP(Commandes[[#This Row],[Article Commande]],'Catégorie des articles'!A:D,4,0)</f>
        <v>CREMERIE</v>
      </c>
      <c r="G1288" s="38">
        <v>202209</v>
      </c>
      <c r="H1288" s="37" t="str">
        <f>Commandes[[#This Row],[Num CDE]]&amp;Commandes[[#This Row],[AnnéeMois]]</f>
        <v>143358241202209</v>
      </c>
      <c r="I1288" t="str">
        <f>Commandes[[#This Row],[AnnéeMois]]&amp;Commandes[[#This Row],[Famille de Produit]]</f>
        <v>202209CREMERIE</v>
      </c>
      <c r="J1288" s="38">
        <v>202209</v>
      </c>
    </row>
    <row r="1289" spans="1:10" ht="12" customHeight="1" x14ac:dyDescent="0.25">
      <c r="A1289" s="6">
        <v>44824</v>
      </c>
      <c r="B1289" s="7">
        <v>143358241</v>
      </c>
      <c r="C1289" s="3">
        <v>5540246176295</v>
      </c>
      <c r="D1289" s="6">
        <v>44826</v>
      </c>
      <c r="E1289" s="8">
        <v>4455</v>
      </c>
      <c r="F1289" s="30" t="str">
        <f>VLOOKUP(Commandes[[#This Row],[Article Commande]],'Catégorie des articles'!A:D,4,0)</f>
        <v>CREMERIE</v>
      </c>
      <c r="G1289" s="38">
        <v>202209</v>
      </c>
      <c r="H1289" s="37" t="str">
        <f>Commandes[[#This Row],[Num CDE]]&amp;Commandes[[#This Row],[AnnéeMois]]</f>
        <v>143358241202209</v>
      </c>
      <c r="I1289" t="str">
        <f>Commandes[[#This Row],[AnnéeMois]]&amp;Commandes[[#This Row],[Famille de Produit]]</f>
        <v>202209CREMERIE</v>
      </c>
      <c r="J1289" s="38">
        <v>202209</v>
      </c>
    </row>
    <row r="1290" spans="1:10" ht="12" customHeight="1" x14ac:dyDescent="0.25">
      <c r="A1290" s="9">
        <v>44824</v>
      </c>
      <c r="B1290" s="10">
        <v>143358241</v>
      </c>
      <c r="C1290" s="3">
        <v>5540246187987</v>
      </c>
      <c r="D1290" s="9">
        <v>44826</v>
      </c>
      <c r="E1290" s="11">
        <v>2228</v>
      </c>
      <c r="F1290" s="30" t="str">
        <f>VLOOKUP(Commandes[[#This Row],[Article Commande]],'Catégorie des articles'!A:D,4,0)</f>
        <v>CREMERIE</v>
      </c>
      <c r="G1290" s="38">
        <v>202209</v>
      </c>
      <c r="H1290" s="37" t="str">
        <f>Commandes[[#This Row],[Num CDE]]&amp;Commandes[[#This Row],[AnnéeMois]]</f>
        <v>143358241202209</v>
      </c>
      <c r="I1290" t="str">
        <f>Commandes[[#This Row],[AnnéeMois]]&amp;Commandes[[#This Row],[Famille de Produit]]</f>
        <v>202209CREMERIE</v>
      </c>
      <c r="J1290" s="38">
        <v>202209</v>
      </c>
    </row>
    <row r="1291" spans="1:10" ht="12" customHeight="1" x14ac:dyDescent="0.25">
      <c r="A1291" s="6">
        <v>44824</v>
      </c>
      <c r="B1291" s="7">
        <v>143358241</v>
      </c>
      <c r="C1291" s="3">
        <v>5540246188200</v>
      </c>
      <c r="D1291" s="6">
        <v>44826</v>
      </c>
      <c r="E1291" s="8">
        <v>1485</v>
      </c>
      <c r="F1291" s="30" t="str">
        <f>VLOOKUP(Commandes[[#This Row],[Article Commande]],'Catégorie des articles'!A:D,4,0)</f>
        <v>CREMERIE</v>
      </c>
      <c r="G1291" s="38">
        <v>202209</v>
      </c>
      <c r="H1291" s="37" t="str">
        <f>Commandes[[#This Row],[Num CDE]]&amp;Commandes[[#This Row],[AnnéeMois]]</f>
        <v>143358241202209</v>
      </c>
      <c r="I1291" t="str">
        <f>Commandes[[#This Row],[AnnéeMois]]&amp;Commandes[[#This Row],[Famille de Produit]]</f>
        <v>202209CREMERIE</v>
      </c>
      <c r="J1291" s="38">
        <v>202209</v>
      </c>
    </row>
    <row r="1292" spans="1:10" ht="12" customHeight="1" x14ac:dyDescent="0.25">
      <c r="A1292" s="6">
        <v>44824</v>
      </c>
      <c r="B1292" s="7">
        <v>143358248</v>
      </c>
      <c r="C1292" s="3">
        <v>5540246194632</v>
      </c>
      <c r="D1292" s="6">
        <v>44836</v>
      </c>
      <c r="E1292" s="8">
        <v>1337</v>
      </c>
      <c r="F1292" s="30" t="str">
        <f>VLOOKUP(Commandes[[#This Row],[Article Commande]],'Catégorie des articles'!A:D,4,0)</f>
        <v>BOULANGERIE</v>
      </c>
      <c r="G1292" s="38">
        <v>202209</v>
      </c>
      <c r="H1292" s="37" t="str">
        <f>Commandes[[#This Row],[Num CDE]]&amp;Commandes[[#This Row],[AnnéeMois]]</f>
        <v>143358248202209</v>
      </c>
      <c r="I1292" t="str">
        <f>Commandes[[#This Row],[AnnéeMois]]&amp;Commandes[[#This Row],[Famille de Produit]]</f>
        <v>202209BOULANGERIE</v>
      </c>
      <c r="J1292" s="38">
        <v>202209</v>
      </c>
    </row>
    <row r="1293" spans="1:10" ht="12" customHeight="1" x14ac:dyDescent="0.25">
      <c r="A1293" s="9">
        <v>44824</v>
      </c>
      <c r="B1293" s="10">
        <v>143358248</v>
      </c>
      <c r="C1293" s="3">
        <v>5540246195250</v>
      </c>
      <c r="D1293" s="9">
        <v>44836</v>
      </c>
      <c r="E1293" s="11">
        <v>84</v>
      </c>
      <c r="F1293" s="30" t="str">
        <f>VLOOKUP(Commandes[[#This Row],[Article Commande]],'Catégorie des articles'!A:D,4,0)</f>
        <v>BOULANGERIE</v>
      </c>
      <c r="G1293" s="38">
        <v>202209</v>
      </c>
      <c r="H1293" s="37" t="str">
        <f>Commandes[[#This Row],[Num CDE]]&amp;Commandes[[#This Row],[AnnéeMois]]</f>
        <v>143358248202209</v>
      </c>
      <c r="I1293" t="str">
        <f>Commandes[[#This Row],[AnnéeMois]]&amp;Commandes[[#This Row],[Famille de Produit]]</f>
        <v>202209BOULANGERIE</v>
      </c>
      <c r="J1293" s="38">
        <v>202209</v>
      </c>
    </row>
    <row r="1294" spans="1:10" ht="12" customHeight="1" x14ac:dyDescent="0.25">
      <c r="A1294" s="6">
        <v>44824</v>
      </c>
      <c r="B1294" s="7">
        <v>143358249</v>
      </c>
      <c r="C1294" s="3">
        <v>5540246170256</v>
      </c>
      <c r="D1294" s="6">
        <v>44832</v>
      </c>
      <c r="E1294" s="8">
        <v>1764</v>
      </c>
      <c r="F1294" s="30" t="str">
        <f>VLOOKUP(Commandes[[#This Row],[Article Commande]],'Catégorie des articles'!A:D,4,0)</f>
        <v>BOULANGERIE</v>
      </c>
      <c r="G1294" s="38">
        <v>202209</v>
      </c>
      <c r="H1294" s="37" t="str">
        <f>Commandes[[#This Row],[Num CDE]]&amp;Commandes[[#This Row],[AnnéeMois]]</f>
        <v>143358249202209</v>
      </c>
      <c r="I1294" t="str">
        <f>Commandes[[#This Row],[AnnéeMois]]&amp;Commandes[[#This Row],[Famille de Produit]]</f>
        <v>202209BOULANGERIE</v>
      </c>
      <c r="J1294" s="38">
        <v>202209</v>
      </c>
    </row>
    <row r="1295" spans="1:10" ht="12" customHeight="1" x14ac:dyDescent="0.25">
      <c r="A1295" s="9">
        <v>44824</v>
      </c>
      <c r="B1295" s="10">
        <v>143358249</v>
      </c>
      <c r="C1295" s="3">
        <v>5540246171888</v>
      </c>
      <c r="D1295" s="9">
        <v>44832</v>
      </c>
      <c r="E1295" s="11">
        <v>520</v>
      </c>
      <c r="F1295" s="30" t="str">
        <f>VLOOKUP(Commandes[[#This Row],[Article Commande]],'Catégorie des articles'!A:D,4,0)</f>
        <v>BOULANGERIE</v>
      </c>
      <c r="G1295" s="38">
        <v>202209</v>
      </c>
      <c r="H1295" s="37" t="str">
        <f>Commandes[[#This Row],[Num CDE]]&amp;Commandes[[#This Row],[AnnéeMois]]</f>
        <v>143358249202209</v>
      </c>
      <c r="I1295" t="str">
        <f>Commandes[[#This Row],[AnnéeMois]]&amp;Commandes[[#This Row],[Famille de Produit]]</f>
        <v>202209BOULANGERIE</v>
      </c>
      <c r="J1295" s="38">
        <v>202209</v>
      </c>
    </row>
    <row r="1296" spans="1:10" ht="12" customHeight="1" x14ac:dyDescent="0.25">
      <c r="A1296" s="9">
        <v>44824</v>
      </c>
      <c r="B1296" s="10">
        <v>143358260</v>
      </c>
      <c r="C1296" s="3">
        <v>5540246174095</v>
      </c>
      <c r="D1296" s="9">
        <v>44832</v>
      </c>
      <c r="E1296" s="11">
        <v>70</v>
      </c>
      <c r="F1296" s="30" t="str">
        <f>VLOOKUP(Commandes[[#This Row],[Article Commande]],'Catégorie des articles'!A:D,4,0)</f>
        <v>CREMERIE</v>
      </c>
      <c r="G1296" s="38">
        <v>202209</v>
      </c>
      <c r="H1296" s="37" t="str">
        <f>Commandes[[#This Row],[Num CDE]]&amp;Commandes[[#This Row],[AnnéeMois]]</f>
        <v>143358260202209</v>
      </c>
      <c r="I1296" t="str">
        <f>Commandes[[#This Row],[AnnéeMois]]&amp;Commandes[[#This Row],[Famille de Produit]]</f>
        <v>202209CREMERIE</v>
      </c>
      <c r="J1296" s="38">
        <v>202209</v>
      </c>
    </row>
    <row r="1297" spans="1:10" ht="12" customHeight="1" x14ac:dyDescent="0.25">
      <c r="A1297" s="6">
        <v>44824</v>
      </c>
      <c r="B1297" s="7">
        <v>143358260</v>
      </c>
      <c r="C1297" s="3">
        <v>5540246175049</v>
      </c>
      <c r="D1297" s="6">
        <v>44832</v>
      </c>
      <c r="E1297" s="8">
        <v>418</v>
      </c>
      <c r="F1297" s="30" t="str">
        <f>VLOOKUP(Commandes[[#This Row],[Article Commande]],'Catégorie des articles'!A:D,4,0)</f>
        <v>CREMERIE</v>
      </c>
      <c r="G1297" s="38">
        <v>202209</v>
      </c>
      <c r="H1297" s="37" t="str">
        <f>Commandes[[#This Row],[Num CDE]]&amp;Commandes[[#This Row],[AnnéeMois]]</f>
        <v>143358260202209</v>
      </c>
      <c r="I1297" t="str">
        <f>Commandes[[#This Row],[AnnéeMois]]&amp;Commandes[[#This Row],[Famille de Produit]]</f>
        <v>202209CREMERIE</v>
      </c>
      <c r="J1297" s="38">
        <v>202209</v>
      </c>
    </row>
    <row r="1298" spans="1:10" ht="12" customHeight="1" x14ac:dyDescent="0.25">
      <c r="A1298" s="9">
        <v>44824</v>
      </c>
      <c r="B1298" s="10">
        <v>143358260</v>
      </c>
      <c r="C1298" s="3">
        <v>5540246175050</v>
      </c>
      <c r="D1298" s="9">
        <v>44832</v>
      </c>
      <c r="E1298" s="11">
        <v>557</v>
      </c>
      <c r="F1298" s="30" t="str">
        <f>VLOOKUP(Commandes[[#This Row],[Article Commande]],'Catégorie des articles'!A:D,4,0)</f>
        <v>CREMERIE</v>
      </c>
      <c r="G1298" s="38">
        <v>202209</v>
      </c>
      <c r="H1298" s="37" t="str">
        <f>Commandes[[#This Row],[Num CDE]]&amp;Commandes[[#This Row],[AnnéeMois]]</f>
        <v>143358260202209</v>
      </c>
      <c r="I1298" t="str">
        <f>Commandes[[#This Row],[AnnéeMois]]&amp;Commandes[[#This Row],[Famille de Produit]]</f>
        <v>202209CREMERIE</v>
      </c>
      <c r="J1298" s="38">
        <v>202209</v>
      </c>
    </row>
    <row r="1299" spans="1:10" ht="12" customHeight="1" x14ac:dyDescent="0.25">
      <c r="A1299" s="6">
        <v>44824</v>
      </c>
      <c r="B1299" s="7">
        <v>143358260</v>
      </c>
      <c r="C1299" s="3">
        <v>5540246190743</v>
      </c>
      <c r="D1299" s="6">
        <v>44832</v>
      </c>
      <c r="E1299" s="8">
        <v>140</v>
      </c>
      <c r="F1299" s="30" t="str">
        <f>VLOOKUP(Commandes[[#This Row],[Article Commande]],'Catégorie des articles'!A:D,4,0)</f>
        <v>CREMERIE</v>
      </c>
      <c r="G1299" s="38">
        <v>202209</v>
      </c>
      <c r="H1299" s="37" t="str">
        <f>Commandes[[#This Row],[Num CDE]]&amp;Commandes[[#This Row],[AnnéeMois]]</f>
        <v>143358260202209</v>
      </c>
      <c r="I1299" t="str">
        <f>Commandes[[#This Row],[AnnéeMois]]&amp;Commandes[[#This Row],[Famille de Produit]]</f>
        <v>202209CREMERIE</v>
      </c>
      <c r="J1299" s="38">
        <v>202209</v>
      </c>
    </row>
    <row r="1300" spans="1:10" ht="12" customHeight="1" x14ac:dyDescent="0.25">
      <c r="A1300" s="9">
        <v>44824</v>
      </c>
      <c r="B1300" s="10">
        <v>143358270</v>
      </c>
      <c r="C1300" s="3">
        <v>5540246195242</v>
      </c>
      <c r="D1300" s="9">
        <v>44829</v>
      </c>
      <c r="E1300" s="11">
        <v>743</v>
      </c>
      <c r="F1300" s="30" t="str">
        <f>VLOOKUP(Commandes[[#This Row],[Article Commande]],'Catégorie des articles'!A:D,4,0)</f>
        <v>MIX LEGUMES</v>
      </c>
      <c r="G1300" s="38">
        <v>202209</v>
      </c>
      <c r="H1300" s="37" t="str">
        <f>Commandes[[#This Row],[Num CDE]]&amp;Commandes[[#This Row],[AnnéeMois]]</f>
        <v>143358270202209</v>
      </c>
      <c r="I1300" t="str">
        <f>Commandes[[#This Row],[AnnéeMois]]&amp;Commandes[[#This Row],[Famille de Produit]]</f>
        <v>202209MIX LEGUMES</v>
      </c>
      <c r="J1300" s="38">
        <v>202209</v>
      </c>
    </row>
    <row r="1301" spans="1:10" ht="12" customHeight="1" x14ac:dyDescent="0.25">
      <c r="A1301" s="6">
        <v>44824</v>
      </c>
      <c r="B1301" s="7">
        <v>143358271</v>
      </c>
      <c r="C1301" s="3">
        <v>5540246195241</v>
      </c>
      <c r="D1301" s="6">
        <v>44833</v>
      </c>
      <c r="E1301" s="8">
        <v>743</v>
      </c>
      <c r="F1301" s="30" t="str">
        <f>VLOOKUP(Commandes[[#This Row],[Article Commande]],'Catégorie des articles'!A:D,4,0)</f>
        <v>MIX LEGUMES</v>
      </c>
      <c r="G1301" s="38">
        <v>202209</v>
      </c>
      <c r="H1301" s="37" t="str">
        <f>Commandes[[#This Row],[Num CDE]]&amp;Commandes[[#This Row],[AnnéeMois]]</f>
        <v>143358271202209</v>
      </c>
      <c r="I1301" t="str">
        <f>Commandes[[#This Row],[AnnéeMois]]&amp;Commandes[[#This Row],[Famille de Produit]]</f>
        <v>202209MIX LEGUMES</v>
      </c>
      <c r="J1301" s="38">
        <v>202209</v>
      </c>
    </row>
    <row r="1302" spans="1:10" ht="12" customHeight="1" x14ac:dyDescent="0.25">
      <c r="A1302" s="6">
        <v>44825</v>
      </c>
      <c r="B1302" s="7">
        <v>143358274</v>
      </c>
      <c r="C1302" s="3">
        <v>5540246195653</v>
      </c>
      <c r="D1302" s="6">
        <v>44832</v>
      </c>
      <c r="E1302" s="8">
        <v>446</v>
      </c>
      <c r="F1302" s="30" t="str">
        <f>VLOOKUP(Commandes[[#This Row],[Article Commande]],'Catégorie des articles'!A:D,4,0)</f>
        <v>EMBALLAGES</v>
      </c>
      <c r="G1302" s="38">
        <v>202209</v>
      </c>
      <c r="H1302" s="37" t="str">
        <f>Commandes[[#This Row],[Num CDE]]&amp;Commandes[[#This Row],[AnnéeMois]]</f>
        <v>143358274202209</v>
      </c>
      <c r="I1302" t="str">
        <f>Commandes[[#This Row],[AnnéeMois]]&amp;Commandes[[#This Row],[Famille de Produit]]</f>
        <v>202209EMBALLAGES</v>
      </c>
      <c r="J1302" s="38">
        <v>202209</v>
      </c>
    </row>
    <row r="1303" spans="1:10" ht="12" customHeight="1" x14ac:dyDescent="0.25">
      <c r="A1303" s="9">
        <v>44825</v>
      </c>
      <c r="B1303" s="10">
        <v>143358278</v>
      </c>
      <c r="C1303" s="3">
        <v>5540246172539</v>
      </c>
      <c r="D1303" s="9">
        <v>44829</v>
      </c>
      <c r="E1303" s="11">
        <v>47</v>
      </c>
      <c r="F1303" s="30" t="str">
        <f>VLOOKUP(Commandes[[#This Row],[Article Commande]],'Catégorie des articles'!A:D,4,0)</f>
        <v>CREMERIE</v>
      </c>
      <c r="G1303" s="38">
        <v>202209</v>
      </c>
      <c r="H1303" s="37" t="str">
        <f>Commandes[[#This Row],[Num CDE]]&amp;Commandes[[#This Row],[AnnéeMois]]</f>
        <v>143358278202209</v>
      </c>
      <c r="I1303" t="str">
        <f>Commandes[[#This Row],[AnnéeMois]]&amp;Commandes[[#This Row],[Famille de Produit]]</f>
        <v>202209CREMERIE</v>
      </c>
      <c r="J1303" s="38">
        <v>202209</v>
      </c>
    </row>
    <row r="1304" spans="1:10" ht="12" customHeight="1" x14ac:dyDescent="0.25">
      <c r="A1304" s="6">
        <v>44825</v>
      </c>
      <c r="B1304" s="7">
        <v>143358278</v>
      </c>
      <c r="C1304" s="3">
        <v>5540246172669</v>
      </c>
      <c r="D1304" s="6">
        <v>44829</v>
      </c>
      <c r="E1304" s="8">
        <v>279</v>
      </c>
      <c r="F1304" s="30" t="str">
        <f>VLOOKUP(Commandes[[#This Row],[Article Commande]],'Catégorie des articles'!A:D,4,0)</f>
        <v>CREMERIE</v>
      </c>
      <c r="G1304" s="38">
        <v>202209</v>
      </c>
      <c r="H1304" s="37" t="str">
        <f>Commandes[[#This Row],[Num CDE]]&amp;Commandes[[#This Row],[AnnéeMois]]</f>
        <v>143358278202209</v>
      </c>
      <c r="I1304" t="str">
        <f>Commandes[[#This Row],[AnnéeMois]]&amp;Commandes[[#This Row],[Famille de Produit]]</f>
        <v>202209CREMERIE</v>
      </c>
      <c r="J1304" s="38">
        <v>202209</v>
      </c>
    </row>
    <row r="1305" spans="1:10" ht="12" customHeight="1" x14ac:dyDescent="0.25">
      <c r="A1305" s="9">
        <v>44825</v>
      </c>
      <c r="B1305" s="10">
        <v>143358278</v>
      </c>
      <c r="C1305" s="3">
        <v>5540246172978</v>
      </c>
      <c r="D1305" s="9">
        <v>44829</v>
      </c>
      <c r="E1305" s="11">
        <v>2506</v>
      </c>
      <c r="F1305" s="30" t="str">
        <f>VLOOKUP(Commandes[[#This Row],[Article Commande]],'Catégorie des articles'!A:D,4,0)</f>
        <v>CREMERIE</v>
      </c>
      <c r="G1305" s="38">
        <v>202209</v>
      </c>
      <c r="H1305" s="37" t="str">
        <f>Commandes[[#This Row],[Num CDE]]&amp;Commandes[[#This Row],[AnnéeMois]]</f>
        <v>143358278202209</v>
      </c>
      <c r="I1305" t="str">
        <f>Commandes[[#This Row],[AnnéeMois]]&amp;Commandes[[#This Row],[Famille de Produit]]</f>
        <v>202209CREMERIE</v>
      </c>
      <c r="J1305" s="38">
        <v>202209</v>
      </c>
    </row>
    <row r="1306" spans="1:10" ht="12" customHeight="1" x14ac:dyDescent="0.25">
      <c r="A1306" s="6">
        <v>44825</v>
      </c>
      <c r="B1306" s="7">
        <v>143358278</v>
      </c>
      <c r="C1306" s="3">
        <v>5540246174174</v>
      </c>
      <c r="D1306" s="6">
        <v>44829</v>
      </c>
      <c r="E1306" s="8">
        <v>464</v>
      </c>
      <c r="F1306" s="30" t="str">
        <f>VLOOKUP(Commandes[[#This Row],[Article Commande]],'Catégorie des articles'!A:D,4,0)</f>
        <v>CREMERIE</v>
      </c>
      <c r="G1306" s="38">
        <v>202209</v>
      </c>
      <c r="H1306" s="37" t="str">
        <f>Commandes[[#This Row],[Num CDE]]&amp;Commandes[[#This Row],[AnnéeMois]]</f>
        <v>143358278202209</v>
      </c>
      <c r="I1306" t="str">
        <f>Commandes[[#This Row],[AnnéeMois]]&amp;Commandes[[#This Row],[Famille de Produit]]</f>
        <v>202209CREMERIE</v>
      </c>
      <c r="J1306" s="38">
        <v>202209</v>
      </c>
    </row>
    <row r="1307" spans="1:10" ht="12" customHeight="1" x14ac:dyDescent="0.25">
      <c r="A1307" s="6">
        <v>44825</v>
      </c>
      <c r="B1307" s="7">
        <v>143358278</v>
      </c>
      <c r="C1307" s="3">
        <v>5540246176699</v>
      </c>
      <c r="D1307" s="6">
        <v>44829</v>
      </c>
      <c r="E1307" s="8">
        <v>12528</v>
      </c>
      <c r="F1307" s="30" t="str">
        <f>VLOOKUP(Commandes[[#This Row],[Article Commande]],'Catégorie des articles'!A:D,4,0)</f>
        <v>CREMERIE</v>
      </c>
      <c r="G1307" s="38">
        <v>202209</v>
      </c>
      <c r="H1307" s="37" t="str">
        <f>Commandes[[#This Row],[Num CDE]]&amp;Commandes[[#This Row],[AnnéeMois]]</f>
        <v>143358278202209</v>
      </c>
      <c r="I1307" t="str">
        <f>Commandes[[#This Row],[AnnéeMois]]&amp;Commandes[[#This Row],[Famille de Produit]]</f>
        <v>202209CREMERIE</v>
      </c>
      <c r="J1307" s="38">
        <v>202209</v>
      </c>
    </row>
    <row r="1308" spans="1:10" ht="12" customHeight="1" x14ac:dyDescent="0.25">
      <c r="A1308" s="9">
        <v>44825</v>
      </c>
      <c r="B1308" s="10">
        <v>143358278</v>
      </c>
      <c r="C1308" s="3">
        <v>5540246188175</v>
      </c>
      <c r="D1308" s="9">
        <v>44829</v>
      </c>
      <c r="E1308" s="11">
        <v>116</v>
      </c>
      <c r="F1308" s="30" t="str">
        <f>VLOOKUP(Commandes[[#This Row],[Article Commande]],'Catégorie des articles'!A:D,4,0)</f>
        <v>CREMERIE</v>
      </c>
      <c r="G1308" s="38">
        <v>202209</v>
      </c>
      <c r="H1308" s="37" t="str">
        <f>Commandes[[#This Row],[Num CDE]]&amp;Commandes[[#This Row],[AnnéeMois]]</f>
        <v>143358278202209</v>
      </c>
      <c r="I1308" t="str">
        <f>Commandes[[#This Row],[AnnéeMois]]&amp;Commandes[[#This Row],[Famille de Produit]]</f>
        <v>202209CREMERIE</v>
      </c>
      <c r="J1308" s="38">
        <v>202209</v>
      </c>
    </row>
    <row r="1309" spans="1:10" ht="12" customHeight="1" x14ac:dyDescent="0.25">
      <c r="A1309" s="9">
        <v>44825</v>
      </c>
      <c r="B1309" s="10">
        <v>143358278</v>
      </c>
      <c r="C1309" s="3">
        <v>5540246192102</v>
      </c>
      <c r="D1309" s="9">
        <v>44829</v>
      </c>
      <c r="E1309" s="11">
        <v>4009</v>
      </c>
      <c r="F1309" s="30" t="str">
        <f>VLOOKUP(Commandes[[#This Row],[Article Commande]],'Catégorie des articles'!A:D,4,0)</f>
        <v>CREMERIE</v>
      </c>
      <c r="G1309" s="38">
        <v>202209</v>
      </c>
      <c r="H1309" s="37" t="str">
        <f>Commandes[[#This Row],[Num CDE]]&amp;Commandes[[#This Row],[AnnéeMois]]</f>
        <v>143358278202209</v>
      </c>
      <c r="I1309" t="str">
        <f>Commandes[[#This Row],[AnnéeMois]]&amp;Commandes[[#This Row],[Famille de Produit]]</f>
        <v>202209CREMERIE</v>
      </c>
      <c r="J1309" s="38">
        <v>202209</v>
      </c>
    </row>
    <row r="1310" spans="1:10" ht="12" customHeight="1" x14ac:dyDescent="0.25">
      <c r="A1310" s="9">
        <v>44825</v>
      </c>
      <c r="B1310" s="10">
        <v>143358280</v>
      </c>
      <c r="C1310" s="3">
        <v>5540246176294</v>
      </c>
      <c r="D1310" s="9">
        <v>44829</v>
      </c>
      <c r="E1310" s="11">
        <v>1485</v>
      </c>
      <c r="F1310" s="30" t="str">
        <f>VLOOKUP(Commandes[[#This Row],[Article Commande]],'Catégorie des articles'!A:D,4,0)</f>
        <v>CREMERIE</v>
      </c>
      <c r="G1310" s="38">
        <v>202209</v>
      </c>
      <c r="H1310" s="37" t="str">
        <f>Commandes[[#This Row],[Num CDE]]&amp;Commandes[[#This Row],[AnnéeMois]]</f>
        <v>143358280202209</v>
      </c>
      <c r="I1310" t="str">
        <f>Commandes[[#This Row],[AnnéeMois]]&amp;Commandes[[#This Row],[Famille de Produit]]</f>
        <v>202209CREMERIE</v>
      </c>
      <c r="J1310" s="38">
        <v>202209</v>
      </c>
    </row>
    <row r="1311" spans="1:10" ht="12" customHeight="1" x14ac:dyDescent="0.25">
      <c r="A1311" s="6">
        <v>44825</v>
      </c>
      <c r="B1311" s="7">
        <v>143358280</v>
      </c>
      <c r="C1311" s="3">
        <v>5540246176295</v>
      </c>
      <c r="D1311" s="6">
        <v>44829</v>
      </c>
      <c r="E1311" s="8">
        <v>4455</v>
      </c>
      <c r="F1311" s="30" t="str">
        <f>VLOOKUP(Commandes[[#This Row],[Article Commande]],'Catégorie des articles'!A:D,4,0)</f>
        <v>CREMERIE</v>
      </c>
      <c r="G1311" s="38">
        <v>202209</v>
      </c>
      <c r="H1311" s="37" t="str">
        <f>Commandes[[#This Row],[Num CDE]]&amp;Commandes[[#This Row],[AnnéeMois]]</f>
        <v>143358280202209</v>
      </c>
      <c r="I1311" t="str">
        <f>Commandes[[#This Row],[AnnéeMois]]&amp;Commandes[[#This Row],[Famille de Produit]]</f>
        <v>202209CREMERIE</v>
      </c>
      <c r="J1311" s="38">
        <v>202209</v>
      </c>
    </row>
    <row r="1312" spans="1:10" ht="12" customHeight="1" x14ac:dyDescent="0.25">
      <c r="A1312" s="6">
        <v>44825</v>
      </c>
      <c r="B1312" s="7">
        <v>143358280</v>
      </c>
      <c r="C1312" s="3">
        <v>5540246187987</v>
      </c>
      <c r="D1312" s="6">
        <v>44829</v>
      </c>
      <c r="E1312" s="8">
        <v>6682</v>
      </c>
      <c r="F1312" s="30" t="str">
        <f>VLOOKUP(Commandes[[#This Row],[Article Commande]],'Catégorie des articles'!A:D,4,0)</f>
        <v>CREMERIE</v>
      </c>
      <c r="G1312" s="38">
        <v>202209</v>
      </c>
      <c r="H1312" s="37" t="str">
        <f>Commandes[[#This Row],[Num CDE]]&amp;Commandes[[#This Row],[AnnéeMois]]</f>
        <v>143358280202209</v>
      </c>
      <c r="I1312" t="str">
        <f>Commandes[[#This Row],[AnnéeMois]]&amp;Commandes[[#This Row],[Famille de Produit]]</f>
        <v>202209CREMERIE</v>
      </c>
      <c r="J1312" s="38">
        <v>202209</v>
      </c>
    </row>
    <row r="1313" spans="1:10" ht="12" customHeight="1" x14ac:dyDescent="0.25">
      <c r="A1313" s="9">
        <v>44825</v>
      </c>
      <c r="B1313" s="10">
        <v>143358280</v>
      </c>
      <c r="C1313" s="3">
        <v>5540246188200</v>
      </c>
      <c r="D1313" s="9">
        <v>44829</v>
      </c>
      <c r="E1313" s="11">
        <v>1485</v>
      </c>
      <c r="F1313" s="30" t="str">
        <f>VLOOKUP(Commandes[[#This Row],[Article Commande]],'Catégorie des articles'!A:D,4,0)</f>
        <v>CREMERIE</v>
      </c>
      <c r="G1313" s="38">
        <v>202209</v>
      </c>
      <c r="H1313" s="37" t="str">
        <f>Commandes[[#This Row],[Num CDE]]&amp;Commandes[[#This Row],[AnnéeMois]]</f>
        <v>143358280202209</v>
      </c>
      <c r="I1313" t="str">
        <f>Commandes[[#This Row],[AnnéeMois]]&amp;Commandes[[#This Row],[Famille de Produit]]</f>
        <v>202209CREMERIE</v>
      </c>
      <c r="J1313" s="38">
        <v>202209</v>
      </c>
    </row>
    <row r="1314" spans="1:10" ht="12" customHeight="1" x14ac:dyDescent="0.25">
      <c r="A1314" s="9">
        <v>44825</v>
      </c>
      <c r="B1314" s="10">
        <v>143358291</v>
      </c>
      <c r="C1314" s="3">
        <v>5540246171759</v>
      </c>
      <c r="D1314" s="9">
        <v>44829</v>
      </c>
      <c r="E1314" s="11">
        <v>5012</v>
      </c>
      <c r="F1314" s="30" t="str">
        <f>VLOOKUP(Commandes[[#This Row],[Article Commande]],'Catégorie des articles'!A:D,4,0)</f>
        <v>MIX LEGUMES</v>
      </c>
      <c r="G1314" s="38">
        <v>202209</v>
      </c>
      <c r="H1314" s="37" t="str">
        <f>Commandes[[#This Row],[Num CDE]]&amp;Commandes[[#This Row],[AnnéeMois]]</f>
        <v>143358291202209</v>
      </c>
      <c r="I1314" t="str">
        <f>Commandes[[#This Row],[AnnéeMois]]&amp;Commandes[[#This Row],[Famille de Produit]]</f>
        <v>202209MIX LEGUMES</v>
      </c>
      <c r="J1314" s="38">
        <v>202209</v>
      </c>
    </row>
    <row r="1315" spans="1:10" ht="12" customHeight="1" x14ac:dyDescent="0.25">
      <c r="A1315" s="6">
        <v>44825</v>
      </c>
      <c r="B1315" s="7">
        <v>143358291</v>
      </c>
      <c r="C1315" s="3">
        <v>5540246177133</v>
      </c>
      <c r="D1315" s="6">
        <v>44829</v>
      </c>
      <c r="E1315" s="8">
        <v>5012</v>
      </c>
      <c r="F1315" s="30" t="str">
        <f>VLOOKUP(Commandes[[#This Row],[Article Commande]],'Catégorie des articles'!A:D,4,0)</f>
        <v>MIX LEGUMES</v>
      </c>
      <c r="G1315" s="38">
        <v>202209</v>
      </c>
      <c r="H1315" s="37" t="str">
        <f>Commandes[[#This Row],[Num CDE]]&amp;Commandes[[#This Row],[AnnéeMois]]</f>
        <v>143358291202209</v>
      </c>
      <c r="I1315" t="str">
        <f>Commandes[[#This Row],[AnnéeMois]]&amp;Commandes[[#This Row],[Famille de Produit]]</f>
        <v>202209MIX LEGUMES</v>
      </c>
      <c r="J1315" s="38">
        <v>202209</v>
      </c>
    </row>
    <row r="1316" spans="1:10" ht="12" customHeight="1" x14ac:dyDescent="0.25">
      <c r="A1316" s="9">
        <v>44825</v>
      </c>
      <c r="B1316" s="10">
        <v>143358291</v>
      </c>
      <c r="C1316" s="3">
        <v>5540246192148</v>
      </c>
      <c r="D1316" s="9">
        <v>44829</v>
      </c>
      <c r="E1316" s="11">
        <v>15312</v>
      </c>
      <c r="F1316" s="30" t="str">
        <f>VLOOKUP(Commandes[[#This Row],[Article Commande]],'Catégorie des articles'!A:D,4,0)</f>
        <v>MIX LEGUMES</v>
      </c>
      <c r="G1316" s="38">
        <v>202209</v>
      </c>
      <c r="H1316" s="37" t="str">
        <f>Commandes[[#This Row],[Num CDE]]&amp;Commandes[[#This Row],[AnnéeMois]]</f>
        <v>143358291202209</v>
      </c>
      <c r="I1316" t="str">
        <f>Commandes[[#This Row],[AnnéeMois]]&amp;Commandes[[#This Row],[Famille de Produit]]</f>
        <v>202209MIX LEGUMES</v>
      </c>
      <c r="J1316" s="38">
        <v>202209</v>
      </c>
    </row>
    <row r="1317" spans="1:10" ht="12" customHeight="1" x14ac:dyDescent="0.25">
      <c r="A1317" s="6">
        <v>44825</v>
      </c>
      <c r="B1317" s="7">
        <v>143358291</v>
      </c>
      <c r="C1317" s="3">
        <v>5540246192518</v>
      </c>
      <c r="D1317" s="6">
        <v>44829</v>
      </c>
      <c r="E1317" s="8">
        <v>4385</v>
      </c>
      <c r="F1317" s="30" t="str">
        <f>VLOOKUP(Commandes[[#This Row],[Article Commande]],'Catégorie des articles'!A:D,4,0)</f>
        <v>MIX LEGUMES</v>
      </c>
      <c r="G1317" s="38">
        <v>202209</v>
      </c>
      <c r="H1317" s="37" t="str">
        <f>Commandes[[#This Row],[Num CDE]]&amp;Commandes[[#This Row],[AnnéeMois]]</f>
        <v>143358291202209</v>
      </c>
      <c r="I1317" t="str">
        <f>Commandes[[#This Row],[AnnéeMois]]&amp;Commandes[[#This Row],[Famille de Produit]]</f>
        <v>202209MIX LEGUMES</v>
      </c>
      <c r="J1317" s="38">
        <v>202209</v>
      </c>
    </row>
    <row r="1318" spans="1:10" ht="12" customHeight="1" x14ac:dyDescent="0.25">
      <c r="A1318" s="6">
        <v>44825</v>
      </c>
      <c r="B1318" s="7">
        <v>143358293</v>
      </c>
      <c r="C1318" s="3">
        <v>5540246177133</v>
      </c>
      <c r="D1318" s="6">
        <v>44833</v>
      </c>
      <c r="E1318" s="8">
        <v>4455</v>
      </c>
      <c r="F1318" s="30" t="str">
        <f>VLOOKUP(Commandes[[#This Row],[Article Commande]],'Catégorie des articles'!A:D,4,0)</f>
        <v>MIX LEGUMES</v>
      </c>
      <c r="G1318" s="38">
        <v>202209</v>
      </c>
      <c r="H1318" s="37" t="str">
        <f>Commandes[[#This Row],[Num CDE]]&amp;Commandes[[#This Row],[AnnéeMois]]</f>
        <v>143358293202209</v>
      </c>
      <c r="I1318" t="str">
        <f>Commandes[[#This Row],[AnnéeMois]]&amp;Commandes[[#This Row],[Famille de Produit]]</f>
        <v>202209MIX LEGUMES</v>
      </c>
      <c r="J1318" s="38">
        <v>202209</v>
      </c>
    </row>
    <row r="1319" spans="1:10" ht="12" customHeight="1" x14ac:dyDescent="0.25">
      <c r="A1319" s="9">
        <v>44825</v>
      </c>
      <c r="B1319" s="10">
        <v>143358293</v>
      </c>
      <c r="C1319" s="3">
        <v>5540246192148</v>
      </c>
      <c r="D1319" s="9">
        <v>44833</v>
      </c>
      <c r="E1319" s="11">
        <v>30624</v>
      </c>
      <c r="F1319" s="30" t="str">
        <f>VLOOKUP(Commandes[[#This Row],[Article Commande]],'Catégorie des articles'!A:D,4,0)</f>
        <v>MIX LEGUMES</v>
      </c>
      <c r="G1319" s="38">
        <v>202209</v>
      </c>
      <c r="H1319" s="37" t="str">
        <f>Commandes[[#This Row],[Num CDE]]&amp;Commandes[[#This Row],[AnnéeMois]]</f>
        <v>143358293202209</v>
      </c>
      <c r="I1319" t="str">
        <f>Commandes[[#This Row],[AnnéeMois]]&amp;Commandes[[#This Row],[Famille de Produit]]</f>
        <v>202209MIX LEGUMES</v>
      </c>
      <c r="J1319" s="38">
        <v>202209</v>
      </c>
    </row>
    <row r="1320" spans="1:10" ht="12" customHeight="1" x14ac:dyDescent="0.25">
      <c r="A1320" s="6">
        <v>44825</v>
      </c>
      <c r="B1320" s="7">
        <v>143358293</v>
      </c>
      <c r="C1320" s="3">
        <v>5540246192518</v>
      </c>
      <c r="D1320" s="6">
        <v>44833</v>
      </c>
      <c r="E1320" s="8">
        <v>2088</v>
      </c>
      <c r="F1320" s="30" t="str">
        <f>VLOOKUP(Commandes[[#This Row],[Article Commande]],'Catégorie des articles'!A:D,4,0)</f>
        <v>MIX LEGUMES</v>
      </c>
      <c r="G1320" s="38">
        <v>202209</v>
      </c>
      <c r="H1320" s="37" t="str">
        <f>Commandes[[#This Row],[Num CDE]]&amp;Commandes[[#This Row],[AnnéeMois]]</f>
        <v>143358293202209</v>
      </c>
      <c r="I1320" t="str">
        <f>Commandes[[#This Row],[AnnéeMois]]&amp;Commandes[[#This Row],[Famille de Produit]]</f>
        <v>202209MIX LEGUMES</v>
      </c>
      <c r="J1320" s="38">
        <v>202209</v>
      </c>
    </row>
    <row r="1321" spans="1:10" ht="12" customHeight="1" x14ac:dyDescent="0.25">
      <c r="A1321" s="9">
        <v>44826</v>
      </c>
      <c r="B1321" s="10">
        <v>143358304</v>
      </c>
      <c r="C1321" s="3">
        <v>5540246176294</v>
      </c>
      <c r="D1321" s="9">
        <v>44830</v>
      </c>
      <c r="E1321" s="11">
        <v>743</v>
      </c>
      <c r="F1321" s="30" t="str">
        <f>VLOOKUP(Commandes[[#This Row],[Article Commande]],'Catégorie des articles'!A:D,4,0)</f>
        <v>CREMERIE</v>
      </c>
      <c r="G1321" s="38">
        <v>202209</v>
      </c>
      <c r="H1321" s="37" t="str">
        <f>Commandes[[#This Row],[Num CDE]]&amp;Commandes[[#This Row],[AnnéeMois]]</f>
        <v>143358304202209</v>
      </c>
      <c r="I1321" t="str">
        <f>Commandes[[#This Row],[AnnéeMois]]&amp;Commandes[[#This Row],[Famille de Produit]]</f>
        <v>202209CREMERIE</v>
      </c>
      <c r="J1321" s="38">
        <v>202209</v>
      </c>
    </row>
    <row r="1322" spans="1:10" ht="12" customHeight="1" x14ac:dyDescent="0.25">
      <c r="A1322" s="6">
        <v>44826</v>
      </c>
      <c r="B1322" s="7">
        <v>143358304</v>
      </c>
      <c r="C1322" s="3">
        <v>5540246176295</v>
      </c>
      <c r="D1322" s="6">
        <v>44830</v>
      </c>
      <c r="E1322" s="8">
        <v>4455</v>
      </c>
      <c r="F1322" s="30" t="str">
        <f>VLOOKUP(Commandes[[#This Row],[Article Commande]],'Catégorie des articles'!A:D,4,0)</f>
        <v>CREMERIE</v>
      </c>
      <c r="G1322" s="38">
        <v>202209</v>
      </c>
      <c r="H1322" s="37" t="str">
        <f>Commandes[[#This Row],[Num CDE]]&amp;Commandes[[#This Row],[AnnéeMois]]</f>
        <v>143358304202209</v>
      </c>
      <c r="I1322" t="str">
        <f>Commandes[[#This Row],[AnnéeMois]]&amp;Commandes[[#This Row],[Famille de Produit]]</f>
        <v>202209CREMERIE</v>
      </c>
      <c r="J1322" s="38">
        <v>202209</v>
      </c>
    </row>
    <row r="1323" spans="1:10" ht="12" customHeight="1" x14ac:dyDescent="0.25">
      <c r="A1323" s="6">
        <v>44826</v>
      </c>
      <c r="B1323" s="7">
        <v>143358305</v>
      </c>
      <c r="C1323" s="3">
        <v>5540246172669</v>
      </c>
      <c r="D1323" s="6">
        <v>44830</v>
      </c>
      <c r="E1323" s="8">
        <v>279</v>
      </c>
      <c r="F1323" s="30" t="str">
        <f>VLOOKUP(Commandes[[#This Row],[Article Commande]],'Catégorie des articles'!A:D,4,0)</f>
        <v>CREMERIE</v>
      </c>
      <c r="G1323" s="38">
        <v>202209</v>
      </c>
      <c r="H1323" s="37" t="str">
        <f>Commandes[[#This Row],[Num CDE]]&amp;Commandes[[#This Row],[AnnéeMois]]</f>
        <v>143358305202209</v>
      </c>
      <c r="I1323" t="str">
        <f>Commandes[[#This Row],[AnnéeMois]]&amp;Commandes[[#This Row],[Famille de Produit]]</f>
        <v>202209CREMERIE</v>
      </c>
      <c r="J1323" s="38">
        <v>202209</v>
      </c>
    </row>
    <row r="1324" spans="1:10" ht="12" customHeight="1" x14ac:dyDescent="0.25">
      <c r="A1324" s="6">
        <v>44826</v>
      </c>
      <c r="B1324" s="7">
        <v>143358305</v>
      </c>
      <c r="C1324" s="3">
        <v>5540246174174</v>
      </c>
      <c r="D1324" s="6">
        <v>44830</v>
      </c>
      <c r="E1324" s="8">
        <v>464</v>
      </c>
      <c r="F1324" s="30" t="str">
        <f>VLOOKUP(Commandes[[#This Row],[Article Commande]],'Catégorie des articles'!A:D,4,0)</f>
        <v>CREMERIE</v>
      </c>
      <c r="G1324" s="38">
        <v>202209</v>
      </c>
      <c r="H1324" s="37" t="str">
        <f>Commandes[[#This Row],[Num CDE]]&amp;Commandes[[#This Row],[AnnéeMois]]</f>
        <v>143358305202209</v>
      </c>
      <c r="I1324" t="str">
        <f>Commandes[[#This Row],[AnnéeMois]]&amp;Commandes[[#This Row],[Famille de Produit]]</f>
        <v>202209CREMERIE</v>
      </c>
      <c r="J1324" s="38">
        <v>202209</v>
      </c>
    </row>
    <row r="1325" spans="1:10" ht="12" customHeight="1" x14ac:dyDescent="0.25">
      <c r="A1325" s="9">
        <v>44826</v>
      </c>
      <c r="B1325" s="10">
        <v>143358305</v>
      </c>
      <c r="C1325" s="3">
        <v>5540246188175</v>
      </c>
      <c r="D1325" s="9">
        <v>44830</v>
      </c>
      <c r="E1325" s="11">
        <v>232</v>
      </c>
      <c r="F1325" s="30" t="str">
        <f>VLOOKUP(Commandes[[#This Row],[Article Commande]],'Catégorie des articles'!A:D,4,0)</f>
        <v>CREMERIE</v>
      </c>
      <c r="G1325" s="38">
        <v>202209</v>
      </c>
      <c r="H1325" s="37" t="str">
        <f>Commandes[[#This Row],[Num CDE]]&amp;Commandes[[#This Row],[AnnéeMois]]</f>
        <v>143358305202209</v>
      </c>
      <c r="I1325" t="str">
        <f>Commandes[[#This Row],[AnnéeMois]]&amp;Commandes[[#This Row],[Famille de Produit]]</f>
        <v>202209CREMERIE</v>
      </c>
      <c r="J1325" s="38">
        <v>202209</v>
      </c>
    </row>
    <row r="1326" spans="1:10" ht="12" customHeight="1" x14ac:dyDescent="0.25">
      <c r="A1326" s="9">
        <v>44826</v>
      </c>
      <c r="B1326" s="10">
        <v>143358306</v>
      </c>
      <c r="C1326" s="3">
        <v>5540246185429</v>
      </c>
      <c r="D1326" s="9">
        <v>44832</v>
      </c>
      <c r="E1326" s="11">
        <v>140</v>
      </c>
      <c r="F1326" s="30" t="str">
        <f>VLOOKUP(Commandes[[#This Row],[Article Commande]],'Catégorie des articles'!A:D,4,0)</f>
        <v>CREMERIE</v>
      </c>
      <c r="G1326" s="38">
        <v>202209</v>
      </c>
      <c r="H1326" s="37" t="str">
        <f>Commandes[[#This Row],[Num CDE]]&amp;Commandes[[#This Row],[AnnéeMois]]</f>
        <v>143358306202209</v>
      </c>
      <c r="I1326" t="str">
        <f>Commandes[[#This Row],[AnnéeMois]]&amp;Commandes[[#This Row],[Famille de Produit]]</f>
        <v>202209CREMERIE</v>
      </c>
      <c r="J1326" s="38">
        <v>202209</v>
      </c>
    </row>
    <row r="1327" spans="1:10" ht="12" customHeight="1" x14ac:dyDescent="0.25">
      <c r="A1327" s="6">
        <v>44826</v>
      </c>
      <c r="B1327" s="7">
        <v>143358306</v>
      </c>
      <c r="C1327" s="3">
        <v>5540246185562</v>
      </c>
      <c r="D1327" s="6">
        <v>44832</v>
      </c>
      <c r="E1327" s="8">
        <v>168</v>
      </c>
      <c r="F1327" s="30" t="str">
        <f>VLOOKUP(Commandes[[#This Row],[Article Commande]],'Catégorie des articles'!A:D,4,0)</f>
        <v>CREMERIE</v>
      </c>
      <c r="G1327" s="38">
        <v>202209</v>
      </c>
      <c r="H1327" s="37" t="str">
        <f>Commandes[[#This Row],[Num CDE]]&amp;Commandes[[#This Row],[AnnéeMois]]</f>
        <v>143358306202209</v>
      </c>
      <c r="I1327" t="str">
        <f>Commandes[[#This Row],[AnnéeMois]]&amp;Commandes[[#This Row],[Famille de Produit]]</f>
        <v>202209CREMERIE</v>
      </c>
      <c r="J1327" s="38">
        <v>202209</v>
      </c>
    </row>
    <row r="1328" spans="1:10" ht="12" customHeight="1" x14ac:dyDescent="0.25">
      <c r="A1328" s="9">
        <v>44826</v>
      </c>
      <c r="B1328" s="10">
        <v>143358306</v>
      </c>
      <c r="C1328" s="3">
        <v>5540246186325</v>
      </c>
      <c r="D1328" s="9">
        <v>44832</v>
      </c>
      <c r="E1328" s="11">
        <v>279</v>
      </c>
      <c r="F1328" s="30" t="str">
        <f>VLOOKUP(Commandes[[#This Row],[Article Commande]],'Catégorie des articles'!A:D,4,0)</f>
        <v>CREMERIE</v>
      </c>
      <c r="G1328" s="38">
        <v>202209</v>
      </c>
      <c r="H1328" s="37" t="str">
        <f>Commandes[[#This Row],[Num CDE]]&amp;Commandes[[#This Row],[AnnéeMois]]</f>
        <v>143358306202209</v>
      </c>
      <c r="I1328" t="str">
        <f>Commandes[[#This Row],[AnnéeMois]]&amp;Commandes[[#This Row],[Famille de Produit]]</f>
        <v>202209CREMERIE</v>
      </c>
      <c r="J1328" s="38">
        <v>202209</v>
      </c>
    </row>
    <row r="1329" spans="1:10" ht="12" customHeight="1" x14ac:dyDescent="0.25">
      <c r="A1329" s="6">
        <v>44826</v>
      </c>
      <c r="B1329" s="7">
        <v>143358315</v>
      </c>
      <c r="C1329" s="3">
        <v>5540246194478</v>
      </c>
      <c r="D1329" s="6">
        <v>44868</v>
      </c>
      <c r="E1329" s="8">
        <v>98</v>
      </c>
      <c r="F1329" s="30" t="str">
        <f>VLOOKUP(Commandes[[#This Row],[Article Commande]],'Catégorie des articles'!A:D,4,0)</f>
        <v>EMBALLAGES</v>
      </c>
      <c r="G1329" s="38">
        <v>202209</v>
      </c>
      <c r="H1329" s="37" t="str">
        <f>Commandes[[#This Row],[Num CDE]]&amp;Commandes[[#This Row],[AnnéeMois]]</f>
        <v>143358315202209</v>
      </c>
      <c r="I1329" t="str">
        <f>Commandes[[#This Row],[AnnéeMois]]&amp;Commandes[[#This Row],[Famille de Produit]]</f>
        <v>202209EMBALLAGES</v>
      </c>
      <c r="J1329" s="38">
        <v>202209</v>
      </c>
    </row>
    <row r="1330" spans="1:10" ht="12" customHeight="1" x14ac:dyDescent="0.25">
      <c r="A1330" s="9">
        <v>44829</v>
      </c>
      <c r="B1330" s="10">
        <v>143368339</v>
      </c>
      <c r="C1330" s="3">
        <v>5540246176294</v>
      </c>
      <c r="D1330" s="9">
        <v>44831</v>
      </c>
      <c r="E1330" s="11">
        <v>743</v>
      </c>
      <c r="F1330" s="30" t="str">
        <f>VLOOKUP(Commandes[[#This Row],[Article Commande]],'Catégorie des articles'!A:D,4,0)</f>
        <v>CREMERIE</v>
      </c>
      <c r="G1330" s="38">
        <v>202209</v>
      </c>
      <c r="H1330" s="37" t="str">
        <f>Commandes[[#This Row],[Num CDE]]&amp;Commandes[[#This Row],[AnnéeMois]]</f>
        <v>143368339202209</v>
      </c>
      <c r="I1330" t="str">
        <f>Commandes[[#This Row],[AnnéeMois]]&amp;Commandes[[#This Row],[Famille de Produit]]</f>
        <v>202209CREMERIE</v>
      </c>
      <c r="J1330" s="38">
        <v>202209</v>
      </c>
    </row>
    <row r="1331" spans="1:10" ht="12" customHeight="1" x14ac:dyDescent="0.25">
      <c r="A1331" s="9">
        <v>44829</v>
      </c>
      <c r="B1331" s="10">
        <v>143368339</v>
      </c>
      <c r="C1331" s="3">
        <v>5540246188200</v>
      </c>
      <c r="D1331" s="9">
        <v>44831</v>
      </c>
      <c r="E1331" s="11">
        <v>743</v>
      </c>
      <c r="F1331" s="30" t="str">
        <f>VLOOKUP(Commandes[[#This Row],[Article Commande]],'Catégorie des articles'!A:D,4,0)</f>
        <v>CREMERIE</v>
      </c>
      <c r="G1331" s="38">
        <v>202209</v>
      </c>
      <c r="H1331" s="37" t="str">
        <f>Commandes[[#This Row],[Num CDE]]&amp;Commandes[[#This Row],[AnnéeMois]]</f>
        <v>143368339202209</v>
      </c>
      <c r="I1331" t="str">
        <f>Commandes[[#This Row],[AnnéeMois]]&amp;Commandes[[#This Row],[Famille de Produit]]</f>
        <v>202209CREMERIE</v>
      </c>
      <c r="J1331" s="38">
        <v>202209</v>
      </c>
    </row>
    <row r="1332" spans="1:10" ht="12" customHeight="1" x14ac:dyDescent="0.25">
      <c r="A1332" s="6">
        <v>44829</v>
      </c>
      <c r="B1332" s="7">
        <v>143368342</v>
      </c>
      <c r="C1332" s="3">
        <v>5540246172978</v>
      </c>
      <c r="D1332" s="6">
        <v>44831</v>
      </c>
      <c r="E1332" s="8">
        <v>836</v>
      </c>
      <c r="F1332" s="30" t="str">
        <f>VLOOKUP(Commandes[[#This Row],[Article Commande]],'Catégorie des articles'!A:D,4,0)</f>
        <v>CREMERIE</v>
      </c>
      <c r="G1332" s="38">
        <v>202209</v>
      </c>
      <c r="H1332" s="37" t="str">
        <f>Commandes[[#This Row],[Num CDE]]&amp;Commandes[[#This Row],[AnnéeMois]]</f>
        <v>143368342202209</v>
      </c>
      <c r="I1332" t="str">
        <f>Commandes[[#This Row],[AnnéeMois]]&amp;Commandes[[#This Row],[Famille de Produit]]</f>
        <v>202209CREMERIE</v>
      </c>
      <c r="J1332" s="38">
        <v>202209</v>
      </c>
    </row>
    <row r="1333" spans="1:10" ht="12" customHeight="1" x14ac:dyDescent="0.25">
      <c r="A1333" s="9">
        <v>44829</v>
      </c>
      <c r="B1333" s="10">
        <v>143368355</v>
      </c>
      <c r="C1333" s="3">
        <v>5540246182684</v>
      </c>
      <c r="D1333" s="9">
        <v>44843</v>
      </c>
      <c r="E1333" s="11">
        <v>140</v>
      </c>
      <c r="F1333" s="30" t="str">
        <f>VLOOKUP(Commandes[[#This Row],[Article Commande]],'Catégorie des articles'!A:D,4,0)</f>
        <v>BOULANGERIE</v>
      </c>
      <c r="G1333" s="38">
        <v>202209</v>
      </c>
      <c r="H1333" s="37" t="str">
        <f>Commandes[[#This Row],[Num CDE]]&amp;Commandes[[#This Row],[AnnéeMois]]</f>
        <v>143368355202209</v>
      </c>
      <c r="I1333" t="str">
        <f>Commandes[[#This Row],[AnnéeMois]]&amp;Commandes[[#This Row],[Famille de Produit]]</f>
        <v>202209BOULANGERIE</v>
      </c>
      <c r="J1333" s="38">
        <v>202209</v>
      </c>
    </row>
    <row r="1334" spans="1:10" ht="12" customHeight="1" x14ac:dyDescent="0.25">
      <c r="A1334" s="9">
        <v>44829</v>
      </c>
      <c r="B1334" s="10">
        <v>143368355</v>
      </c>
      <c r="C1334" s="3">
        <v>5540246194467</v>
      </c>
      <c r="D1334" s="9">
        <v>44843</v>
      </c>
      <c r="E1334" s="11">
        <v>21382</v>
      </c>
      <c r="F1334" s="30" t="str">
        <f>VLOOKUP(Commandes[[#This Row],[Article Commande]],'Catégorie des articles'!A:D,4,0)</f>
        <v>BOULANGERIE</v>
      </c>
      <c r="G1334" s="38">
        <v>202209</v>
      </c>
      <c r="H1334" s="37" t="str">
        <f>Commandes[[#This Row],[Num CDE]]&amp;Commandes[[#This Row],[AnnéeMois]]</f>
        <v>143368355202209</v>
      </c>
      <c r="I1334" t="str">
        <f>Commandes[[#This Row],[AnnéeMois]]&amp;Commandes[[#This Row],[Famille de Produit]]</f>
        <v>202209BOULANGERIE</v>
      </c>
      <c r="J1334" s="38">
        <v>202209</v>
      </c>
    </row>
    <row r="1335" spans="1:10" ht="12" customHeight="1" x14ac:dyDescent="0.25">
      <c r="A1335" s="6">
        <v>44829</v>
      </c>
      <c r="B1335" s="7">
        <v>143368361</v>
      </c>
      <c r="C1335" s="3">
        <v>5540246194632</v>
      </c>
      <c r="D1335" s="6">
        <v>44840</v>
      </c>
      <c r="E1335" s="8">
        <v>1170</v>
      </c>
      <c r="F1335" s="30" t="str">
        <f>VLOOKUP(Commandes[[#This Row],[Article Commande]],'Catégorie des articles'!A:D,4,0)</f>
        <v>BOULANGERIE</v>
      </c>
      <c r="G1335" s="38">
        <v>202209</v>
      </c>
      <c r="H1335" s="37" t="str">
        <f>Commandes[[#This Row],[Num CDE]]&amp;Commandes[[#This Row],[AnnéeMois]]</f>
        <v>143368361202209</v>
      </c>
      <c r="I1335" t="str">
        <f>Commandes[[#This Row],[AnnéeMois]]&amp;Commandes[[#This Row],[Famille de Produit]]</f>
        <v>202209BOULANGERIE</v>
      </c>
      <c r="J1335" s="38">
        <v>202209</v>
      </c>
    </row>
    <row r="1336" spans="1:10" ht="12" customHeight="1" x14ac:dyDescent="0.25">
      <c r="A1336" s="9">
        <v>44829</v>
      </c>
      <c r="B1336" s="10">
        <v>143368362</v>
      </c>
      <c r="C1336" s="3">
        <v>5540246183130</v>
      </c>
      <c r="D1336" s="9">
        <v>44839</v>
      </c>
      <c r="E1336" s="11">
        <v>1692</v>
      </c>
      <c r="F1336" s="30" t="str">
        <f>VLOOKUP(Commandes[[#This Row],[Article Commande]],'Catégorie des articles'!A:D,4,0)</f>
        <v>MIX LEGUMES</v>
      </c>
      <c r="G1336" s="38">
        <v>202209</v>
      </c>
      <c r="H1336" s="37" t="str">
        <f>Commandes[[#This Row],[Num CDE]]&amp;Commandes[[#This Row],[AnnéeMois]]</f>
        <v>143368362202209</v>
      </c>
      <c r="I1336" t="str">
        <f>Commandes[[#This Row],[AnnéeMois]]&amp;Commandes[[#This Row],[Famille de Produit]]</f>
        <v>202209MIX LEGUMES</v>
      </c>
      <c r="J1336" s="38">
        <v>202209</v>
      </c>
    </row>
    <row r="1337" spans="1:10" ht="12" customHeight="1" x14ac:dyDescent="0.25">
      <c r="A1337" s="6">
        <v>44829</v>
      </c>
      <c r="B1337" s="7">
        <v>143368362</v>
      </c>
      <c r="C1337" s="3">
        <v>5540246183455</v>
      </c>
      <c r="D1337" s="6">
        <v>44839</v>
      </c>
      <c r="E1337" s="8">
        <v>1044</v>
      </c>
      <c r="F1337" s="30" t="str">
        <f>VLOOKUP(Commandes[[#This Row],[Article Commande]],'Catégorie des articles'!A:D,4,0)</f>
        <v>MIX LEGUMES</v>
      </c>
      <c r="G1337" s="38">
        <v>202209</v>
      </c>
      <c r="H1337" s="37" t="str">
        <f>Commandes[[#This Row],[Num CDE]]&amp;Commandes[[#This Row],[AnnéeMois]]</f>
        <v>143368362202209</v>
      </c>
      <c r="I1337" t="str">
        <f>Commandes[[#This Row],[AnnéeMois]]&amp;Commandes[[#This Row],[Famille de Produit]]</f>
        <v>202209MIX LEGUMES</v>
      </c>
      <c r="J1337" s="38">
        <v>202209</v>
      </c>
    </row>
    <row r="1338" spans="1:10" ht="12" customHeight="1" x14ac:dyDescent="0.25">
      <c r="A1338" s="9">
        <v>44829</v>
      </c>
      <c r="B1338" s="10">
        <v>143368362</v>
      </c>
      <c r="C1338" s="3">
        <v>5540246183537</v>
      </c>
      <c r="D1338" s="9">
        <v>44839</v>
      </c>
      <c r="E1338" s="11">
        <v>961</v>
      </c>
      <c r="F1338" s="30" t="str">
        <f>VLOOKUP(Commandes[[#This Row],[Article Commande]],'Catégorie des articles'!A:D,4,0)</f>
        <v>MIX LEGUMES</v>
      </c>
      <c r="G1338" s="38">
        <v>202209</v>
      </c>
      <c r="H1338" s="37" t="str">
        <f>Commandes[[#This Row],[Num CDE]]&amp;Commandes[[#This Row],[AnnéeMois]]</f>
        <v>143368362202209</v>
      </c>
      <c r="I1338" t="str">
        <f>Commandes[[#This Row],[AnnéeMois]]&amp;Commandes[[#This Row],[Famille de Produit]]</f>
        <v>202209MIX LEGUMES</v>
      </c>
      <c r="J1338" s="38">
        <v>202209</v>
      </c>
    </row>
    <row r="1339" spans="1:10" ht="12" customHeight="1" x14ac:dyDescent="0.25">
      <c r="A1339" s="6">
        <v>44829</v>
      </c>
      <c r="B1339" s="7">
        <v>143368362</v>
      </c>
      <c r="C1339" s="3">
        <v>5540246183555</v>
      </c>
      <c r="D1339" s="6">
        <v>44839</v>
      </c>
      <c r="E1339" s="8">
        <v>543</v>
      </c>
      <c r="F1339" s="30" t="str">
        <f>VLOOKUP(Commandes[[#This Row],[Article Commande]],'Catégorie des articles'!A:D,4,0)</f>
        <v>MIX LEGUMES</v>
      </c>
      <c r="G1339" s="38">
        <v>202209</v>
      </c>
      <c r="H1339" s="37" t="str">
        <f>Commandes[[#This Row],[Num CDE]]&amp;Commandes[[#This Row],[AnnéeMois]]</f>
        <v>143368362202209</v>
      </c>
      <c r="I1339" t="str">
        <f>Commandes[[#This Row],[AnnéeMois]]&amp;Commandes[[#This Row],[Famille de Produit]]</f>
        <v>202209MIX LEGUMES</v>
      </c>
      <c r="J1339" s="38">
        <v>202209</v>
      </c>
    </row>
    <row r="1340" spans="1:10" ht="12" customHeight="1" x14ac:dyDescent="0.25">
      <c r="A1340" s="6">
        <v>44830</v>
      </c>
      <c r="B1340" s="7">
        <v>143368366</v>
      </c>
      <c r="C1340" s="3">
        <v>5540246171933</v>
      </c>
      <c r="D1340" s="6">
        <v>44832</v>
      </c>
      <c r="E1340" s="8">
        <v>557</v>
      </c>
      <c r="F1340" s="30" t="str">
        <f>VLOOKUP(Commandes[[#This Row],[Article Commande]],'Catégorie des articles'!A:D,4,0)</f>
        <v>CREMERIE</v>
      </c>
      <c r="G1340" s="38">
        <v>202209</v>
      </c>
      <c r="H1340" s="37" t="str">
        <f>Commandes[[#This Row],[Num CDE]]&amp;Commandes[[#This Row],[AnnéeMois]]</f>
        <v>143368366202209</v>
      </c>
      <c r="I1340" t="str">
        <f>Commandes[[#This Row],[AnnéeMois]]&amp;Commandes[[#This Row],[Famille de Produit]]</f>
        <v>202209CREMERIE</v>
      </c>
      <c r="J1340" s="38">
        <v>202209</v>
      </c>
    </row>
    <row r="1341" spans="1:10" ht="12" customHeight="1" x14ac:dyDescent="0.25">
      <c r="A1341" s="6">
        <v>44830</v>
      </c>
      <c r="B1341" s="7">
        <v>143368366</v>
      </c>
      <c r="C1341" s="3">
        <v>5540246176294</v>
      </c>
      <c r="D1341" s="6">
        <v>44832</v>
      </c>
      <c r="E1341" s="8">
        <v>743</v>
      </c>
      <c r="F1341" s="30" t="str">
        <f>VLOOKUP(Commandes[[#This Row],[Article Commande]],'Catégorie des articles'!A:D,4,0)</f>
        <v>CREMERIE</v>
      </c>
      <c r="G1341" s="38">
        <v>202209</v>
      </c>
      <c r="H1341" s="37" t="str">
        <f>Commandes[[#This Row],[Num CDE]]&amp;Commandes[[#This Row],[AnnéeMois]]</f>
        <v>143368366202209</v>
      </c>
      <c r="I1341" t="str">
        <f>Commandes[[#This Row],[AnnéeMois]]&amp;Commandes[[#This Row],[Famille de Produit]]</f>
        <v>202209CREMERIE</v>
      </c>
      <c r="J1341" s="38">
        <v>202209</v>
      </c>
    </row>
    <row r="1342" spans="1:10" ht="12" customHeight="1" x14ac:dyDescent="0.25">
      <c r="A1342" s="9">
        <v>44830</v>
      </c>
      <c r="B1342" s="10">
        <v>143368366</v>
      </c>
      <c r="C1342" s="3">
        <v>5540246176295</v>
      </c>
      <c r="D1342" s="9">
        <v>44832</v>
      </c>
      <c r="E1342" s="11">
        <v>4455</v>
      </c>
      <c r="F1342" s="30" t="str">
        <f>VLOOKUP(Commandes[[#This Row],[Article Commande]],'Catégorie des articles'!A:D,4,0)</f>
        <v>CREMERIE</v>
      </c>
      <c r="G1342" s="38">
        <v>202209</v>
      </c>
      <c r="H1342" s="37" t="str">
        <f>Commandes[[#This Row],[Num CDE]]&amp;Commandes[[#This Row],[AnnéeMois]]</f>
        <v>143368366202209</v>
      </c>
      <c r="I1342" t="str">
        <f>Commandes[[#This Row],[AnnéeMois]]&amp;Commandes[[#This Row],[Famille de Produit]]</f>
        <v>202209CREMERIE</v>
      </c>
      <c r="J1342" s="38">
        <v>202209</v>
      </c>
    </row>
    <row r="1343" spans="1:10" ht="12" customHeight="1" x14ac:dyDescent="0.25">
      <c r="A1343" s="6">
        <v>44830</v>
      </c>
      <c r="B1343" s="7">
        <v>143368366</v>
      </c>
      <c r="C1343" s="3">
        <v>5540246187987</v>
      </c>
      <c r="D1343" s="6">
        <v>44832</v>
      </c>
      <c r="E1343" s="8">
        <v>6682</v>
      </c>
      <c r="F1343" s="30" t="str">
        <f>VLOOKUP(Commandes[[#This Row],[Article Commande]],'Catégorie des articles'!A:D,4,0)</f>
        <v>CREMERIE</v>
      </c>
      <c r="G1343" s="38">
        <v>202209</v>
      </c>
      <c r="H1343" s="37" t="str">
        <f>Commandes[[#This Row],[Num CDE]]&amp;Commandes[[#This Row],[AnnéeMois]]</f>
        <v>143368366202209</v>
      </c>
      <c r="I1343" t="str">
        <f>Commandes[[#This Row],[AnnéeMois]]&amp;Commandes[[#This Row],[Famille de Produit]]</f>
        <v>202209CREMERIE</v>
      </c>
      <c r="J1343" s="38">
        <v>202209</v>
      </c>
    </row>
    <row r="1344" spans="1:10" ht="12" customHeight="1" x14ac:dyDescent="0.25">
      <c r="A1344" s="9">
        <v>44830</v>
      </c>
      <c r="B1344" s="10">
        <v>143368366</v>
      </c>
      <c r="C1344" s="3">
        <v>5540246188200</v>
      </c>
      <c r="D1344" s="9">
        <v>44832</v>
      </c>
      <c r="E1344" s="11">
        <v>743</v>
      </c>
      <c r="F1344" s="30" t="str">
        <f>VLOOKUP(Commandes[[#This Row],[Article Commande]],'Catégorie des articles'!A:D,4,0)</f>
        <v>CREMERIE</v>
      </c>
      <c r="G1344" s="38">
        <v>202209</v>
      </c>
      <c r="H1344" s="37" t="str">
        <f>Commandes[[#This Row],[Num CDE]]&amp;Commandes[[#This Row],[AnnéeMois]]</f>
        <v>143368366202209</v>
      </c>
      <c r="I1344" t="str">
        <f>Commandes[[#This Row],[AnnéeMois]]&amp;Commandes[[#This Row],[Famille de Produit]]</f>
        <v>202209CREMERIE</v>
      </c>
      <c r="J1344" s="38">
        <v>202209</v>
      </c>
    </row>
    <row r="1345" spans="1:10" ht="12" customHeight="1" x14ac:dyDescent="0.25">
      <c r="A1345" s="9">
        <v>44830</v>
      </c>
      <c r="B1345" s="10">
        <v>143368370</v>
      </c>
      <c r="C1345" s="3">
        <v>5540246176699</v>
      </c>
      <c r="D1345" s="9">
        <v>44832</v>
      </c>
      <c r="E1345" s="11">
        <v>4176</v>
      </c>
      <c r="F1345" s="30" t="str">
        <f>VLOOKUP(Commandes[[#This Row],[Article Commande]],'Catégorie des articles'!A:D,4,0)</f>
        <v>CREMERIE</v>
      </c>
      <c r="G1345" s="38">
        <v>202209</v>
      </c>
      <c r="H1345" s="37" t="str">
        <f>Commandes[[#This Row],[Num CDE]]&amp;Commandes[[#This Row],[AnnéeMois]]</f>
        <v>143368370202209</v>
      </c>
      <c r="I1345" t="str">
        <f>Commandes[[#This Row],[AnnéeMois]]&amp;Commandes[[#This Row],[Famille de Produit]]</f>
        <v>202209CREMERIE</v>
      </c>
      <c r="J1345" s="38">
        <v>202209</v>
      </c>
    </row>
    <row r="1346" spans="1:10" ht="12" customHeight="1" x14ac:dyDescent="0.25">
      <c r="A1346" s="9">
        <v>44830</v>
      </c>
      <c r="B1346" s="10">
        <v>143368373</v>
      </c>
      <c r="C1346" s="3">
        <v>5540246171933</v>
      </c>
      <c r="D1346" s="9">
        <v>44832</v>
      </c>
      <c r="E1346" s="11">
        <v>2228</v>
      </c>
      <c r="F1346" s="30" t="str">
        <f>VLOOKUP(Commandes[[#This Row],[Article Commande]],'Catégorie des articles'!A:D,4,0)</f>
        <v>CREMERIE</v>
      </c>
      <c r="G1346" s="38">
        <v>202209</v>
      </c>
      <c r="H1346" s="37" t="str">
        <f>Commandes[[#This Row],[Num CDE]]&amp;Commandes[[#This Row],[AnnéeMois]]</f>
        <v>143368373202209</v>
      </c>
      <c r="I1346" t="str">
        <f>Commandes[[#This Row],[AnnéeMois]]&amp;Commandes[[#This Row],[Famille de Produit]]</f>
        <v>202209CREMERIE</v>
      </c>
      <c r="J1346" s="38">
        <v>202209</v>
      </c>
    </row>
    <row r="1347" spans="1:10" ht="12" customHeight="1" x14ac:dyDescent="0.25">
      <c r="A1347" s="6">
        <v>44830</v>
      </c>
      <c r="B1347" s="7">
        <v>143368381</v>
      </c>
      <c r="C1347" s="3">
        <v>5540246191736</v>
      </c>
      <c r="D1347" s="6">
        <v>44844</v>
      </c>
      <c r="E1347" s="8">
        <v>650</v>
      </c>
      <c r="F1347" s="30" t="str">
        <f>VLOOKUP(Commandes[[#This Row],[Article Commande]],'Catégorie des articles'!A:D,4,0)</f>
        <v>CREMERIE</v>
      </c>
      <c r="G1347" s="38">
        <v>202209</v>
      </c>
      <c r="H1347" s="37" t="str">
        <f>Commandes[[#This Row],[Num CDE]]&amp;Commandes[[#This Row],[AnnéeMois]]</f>
        <v>143368381202209</v>
      </c>
      <c r="I1347" t="str">
        <f>Commandes[[#This Row],[AnnéeMois]]&amp;Commandes[[#This Row],[Famille de Produit]]</f>
        <v>202209CREMERIE</v>
      </c>
      <c r="J1347" s="38">
        <v>202209</v>
      </c>
    </row>
    <row r="1348" spans="1:10" ht="12" customHeight="1" x14ac:dyDescent="0.25">
      <c r="A1348" s="9">
        <v>44830</v>
      </c>
      <c r="B1348" s="10">
        <v>143368382</v>
      </c>
      <c r="C1348" s="3">
        <v>5540246183558</v>
      </c>
      <c r="D1348" s="9">
        <v>44844</v>
      </c>
      <c r="E1348" s="11">
        <v>5197</v>
      </c>
      <c r="F1348" s="30" t="str">
        <f>VLOOKUP(Commandes[[#This Row],[Article Commande]],'Catégorie des articles'!A:D,4,0)</f>
        <v>MIX LEGUMES</v>
      </c>
      <c r="G1348" s="38">
        <v>202209</v>
      </c>
      <c r="H1348" s="37" t="str">
        <f>Commandes[[#This Row],[Num CDE]]&amp;Commandes[[#This Row],[AnnéeMois]]</f>
        <v>143368382202209</v>
      </c>
      <c r="I1348" t="str">
        <f>Commandes[[#This Row],[AnnéeMois]]&amp;Commandes[[#This Row],[Famille de Produit]]</f>
        <v>202209MIX LEGUMES</v>
      </c>
      <c r="J1348" s="38">
        <v>202209</v>
      </c>
    </row>
    <row r="1349" spans="1:10" ht="12" customHeight="1" x14ac:dyDescent="0.25">
      <c r="A1349" s="6">
        <v>44830</v>
      </c>
      <c r="B1349" s="7">
        <v>143368382</v>
      </c>
      <c r="C1349" s="3">
        <v>5540246183560</v>
      </c>
      <c r="D1349" s="6">
        <v>44844</v>
      </c>
      <c r="E1349" s="8">
        <v>223</v>
      </c>
      <c r="F1349" s="30" t="str">
        <f>VLOOKUP(Commandes[[#This Row],[Article Commande]],'Catégorie des articles'!A:D,4,0)</f>
        <v>MIX LEGUMES</v>
      </c>
      <c r="G1349" s="38">
        <v>202209</v>
      </c>
      <c r="H1349" s="37" t="str">
        <f>Commandes[[#This Row],[Num CDE]]&amp;Commandes[[#This Row],[AnnéeMois]]</f>
        <v>143368382202209</v>
      </c>
      <c r="I1349" t="str">
        <f>Commandes[[#This Row],[AnnéeMois]]&amp;Commandes[[#This Row],[Famille de Produit]]</f>
        <v>202209MIX LEGUMES</v>
      </c>
      <c r="J1349" s="38">
        <v>202209</v>
      </c>
    </row>
    <row r="1350" spans="1:10" ht="12" customHeight="1" x14ac:dyDescent="0.25">
      <c r="A1350" s="9">
        <v>44830</v>
      </c>
      <c r="B1350" s="10">
        <v>143368382</v>
      </c>
      <c r="C1350" s="3">
        <v>5540246192209</v>
      </c>
      <c r="D1350" s="9">
        <v>44844</v>
      </c>
      <c r="E1350" s="11">
        <v>2228</v>
      </c>
      <c r="F1350" s="30" t="str">
        <f>VLOOKUP(Commandes[[#This Row],[Article Commande]],'Catégorie des articles'!A:D,4,0)</f>
        <v>MIX LEGUMES</v>
      </c>
      <c r="G1350" s="38">
        <v>202209</v>
      </c>
      <c r="H1350" s="37" t="str">
        <f>Commandes[[#This Row],[Num CDE]]&amp;Commandes[[#This Row],[AnnéeMois]]</f>
        <v>143368382202209</v>
      </c>
      <c r="I1350" t="str">
        <f>Commandes[[#This Row],[AnnéeMois]]&amp;Commandes[[#This Row],[Famille de Produit]]</f>
        <v>202209MIX LEGUMES</v>
      </c>
      <c r="J1350" s="38">
        <v>202209</v>
      </c>
    </row>
    <row r="1351" spans="1:10" ht="12" customHeight="1" x14ac:dyDescent="0.25">
      <c r="A1351" s="6">
        <v>44830</v>
      </c>
      <c r="B1351" s="7">
        <v>143368382</v>
      </c>
      <c r="C1351" s="3">
        <v>5540246192462</v>
      </c>
      <c r="D1351" s="6">
        <v>44844</v>
      </c>
      <c r="E1351" s="8">
        <v>1114</v>
      </c>
      <c r="F1351" s="30" t="str">
        <f>VLOOKUP(Commandes[[#This Row],[Article Commande]],'Catégorie des articles'!A:D,4,0)</f>
        <v>MIX LEGUMES</v>
      </c>
      <c r="G1351" s="38">
        <v>202209</v>
      </c>
      <c r="H1351" s="37" t="str">
        <f>Commandes[[#This Row],[Num CDE]]&amp;Commandes[[#This Row],[AnnéeMois]]</f>
        <v>143368382202209</v>
      </c>
      <c r="I1351" t="str">
        <f>Commandes[[#This Row],[AnnéeMois]]&amp;Commandes[[#This Row],[Famille de Produit]]</f>
        <v>202209MIX LEGUMES</v>
      </c>
      <c r="J1351" s="38">
        <v>202209</v>
      </c>
    </row>
    <row r="1352" spans="1:10" ht="12" customHeight="1" x14ac:dyDescent="0.25">
      <c r="A1352" s="9">
        <v>44830</v>
      </c>
      <c r="B1352" s="10">
        <v>143368382</v>
      </c>
      <c r="C1352" s="3">
        <v>5540246192831</v>
      </c>
      <c r="D1352" s="9">
        <v>44844</v>
      </c>
      <c r="E1352" s="11">
        <v>1300</v>
      </c>
      <c r="F1352" s="30" t="str">
        <f>VLOOKUP(Commandes[[#This Row],[Article Commande]],'Catégorie des articles'!A:D,4,0)</f>
        <v>MIX LEGUMES</v>
      </c>
      <c r="G1352" s="38">
        <v>202209</v>
      </c>
      <c r="H1352" s="37" t="str">
        <f>Commandes[[#This Row],[Num CDE]]&amp;Commandes[[#This Row],[AnnéeMois]]</f>
        <v>143368382202209</v>
      </c>
      <c r="I1352" t="str">
        <f>Commandes[[#This Row],[AnnéeMois]]&amp;Commandes[[#This Row],[Famille de Produit]]</f>
        <v>202209MIX LEGUMES</v>
      </c>
      <c r="J1352" s="38">
        <v>202209</v>
      </c>
    </row>
    <row r="1353" spans="1:10" ht="12" customHeight="1" x14ac:dyDescent="0.25">
      <c r="A1353" s="6">
        <v>44830</v>
      </c>
      <c r="B1353" s="7">
        <v>143368383</v>
      </c>
      <c r="C1353" s="3">
        <v>5540246181061</v>
      </c>
      <c r="D1353" s="6">
        <v>44838</v>
      </c>
      <c r="E1353" s="8">
        <v>2205</v>
      </c>
      <c r="F1353" s="30" t="str">
        <f>VLOOKUP(Commandes[[#This Row],[Article Commande]],'Catégorie des articles'!A:D,4,0)</f>
        <v>VOLAILLE</v>
      </c>
      <c r="G1353" s="38">
        <v>202209</v>
      </c>
      <c r="H1353" s="37" t="str">
        <f>Commandes[[#This Row],[Num CDE]]&amp;Commandes[[#This Row],[AnnéeMois]]</f>
        <v>143368383202209</v>
      </c>
      <c r="I1353" t="str">
        <f>Commandes[[#This Row],[AnnéeMois]]&amp;Commandes[[#This Row],[Famille de Produit]]</f>
        <v>202209VOLAILLE</v>
      </c>
      <c r="J1353" s="38">
        <v>202209</v>
      </c>
    </row>
    <row r="1354" spans="1:10" ht="12" customHeight="1" x14ac:dyDescent="0.25">
      <c r="A1354" s="9">
        <v>44830</v>
      </c>
      <c r="B1354" s="10">
        <v>143368383</v>
      </c>
      <c r="C1354" s="3">
        <v>5540246185278</v>
      </c>
      <c r="D1354" s="9">
        <v>44838</v>
      </c>
      <c r="E1354" s="11">
        <v>6716</v>
      </c>
      <c r="F1354" s="30" t="str">
        <f>VLOOKUP(Commandes[[#This Row],[Article Commande]],'Catégorie des articles'!A:D,4,0)</f>
        <v>VOLAILLE</v>
      </c>
      <c r="G1354" s="38">
        <v>202209</v>
      </c>
      <c r="H1354" s="37" t="str">
        <f>Commandes[[#This Row],[Num CDE]]&amp;Commandes[[#This Row],[AnnéeMois]]</f>
        <v>143368383202209</v>
      </c>
      <c r="I1354" t="str">
        <f>Commandes[[#This Row],[AnnéeMois]]&amp;Commandes[[#This Row],[Famille de Produit]]</f>
        <v>202209VOLAILLE</v>
      </c>
      <c r="J1354" s="38">
        <v>202209</v>
      </c>
    </row>
    <row r="1355" spans="1:10" ht="12" customHeight="1" x14ac:dyDescent="0.25">
      <c r="A1355" s="9">
        <v>44830</v>
      </c>
      <c r="B1355" s="10">
        <v>143368384</v>
      </c>
      <c r="C1355" s="3">
        <v>5540246171759</v>
      </c>
      <c r="D1355" s="9">
        <v>44836</v>
      </c>
      <c r="E1355" s="11">
        <v>3341</v>
      </c>
      <c r="F1355" s="30" t="str">
        <f>VLOOKUP(Commandes[[#This Row],[Article Commande]],'Catégorie des articles'!A:D,4,0)</f>
        <v>MIX LEGUMES</v>
      </c>
      <c r="G1355" s="38">
        <v>202209</v>
      </c>
      <c r="H1355" s="37" t="str">
        <f>Commandes[[#This Row],[Num CDE]]&amp;Commandes[[#This Row],[AnnéeMois]]</f>
        <v>143368384202209</v>
      </c>
      <c r="I1355" t="str">
        <f>Commandes[[#This Row],[AnnéeMois]]&amp;Commandes[[#This Row],[Famille de Produit]]</f>
        <v>202209MIX LEGUMES</v>
      </c>
      <c r="J1355" s="38">
        <v>202209</v>
      </c>
    </row>
    <row r="1356" spans="1:10" ht="12" customHeight="1" x14ac:dyDescent="0.25">
      <c r="A1356" s="6">
        <v>44830</v>
      </c>
      <c r="B1356" s="7">
        <v>143368384</v>
      </c>
      <c r="C1356" s="3">
        <v>5540246177133</v>
      </c>
      <c r="D1356" s="6">
        <v>44836</v>
      </c>
      <c r="E1356" s="8">
        <v>3341</v>
      </c>
      <c r="F1356" s="30" t="str">
        <f>VLOOKUP(Commandes[[#This Row],[Article Commande]],'Catégorie des articles'!A:D,4,0)</f>
        <v>MIX LEGUMES</v>
      </c>
      <c r="G1356" s="38">
        <v>202209</v>
      </c>
      <c r="H1356" s="37" t="str">
        <f>Commandes[[#This Row],[Num CDE]]&amp;Commandes[[#This Row],[AnnéeMois]]</f>
        <v>143368384202209</v>
      </c>
      <c r="I1356" t="str">
        <f>Commandes[[#This Row],[AnnéeMois]]&amp;Commandes[[#This Row],[Famille de Produit]]</f>
        <v>202209MIX LEGUMES</v>
      </c>
      <c r="J1356" s="38">
        <v>202209</v>
      </c>
    </row>
    <row r="1357" spans="1:10" ht="12" customHeight="1" x14ac:dyDescent="0.25">
      <c r="A1357" s="9">
        <v>44830</v>
      </c>
      <c r="B1357" s="10">
        <v>143368384</v>
      </c>
      <c r="C1357" s="3">
        <v>5540246192148</v>
      </c>
      <c r="D1357" s="9">
        <v>44836</v>
      </c>
      <c r="E1357" s="11">
        <v>20880</v>
      </c>
      <c r="F1357" s="30" t="str">
        <f>VLOOKUP(Commandes[[#This Row],[Article Commande]],'Catégorie des articles'!A:D,4,0)</f>
        <v>MIX LEGUMES</v>
      </c>
      <c r="G1357" s="38">
        <v>202209</v>
      </c>
      <c r="H1357" s="37" t="str">
        <f>Commandes[[#This Row],[Num CDE]]&amp;Commandes[[#This Row],[AnnéeMois]]</f>
        <v>143368384202209</v>
      </c>
      <c r="I1357" t="str">
        <f>Commandes[[#This Row],[AnnéeMois]]&amp;Commandes[[#This Row],[Famille de Produit]]</f>
        <v>202209MIX LEGUMES</v>
      </c>
      <c r="J1357" s="38">
        <v>202209</v>
      </c>
    </row>
    <row r="1358" spans="1:10" ht="12" customHeight="1" x14ac:dyDescent="0.25">
      <c r="A1358" s="6">
        <v>44830</v>
      </c>
      <c r="B1358" s="7">
        <v>143368384</v>
      </c>
      <c r="C1358" s="3">
        <v>5540246192518</v>
      </c>
      <c r="D1358" s="6">
        <v>44836</v>
      </c>
      <c r="E1358" s="8">
        <v>5847</v>
      </c>
      <c r="F1358" s="30" t="str">
        <f>VLOOKUP(Commandes[[#This Row],[Article Commande]],'Catégorie des articles'!A:D,4,0)</f>
        <v>MIX LEGUMES</v>
      </c>
      <c r="G1358" s="38">
        <v>202209</v>
      </c>
      <c r="H1358" s="37" t="str">
        <f>Commandes[[#This Row],[Num CDE]]&amp;Commandes[[#This Row],[AnnéeMois]]</f>
        <v>143368384202209</v>
      </c>
      <c r="I1358" t="str">
        <f>Commandes[[#This Row],[AnnéeMois]]&amp;Commandes[[#This Row],[Famille de Produit]]</f>
        <v>202209MIX LEGUMES</v>
      </c>
      <c r="J1358" s="38">
        <v>202209</v>
      </c>
    </row>
    <row r="1359" spans="1:10" ht="12" customHeight="1" x14ac:dyDescent="0.25">
      <c r="A1359" s="6">
        <v>44830</v>
      </c>
      <c r="B1359" s="7">
        <v>143368385</v>
      </c>
      <c r="C1359" s="3">
        <v>5540246170256</v>
      </c>
      <c r="D1359" s="6">
        <v>44839</v>
      </c>
      <c r="E1359" s="8">
        <v>3174</v>
      </c>
      <c r="F1359" s="30" t="str">
        <f>VLOOKUP(Commandes[[#This Row],[Article Commande]],'Catégorie des articles'!A:D,4,0)</f>
        <v>BOULANGERIE</v>
      </c>
      <c r="G1359" s="38">
        <v>202209</v>
      </c>
      <c r="H1359" s="37" t="str">
        <f>Commandes[[#This Row],[Num CDE]]&amp;Commandes[[#This Row],[AnnéeMois]]</f>
        <v>143368385202209</v>
      </c>
      <c r="I1359" t="str">
        <f>Commandes[[#This Row],[AnnéeMois]]&amp;Commandes[[#This Row],[Famille de Produit]]</f>
        <v>202209BOULANGERIE</v>
      </c>
      <c r="J1359" s="38">
        <v>202209</v>
      </c>
    </row>
    <row r="1360" spans="1:10" ht="12" customHeight="1" x14ac:dyDescent="0.25">
      <c r="A1360" s="9">
        <v>44830</v>
      </c>
      <c r="B1360" s="10">
        <v>143368385</v>
      </c>
      <c r="C1360" s="3">
        <v>5540246171888</v>
      </c>
      <c r="D1360" s="9">
        <v>44839</v>
      </c>
      <c r="E1360" s="11">
        <v>520</v>
      </c>
      <c r="F1360" s="30" t="str">
        <f>VLOOKUP(Commandes[[#This Row],[Article Commande]],'Catégorie des articles'!A:D,4,0)</f>
        <v>BOULANGERIE</v>
      </c>
      <c r="G1360" s="38">
        <v>202209</v>
      </c>
      <c r="H1360" s="37" t="str">
        <f>Commandes[[#This Row],[Num CDE]]&amp;Commandes[[#This Row],[AnnéeMois]]</f>
        <v>143368385202209</v>
      </c>
      <c r="I1360" t="str">
        <f>Commandes[[#This Row],[AnnéeMois]]&amp;Commandes[[#This Row],[Famille de Produit]]</f>
        <v>202209BOULANGERIE</v>
      </c>
      <c r="J1360" s="38">
        <v>202209</v>
      </c>
    </row>
    <row r="1361" spans="1:10" ht="12" customHeight="1" x14ac:dyDescent="0.25">
      <c r="A1361" s="9">
        <v>44831</v>
      </c>
      <c r="B1361" s="10">
        <v>143368411</v>
      </c>
      <c r="C1361" s="3">
        <v>5540246172978</v>
      </c>
      <c r="D1361" s="9">
        <v>44833</v>
      </c>
      <c r="E1361" s="11">
        <v>2506</v>
      </c>
      <c r="F1361" s="30" t="str">
        <f>VLOOKUP(Commandes[[#This Row],[Article Commande]],'Catégorie des articles'!A:D,4,0)</f>
        <v>CREMERIE</v>
      </c>
      <c r="G1361" s="38">
        <v>202209</v>
      </c>
      <c r="H1361" s="37" t="str">
        <f>Commandes[[#This Row],[Num CDE]]&amp;Commandes[[#This Row],[AnnéeMois]]</f>
        <v>143368411202209</v>
      </c>
      <c r="I1361" t="str">
        <f>Commandes[[#This Row],[AnnéeMois]]&amp;Commandes[[#This Row],[Famille de Produit]]</f>
        <v>202209CREMERIE</v>
      </c>
      <c r="J1361" s="38">
        <v>202209</v>
      </c>
    </row>
    <row r="1362" spans="1:10" ht="12" customHeight="1" x14ac:dyDescent="0.25">
      <c r="A1362" s="9">
        <v>44831</v>
      </c>
      <c r="B1362" s="10">
        <v>143368411</v>
      </c>
      <c r="C1362" s="3">
        <v>5540246174174</v>
      </c>
      <c r="D1362" s="9">
        <v>44833</v>
      </c>
      <c r="E1362" s="11">
        <v>464</v>
      </c>
      <c r="F1362" s="30" t="str">
        <f>VLOOKUP(Commandes[[#This Row],[Article Commande]],'Catégorie des articles'!A:D,4,0)</f>
        <v>CREMERIE</v>
      </c>
      <c r="G1362" s="38">
        <v>202209</v>
      </c>
      <c r="H1362" s="37" t="str">
        <f>Commandes[[#This Row],[Num CDE]]&amp;Commandes[[#This Row],[AnnéeMois]]</f>
        <v>143368411202209</v>
      </c>
      <c r="I1362" t="str">
        <f>Commandes[[#This Row],[AnnéeMois]]&amp;Commandes[[#This Row],[Famille de Produit]]</f>
        <v>202209CREMERIE</v>
      </c>
      <c r="J1362" s="38">
        <v>202209</v>
      </c>
    </row>
    <row r="1363" spans="1:10" ht="12" customHeight="1" x14ac:dyDescent="0.25">
      <c r="A1363" s="6">
        <v>44831</v>
      </c>
      <c r="B1363" s="7">
        <v>143368411</v>
      </c>
      <c r="C1363" s="3">
        <v>5540246188175</v>
      </c>
      <c r="D1363" s="6">
        <v>44833</v>
      </c>
      <c r="E1363" s="8">
        <v>140</v>
      </c>
      <c r="F1363" s="30" t="str">
        <f>VLOOKUP(Commandes[[#This Row],[Article Commande]],'Catégorie des articles'!A:D,4,0)</f>
        <v>CREMERIE</v>
      </c>
      <c r="G1363" s="38">
        <v>202209</v>
      </c>
      <c r="H1363" s="37" t="str">
        <f>Commandes[[#This Row],[Num CDE]]&amp;Commandes[[#This Row],[AnnéeMois]]</f>
        <v>143368411202209</v>
      </c>
      <c r="I1363" t="str">
        <f>Commandes[[#This Row],[AnnéeMois]]&amp;Commandes[[#This Row],[Famille de Produit]]</f>
        <v>202209CREMERIE</v>
      </c>
      <c r="J1363" s="38">
        <v>202209</v>
      </c>
    </row>
    <row r="1364" spans="1:10" ht="12" customHeight="1" x14ac:dyDescent="0.25">
      <c r="A1364" s="6">
        <v>44831</v>
      </c>
      <c r="B1364" s="7">
        <v>143368413</v>
      </c>
      <c r="C1364" s="3">
        <v>5540246176294</v>
      </c>
      <c r="D1364" s="6">
        <v>44833</v>
      </c>
      <c r="E1364" s="8">
        <v>743</v>
      </c>
      <c r="F1364" s="30" t="str">
        <f>VLOOKUP(Commandes[[#This Row],[Article Commande]],'Catégorie des articles'!A:D,4,0)</f>
        <v>CREMERIE</v>
      </c>
      <c r="G1364" s="38">
        <v>202209</v>
      </c>
      <c r="H1364" s="37" t="str">
        <f>Commandes[[#This Row],[Num CDE]]&amp;Commandes[[#This Row],[AnnéeMois]]</f>
        <v>143368413202209</v>
      </c>
      <c r="I1364" t="str">
        <f>Commandes[[#This Row],[AnnéeMois]]&amp;Commandes[[#This Row],[Famille de Produit]]</f>
        <v>202209CREMERIE</v>
      </c>
      <c r="J1364" s="38">
        <v>202209</v>
      </c>
    </row>
    <row r="1365" spans="1:10" ht="12" customHeight="1" x14ac:dyDescent="0.25">
      <c r="A1365" s="9">
        <v>44831</v>
      </c>
      <c r="B1365" s="10">
        <v>143368413</v>
      </c>
      <c r="C1365" s="3">
        <v>5540246176295</v>
      </c>
      <c r="D1365" s="9">
        <v>44833</v>
      </c>
      <c r="E1365" s="11">
        <v>8909</v>
      </c>
      <c r="F1365" s="30" t="str">
        <f>VLOOKUP(Commandes[[#This Row],[Article Commande]],'Catégorie des articles'!A:D,4,0)</f>
        <v>CREMERIE</v>
      </c>
      <c r="G1365" s="38">
        <v>202209</v>
      </c>
      <c r="H1365" s="37" t="str">
        <f>Commandes[[#This Row],[Num CDE]]&amp;Commandes[[#This Row],[AnnéeMois]]</f>
        <v>143368413202209</v>
      </c>
      <c r="I1365" t="str">
        <f>Commandes[[#This Row],[AnnéeMois]]&amp;Commandes[[#This Row],[Famille de Produit]]</f>
        <v>202209CREMERIE</v>
      </c>
      <c r="J1365" s="38">
        <v>202209</v>
      </c>
    </row>
    <row r="1366" spans="1:10" ht="12" customHeight="1" x14ac:dyDescent="0.25">
      <c r="A1366" s="9">
        <v>44831</v>
      </c>
      <c r="B1366" s="10">
        <v>143368413</v>
      </c>
      <c r="C1366" s="3">
        <v>5540246187987</v>
      </c>
      <c r="D1366" s="9">
        <v>44833</v>
      </c>
      <c r="E1366" s="11">
        <v>3341</v>
      </c>
      <c r="F1366" s="30" t="str">
        <f>VLOOKUP(Commandes[[#This Row],[Article Commande]],'Catégorie des articles'!A:D,4,0)</f>
        <v>CREMERIE</v>
      </c>
      <c r="G1366" s="38">
        <v>202209</v>
      </c>
      <c r="H1366" s="37" t="str">
        <f>Commandes[[#This Row],[Num CDE]]&amp;Commandes[[#This Row],[AnnéeMois]]</f>
        <v>143368413202209</v>
      </c>
      <c r="I1366" t="str">
        <f>Commandes[[#This Row],[AnnéeMois]]&amp;Commandes[[#This Row],[Famille de Produit]]</f>
        <v>202209CREMERIE</v>
      </c>
      <c r="J1366" s="38">
        <v>202209</v>
      </c>
    </row>
    <row r="1367" spans="1:10" ht="12" customHeight="1" x14ac:dyDescent="0.25">
      <c r="A1367" s="6">
        <v>44831</v>
      </c>
      <c r="B1367" s="7">
        <v>143368413</v>
      </c>
      <c r="C1367" s="3">
        <v>5540246188200</v>
      </c>
      <c r="D1367" s="6">
        <v>44833</v>
      </c>
      <c r="E1367" s="8">
        <v>743</v>
      </c>
      <c r="F1367" s="30" t="str">
        <f>VLOOKUP(Commandes[[#This Row],[Article Commande]],'Catégorie des articles'!A:D,4,0)</f>
        <v>CREMERIE</v>
      </c>
      <c r="G1367" s="38">
        <v>202209</v>
      </c>
      <c r="H1367" s="37" t="str">
        <f>Commandes[[#This Row],[Num CDE]]&amp;Commandes[[#This Row],[AnnéeMois]]</f>
        <v>143368413202209</v>
      </c>
      <c r="I1367" t="str">
        <f>Commandes[[#This Row],[AnnéeMois]]&amp;Commandes[[#This Row],[Famille de Produit]]</f>
        <v>202209CREMERIE</v>
      </c>
      <c r="J1367" s="38">
        <v>202209</v>
      </c>
    </row>
    <row r="1368" spans="1:10" ht="12" customHeight="1" x14ac:dyDescent="0.25">
      <c r="A1368" s="9">
        <v>44831</v>
      </c>
      <c r="B1368" s="10">
        <v>143368426</v>
      </c>
      <c r="C1368" s="3">
        <v>5540246173906</v>
      </c>
      <c r="D1368" s="9">
        <v>44840</v>
      </c>
      <c r="E1368" s="11">
        <v>817</v>
      </c>
      <c r="F1368" s="30" t="str">
        <f>VLOOKUP(Commandes[[#This Row],[Article Commande]],'Catégorie des articles'!A:D,4,0)</f>
        <v>VOLAILLE</v>
      </c>
      <c r="G1368" s="38">
        <v>202209</v>
      </c>
      <c r="H1368" s="37" t="str">
        <f>Commandes[[#This Row],[Num CDE]]&amp;Commandes[[#This Row],[AnnéeMois]]</f>
        <v>143368426202209</v>
      </c>
      <c r="I1368" t="str">
        <f>Commandes[[#This Row],[AnnéeMois]]&amp;Commandes[[#This Row],[Famille de Produit]]</f>
        <v>202209VOLAILLE</v>
      </c>
      <c r="J1368" s="38">
        <v>202209</v>
      </c>
    </row>
    <row r="1369" spans="1:10" ht="12" customHeight="1" x14ac:dyDescent="0.25">
      <c r="A1369" s="6">
        <v>44831</v>
      </c>
      <c r="B1369" s="7">
        <v>143368426</v>
      </c>
      <c r="C1369" s="3">
        <v>5540246181016</v>
      </c>
      <c r="D1369" s="6">
        <v>44840</v>
      </c>
      <c r="E1369" s="8">
        <v>9800</v>
      </c>
      <c r="F1369" s="30" t="str">
        <f>VLOOKUP(Commandes[[#This Row],[Article Commande]],'Catégorie des articles'!A:D,4,0)</f>
        <v>VOLAILLE</v>
      </c>
      <c r="G1369" s="38">
        <v>202209</v>
      </c>
      <c r="H1369" s="37" t="str">
        <f>Commandes[[#This Row],[Num CDE]]&amp;Commandes[[#This Row],[AnnéeMois]]</f>
        <v>143368426202209</v>
      </c>
      <c r="I1369" t="str">
        <f>Commandes[[#This Row],[AnnéeMois]]&amp;Commandes[[#This Row],[Famille de Produit]]</f>
        <v>202209VOLAILLE</v>
      </c>
      <c r="J1369" s="38">
        <v>202209</v>
      </c>
    </row>
    <row r="1370" spans="1:10" ht="12" customHeight="1" x14ac:dyDescent="0.25">
      <c r="A1370" s="9">
        <v>44831</v>
      </c>
      <c r="B1370" s="10">
        <v>143368427</v>
      </c>
      <c r="C1370" s="3">
        <v>5540246192907</v>
      </c>
      <c r="D1370" s="9">
        <v>44846</v>
      </c>
      <c r="E1370" s="11">
        <v>16704</v>
      </c>
      <c r="F1370" s="30" t="str">
        <f>VLOOKUP(Commandes[[#This Row],[Article Commande]],'Catégorie des articles'!A:D,4,0)</f>
        <v>VOLAILLE</v>
      </c>
      <c r="G1370" s="38">
        <v>202209</v>
      </c>
      <c r="H1370" s="37" t="str">
        <f>Commandes[[#This Row],[Num CDE]]&amp;Commandes[[#This Row],[AnnéeMois]]</f>
        <v>143368427202209</v>
      </c>
      <c r="I1370" t="str">
        <f>Commandes[[#This Row],[AnnéeMois]]&amp;Commandes[[#This Row],[Famille de Produit]]</f>
        <v>202209VOLAILLE</v>
      </c>
      <c r="J1370" s="38">
        <v>202209</v>
      </c>
    </row>
    <row r="1371" spans="1:10" ht="12" customHeight="1" x14ac:dyDescent="0.25">
      <c r="A1371" s="9">
        <v>44831</v>
      </c>
      <c r="B1371" s="10">
        <v>143368430</v>
      </c>
      <c r="C1371" s="3">
        <v>5540246193316</v>
      </c>
      <c r="D1371" s="9">
        <v>44860</v>
      </c>
      <c r="E1371" s="11">
        <v>335</v>
      </c>
      <c r="F1371" s="30" t="str">
        <f>VLOOKUP(Commandes[[#This Row],[Article Commande]],'Catégorie des articles'!A:D,4,0)</f>
        <v>BOULANGERIE</v>
      </c>
      <c r="G1371" s="38">
        <v>202209</v>
      </c>
      <c r="H1371" s="37" t="str">
        <f>Commandes[[#This Row],[Num CDE]]&amp;Commandes[[#This Row],[AnnéeMois]]</f>
        <v>143368430202209</v>
      </c>
      <c r="I1371" t="str">
        <f>Commandes[[#This Row],[AnnéeMois]]&amp;Commandes[[#This Row],[Famille de Produit]]</f>
        <v>202209BOULANGERIE</v>
      </c>
      <c r="J1371" s="38">
        <v>202209</v>
      </c>
    </row>
    <row r="1372" spans="1:10" ht="12" customHeight="1" x14ac:dyDescent="0.25">
      <c r="A1372" s="6">
        <v>44831</v>
      </c>
      <c r="B1372" s="7">
        <v>143368436</v>
      </c>
      <c r="C1372" s="3">
        <v>5540246190092</v>
      </c>
      <c r="D1372" s="6">
        <v>44864</v>
      </c>
      <c r="E1372" s="8">
        <v>232</v>
      </c>
      <c r="F1372" s="30" t="str">
        <f>VLOOKUP(Commandes[[#This Row],[Article Commande]],'Catégorie des articles'!A:D,4,0)</f>
        <v>EMBALLAGES</v>
      </c>
      <c r="G1372" s="38">
        <v>202209</v>
      </c>
      <c r="H1372" s="37" t="str">
        <f>Commandes[[#This Row],[Num CDE]]&amp;Commandes[[#This Row],[AnnéeMois]]</f>
        <v>143368436202209</v>
      </c>
      <c r="I1372" t="str">
        <f>Commandes[[#This Row],[AnnéeMois]]&amp;Commandes[[#This Row],[Famille de Produit]]</f>
        <v>202209EMBALLAGES</v>
      </c>
      <c r="J1372" s="38">
        <v>202209</v>
      </c>
    </row>
    <row r="1373" spans="1:10" ht="12" customHeight="1" x14ac:dyDescent="0.25">
      <c r="A1373" s="6">
        <v>44832</v>
      </c>
      <c r="B1373" s="7">
        <v>143368449</v>
      </c>
      <c r="C1373" s="3">
        <v>5540246171933</v>
      </c>
      <c r="D1373" s="6">
        <v>44836</v>
      </c>
      <c r="E1373" s="8">
        <v>1671</v>
      </c>
      <c r="F1373" s="30" t="str">
        <f>VLOOKUP(Commandes[[#This Row],[Article Commande]],'Catégorie des articles'!A:D,4,0)</f>
        <v>CREMERIE</v>
      </c>
      <c r="G1373" s="38">
        <v>202209</v>
      </c>
      <c r="H1373" s="37" t="str">
        <f>Commandes[[#This Row],[Num CDE]]&amp;Commandes[[#This Row],[AnnéeMois]]</f>
        <v>143368449202209</v>
      </c>
      <c r="I1373" t="str">
        <f>Commandes[[#This Row],[AnnéeMois]]&amp;Commandes[[#This Row],[Famille de Produit]]</f>
        <v>202209CREMERIE</v>
      </c>
      <c r="J1373" s="38">
        <v>202209</v>
      </c>
    </row>
    <row r="1374" spans="1:10" ht="12" customHeight="1" x14ac:dyDescent="0.25">
      <c r="A1374" s="9">
        <v>44832</v>
      </c>
      <c r="B1374" s="10">
        <v>143368449</v>
      </c>
      <c r="C1374" s="3">
        <v>5540246176294</v>
      </c>
      <c r="D1374" s="9">
        <v>44836</v>
      </c>
      <c r="E1374" s="11">
        <v>743</v>
      </c>
      <c r="F1374" s="30" t="str">
        <f>VLOOKUP(Commandes[[#This Row],[Article Commande]],'Catégorie des articles'!A:D,4,0)</f>
        <v>CREMERIE</v>
      </c>
      <c r="G1374" s="38">
        <v>202209</v>
      </c>
      <c r="H1374" s="37" t="str">
        <f>Commandes[[#This Row],[Num CDE]]&amp;Commandes[[#This Row],[AnnéeMois]]</f>
        <v>143368449202209</v>
      </c>
      <c r="I1374" t="str">
        <f>Commandes[[#This Row],[AnnéeMois]]&amp;Commandes[[#This Row],[Famille de Produit]]</f>
        <v>202209CREMERIE</v>
      </c>
      <c r="J1374" s="38">
        <v>202209</v>
      </c>
    </row>
    <row r="1375" spans="1:10" ht="12" customHeight="1" x14ac:dyDescent="0.25">
      <c r="A1375" s="6">
        <v>44832</v>
      </c>
      <c r="B1375" s="7">
        <v>143368449</v>
      </c>
      <c r="C1375" s="3">
        <v>5540246176295</v>
      </c>
      <c r="D1375" s="6">
        <v>44836</v>
      </c>
      <c r="E1375" s="8">
        <v>2228</v>
      </c>
      <c r="F1375" s="30" t="str">
        <f>VLOOKUP(Commandes[[#This Row],[Article Commande]],'Catégorie des articles'!A:D,4,0)</f>
        <v>CREMERIE</v>
      </c>
      <c r="G1375" s="38">
        <v>202209</v>
      </c>
      <c r="H1375" s="37" t="str">
        <f>Commandes[[#This Row],[Num CDE]]&amp;Commandes[[#This Row],[AnnéeMois]]</f>
        <v>143368449202209</v>
      </c>
      <c r="I1375" t="str">
        <f>Commandes[[#This Row],[AnnéeMois]]&amp;Commandes[[#This Row],[Famille de Produit]]</f>
        <v>202209CREMERIE</v>
      </c>
      <c r="J1375" s="38">
        <v>202209</v>
      </c>
    </row>
    <row r="1376" spans="1:10" ht="12" customHeight="1" x14ac:dyDescent="0.25">
      <c r="A1376" s="6">
        <v>44832</v>
      </c>
      <c r="B1376" s="7">
        <v>143368449</v>
      </c>
      <c r="C1376" s="3">
        <v>5540246188200</v>
      </c>
      <c r="D1376" s="6">
        <v>44836</v>
      </c>
      <c r="E1376" s="8">
        <v>1485</v>
      </c>
      <c r="F1376" s="30" t="str">
        <f>VLOOKUP(Commandes[[#This Row],[Article Commande]],'Catégorie des articles'!A:D,4,0)</f>
        <v>CREMERIE</v>
      </c>
      <c r="G1376" s="38">
        <v>202209</v>
      </c>
      <c r="H1376" s="37" t="str">
        <f>Commandes[[#This Row],[Num CDE]]&amp;Commandes[[#This Row],[AnnéeMois]]</f>
        <v>143368449202209</v>
      </c>
      <c r="I1376" t="str">
        <f>Commandes[[#This Row],[AnnéeMois]]&amp;Commandes[[#This Row],[Famille de Produit]]</f>
        <v>202209CREMERIE</v>
      </c>
      <c r="J1376" s="38">
        <v>202209</v>
      </c>
    </row>
    <row r="1377" spans="1:10" ht="12" customHeight="1" x14ac:dyDescent="0.25">
      <c r="A1377" s="6">
        <v>44832</v>
      </c>
      <c r="B1377" s="7">
        <v>143368454</v>
      </c>
      <c r="C1377" s="3">
        <v>5540246172978</v>
      </c>
      <c r="D1377" s="6">
        <v>44836</v>
      </c>
      <c r="E1377" s="8">
        <v>3341</v>
      </c>
      <c r="F1377" s="30" t="str">
        <f>VLOOKUP(Commandes[[#This Row],[Article Commande]],'Catégorie des articles'!A:D,4,0)</f>
        <v>CREMERIE</v>
      </c>
      <c r="G1377" s="38">
        <v>202209</v>
      </c>
      <c r="H1377" s="37" t="str">
        <f>Commandes[[#This Row],[Num CDE]]&amp;Commandes[[#This Row],[AnnéeMois]]</f>
        <v>143368454202209</v>
      </c>
      <c r="I1377" t="str">
        <f>Commandes[[#This Row],[AnnéeMois]]&amp;Commandes[[#This Row],[Famille de Produit]]</f>
        <v>202209CREMERIE</v>
      </c>
      <c r="J1377" s="38">
        <v>202209</v>
      </c>
    </row>
    <row r="1378" spans="1:10" ht="12" customHeight="1" x14ac:dyDescent="0.25">
      <c r="A1378" s="6">
        <v>44832</v>
      </c>
      <c r="B1378" s="7">
        <v>143368454</v>
      </c>
      <c r="C1378" s="3">
        <v>5540246176699</v>
      </c>
      <c r="D1378" s="6">
        <v>44836</v>
      </c>
      <c r="E1378" s="8">
        <v>8352</v>
      </c>
      <c r="F1378" s="30" t="str">
        <f>VLOOKUP(Commandes[[#This Row],[Article Commande]],'Catégorie des articles'!A:D,4,0)</f>
        <v>CREMERIE</v>
      </c>
      <c r="G1378" s="38">
        <v>202209</v>
      </c>
      <c r="H1378" s="37" t="str">
        <f>Commandes[[#This Row],[Num CDE]]&amp;Commandes[[#This Row],[AnnéeMois]]</f>
        <v>143368454202209</v>
      </c>
      <c r="I1378" t="str">
        <f>Commandes[[#This Row],[AnnéeMois]]&amp;Commandes[[#This Row],[Famille de Produit]]</f>
        <v>202209CREMERIE</v>
      </c>
      <c r="J1378" s="38">
        <v>202209</v>
      </c>
    </row>
    <row r="1379" spans="1:10" ht="12" customHeight="1" x14ac:dyDescent="0.25">
      <c r="A1379" s="6">
        <v>44832</v>
      </c>
      <c r="B1379" s="7">
        <v>143368458</v>
      </c>
      <c r="C1379" s="3">
        <v>5540246173472</v>
      </c>
      <c r="D1379" s="6">
        <v>44838</v>
      </c>
      <c r="E1379" s="8">
        <v>140</v>
      </c>
      <c r="F1379" s="30" t="str">
        <f>VLOOKUP(Commandes[[#This Row],[Article Commande]],'Catégorie des articles'!A:D,4,0)</f>
        <v>CREMERIE</v>
      </c>
      <c r="G1379" s="38">
        <v>202209</v>
      </c>
      <c r="H1379" s="37" t="str">
        <f>Commandes[[#This Row],[Num CDE]]&amp;Commandes[[#This Row],[AnnéeMois]]</f>
        <v>143368458202209</v>
      </c>
      <c r="I1379" t="str">
        <f>Commandes[[#This Row],[AnnéeMois]]&amp;Commandes[[#This Row],[Famille de Produit]]</f>
        <v>202209CREMERIE</v>
      </c>
      <c r="J1379" s="38">
        <v>202209</v>
      </c>
    </row>
    <row r="1380" spans="1:10" ht="12" customHeight="1" x14ac:dyDescent="0.25">
      <c r="A1380" s="9">
        <v>44832</v>
      </c>
      <c r="B1380" s="10">
        <v>143368458</v>
      </c>
      <c r="C1380" s="3">
        <v>5540246174095</v>
      </c>
      <c r="D1380" s="9">
        <v>44838</v>
      </c>
      <c r="E1380" s="11">
        <v>70</v>
      </c>
      <c r="F1380" s="30" t="str">
        <f>VLOOKUP(Commandes[[#This Row],[Article Commande]],'Catégorie des articles'!A:D,4,0)</f>
        <v>CREMERIE</v>
      </c>
      <c r="G1380" s="38">
        <v>202209</v>
      </c>
      <c r="H1380" s="37" t="str">
        <f>Commandes[[#This Row],[Num CDE]]&amp;Commandes[[#This Row],[AnnéeMois]]</f>
        <v>143368458202209</v>
      </c>
      <c r="I1380" t="str">
        <f>Commandes[[#This Row],[AnnéeMois]]&amp;Commandes[[#This Row],[Famille de Produit]]</f>
        <v>202209CREMERIE</v>
      </c>
      <c r="J1380" s="38">
        <v>202209</v>
      </c>
    </row>
    <row r="1381" spans="1:10" ht="12" customHeight="1" x14ac:dyDescent="0.25">
      <c r="A1381" s="6">
        <v>44832</v>
      </c>
      <c r="B1381" s="7">
        <v>143368458</v>
      </c>
      <c r="C1381" s="3">
        <v>5540246175047</v>
      </c>
      <c r="D1381" s="6">
        <v>44838</v>
      </c>
      <c r="E1381" s="8">
        <v>140</v>
      </c>
      <c r="F1381" s="30" t="str">
        <f>VLOOKUP(Commandes[[#This Row],[Article Commande]],'Catégorie des articles'!A:D,4,0)</f>
        <v>CREMERIE</v>
      </c>
      <c r="G1381" s="38">
        <v>202209</v>
      </c>
      <c r="H1381" s="37" t="str">
        <f>Commandes[[#This Row],[Num CDE]]&amp;Commandes[[#This Row],[AnnéeMois]]</f>
        <v>143368458202209</v>
      </c>
      <c r="I1381" t="str">
        <f>Commandes[[#This Row],[AnnéeMois]]&amp;Commandes[[#This Row],[Famille de Produit]]</f>
        <v>202209CREMERIE</v>
      </c>
      <c r="J1381" s="38">
        <v>202209</v>
      </c>
    </row>
    <row r="1382" spans="1:10" ht="12" customHeight="1" x14ac:dyDescent="0.25">
      <c r="A1382" s="9">
        <v>44832</v>
      </c>
      <c r="B1382" s="10">
        <v>143368458</v>
      </c>
      <c r="C1382" s="3">
        <v>5540246175049</v>
      </c>
      <c r="D1382" s="9">
        <v>44838</v>
      </c>
      <c r="E1382" s="11">
        <v>279</v>
      </c>
      <c r="F1382" s="30" t="str">
        <f>VLOOKUP(Commandes[[#This Row],[Article Commande]],'Catégorie des articles'!A:D,4,0)</f>
        <v>CREMERIE</v>
      </c>
      <c r="G1382" s="38">
        <v>202209</v>
      </c>
      <c r="H1382" s="37" t="str">
        <f>Commandes[[#This Row],[Num CDE]]&amp;Commandes[[#This Row],[AnnéeMois]]</f>
        <v>143368458202209</v>
      </c>
      <c r="I1382" t="str">
        <f>Commandes[[#This Row],[AnnéeMois]]&amp;Commandes[[#This Row],[Famille de Produit]]</f>
        <v>202209CREMERIE</v>
      </c>
      <c r="J1382" s="38">
        <v>202209</v>
      </c>
    </row>
    <row r="1383" spans="1:10" ht="12" customHeight="1" x14ac:dyDescent="0.25">
      <c r="A1383" s="6">
        <v>44832</v>
      </c>
      <c r="B1383" s="7">
        <v>143368458</v>
      </c>
      <c r="C1383" s="3">
        <v>5540246175050</v>
      </c>
      <c r="D1383" s="6">
        <v>44838</v>
      </c>
      <c r="E1383" s="8">
        <v>279</v>
      </c>
      <c r="F1383" s="30" t="str">
        <f>VLOOKUP(Commandes[[#This Row],[Article Commande]],'Catégorie des articles'!A:D,4,0)</f>
        <v>CREMERIE</v>
      </c>
      <c r="G1383" s="38">
        <v>202209</v>
      </c>
      <c r="H1383" s="37" t="str">
        <f>Commandes[[#This Row],[Num CDE]]&amp;Commandes[[#This Row],[AnnéeMois]]</f>
        <v>143368458202209</v>
      </c>
      <c r="I1383" t="str">
        <f>Commandes[[#This Row],[AnnéeMois]]&amp;Commandes[[#This Row],[Famille de Produit]]</f>
        <v>202209CREMERIE</v>
      </c>
      <c r="J1383" s="38">
        <v>202209</v>
      </c>
    </row>
    <row r="1384" spans="1:10" ht="12" customHeight="1" x14ac:dyDescent="0.25">
      <c r="A1384" s="9">
        <v>44832</v>
      </c>
      <c r="B1384" s="10">
        <v>143368458</v>
      </c>
      <c r="C1384" s="3">
        <v>5540246190743</v>
      </c>
      <c r="D1384" s="9">
        <v>44838</v>
      </c>
      <c r="E1384" s="11">
        <v>140</v>
      </c>
      <c r="F1384" s="30" t="str">
        <f>VLOOKUP(Commandes[[#This Row],[Article Commande]],'Catégorie des articles'!A:D,4,0)</f>
        <v>CREMERIE</v>
      </c>
      <c r="G1384" s="38">
        <v>202209</v>
      </c>
      <c r="H1384" s="37" t="str">
        <f>Commandes[[#This Row],[Num CDE]]&amp;Commandes[[#This Row],[AnnéeMois]]</f>
        <v>143368458202209</v>
      </c>
      <c r="I1384" t="str">
        <f>Commandes[[#This Row],[AnnéeMois]]&amp;Commandes[[#This Row],[Famille de Produit]]</f>
        <v>202209CREMERIE</v>
      </c>
      <c r="J1384" s="38">
        <v>202209</v>
      </c>
    </row>
    <row r="1385" spans="1:10" ht="12" customHeight="1" x14ac:dyDescent="0.25">
      <c r="A1385" s="6">
        <v>44832</v>
      </c>
      <c r="B1385" s="7">
        <v>143368464</v>
      </c>
      <c r="C1385" s="3">
        <v>5540246177133</v>
      </c>
      <c r="D1385" s="6">
        <v>44838</v>
      </c>
      <c r="E1385" s="8">
        <v>5568</v>
      </c>
      <c r="F1385" s="30" t="str">
        <f>VLOOKUP(Commandes[[#This Row],[Article Commande]],'Catégorie des articles'!A:D,4,0)</f>
        <v>MIX LEGUMES</v>
      </c>
      <c r="G1385" s="38">
        <v>202209</v>
      </c>
      <c r="H1385" s="37" t="str">
        <f>Commandes[[#This Row],[Num CDE]]&amp;Commandes[[#This Row],[AnnéeMois]]</f>
        <v>143368464202209</v>
      </c>
      <c r="I1385" t="str">
        <f>Commandes[[#This Row],[AnnéeMois]]&amp;Commandes[[#This Row],[Famille de Produit]]</f>
        <v>202209MIX LEGUMES</v>
      </c>
      <c r="J1385" s="38">
        <v>202209</v>
      </c>
    </row>
    <row r="1386" spans="1:10" ht="12" customHeight="1" x14ac:dyDescent="0.25">
      <c r="A1386" s="9">
        <v>44832</v>
      </c>
      <c r="B1386" s="10">
        <v>143368464</v>
      </c>
      <c r="C1386" s="3">
        <v>5540246192148</v>
      </c>
      <c r="D1386" s="9">
        <v>44838</v>
      </c>
      <c r="E1386" s="11">
        <v>26448</v>
      </c>
      <c r="F1386" s="30" t="str">
        <f>VLOOKUP(Commandes[[#This Row],[Article Commande]],'Catégorie des articles'!A:D,4,0)</f>
        <v>MIX LEGUMES</v>
      </c>
      <c r="G1386" s="38">
        <v>202209</v>
      </c>
      <c r="H1386" s="37" t="str">
        <f>Commandes[[#This Row],[Num CDE]]&amp;Commandes[[#This Row],[AnnéeMois]]</f>
        <v>143368464202209</v>
      </c>
      <c r="I1386" t="str">
        <f>Commandes[[#This Row],[AnnéeMois]]&amp;Commandes[[#This Row],[Famille de Produit]]</f>
        <v>202209MIX LEGUMES</v>
      </c>
      <c r="J1386" s="38">
        <v>202209</v>
      </c>
    </row>
    <row r="1387" spans="1:10" ht="12" customHeight="1" x14ac:dyDescent="0.25">
      <c r="A1387" s="6">
        <v>44832</v>
      </c>
      <c r="B1387" s="7">
        <v>143368464</v>
      </c>
      <c r="C1387" s="3">
        <v>5540246192518</v>
      </c>
      <c r="D1387" s="6">
        <v>44838</v>
      </c>
      <c r="E1387" s="8">
        <v>5847</v>
      </c>
      <c r="F1387" s="30" t="str">
        <f>VLOOKUP(Commandes[[#This Row],[Article Commande]],'Catégorie des articles'!A:D,4,0)</f>
        <v>MIX LEGUMES</v>
      </c>
      <c r="G1387" s="38">
        <v>202209</v>
      </c>
      <c r="H1387" s="37" t="str">
        <f>Commandes[[#This Row],[Num CDE]]&amp;Commandes[[#This Row],[AnnéeMois]]</f>
        <v>143368464202209</v>
      </c>
      <c r="I1387" t="str">
        <f>Commandes[[#This Row],[AnnéeMois]]&amp;Commandes[[#This Row],[Famille de Produit]]</f>
        <v>202209MIX LEGUMES</v>
      </c>
      <c r="J1387" s="38">
        <v>202209</v>
      </c>
    </row>
    <row r="1388" spans="1:10" ht="12" customHeight="1" x14ac:dyDescent="0.25">
      <c r="A1388" s="9">
        <v>44832</v>
      </c>
      <c r="B1388" s="10">
        <v>143368465</v>
      </c>
      <c r="C1388" s="3">
        <v>5540246183587</v>
      </c>
      <c r="D1388" s="9">
        <v>44845</v>
      </c>
      <c r="E1388" s="11">
        <v>502</v>
      </c>
      <c r="F1388" s="30" t="str">
        <f>VLOOKUP(Commandes[[#This Row],[Article Commande]],'Catégorie des articles'!A:D,4,0)</f>
        <v>MIX LEGUMES</v>
      </c>
      <c r="G1388" s="38">
        <v>202209</v>
      </c>
      <c r="H1388" s="37" t="str">
        <f>Commandes[[#This Row],[Num CDE]]&amp;Commandes[[#This Row],[AnnéeMois]]</f>
        <v>143368465202209</v>
      </c>
      <c r="I1388" t="str">
        <f>Commandes[[#This Row],[AnnéeMois]]&amp;Commandes[[#This Row],[Famille de Produit]]</f>
        <v>202209MIX LEGUMES</v>
      </c>
      <c r="J1388" s="38">
        <v>202209</v>
      </c>
    </row>
    <row r="1389" spans="1:10" ht="12" customHeight="1" x14ac:dyDescent="0.25">
      <c r="A1389" s="6">
        <v>44832</v>
      </c>
      <c r="B1389" s="7">
        <v>143368465</v>
      </c>
      <c r="C1389" s="3">
        <v>5540246194790</v>
      </c>
      <c r="D1389" s="6">
        <v>44845</v>
      </c>
      <c r="E1389" s="8">
        <v>1316</v>
      </c>
      <c r="F1389" s="30" t="str">
        <f>VLOOKUP(Commandes[[#This Row],[Article Commande]],'Catégorie des articles'!A:D,4,0)</f>
        <v>MIX LEGUMES</v>
      </c>
      <c r="G1389" s="38">
        <v>202209</v>
      </c>
      <c r="H1389" s="37" t="str">
        <f>Commandes[[#This Row],[Num CDE]]&amp;Commandes[[#This Row],[AnnéeMois]]</f>
        <v>143368465202209</v>
      </c>
      <c r="I1389" t="str">
        <f>Commandes[[#This Row],[AnnéeMois]]&amp;Commandes[[#This Row],[Famille de Produit]]</f>
        <v>202209MIX LEGUMES</v>
      </c>
      <c r="J1389" s="38">
        <v>202209</v>
      </c>
    </row>
    <row r="1390" spans="1:10" ht="12" customHeight="1" x14ac:dyDescent="0.25">
      <c r="A1390" s="6">
        <v>44832</v>
      </c>
      <c r="B1390" s="7">
        <v>143368473</v>
      </c>
      <c r="C1390" s="3">
        <v>5540246170256</v>
      </c>
      <c r="D1390" s="6">
        <v>44845</v>
      </c>
      <c r="E1390" s="8">
        <v>2822</v>
      </c>
      <c r="F1390" s="30" t="str">
        <f>VLOOKUP(Commandes[[#This Row],[Article Commande]],'Catégorie des articles'!A:D,4,0)</f>
        <v>BOULANGERIE</v>
      </c>
      <c r="G1390" s="38">
        <v>202209</v>
      </c>
      <c r="H1390" s="37" t="str">
        <f>Commandes[[#This Row],[Num CDE]]&amp;Commandes[[#This Row],[AnnéeMois]]</f>
        <v>143368473202209</v>
      </c>
      <c r="I1390" t="str">
        <f>Commandes[[#This Row],[AnnéeMois]]&amp;Commandes[[#This Row],[Famille de Produit]]</f>
        <v>202209BOULANGERIE</v>
      </c>
      <c r="J1390" s="38">
        <v>202209</v>
      </c>
    </row>
    <row r="1391" spans="1:10" ht="12" customHeight="1" x14ac:dyDescent="0.25">
      <c r="A1391" s="9">
        <v>44832</v>
      </c>
      <c r="B1391" s="10">
        <v>143368473</v>
      </c>
      <c r="C1391" s="3">
        <v>5540246171888</v>
      </c>
      <c r="D1391" s="9">
        <v>44845</v>
      </c>
      <c r="E1391" s="11">
        <v>780</v>
      </c>
      <c r="F1391" s="30" t="str">
        <f>VLOOKUP(Commandes[[#This Row],[Article Commande]],'Catégorie des articles'!A:D,4,0)</f>
        <v>BOULANGERIE</v>
      </c>
      <c r="G1391" s="38">
        <v>202209</v>
      </c>
      <c r="H1391" s="37" t="str">
        <f>Commandes[[#This Row],[Num CDE]]&amp;Commandes[[#This Row],[AnnéeMois]]</f>
        <v>143368473202209</v>
      </c>
      <c r="I1391" t="str">
        <f>Commandes[[#This Row],[AnnéeMois]]&amp;Commandes[[#This Row],[Famille de Produit]]</f>
        <v>202209BOULANGERIE</v>
      </c>
      <c r="J1391" s="38">
        <v>202209</v>
      </c>
    </row>
    <row r="1392" spans="1:10" ht="12" customHeight="1" x14ac:dyDescent="0.25">
      <c r="A1392" s="9">
        <v>44832</v>
      </c>
      <c r="B1392" s="10">
        <v>143368475</v>
      </c>
      <c r="C1392" s="3">
        <v>5540246182684</v>
      </c>
      <c r="D1392" s="9">
        <v>44847</v>
      </c>
      <c r="E1392" s="11">
        <v>325</v>
      </c>
      <c r="F1392" s="30" t="str">
        <f>VLOOKUP(Commandes[[#This Row],[Article Commande]],'Catégorie des articles'!A:D,4,0)</f>
        <v>BOULANGERIE</v>
      </c>
      <c r="G1392" s="38">
        <v>202209</v>
      </c>
      <c r="H1392" s="37" t="str">
        <f>Commandes[[#This Row],[Num CDE]]&amp;Commandes[[#This Row],[AnnéeMois]]</f>
        <v>143368475202209</v>
      </c>
      <c r="I1392" t="str">
        <f>Commandes[[#This Row],[AnnéeMois]]&amp;Commandes[[#This Row],[Famille de Produit]]</f>
        <v>202209BOULANGERIE</v>
      </c>
      <c r="J1392" s="38">
        <v>202209</v>
      </c>
    </row>
    <row r="1393" spans="1:10" ht="12" customHeight="1" x14ac:dyDescent="0.25">
      <c r="A1393" s="6">
        <v>44832</v>
      </c>
      <c r="B1393" s="7">
        <v>143368475</v>
      </c>
      <c r="C1393" s="3">
        <v>5540246183844</v>
      </c>
      <c r="D1393" s="6">
        <v>44847</v>
      </c>
      <c r="E1393" s="8">
        <v>186</v>
      </c>
      <c r="F1393" s="30" t="str">
        <f>VLOOKUP(Commandes[[#This Row],[Article Commande]],'Catégorie des articles'!A:D,4,0)</f>
        <v>BOULANGERIE</v>
      </c>
      <c r="G1393" s="38">
        <v>202209</v>
      </c>
      <c r="H1393" s="37" t="str">
        <f>Commandes[[#This Row],[Num CDE]]&amp;Commandes[[#This Row],[AnnéeMois]]</f>
        <v>143368475202209</v>
      </c>
      <c r="I1393" t="str">
        <f>Commandes[[#This Row],[AnnéeMois]]&amp;Commandes[[#This Row],[Famille de Produit]]</f>
        <v>202209BOULANGERIE</v>
      </c>
      <c r="J1393" s="38">
        <v>202209</v>
      </c>
    </row>
    <row r="1394" spans="1:10" ht="12" customHeight="1" x14ac:dyDescent="0.25">
      <c r="A1394" s="6">
        <v>44832</v>
      </c>
      <c r="B1394" s="7">
        <v>143368475</v>
      </c>
      <c r="C1394" s="3">
        <v>5540246194467</v>
      </c>
      <c r="D1394" s="6">
        <v>44847</v>
      </c>
      <c r="E1394" s="8">
        <v>26727</v>
      </c>
      <c r="F1394" s="30" t="str">
        <f>VLOOKUP(Commandes[[#This Row],[Article Commande]],'Catégorie des articles'!A:D,4,0)</f>
        <v>BOULANGERIE</v>
      </c>
      <c r="G1394" s="38">
        <v>202209</v>
      </c>
      <c r="H1394" s="37" t="str">
        <f>Commandes[[#This Row],[Num CDE]]&amp;Commandes[[#This Row],[AnnéeMois]]</f>
        <v>143368475202209</v>
      </c>
      <c r="I1394" t="str">
        <f>Commandes[[#This Row],[AnnéeMois]]&amp;Commandes[[#This Row],[Famille de Produit]]</f>
        <v>202209BOULANGERIE</v>
      </c>
      <c r="J1394" s="38">
        <v>202209</v>
      </c>
    </row>
    <row r="1395" spans="1:10" ht="12" customHeight="1" x14ac:dyDescent="0.25">
      <c r="A1395" s="9">
        <v>44832</v>
      </c>
      <c r="B1395" s="10">
        <v>143368476</v>
      </c>
      <c r="C1395" s="3">
        <v>5540246194632</v>
      </c>
      <c r="D1395" s="9">
        <v>44844</v>
      </c>
      <c r="E1395" s="11">
        <v>1170</v>
      </c>
      <c r="F1395" s="30" t="str">
        <f>VLOOKUP(Commandes[[#This Row],[Article Commande]],'Catégorie des articles'!A:D,4,0)</f>
        <v>BOULANGERIE</v>
      </c>
      <c r="G1395" s="38">
        <v>202209</v>
      </c>
      <c r="H1395" s="37" t="str">
        <f>Commandes[[#This Row],[Num CDE]]&amp;Commandes[[#This Row],[AnnéeMois]]</f>
        <v>143368476202209</v>
      </c>
      <c r="I1395" t="str">
        <f>Commandes[[#This Row],[AnnéeMois]]&amp;Commandes[[#This Row],[Famille de Produit]]</f>
        <v>202209BOULANGERIE</v>
      </c>
      <c r="J1395" s="38">
        <v>202209</v>
      </c>
    </row>
    <row r="1396" spans="1:10" ht="12" customHeight="1" x14ac:dyDescent="0.25">
      <c r="A1396" s="6">
        <v>44832</v>
      </c>
      <c r="B1396" s="7">
        <v>143368476</v>
      </c>
      <c r="C1396" s="3">
        <v>5540246195250</v>
      </c>
      <c r="D1396" s="6">
        <v>44844</v>
      </c>
      <c r="E1396" s="8">
        <v>335</v>
      </c>
      <c r="F1396" s="30" t="str">
        <f>VLOOKUP(Commandes[[#This Row],[Article Commande]],'Catégorie des articles'!A:D,4,0)</f>
        <v>BOULANGERIE</v>
      </c>
      <c r="G1396" s="38">
        <v>202209</v>
      </c>
      <c r="H1396" s="37" t="str">
        <f>Commandes[[#This Row],[Num CDE]]&amp;Commandes[[#This Row],[AnnéeMois]]</f>
        <v>143368476202209</v>
      </c>
      <c r="I1396" t="str">
        <f>Commandes[[#This Row],[AnnéeMois]]&amp;Commandes[[#This Row],[Famille de Produit]]</f>
        <v>202209BOULANGERIE</v>
      </c>
      <c r="J1396" s="38">
        <v>202209</v>
      </c>
    </row>
    <row r="1397" spans="1:10" ht="12" customHeight="1" x14ac:dyDescent="0.25">
      <c r="A1397" s="6">
        <v>44833</v>
      </c>
      <c r="B1397" s="7">
        <v>143368487</v>
      </c>
      <c r="C1397" s="3">
        <v>5540246187987</v>
      </c>
      <c r="D1397" s="6">
        <v>44837</v>
      </c>
      <c r="E1397" s="8">
        <v>1671</v>
      </c>
      <c r="F1397" s="30" t="str">
        <f>VLOOKUP(Commandes[[#This Row],[Article Commande]],'Catégorie des articles'!A:D,4,0)</f>
        <v>CREMERIE</v>
      </c>
      <c r="G1397" s="38">
        <v>202209</v>
      </c>
      <c r="H1397" s="37" t="str">
        <f>Commandes[[#This Row],[Num CDE]]&amp;Commandes[[#This Row],[AnnéeMois]]</f>
        <v>143368487202209</v>
      </c>
      <c r="I1397" t="str">
        <f>Commandes[[#This Row],[AnnéeMois]]&amp;Commandes[[#This Row],[Famille de Produit]]</f>
        <v>202209CREMERIE</v>
      </c>
      <c r="J1397" s="38">
        <v>202209</v>
      </c>
    </row>
    <row r="1398" spans="1:10" ht="12" customHeight="1" x14ac:dyDescent="0.25">
      <c r="A1398" s="9">
        <v>44833</v>
      </c>
      <c r="B1398" s="10">
        <v>143368487</v>
      </c>
      <c r="C1398" s="3">
        <v>5540246188200</v>
      </c>
      <c r="D1398" s="9">
        <v>44837</v>
      </c>
      <c r="E1398" s="11">
        <v>372</v>
      </c>
      <c r="F1398" s="30" t="str">
        <f>VLOOKUP(Commandes[[#This Row],[Article Commande]],'Catégorie des articles'!A:D,4,0)</f>
        <v>CREMERIE</v>
      </c>
      <c r="G1398" s="38">
        <v>202209</v>
      </c>
      <c r="H1398" s="37" t="str">
        <f>Commandes[[#This Row],[Num CDE]]&amp;Commandes[[#This Row],[AnnéeMois]]</f>
        <v>143368487202209</v>
      </c>
      <c r="I1398" t="str">
        <f>Commandes[[#This Row],[AnnéeMois]]&amp;Commandes[[#This Row],[Famille de Produit]]</f>
        <v>202209CREMERIE</v>
      </c>
      <c r="J1398" s="38">
        <v>202209</v>
      </c>
    </row>
    <row r="1399" spans="1:10" ht="12" customHeight="1" x14ac:dyDescent="0.25">
      <c r="A1399" s="6">
        <v>44833</v>
      </c>
      <c r="B1399" s="7">
        <v>143368492</v>
      </c>
      <c r="C1399" s="3">
        <v>5540246185429</v>
      </c>
      <c r="D1399" s="6">
        <v>44837</v>
      </c>
      <c r="E1399" s="8">
        <v>56</v>
      </c>
      <c r="F1399" s="30" t="str">
        <f>VLOOKUP(Commandes[[#This Row],[Article Commande]],'Catégorie des articles'!A:D,4,0)</f>
        <v>CREMERIE</v>
      </c>
      <c r="G1399" s="38">
        <v>202209</v>
      </c>
      <c r="H1399" s="37" t="str">
        <f>Commandes[[#This Row],[Num CDE]]&amp;Commandes[[#This Row],[AnnéeMois]]</f>
        <v>143368492202209</v>
      </c>
      <c r="I1399" t="str">
        <f>Commandes[[#This Row],[AnnéeMois]]&amp;Commandes[[#This Row],[Famille de Produit]]</f>
        <v>202209CREMERIE</v>
      </c>
      <c r="J1399" s="38">
        <v>202209</v>
      </c>
    </row>
    <row r="1400" spans="1:10" ht="12" customHeight="1" x14ac:dyDescent="0.25">
      <c r="A1400" s="9">
        <v>44833</v>
      </c>
      <c r="B1400" s="10">
        <v>143368492</v>
      </c>
      <c r="C1400" s="3">
        <v>5540246185562</v>
      </c>
      <c r="D1400" s="9">
        <v>44837</v>
      </c>
      <c r="E1400" s="11">
        <v>70</v>
      </c>
      <c r="F1400" s="30" t="str">
        <f>VLOOKUP(Commandes[[#This Row],[Article Commande]],'Catégorie des articles'!A:D,4,0)</f>
        <v>CREMERIE</v>
      </c>
      <c r="G1400" s="38">
        <v>202209</v>
      </c>
      <c r="H1400" s="37" t="str">
        <f>Commandes[[#This Row],[Num CDE]]&amp;Commandes[[#This Row],[AnnéeMois]]</f>
        <v>143368492202209</v>
      </c>
      <c r="I1400" t="str">
        <f>Commandes[[#This Row],[AnnéeMois]]&amp;Commandes[[#This Row],[Famille de Produit]]</f>
        <v>202209CREMERIE</v>
      </c>
      <c r="J1400" s="38">
        <v>202209</v>
      </c>
    </row>
    <row r="1401" spans="1:10" ht="12" customHeight="1" x14ac:dyDescent="0.25">
      <c r="A1401" s="6">
        <v>44833</v>
      </c>
      <c r="B1401" s="7">
        <v>143368492</v>
      </c>
      <c r="C1401" s="3">
        <v>5540246186325</v>
      </c>
      <c r="D1401" s="6">
        <v>44837</v>
      </c>
      <c r="E1401" s="8">
        <v>98</v>
      </c>
      <c r="F1401" s="30" t="str">
        <f>VLOOKUP(Commandes[[#This Row],[Article Commande]],'Catégorie des articles'!A:D,4,0)</f>
        <v>CREMERIE</v>
      </c>
      <c r="G1401" s="38">
        <v>202209</v>
      </c>
      <c r="H1401" s="37" t="str">
        <f>Commandes[[#This Row],[Num CDE]]&amp;Commandes[[#This Row],[AnnéeMois]]</f>
        <v>143368492202209</v>
      </c>
      <c r="I1401" t="str">
        <f>Commandes[[#This Row],[AnnéeMois]]&amp;Commandes[[#This Row],[Famille de Produit]]</f>
        <v>202209CREMERIE</v>
      </c>
      <c r="J1401" s="38">
        <v>202209</v>
      </c>
    </row>
    <row r="1402" spans="1:10" ht="12" customHeight="1" x14ac:dyDescent="0.25">
      <c r="A1402" s="9">
        <v>44833</v>
      </c>
      <c r="B1402" s="10">
        <v>143368503</v>
      </c>
      <c r="C1402" s="3">
        <v>5540246194632</v>
      </c>
      <c r="D1402" s="9">
        <v>44847</v>
      </c>
      <c r="E1402" s="11">
        <v>1253</v>
      </c>
      <c r="F1402" s="30" t="str">
        <f>VLOOKUP(Commandes[[#This Row],[Article Commande]],'Catégorie des articles'!A:D,4,0)</f>
        <v>BOULANGERIE</v>
      </c>
      <c r="G1402" s="38">
        <v>202209</v>
      </c>
      <c r="H1402" s="37" t="str">
        <f>Commandes[[#This Row],[Num CDE]]&amp;Commandes[[#This Row],[AnnéeMois]]</f>
        <v>143368503202209</v>
      </c>
      <c r="I1402" t="str">
        <f>Commandes[[#This Row],[AnnéeMois]]&amp;Commandes[[#This Row],[Famille de Produit]]</f>
        <v>202209BOULANGERIE</v>
      </c>
      <c r="J1402" s="38">
        <v>202209</v>
      </c>
    </row>
    <row r="1403" spans="1:10" ht="12" customHeight="1" x14ac:dyDescent="0.25">
      <c r="A1403" s="6">
        <v>44833</v>
      </c>
      <c r="B1403" s="7">
        <v>143368503</v>
      </c>
      <c r="C1403" s="3">
        <v>5540246195250</v>
      </c>
      <c r="D1403" s="6">
        <v>44847</v>
      </c>
      <c r="E1403" s="8">
        <v>251</v>
      </c>
      <c r="F1403" s="30" t="str">
        <f>VLOOKUP(Commandes[[#This Row],[Article Commande]],'Catégorie des articles'!A:D,4,0)</f>
        <v>BOULANGERIE</v>
      </c>
      <c r="G1403" s="38">
        <v>202209</v>
      </c>
      <c r="H1403" s="37" t="str">
        <f>Commandes[[#This Row],[Num CDE]]&amp;Commandes[[#This Row],[AnnéeMois]]</f>
        <v>143368503202209</v>
      </c>
      <c r="I1403" t="str">
        <f>Commandes[[#This Row],[AnnéeMois]]&amp;Commandes[[#This Row],[Famille de Produit]]</f>
        <v>202209BOULANGERIE</v>
      </c>
      <c r="J1403" s="38">
        <v>202209</v>
      </c>
    </row>
    <row r="1404" spans="1:10" ht="12" customHeight="1" x14ac:dyDescent="0.25">
      <c r="A1404" s="6">
        <v>44836</v>
      </c>
      <c r="B1404" s="7">
        <v>143378508</v>
      </c>
      <c r="C1404" s="3">
        <v>5540246176295</v>
      </c>
      <c r="D1404" s="6">
        <v>44838</v>
      </c>
      <c r="E1404" s="8">
        <v>2970</v>
      </c>
      <c r="F1404" s="30" t="str">
        <f>VLOOKUP(Commandes[[#This Row],[Article Commande]],'Catégorie des articles'!A:D,4,0)</f>
        <v>CREMERIE</v>
      </c>
      <c r="G1404" s="38">
        <v>202210</v>
      </c>
      <c r="H1404" s="37" t="str">
        <f>Commandes[[#This Row],[Num CDE]]&amp;Commandes[[#This Row],[AnnéeMois]]</f>
        <v>143378508202210</v>
      </c>
      <c r="I1404" t="str">
        <f>Commandes[[#This Row],[AnnéeMois]]&amp;Commandes[[#This Row],[Famille de Produit]]</f>
        <v>202210CREMERIE</v>
      </c>
      <c r="J1404" s="38">
        <v>202210</v>
      </c>
    </row>
    <row r="1405" spans="1:10" ht="12" customHeight="1" x14ac:dyDescent="0.25">
      <c r="A1405" s="9">
        <v>44836</v>
      </c>
      <c r="B1405" s="10">
        <v>143378508</v>
      </c>
      <c r="C1405" s="3">
        <v>5540246188200</v>
      </c>
      <c r="D1405" s="9">
        <v>44838</v>
      </c>
      <c r="E1405" s="11">
        <v>743</v>
      </c>
      <c r="F1405" s="30" t="str">
        <f>VLOOKUP(Commandes[[#This Row],[Article Commande]],'Catégorie des articles'!A:D,4,0)</f>
        <v>CREMERIE</v>
      </c>
      <c r="G1405" s="38">
        <v>202210</v>
      </c>
      <c r="H1405" s="37" t="str">
        <f>Commandes[[#This Row],[Num CDE]]&amp;Commandes[[#This Row],[AnnéeMois]]</f>
        <v>143378508202210</v>
      </c>
      <c r="I1405" t="str">
        <f>Commandes[[#This Row],[AnnéeMois]]&amp;Commandes[[#This Row],[Famille de Produit]]</f>
        <v>202210CREMERIE</v>
      </c>
      <c r="J1405" s="38">
        <v>202210</v>
      </c>
    </row>
    <row r="1406" spans="1:10" ht="12" customHeight="1" x14ac:dyDescent="0.25">
      <c r="A1406" s="9">
        <v>44836</v>
      </c>
      <c r="B1406" s="10">
        <v>143378509</v>
      </c>
      <c r="C1406" s="3">
        <v>5540246176699</v>
      </c>
      <c r="D1406" s="9">
        <v>44838</v>
      </c>
      <c r="E1406" s="11">
        <v>4176</v>
      </c>
      <c r="F1406" s="30" t="str">
        <f>VLOOKUP(Commandes[[#This Row],[Article Commande]],'Catégorie des articles'!A:D,4,0)</f>
        <v>CREMERIE</v>
      </c>
      <c r="G1406" s="38">
        <v>202210</v>
      </c>
      <c r="H1406" s="37" t="str">
        <f>Commandes[[#This Row],[Num CDE]]&amp;Commandes[[#This Row],[AnnéeMois]]</f>
        <v>143378509202210</v>
      </c>
      <c r="I1406" t="str">
        <f>Commandes[[#This Row],[AnnéeMois]]&amp;Commandes[[#This Row],[Famille de Produit]]</f>
        <v>202210CREMERIE</v>
      </c>
      <c r="J1406" s="38">
        <v>202210</v>
      </c>
    </row>
    <row r="1407" spans="1:10" ht="12" customHeight="1" x14ac:dyDescent="0.25">
      <c r="A1407" s="9">
        <v>44836</v>
      </c>
      <c r="B1407" s="10">
        <v>143378513</v>
      </c>
      <c r="C1407" s="3">
        <v>5540246175049</v>
      </c>
      <c r="D1407" s="9">
        <v>44840</v>
      </c>
      <c r="E1407" s="11">
        <v>557</v>
      </c>
      <c r="F1407" s="30" t="str">
        <f>VLOOKUP(Commandes[[#This Row],[Article Commande]],'Catégorie des articles'!A:D,4,0)</f>
        <v>CREMERIE</v>
      </c>
      <c r="G1407" s="38">
        <v>202210</v>
      </c>
      <c r="H1407" s="37" t="str">
        <f>Commandes[[#This Row],[Num CDE]]&amp;Commandes[[#This Row],[AnnéeMois]]</f>
        <v>143378513202210</v>
      </c>
      <c r="I1407" t="str">
        <f>Commandes[[#This Row],[AnnéeMois]]&amp;Commandes[[#This Row],[Famille de Produit]]</f>
        <v>202210CREMERIE</v>
      </c>
      <c r="J1407" s="38">
        <v>202210</v>
      </c>
    </row>
    <row r="1408" spans="1:10" ht="12" customHeight="1" x14ac:dyDescent="0.25">
      <c r="A1408" s="6">
        <v>44836</v>
      </c>
      <c r="B1408" s="7">
        <v>143378513</v>
      </c>
      <c r="C1408" s="3">
        <v>5540246175050</v>
      </c>
      <c r="D1408" s="6">
        <v>44840</v>
      </c>
      <c r="E1408" s="8">
        <v>557</v>
      </c>
      <c r="F1408" s="30" t="str">
        <f>VLOOKUP(Commandes[[#This Row],[Article Commande]],'Catégorie des articles'!A:D,4,0)</f>
        <v>CREMERIE</v>
      </c>
      <c r="G1408" s="38">
        <v>202210</v>
      </c>
      <c r="H1408" s="37" t="str">
        <f>Commandes[[#This Row],[Num CDE]]&amp;Commandes[[#This Row],[AnnéeMois]]</f>
        <v>143378513202210</v>
      </c>
      <c r="I1408" t="str">
        <f>Commandes[[#This Row],[AnnéeMois]]&amp;Commandes[[#This Row],[Famille de Produit]]</f>
        <v>202210CREMERIE</v>
      </c>
      <c r="J1408" s="38">
        <v>202210</v>
      </c>
    </row>
    <row r="1409" spans="1:10" ht="12" customHeight="1" x14ac:dyDescent="0.25">
      <c r="A1409" s="9">
        <v>44836</v>
      </c>
      <c r="B1409" s="10">
        <v>143378514</v>
      </c>
      <c r="C1409" s="3">
        <v>5540246195242</v>
      </c>
      <c r="D1409" s="9">
        <v>44840</v>
      </c>
      <c r="E1409" s="11">
        <v>743</v>
      </c>
      <c r="F1409" s="30" t="str">
        <f>VLOOKUP(Commandes[[#This Row],[Article Commande]],'Catégorie des articles'!A:D,4,0)</f>
        <v>MIX LEGUMES</v>
      </c>
      <c r="G1409" s="38">
        <v>202210</v>
      </c>
      <c r="H1409" s="37" t="str">
        <f>Commandes[[#This Row],[Num CDE]]&amp;Commandes[[#This Row],[AnnéeMois]]</f>
        <v>143378514202210</v>
      </c>
      <c r="I1409" t="str">
        <f>Commandes[[#This Row],[AnnéeMois]]&amp;Commandes[[#This Row],[Famille de Produit]]</f>
        <v>202210MIX LEGUMES</v>
      </c>
      <c r="J1409" s="38">
        <v>202210</v>
      </c>
    </row>
    <row r="1410" spans="1:10" ht="12" customHeight="1" x14ac:dyDescent="0.25">
      <c r="A1410" s="6">
        <v>44836</v>
      </c>
      <c r="B1410" s="7">
        <v>143378515</v>
      </c>
      <c r="C1410" s="3">
        <v>5540246195241</v>
      </c>
      <c r="D1410" s="6">
        <v>44847</v>
      </c>
      <c r="E1410" s="8">
        <v>743</v>
      </c>
      <c r="F1410" s="30" t="str">
        <f>VLOOKUP(Commandes[[#This Row],[Article Commande]],'Catégorie des articles'!A:D,4,0)</f>
        <v>MIX LEGUMES</v>
      </c>
      <c r="G1410" s="38">
        <v>202210</v>
      </c>
      <c r="H1410" s="37" t="str">
        <f>Commandes[[#This Row],[Num CDE]]&amp;Commandes[[#This Row],[AnnéeMois]]</f>
        <v>143378515202210</v>
      </c>
      <c r="I1410" t="str">
        <f>Commandes[[#This Row],[AnnéeMois]]&amp;Commandes[[#This Row],[Famille de Produit]]</f>
        <v>202210MIX LEGUMES</v>
      </c>
      <c r="J1410" s="38">
        <v>202210</v>
      </c>
    </row>
    <row r="1411" spans="1:10" ht="12" customHeight="1" x14ac:dyDescent="0.25">
      <c r="A1411" s="6">
        <v>44836</v>
      </c>
      <c r="B1411" s="7">
        <v>143378516</v>
      </c>
      <c r="C1411" s="3">
        <v>5540246185562</v>
      </c>
      <c r="D1411" s="6">
        <v>44840</v>
      </c>
      <c r="E1411" s="8">
        <v>140</v>
      </c>
      <c r="F1411" s="30" t="str">
        <f>VLOOKUP(Commandes[[#This Row],[Article Commande]],'Catégorie des articles'!A:D,4,0)</f>
        <v>CREMERIE</v>
      </c>
      <c r="G1411" s="38">
        <v>202210</v>
      </c>
      <c r="H1411" s="37" t="str">
        <f>Commandes[[#This Row],[Num CDE]]&amp;Commandes[[#This Row],[AnnéeMois]]</f>
        <v>143378516202210</v>
      </c>
      <c r="I1411" t="str">
        <f>Commandes[[#This Row],[AnnéeMois]]&amp;Commandes[[#This Row],[Famille de Produit]]</f>
        <v>202210CREMERIE</v>
      </c>
      <c r="J1411" s="38">
        <v>202210</v>
      </c>
    </row>
    <row r="1412" spans="1:10" ht="12" customHeight="1" x14ac:dyDescent="0.25">
      <c r="A1412" s="9">
        <v>44836</v>
      </c>
      <c r="B1412" s="10">
        <v>143378516</v>
      </c>
      <c r="C1412" s="3">
        <v>5540246186325</v>
      </c>
      <c r="D1412" s="9">
        <v>44840</v>
      </c>
      <c r="E1412" s="11">
        <v>140</v>
      </c>
      <c r="F1412" s="30" t="str">
        <f>VLOOKUP(Commandes[[#This Row],[Article Commande]],'Catégorie des articles'!A:D,4,0)</f>
        <v>CREMERIE</v>
      </c>
      <c r="G1412" s="38">
        <v>202210</v>
      </c>
      <c r="H1412" s="37" t="str">
        <f>Commandes[[#This Row],[Num CDE]]&amp;Commandes[[#This Row],[AnnéeMois]]</f>
        <v>143378516202210</v>
      </c>
      <c r="I1412" t="str">
        <f>Commandes[[#This Row],[AnnéeMois]]&amp;Commandes[[#This Row],[Famille de Produit]]</f>
        <v>202210CREMERIE</v>
      </c>
      <c r="J1412" s="38">
        <v>202210</v>
      </c>
    </row>
    <row r="1413" spans="1:10" ht="12" customHeight="1" x14ac:dyDescent="0.25">
      <c r="A1413" s="9">
        <v>44836</v>
      </c>
      <c r="B1413" s="10">
        <v>143378519</v>
      </c>
      <c r="C1413" s="3">
        <v>5540246177133</v>
      </c>
      <c r="D1413" s="9">
        <v>44844</v>
      </c>
      <c r="E1413" s="11">
        <v>4455</v>
      </c>
      <c r="F1413" s="30" t="str">
        <f>VLOOKUP(Commandes[[#This Row],[Article Commande]],'Catégorie des articles'!A:D,4,0)</f>
        <v>MIX LEGUMES</v>
      </c>
      <c r="G1413" s="38">
        <v>202210</v>
      </c>
      <c r="H1413" s="37" t="str">
        <f>Commandes[[#This Row],[Num CDE]]&amp;Commandes[[#This Row],[AnnéeMois]]</f>
        <v>143378519202210</v>
      </c>
      <c r="I1413" t="str">
        <f>Commandes[[#This Row],[AnnéeMois]]&amp;Commandes[[#This Row],[Famille de Produit]]</f>
        <v>202210MIX LEGUMES</v>
      </c>
      <c r="J1413" s="38">
        <v>202210</v>
      </c>
    </row>
    <row r="1414" spans="1:10" ht="12" customHeight="1" x14ac:dyDescent="0.25">
      <c r="A1414" s="6">
        <v>44836</v>
      </c>
      <c r="B1414" s="7">
        <v>143378519</v>
      </c>
      <c r="C1414" s="3">
        <v>5540246192148</v>
      </c>
      <c r="D1414" s="6">
        <v>44844</v>
      </c>
      <c r="E1414" s="8">
        <v>29232</v>
      </c>
      <c r="F1414" s="30" t="str">
        <f>VLOOKUP(Commandes[[#This Row],[Article Commande]],'Catégorie des articles'!A:D,4,0)</f>
        <v>MIX LEGUMES</v>
      </c>
      <c r="G1414" s="38">
        <v>202210</v>
      </c>
      <c r="H1414" s="37" t="str">
        <f>Commandes[[#This Row],[Num CDE]]&amp;Commandes[[#This Row],[AnnéeMois]]</f>
        <v>143378519202210</v>
      </c>
      <c r="I1414" t="str">
        <f>Commandes[[#This Row],[AnnéeMois]]&amp;Commandes[[#This Row],[Famille de Produit]]</f>
        <v>202210MIX LEGUMES</v>
      </c>
      <c r="J1414" s="38">
        <v>202210</v>
      </c>
    </row>
    <row r="1415" spans="1:10" ht="12" customHeight="1" x14ac:dyDescent="0.25">
      <c r="A1415" s="9">
        <v>44836</v>
      </c>
      <c r="B1415" s="10">
        <v>143378519</v>
      </c>
      <c r="C1415" s="3">
        <v>5540246192518</v>
      </c>
      <c r="D1415" s="9">
        <v>44844</v>
      </c>
      <c r="E1415" s="11">
        <v>5847</v>
      </c>
      <c r="F1415" s="30" t="str">
        <f>VLOOKUP(Commandes[[#This Row],[Article Commande]],'Catégorie des articles'!A:D,4,0)</f>
        <v>MIX LEGUMES</v>
      </c>
      <c r="G1415" s="38">
        <v>202210</v>
      </c>
      <c r="H1415" s="37" t="str">
        <f>Commandes[[#This Row],[Num CDE]]&amp;Commandes[[#This Row],[AnnéeMois]]</f>
        <v>143378519202210</v>
      </c>
      <c r="I1415" t="str">
        <f>Commandes[[#This Row],[AnnéeMois]]&amp;Commandes[[#This Row],[Famille de Produit]]</f>
        <v>202210MIX LEGUMES</v>
      </c>
      <c r="J1415" s="38">
        <v>202210</v>
      </c>
    </row>
    <row r="1416" spans="1:10" ht="12" customHeight="1" x14ac:dyDescent="0.25">
      <c r="A1416" s="9">
        <v>44836</v>
      </c>
      <c r="B1416" s="10">
        <v>143378523</v>
      </c>
      <c r="C1416" s="3">
        <v>5540246183587</v>
      </c>
      <c r="D1416" s="9">
        <v>44852</v>
      </c>
      <c r="E1416" s="11">
        <v>502</v>
      </c>
      <c r="F1416" s="30" t="str">
        <f>VLOOKUP(Commandes[[#This Row],[Article Commande]],'Catégorie des articles'!A:D,4,0)</f>
        <v>MIX LEGUMES</v>
      </c>
      <c r="G1416" s="38">
        <v>202210</v>
      </c>
      <c r="H1416" s="37" t="str">
        <f>Commandes[[#This Row],[Num CDE]]&amp;Commandes[[#This Row],[AnnéeMois]]</f>
        <v>143378523202210</v>
      </c>
      <c r="I1416" t="str">
        <f>Commandes[[#This Row],[AnnéeMois]]&amp;Commandes[[#This Row],[Famille de Produit]]</f>
        <v>202210MIX LEGUMES</v>
      </c>
      <c r="J1416" s="38">
        <v>202210</v>
      </c>
    </row>
    <row r="1417" spans="1:10" ht="12" customHeight="1" x14ac:dyDescent="0.25">
      <c r="A1417" s="6">
        <v>44836</v>
      </c>
      <c r="B1417" s="7">
        <v>143378523</v>
      </c>
      <c r="C1417" s="3">
        <v>5540246183589</v>
      </c>
      <c r="D1417" s="6">
        <v>44852</v>
      </c>
      <c r="E1417" s="8">
        <v>650</v>
      </c>
      <c r="F1417" s="30" t="str">
        <f>VLOOKUP(Commandes[[#This Row],[Article Commande]],'Catégorie des articles'!A:D,4,0)</f>
        <v>MIX LEGUMES</v>
      </c>
      <c r="G1417" s="38">
        <v>202210</v>
      </c>
      <c r="H1417" s="37" t="str">
        <f>Commandes[[#This Row],[Num CDE]]&amp;Commandes[[#This Row],[AnnéeMois]]</f>
        <v>143378523202210</v>
      </c>
      <c r="I1417" t="str">
        <f>Commandes[[#This Row],[AnnéeMois]]&amp;Commandes[[#This Row],[Famille de Produit]]</f>
        <v>202210MIX LEGUMES</v>
      </c>
      <c r="J1417" s="38">
        <v>202210</v>
      </c>
    </row>
    <row r="1418" spans="1:10" ht="12" customHeight="1" x14ac:dyDescent="0.25">
      <c r="A1418" s="9">
        <v>44836</v>
      </c>
      <c r="B1418" s="10">
        <v>143378523</v>
      </c>
      <c r="C1418" s="3">
        <v>5540246194790</v>
      </c>
      <c r="D1418" s="9">
        <v>44852</v>
      </c>
      <c r="E1418" s="11">
        <v>2631</v>
      </c>
      <c r="F1418" s="30" t="str">
        <f>VLOOKUP(Commandes[[#This Row],[Article Commande]],'Catégorie des articles'!A:D,4,0)</f>
        <v>MIX LEGUMES</v>
      </c>
      <c r="G1418" s="38">
        <v>202210</v>
      </c>
      <c r="H1418" s="37" t="str">
        <f>Commandes[[#This Row],[Num CDE]]&amp;Commandes[[#This Row],[AnnéeMois]]</f>
        <v>143378523202210</v>
      </c>
      <c r="I1418" t="str">
        <f>Commandes[[#This Row],[AnnéeMois]]&amp;Commandes[[#This Row],[Famille de Produit]]</f>
        <v>202210MIX LEGUMES</v>
      </c>
      <c r="J1418" s="38">
        <v>202210</v>
      </c>
    </row>
    <row r="1419" spans="1:10" ht="12" customHeight="1" x14ac:dyDescent="0.25">
      <c r="A1419" s="9">
        <v>44836</v>
      </c>
      <c r="B1419" s="10">
        <v>143378524</v>
      </c>
      <c r="C1419" s="3">
        <v>5540246183130</v>
      </c>
      <c r="D1419" s="9">
        <v>44846</v>
      </c>
      <c r="E1419" s="11">
        <v>2256</v>
      </c>
      <c r="F1419" s="30" t="str">
        <f>VLOOKUP(Commandes[[#This Row],[Article Commande]],'Catégorie des articles'!A:D,4,0)</f>
        <v>MIX LEGUMES</v>
      </c>
      <c r="G1419" s="38">
        <v>202210</v>
      </c>
      <c r="H1419" s="37" t="str">
        <f>Commandes[[#This Row],[Num CDE]]&amp;Commandes[[#This Row],[AnnéeMois]]</f>
        <v>143378524202210</v>
      </c>
      <c r="I1419" t="str">
        <f>Commandes[[#This Row],[AnnéeMois]]&amp;Commandes[[#This Row],[Famille de Produit]]</f>
        <v>202210MIX LEGUMES</v>
      </c>
      <c r="J1419" s="38">
        <v>202210</v>
      </c>
    </row>
    <row r="1420" spans="1:10" ht="12" customHeight="1" x14ac:dyDescent="0.25">
      <c r="A1420" s="6">
        <v>44836</v>
      </c>
      <c r="B1420" s="7">
        <v>143378524</v>
      </c>
      <c r="C1420" s="3">
        <v>5540246183541</v>
      </c>
      <c r="D1420" s="6">
        <v>44846</v>
      </c>
      <c r="E1420" s="8">
        <v>1044</v>
      </c>
      <c r="F1420" s="30" t="str">
        <f>VLOOKUP(Commandes[[#This Row],[Article Commande]],'Catégorie des articles'!A:D,4,0)</f>
        <v>MIX LEGUMES</v>
      </c>
      <c r="G1420" s="38">
        <v>202210</v>
      </c>
      <c r="H1420" s="37" t="str">
        <f>Commandes[[#This Row],[Num CDE]]&amp;Commandes[[#This Row],[AnnéeMois]]</f>
        <v>143378524202210</v>
      </c>
      <c r="I1420" t="str">
        <f>Commandes[[#This Row],[AnnéeMois]]&amp;Commandes[[#This Row],[Famille de Produit]]</f>
        <v>202210MIX LEGUMES</v>
      </c>
      <c r="J1420" s="38">
        <v>202210</v>
      </c>
    </row>
    <row r="1421" spans="1:10" ht="12" customHeight="1" x14ac:dyDescent="0.25">
      <c r="A1421" s="6">
        <v>44836</v>
      </c>
      <c r="B1421" s="7">
        <v>143378525</v>
      </c>
      <c r="C1421" s="3">
        <v>5540246191598</v>
      </c>
      <c r="D1421" s="6">
        <v>44839</v>
      </c>
      <c r="E1421" s="8">
        <v>1601</v>
      </c>
      <c r="F1421" s="30" t="str">
        <f>VLOOKUP(Commandes[[#This Row],[Article Commande]],'Catégorie des articles'!A:D,4,0)</f>
        <v>CREMERIE</v>
      </c>
      <c r="G1421" s="38">
        <v>202210</v>
      </c>
      <c r="H1421" s="37" t="str">
        <f>Commandes[[#This Row],[Num CDE]]&amp;Commandes[[#This Row],[AnnéeMois]]</f>
        <v>143378525202210</v>
      </c>
      <c r="I1421" t="str">
        <f>Commandes[[#This Row],[AnnéeMois]]&amp;Commandes[[#This Row],[Famille de Produit]]</f>
        <v>202210CREMERIE</v>
      </c>
      <c r="J1421" s="38">
        <v>202210</v>
      </c>
    </row>
    <row r="1422" spans="1:10" ht="12" customHeight="1" x14ac:dyDescent="0.25">
      <c r="A1422" s="6">
        <v>44837</v>
      </c>
      <c r="B1422" s="7">
        <v>143378531</v>
      </c>
      <c r="C1422" s="3">
        <v>5540246176294</v>
      </c>
      <c r="D1422" s="6">
        <v>44839</v>
      </c>
      <c r="E1422" s="8">
        <v>1485</v>
      </c>
      <c r="F1422" s="30" t="str">
        <f>VLOOKUP(Commandes[[#This Row],[Article Commande]],'Catégorie des articles'!A:D,4,0)</f>
        <v>CREMERIE</v>
      </c>
      <c r="G1422" s="38">
        <v>202210</v>
      </c>
      <c r="H1422" s="37" t="str">
        <f>Commandes[[#This Row],[Num CDE]]&amp;Commandes[[#This Row],[AnnéeMois]]</f>
        <v>143378531202210</v>
      </c>
      <c r="I1422" t="str">
        <f>Commandes[[#This Row],[AnnéeMois]]&amp;Commandes[[#This Row],[Famille de Produit]]</f>
        <v>202210CREMERIE</v>
      </c>
      <c r="J1422" s="38">
        <v>202210</v>
      </c>
    </row>
    <row r="1423" spans="1:10" ht="12" customHeight="1" x14ac:dyDescent="0.25">
      <c r="A1423" s="9">
        <v>44837</v>
      </c>
      <c r="B1423" s="10">
        <v>143378531</v>
      </c>
      <c r="C1423" s="3">
        <v>5540246176295</v>
      </c>
      <c r="D1423" s="9">
        <v>44839</v>
      </c>
      <c r="E1423" s="11">
        <v>4455</v>
      </c>
      <c r="F1423" s="30" t="str">
        <f>VLOOKUP(Commandes[[#This Row],[Article Commande]],'Catégorie des articles'!A:D,4,0)</f>
        <v>CREMERIE</v>
      </c>
      <c r="G1423" s="38">
        <v>202210</v>
      </c>
      <c r="H1423" s="37" t="str">
        <f>Commandes[[#This Row],[Num CDE]]&amp;Commandes[[#This Row],[AnnéeMois]]</f>
        <v>143378531202210</v>
      </c>
      <c r="I1423" t="str">
        <f>Commandes[[#This Row],[AnnéeMois]]&amp;Commandes[[#This Row],[Famille de Produit]]</f>
        <v>202210CREMERIE</v>
      </c>
      <c r="J1423" s="38">
        <v>202210</v>
      </c>
    </row>
    <row r="1424" spans="1:10" ht="12" customHeight="1" x14ac:dyDescent="0.25">
      <c r="A1424" s="9">
        <v>44837</v>
      </c>
      <c r="B1424" s="10">
        <v>143378531</v>
      </c>
      <c r="C1424" s="3">
        <v>5540246188200</v>
      </c>
      <c r="D1424" s="9">
        <v>44839</v>
      </c>
      <c r="E1424" s="11">
        <v>1485</v>
      </c>
      <c r="F1424" s="30" t="str">
        <f>VLOOKUP(Commandes[[#This Row],[Article Commande]],'Catégorie des articles'!A:D,4,0)</f>
        <v>CREMERIE</v>
      </c>
      <c r="G1424" s="38">
        <v>202210</v>
      </c>
      <c r="H1424" s="37" t="str">
        <f>Commandes[[#This Row],[Num CDE]]&amp;Commandes[[#This Row],[AnnéeMois]]</f>
        <v>143378531202210</v>
      </c>
      <c r="I1424" t="str">
        <f>Commandes[[#This Row],[AnnéeMois]]&amp;Commandes[[#This Row],[Famille de Produit]]</f>
        <v>202210CREMERIE</v>
      </c>
      <c r="J1424" s="38">
        <v>202210</v>
      </c>
    </row>
    <row r="1425" spans="1:10" ht="12" customHeight="1" x14ac:dyDescent="0.25">
      <c r="A1425" s="6">
        <v>44837</v>
      </c>
      <c r="B1425" s="7">
        <v>143378533</v>
      </c>
      <c r="C1425" s="3">
        <v>5540246172669</v>
      </c>
      <c r="D1425" s="6">
        <v>44839</v>
      </c>
      <c r="E1425" s="8">
        <v>279</v>
      </c>
      <c r="F1425" s="30" t="str">
        <f>VLOOKUP(Commandes[[#This Row],[Article Commande]],'Catégorie des articles'!A:D,4,0)</f>
        <v>CREMERIE</v>
      </c>
      <c r="G1425" s="38">
        <v>202210</v>
      </c>
      <c r="H1425" s="37" t="str">
        <f>Commandes[[#This Row],[Num CDE]]&amp;Commandes[[#This Row],[AnnéeMois]]</f>
        <v>143378533202210</v>
      </c>
      <c r="I1425" t="str">
        <f>Commandes[[#This Row],[AnnéeMois]]&amp;Commandes[[#This Row],[Famille de Produit]]</f>
        <v>202210CREMERIE</v>
      </c>
      <c r="J1425" s="38">
        <v>202210</v>
      </c>
    </row>
    <row r="1426" spans="1:10" ht="12" customHeight="1" x14ac:dyDescent="0.25">
      <c r="A1426" s="9">
        <v>44837</v>
      </c>
      <c r="B1426" s="10">
        <v>143378561</v>
      </c>
      <c r="C1426" s="3">
        <v>5540246184036</v>
      </c>
      <c r="D1426" s="9">
        <v>44846</v>
      </c>
      <c r="E1426" s="11">
        <v>130</v>
      </c>
      <c r="F1426" s="30" t="str">
        <f>VLOOKUP(Commandes[[#This Row],[Article Commande]],'Catégorie des articles'!A:D,4,0)</f>
        <v>BOULANGERIE</v>
      </c>
      <c r="G1426" s="38">
        <v>202210</v>
      </c>
      <c r="H1426" s="37" t="str">
        <f>Commandes[[#This Row],[Num CDE]]&amp;Commandes[[#This Row],[AnnéeMois]]</f>
        <v>143378561202210</v>
      </c>
      <c r="I1426" t="str">
        <f>Commandes[[#This Row],[AnnéeMois]]&amp;Commandes[[#This Row],[Famille de Produit]]</f>
        <v>202210BOULANGERIE</v>
      </c>
      <c r="J1426" s="38">
        <v>202210</v>
      </c>
    </row>
    <row r="1427" spans="1:10" ht="12" customHeight="1" x14ac:dyDescent="0.25">
      <c r="A1427" s="6">
        <v>44838</v>
      </c>
      <c r="B1427" s="7">
        <v>143378571</v>
      </c>
      <c r="C1427" s="3">
        <v>5540246176295</v>
      </c>
      <c r="D1427" s="6">
        <v>44840</v>
      </c>
      <c r="E1427" s="8">
        <v>7424</v>
      </c>
      <c r="F1427" s="30" t="str">
        <f>VLOOKUP(Commandes[[#This Row],[Article Commande]],'Catégorie des articles'!A:D,4,0)</f>
        <v>CREMERIE</v>
      </c>
      <c r="G1427" s="38">
        <v>202210</v>
      </c>
      <c r="H1427" s="37" t="str">
        <f>Commandes[[#This Row],[Num CDE]]&amp;Commandes[[#This Row],[AnnéeMois]]</f>
        <v>143378571202210</v>
      </c>
      <c r="I1427" t="str">
        <f>Commandes[[#This Row],[AnnéeMois]]&amp;Commandes[[#This Row],[Famille de Produit]]</f>
        <v>202210CREMERIE</v>
      </c>
      <c r="J1427" s="38">
        <v>202210</v>
      </c>
    </row>
    <row r="1428" spans="1:10" ht="12" customHeight="1" x14ac:dyDescent="0.25">
      <c r="A1428" s="6">
        <v>44838</v>
      </c>
      <c r="B1428" s="7">
        <v>143378571</v>
      </c>
      <c r="C1428" s="3">
        <v>5540246188200</v>
      </c>
      <c r="D1428" s="6">
        <v>44840</v>
      </c>
      <c r="E1428" s="8">
        <v>743</v>
      </c>
      <c r="F1428" s="30" t="str">
        <f>VLOOKUP(Commandes[[#This Row],[Article Commande]],'Catégorie des articles'!A:D,4,0)</f>
        <v>CREMERIE</v>
      </c>
      <c r="G1428" s="38">
        <v>202210</v>
      </c>
      <c r="H1428" s="37" t="str">
        <f>Commandes[[#This Row],[Num CDE]]&amp;Commandes[[#This Row],[AnnéeMois]]</f>
        <v>143378571202210</v>
      </c>
      <c r="I1428" t="str">
        <f>Commandes[[#This Row],[AnnéeMois]]&amp;Commandes[[#This Row],[Famille de Produit]]</f>
        <v>202210CREMERIE</v>
      </c>
      <c r="J1428" s="38">
        <v>202210</v>
      </c>
    </row>
    <row r="1429" spans="1:10" ht="12" customHeight="1" x14ac:dyDescent="0.25">
      <c r="A1429" s="9">
        <v>44838</v>
      </c>
      <c r="B1429" s="10">
        <v>143378572</v>
      </c>
      <c r="C1429" s="3">
        <v>5540246174174</v>
      </c>
      <c r="D1429" s="9">
        <v>44840</v>
      </c>
      <c r="E1429" s="11">
        <v>232</v>
      </c>
      <c r="F1429" s="30" t="str">
        <f>VLOOKUP(Commandes[[#This Row],[Article Commande]],'Catégorie des articles'!A:D,4,0)</f>
        <v>CREMERIE</v>
      </c>
      <c r="G1429" s="38">
        <v>202210</v>
      </c>
      <c r="H1429" s="37" t="str">
        <f>Commandes[[#This Row],[Num CDE]]&amp;Commandes[[#This Row],[AnnéeMois]]</f>
        <v>143378572202210</v>
      </c>
      <c r="I1429" t="str">
        <f>Commandes[[#This Row],[AnnéeMois]]&amp;Commandes[[#This Row],[Famille de Produit]]</f>
        <v>202210CREMERIE</v>
      </c>
      <c r="J1429" s="38">
        <v>202210</v>
      </c>
    </row>
    <row r="1430" spans="1:10" ht="12" customHeight="1" x14ac:dyDescent="0.25">
      <c r="A1430" s="9">
        <v>44838</v>
      </c>
      <c r="B1430" s="10">
        <v>143378572</v>
      </c>
      <c r="C1430" s="3">
        <v>5540246176699</v>
      </c>
      <c r="D1430" s="9">
        <v>44840</v>
      </c>
      <c r="E1430" s="11">
        <v>2088</v>
      </c>
      <c r="F1430" s="30" t="str">
        <f>VLOOKUP(Commandes[[#This Row],[Article Commande]],'Catégorie des articles'!A:D,4,0)</f>
        <v>CREMERIE</v>
      </c>
      <c r="G1430" s="38">
        <v>202210</v>
      </c>
      <c r="H1430" s="37" t="str">
        <f>Commandes[[#This Row],[Num CDE]]&amp;Commandes[[#This Row],[AnnéeMois]]</f>
        <v>143378572202210</v>
      </c>
      <c r="I1430" t="str">
        <f>Commandes[[#This Row],[AnnéeMois]]&amp;Commandes[[#This Row],[Famille de Produit]]</f>
        <v>202210CREMERIE</v>
      </c>
      <c r="J1430" s="38">
        <v>202210</v>
      </c>
    </row>
    <row r="1431" spans="1:10" ht="12" customHeight="1" x14ac:dyDescent="0.25">
      <c r="A1431" s="9">
        <v>44838</v>
      </c>
      <c r="B1431" s="10">
        <v>143378572</v>
      </c>
      <c r="C1431" s="3">
        <v>5540246188175</v>
      </c>
      <c r="D1431" s="9">
        <v>44840</v>
      </c>
      <c r="E1431" s="11">
        <v>116</v>
      </c>
      <c r="F1431" s="30" t="str">
        <f>VLOOKUP(Commandes[[#This Row],[Article Commande]],'Catégorie des articles'!A:D,4,0)</f>
        <v>CREMERIE</v>
      </c>
      <c r="G1431" s="38">
        <v>202210</v>
      </c>
      <c r="H1431" s="37" t="str">
        <f>Commandes[[#This Row],[Num CDE]]&amp;Commandes[[#This Row],[AnnéeMois]]</f>
        <v>143378572202210</v>
      </c>
      <c r="I1431" t="str">
        <f>Commandes[[#This Row],[AnnéeMois]]&amp;Commandes[[#This Row],[Famille de Produit]]</f>
        <v>202210CREMERIE</v>
      </c>
      <c r="J1431" s="38">
        <v>202210</v>
      </c>
    </row>
    <row r="1432" spans="1:10" ht="12" customHeight="1" x14ac:dyDescent="0.25">
      <c r="A1432" s="9">
        <v>44838</v>
      </c>
      <c r="B1432" s="10">
        <v>143378574</v>
      </c>
      <c r="C1432" s="3">
        <v>5540246173472</v>
      </c>
      <c r="D1432" s="9">
        <v>44845</v>
      </c>
      <c r="E1432" s="11">
        <v>209</v>
      </c>
      <c r="F1432" s="30" t="str">
        <f>VLOOKUP(Commandes[[#This Row],[Article Commande]],'Catégorie des articles'!A:D,4,0)</f>
        <v>CREMERIE</v>
      </c>
      <c r="G1432" s="38">
        <v>202210</v>
      </c>
      <c r="H1432" s="37" t="str">
        <f>Commandes[[#This Row],[Num CDE]]&amp;Commandes[[#This Row],[AnnéeMois]]</f>
        <v>143378574202210</v>
      </c>
      <c r="I1432" t="str">
        <f>Commandes[[#This Row],[AnnéeMois]]&amp;Commandes[[#This Row],[Famille de Produit]]</f>
        <v>202210CREMERIE</v>
      </c>
      <c r="J1432" s="38">
        <v>202210</v>
      </c>
    </row>
    <row r="1433" spans="1:10" ht="12" customHeight="1" x14ac:dyDescent="0.25">
      <c r="A1433" s="6">
        <v>44838</v>
      </c>
      <c r="B1433" s="7">
        <v>143378574</v>
      </c>
      <c r="C1433" s="3">
        <v>5540246174095</v>
      </c>
      <c r="D1433" s="6">
        <v>44845</v>
      </c>
      <c r="E1433" s="8">
        <v>70</v>
      </c>
      <c r="F1433" s="30" t="str">
        <f>VLOOKUP(Commandes[[#This Row],[Article Commande]],'Catégorie des articles'!A:D,4,0)</f>
        <v>CREMERIE</v>
      </c>
      <c r="G1433" s="38">
        <v>202210</v>
      </c>
      <c r="H1433" s="37" t="str">
        <f>Commandes[[#This Row],[Num CDE]]&amp;Commandes[[#This Row],[AnnéeMois]]</f>
        <v>143378574202210</v>
      </c>
      <c r="I1433" t="str">
        <f>Commandes[[#This Row],[AnnéeMois]]&amp;Commandes[[#This Row],[Famille de Produit]]</f>
        <v>202210CREMERIE</v>
      </c>
      <c r="J1433" s="38">
        <v>202210</v>
      </c>
    </row>
    <row r="1434" spans="1:10" ht="12" customHeight="1" x14ac:dyDescent="0.25">
      <c r="A1434" s="9">
        <v>44838</v>
      </c>
      <c r="B1434" s="10">
        <v>143378574</v>
      </c>
      <c r="C1434" s="3">
        <v>5540246175049</v>
      </c>
      <c r="D1434" s="9">
        <v>44845</v>
      </c>
      <c r="E1434" s="11">
        <v>836</v>
      </c>
      <c r="F1434" s="30" t="str">
        <f>VLOOKUP(Commandes[[#This Row],[Article Commande]],'Catégorie des articles'!A:D,4,0)</f>
        <v>CREMERIE</v>
      </c>
      <c r="G1434" s="38">
        <v>202210</v>
      </c>
      <c r="H1434" s="37" t="str">
        <f>Commandes[[#This Row],[Num CDE]]&amp;Commandes[[#This Row],[AnnéeMois]]</f>
        <v>143378574202210</v>
      </c>
      <c r="I1434" t="str">
        <f>Commandes[[#This Row],[AnnéeMois]]&amp;Commandes[[#This Row],[Famille de Produit]]</f>
        <v>202210CREMERIE</v>
      </c>
      <c r="J1434" s="38">
        <v>202210</v>
      </c>
    </row>
    <row r="1435" spans="1:10" ht="12" customHeight="1" x14ac:dyDescent="0.25">
      <c r="A1435" s="6">
        <v>44838</v>
      </c>
      <c r="B1435" s="7">
        <v>143378574</v>
      </c>
      <c r="C1435" s="3">
        <v>5540246175050</v>
      </c>
      <c r="D1435" s="6">
        <v>44845</v>
      </c>
      <c r="E1435" s="8">
        <v>836</v>
      </c>
      <c r="F1435" s="30" t="str">
        <f>VLOOKUP(Commandes[[#This Row],[Article Commande]],'Catégorie des articles'!A:D,4,0)</f>
        <v>CREMERIE</v>
      </c>
      <c r="G1435" s="38">
        <v>202210</v>
      </c>
      <c r="H1435" s="37" t="str">
        <f>Commandes[[#This Row],[Num CDE]]&amp;Commandes[[#This Row],[AnnéeMois]]</f>
        <v>143378574202210</v>
      </c>
      <c r="I1435" t="str">
        <f>Commandes[[#This Row],[AnnéeMois]]&amp;Commandes[[#This Row],[Famille de Produit]]</f>
        <v>202210CREMERIE</v>
      </c>
      <c r="J1435" s="38">
        <v>202210</v>
      </c>
    </row>
    <row r="1436" spans="1:10" ht="12" customHeight="1" x14ac:dyDescent="0.25">
      <c r="A1436" s="9">
        <v>44838</v>
      </c>
      <c r="B1436" s="10">
        <v>143378574</v>
      </c>
      <c r="C1436" s="3">
        <v>5540246190743</v>
      </c>
      <c r="D1436" s="9">
        <v>44845</v>
      </c>
      <c r="E1436" s="11">
        <v>140</v>
      </c>
      <c r="F1436" s="30" t="str">
        <f>VLOOKUP(Commandes[[#This Row],[Article Commande]],'Catégorie des articles'!A:D,4,0)</f>
        <v>CREMERIE</v>
      </c>
      <c r="G1436" s="38">
        <v>202210</v>
      </c>
      <c r="H1436" s="37" t="str">
        <f>Commandes[[#This Row],[Num CDE]]&amp;Commandes[[#This Row],[AnnéeMois]]</f>
        <v>143378574202210</v>
      </c>
      <c r="I1436" t="str">
        <f>Commandes[[#This Row],[AnnéeMois]]&amp;Commandes[[#This Row],[Famille de Produit]]</f>
        <v>202210CREMERIE</v>
      </c>
      <c r="J1436" s="38">
        <v>202210</v>
      </c>
    </row>
    <row r="1437" spans="1:10" ht="12" customHeight="1" x14ac:dyDescent="0.25">
      <c r="A1437" s="6">
        <v>44839</v>
      </c>
      <c r="B1437" s="7">
        <v>143378614</v>
      </c>
      <c r="C1437" s="3">
        <v>5540246176295</v>
      </c>
      <c r="D1437" s="6">
        <v>44843</v>
      </c>
      <c r="E1437" s="8">
        <v>11136</v>
      </c>
      <c r="F1437" s="30" t="str">
        <f>VLOOKUP(Commandes[[#This Row],[Article Commande]],'Catégorie des articles'!A:D,4,0)</f>
        <v>CREMERIE</v>
      </c>
      <c r="G1437" s="38">
        <v>202210</v>
      </c>
      <c r="H1437" s="37" t="str">
        <f>Commandes[[#This Row],[Num CDE]]&amp;Commandes[[#This Row],[AnnéeMois]]</f>
        <v>143378614202210</v>
      </c>
      <c r="I1437" t="str">
        <f>Commandes[[#This Row],[AnnéeMois]]&amp;Commandes[[#This Row],[Famille de Produit]]</f>
        <v>202210CREMERIE</v>
      </c>
      <c r="J1437" s="38">
        <v>202210</v>
      </c>
    </row>
    <row r="1438" spans="1:10" ht="12" customHeight="1" x14ac:dyDescent="0.25">
      <c r="A1438" s="6">
        <v>44839</v>
      </c>
      <c r="B1438" s="7">
        <v>143378614</v>
      </c>
      <c r="C1438" s="3">
        <v>5540246187987</v>
      </c>
      <c r="D1438" s="6">
        <v>44843</v>
      </c>
      <c r="E1438" s="8">
        <v>4455</v>
      </c>
      <c r="F1438" s="30" t="str">
        <f>VLOOKUP(Commandes[[#This Row],[Article Commande]],'Catégorie des articles'!A:D,4,0)</f>
        <v>CREMERIE</v>
      </c>
      <c r="G1438" s="38">
        <v>202210</v>
      </c>
      <c r="H1438" s="37" t="str">
        <f>Commandes[[#This Row],[Num CDE]]&amp;Commandes[[#This Row],[AnnéeMois]]</f>
        <v>143378614202210</v>
      </c>
      <c r="I1438" t="str">
        <f>Commandes[[#This Row],[AnnéeMois]]&amp;Commandes[[#This Row],[Famille de Produit]]</f>
        <v>202210CREMERIE</v>
      </c>
      <c r="J1438" s="38">
        <v>202210</v>
      </c>
    </row>
    <row r="1439" spans="1:10" ht="12" customHeight="1" x14ac:dyDescent="0.25">
      <c r="A1439" s="9">
        <v>44839</v>
      </c>
      <c r="B1439" s="10">
        <v>143378614</v>
      </c>
      <c r="C1439" s="3">
        <v>5540246188200</v>
      </c>
      <c r="D1439" s="9">
        <v>44843</v>
      </c>
      <c r="E1439" s="11">
        <v>1485</v>
      </c>
      <c r="F1439" s="30" t="str">
        <f>VLOOKUP(Commandes[[#This Row],[Article Commande]],'Catégorie des articles'!A:D,4,0)</f>
        <v>CREMERIE</v>
      </c>
      <c r="G1439" s="38">
        <v>202210</v>
      </c>
      <c r="H1439" s="37" t="str">
        <f>Commandes[[#This Row],[Num CDE]]&amp;Commandes[[#This Row],[AnnéeMois]]</f>
        <v>143378614202210</v>
      </c>
      <c r="I1439" t="str">
        <f>Commandes[[#This Row],[AnnéeMois]]&amp;Commandes[[#This Row],[Famille de Produit]]</f>
        <v>202210CREMERIE</v>
      </c>
      <c r="J1439" s="38">
        <v>202210</v>
      </c>
    </row>
    <row r="1440" spans="1:10" ht="12" customHeight="1" x14ac:dyDescent="0.25">
      <c r="A1440" s="9">
        <v>44839</v>
      </c>
      <c r="B1440" s="10">
        <v>143378616</v>
      </c>
      <c r="C1440" s="3">
        <v>5540246172539</v>
      </c>
      <c r="D1440" s="9">
        <v>44843</v>
      </c>
      <c r="E1440" s="11">
        <v>47</v>
      </c>
      <c r="F1440" s="30" t="str">
        <f>VLOOKUP(Commandes[[#This Row],[Article Commande]],'Catégorie des articles'!A:D,4,0)</f>
        <v>CREMERIE</v>
      </c>
      <c r="G1440" s="38">
        <v>202210</v>
      </c>
      <c r="H1440" s="37" t="str">
        <f>Commandes[[#This Row],[Num CDE]]&amp;Commandes[[#This Row],[AnnéeMois]]</f>
        <v>143378616202210</v>
      </c>
      <c r="I1440" t="str">
        <f>Commandes[[#This Row],[AnnéeMois]]&amp;Commandes[[#This Row],[Famille de Produit]]</f>
        <v>202210CREMERIE</v>
      </c>
      <c r="J1440" s="38">
        <v>202210</v>
      </c>
    </row>
    <row r="1441" spans="1:10" ht="12" customHeight="1" x14ac:dyDescent="0.25">
      <c r="A1441" s="6">
        <v>44839</v>
      </c>
      <c r="B1441" s="7">
        <v>143378616</v>
      </c>
      <c r="C1441" s="3">
        <v>5540246174174</v>
      </c>
      <c r="D1441" s="6">
        <v>44843</v>
      </c>
      <c r="E1441" s="8">
        <v>464</v>
      </c>
      <c r="F1441" s="30" t="str">
        <f>VLOOKUP(Commandes[[#This Row],[Article Commande]],'Catégorie des articles'!A:D,4,0)</f>
        <v>CREMERIE</v>
      </c>
      <c r="G1441" s="38">
        <v>202210</v>
      </c>
      <c r="H1441" s="37" t="str">
        <f>Commandes[[#This Row],[Num CDE]]&amp;Commandes[[#This Row],[AnnéeMois]]</f>
        <v>143378616202210</v>
      </c>
      <c r="I1441" t="str">
        <f>Commandes[[#This Row],[AnnéeMois]]&amp;Commandes[[#This Row],[Famille de Produit]]</f>
        <v>202210CREMERIE</v>
      </c>
      <c r="J1441" s="38">
        <v>202210</v>
      </c>
    </row>
    <row r="1442" spans="1:10" ht="12" customHeight="1" x14ac:dyDescent="0.25">
      <c r="A1442" s="9">
        <v>44839</v>
      </c>
      <c r="B1442" s="10">
        <v>143378616</v>
      </c>
      <c r="C1442" s="3">
        <v>5540246176699</v>
      </c>
      <c r="D1442" s="9">
        <v>44843</v>
      </c>
      <c r="E1442" s="11">
        <v>8352</v>
      </c>
      <c r="F1442" s="30" t="str">
        <f>VLOOKUP(Commandes[[#This Row],[Article Commande]],'Catégorie des articles'!A:D,4,0)</f>
        <v>CREMERIE</v>
      </c>
      <c r="G1442" s="38">
        <v>202210</v>
      </c>
      <c r="H1442" s="37" t="str">
        <f>Commandes[[#This Row],[Num CDE]]&amp;Commandes[[#This Row],[AnnéeMois]]</f>
        <v>143378616202210</v>
      </c>
      <c r="I1442" t="str">
        <f>Commandes[[#This Row],[AnnéeMois]]&amp;Commandes[[#This Row],[Famille de Produit]]</f>
        <v>202210CREMERIE</v>
      </c>
      <c r="J1442" s="38">
        <v>202210</v>
      </c>
    </row>
    <row r="1443" spans="1:10" ht="12" customHeight="1" x14ac:dyDescent="0.25">
      <c r="A1443" s="9">
        <v>44839</v>
      </c>
      <c r="B1443" s="10">
        <v>143378616</v>
      </c>
      <c r="C1443" s="3">
        <v>5540246188175</v>
      </c>
      <c r="D1443" s="9">
        <v>44843</v>
      </c>
      <c r="E1443" s="11">
        <v>348</v>
      </c>
      <c r="F1443" s="30" t="str">
        <f>VLOOKUP(Commandes[[#This Row],[Article Commande]],'Catégorie des articles'!A:D,4,0)</f>
        <v>CREMERIE</v>
      </c>
      <c r="G1443" s="38">
        <v>202210</v>
      </c>
      <c r="H1443" s="37" t="str">
        <f>Commandes[[#This Row],[Num CDE]]&amp;Commandes[[#This Row],[AnnéeMois]]</f>
        <v>143378616202210</v>
      </c>
      <c r="I1443" t="str">
        <f>Commandes[[#This Row],[AnnéeMois]]&amp;Commandes[[#This Row],[Famille de Produit]]</f>
        <v>202210CREMERIE</v>
      </c>
      <c r="J1443" s="38">
        <v>202210</v>
      </c>
    </row>
    <row r="1444" spans="1:10" ht="12" customHeight="1" x14ac:dyDescent="0.25">
      <c r="A1444" s="6">
        <v>44839</v>
      </c>
      <c r="B1444" s="7">
        <v>143378616</v>
      </c>
      <c r="C1444" s="3">
        <v>5540246192102</v>
      </c>
      <c r="D1444" s="6">
        <v>44843</v>
      </c>
      <c r="E1444" s="8">
        <v>4009</v>
      </c>
      <c r="F1444" s="30" t="str">
        <f>VLOOKUP(Commandes[[#This Row],[Article Commande]],'Catégorie des articles'!A:D,4,0)</f>
        <v>CREMERIE</v>
      </c>
      <c r="G1444" s="38">
        <v>202210</v>
      </c>
      <c r="H1444" s="37" t="str">
        <f>Commandes[[#This Row],[Num CDE]]&amp;Commandes[[#This Row],[AnnéeMois]]</f>
        <v>143378616202210</v>
      </c>
      <c r="I1444" t="str">
        <f>Commandes[[#This Row],[AnnéeMois]]&amp;Commandes[[#This Row],[Famille de Produit]]</f>
        <v>202210CREMERIE</v>
      </c>
      <c r="J1444" s="38">
        <v>202210</v>
      </c>
    </row>
    <row r="1445" spans="1:10" ht="12" customHeight="1" x14ac:dyDescent="0.25">
      <c r="A1445" s="6">
        <v>44839</v>
      </c>
      <c r="B1445" s="7">
        <v>143378617</v>
      </c>
      <c r="C1445" s="3">
        <v>5540246191594</v>
      </c>
      <c r="D1445" s="6">
        <v>44845</v>
      </c>
      <c r="E1445" s="8">
        <v>1504</v>
      </c>
      <c r="F1445" s="30" t="str">
        <f>VLOOKUP(Commandes[[#This Row],[Article Commande]],'Catégorie des articles'!A:D,4,0)</f>
        <v>CREMERIE</v>
      </c>
      <c r="G1445" s="38">
        <v>202210</v>
      </c>
      <c r="H1445" s="37" t="str">
        <f>Commandes[[#This Row],[Num CDE]]&amp;Commandes[[#This Row],[AnnéeMois]]</f>
        <v>143378617202210</v>
      </c>
      <c r="I1445" t="str">
        <f>Commandes[[#This Row],[AnnéeMois]]&amp;Commandes[[#This Row],[Famille de Produit]]</f>
        <v>202210CREMERIE</v>
      </c>
      <c r="J1445" s="38">
        <v>202210</v>
      </c>
    </row>
    <row r="1446" spans="1:10" ht="12" customHeight="1" x14ac:dyDescent="0.25">
      <c r="A1446" s="9">
        <v>44839</v>
      </c>
      <c r="B1446" s="10">
        <v>143378617</v>
      </c>
      <c r="C1446" s="3">
        <v>5540246191598</v>
      </c>
      <c r="D1446" s="9">
        <v>44845</v>
      </c>
      <c r="E1446" s="11">
        <v>1601</v>
      </c>
      <c r="F1446" s="30" t="str">
        <f>VLOOKUP(Commandes[[#This Row],[Article Commande]],'Catégorie des articles'!A:D,4,0)</f>
        <v>CREMERIE</v>
      </c>
      <c r="G1446" s="38">
        <v>202210</v>
      </c>
      <c r="H1446" s="37" t="str">
        <f>Commandes[[#This Row],[Num CDE]]&amp;Commandes[[#This Row],[AnnéeMois]]</f>
        <v>143378617202210</v>
      </c>
      <c r="I1446" t="str">
        <f>Commandes[[#This Row],[AnnéeMois]]&amp;Commandes[[#This Row],[Famille de Produit]]</f>
        <v>202210CREMERIE</v>
      </c>
      <c r="J1446" s="38">
        <v>202210</v>
      </c>
    </row>
    <row r="1447" spans="1:10" ht="12" customHeight="1" x14ac:dyDescent="0.25">
      <c r="A1447" s="6">
        <v>44839</v>
      </c>
      <c r="B1447" s="7">
        <v>143378621</v>
      </c>
      <c r="C1447" s="3">
        <v>5540246186325</v>
      </c>
      <c r="D1447" s="6">
        <v>44844</v>
      </c>
      <c r="E1447" s="8">
        <v>418</v>
      </c>
      <c r="F1447" s="30" t="str">
        <f>VLOOKUP(Commandes[[#This Row],[Article Commande]],'Catégorie des articles'!A:D,4,0)</f>
        <v>CREMERIE</v>
      </c>
      <c r="G1447" s="38">
        <v>202210</v>
      </c>
      <c r="H1447" s="37" t="str">
        <f>Commandes[[#This Row],[Num CDE]]&amp;Commandes[[#This Row],[AnnéeMois]]</f>
        <v>143378621202210</v>
      </c>
      <c r="I1447" t="str">
        <f>Commandes[[#This Row],[AnnéeMois]]&amp;Commandes[[#This Row],[Famille de Produit]]</f>
        <v>202210CREMERIE</v>
      </c>
      <c r="J1447" s="38">
        <v>202210</v>
      </c>
    </row>
    <row r="1448" spans="1:10" ht="12" customHeight="1" x14ac:dyDescent="0.25">
      <c r="A1448" s="9">
        <v>44839</v>
      </c>
      <c r="B1448" s="10">
        <v>143378622</v>
      </c>
      <c r="C1448" s="3">
        <v>5540246173472</v>
      </c>
      <c r="D1448" s="9">
        <v>44847</v>
      </c>
      <c r="E1448" s="11">
        <v>209</v>
      </c>
      <c r="F1448" s="30" t="str">
        <f>VLOOKUP(Commandes[[#This Row],[Article Commande]],'Catégorie des articles'!A:D,4,0)</f>
        <v>CREMERIE</v>
      </c>
      <c r="G1448" s="38">
        <v>202210</v>
      </c>
      <c r="H1448" s="37" t="str">
        <f>Commandes[[#This Row],[Num CDE]]&amp;Commandes[[#This Row],[AnnéeMois]]</f>
        <v>143378622202210</v>
      </c>
      <c r="I1448" t="str">
        <f>Commandes[[#This Row],[AnnéeMois]]&amp;Commandes[[#This Row],[Famille de Produit]]</f>
        <v>202210CREMERIE</v>
      </c>
      <c r="J1448" s="38">
        <v>202210</v>
      </c>
    </row>
    <row r="1449" spans="1:10" ht="12" customHeight="1" x14ac:dyDescent="0.25">
      <c r="A1449" s="6">
        <v>44839</v>
      </c>
      <c r="B1449" s="7">
        <v>143378622</v>
      </c>
      <c r="C1449" s="3">
        <v>5540246174095</v>
      </c>
      <c r="D1449" s="6">
        <v>44847</v>
      </c>
      <c r="E1449" s="8">
        <v>70</v>
      </c>
      <c r="F1449" s="30" t="str">
        <f>VLOOKUP(Commandes[[#This Row],[Article Commande]],'Catégorie des articles'!A:D,4,0)</f>
        <v>CREMERIE</v>
      </c>
      <c r="G1449" s="38">
        <v>202210</v>
      </c>
      <c r="H1449" s="37" t="str">
        <f>Commandes[[#This Row],[Num CDE]]&amp;Commandes[[#This Row],[AnnéeMois]]</f>
        <v>143378622202210</v>
      </c>
      <c r="I1449" t="str">
        <f>Commandes[[#This Row],[AnnéeMois]]&amp;Commandes[[#This Row],[Famille de Produit]]</f>
        <v>202210CREMERIE</v>
      </c>
      <c r="J1449" s="38">
        <v>202210</v>
      </c>
    </row>
    <row r="1450" spans="1:10" ht="12" customHeight="1" x14ac:dyDescent="0.25">
      <c r="A1450" s="9">
        <v>44839</v>
      </c>
      <c r="B1450" s="10">
        <v>143378622</v>
      </c>
      <c r="C1450" s="3">
        <v>5540246175047</v>
      </c>
      <c r="D1450" s="9">
        <v>44847</v>
      </c>
      <c r="E1450" s="11">
        <v>279</v>
      </c>
      <c r="F1450" s="30" t="str">
        <f>VLOOKUP(Commandes[[#This Row],[Article Commande]],'Catégorie des articles'!A:D,4,0)</f>
        <v>CREMERIE</v>
      </c>
      <c r="G1450" s="38">
        <v>202210</v>
      </c>
      <c r="H1450" s="37" t="str">
        <f>Commandes[[#This Row],[Num CDE]]&amp;Commandes[[#This Row],[AnnéeMois]]</f>
        <v>143378622202210</v>
      </c>
      <c r="I1450" t="str">
        <f>Commandes[[#This Row],[AnnéeMois]]&amp;Commandes[[#This Row],[Famille de Produit]]</f>
        <v>202210CREMERIE</v>
      </c>
      <c r="J1450" s="38">
        <v>202210</v>
      </c>
    </row>
    <row r="1451" spans="1:10" ht="12" customHeight="1" x14ac:dyDescent="0.25">
      <c r="A1451" s="6">
        <v>44839</v>
      </c>
      <c r="B1451" s="7">
        <v>143378622</v>
      </c>
      <c r="C1451" s="3">
        <v>5540246175049</v>
      </c>
      <c r="D1451" s="6">
        <v>44847</v>
      </c>
      <c r="E1451" s="8">
        <v>836</v>
      </c>
      <c r="F1451" s="30" t="str">
        <f>VLOOKUP(Commandes[[#This Row],[Article Commande]],'Catégorie des articles'!A:D,4,0)</f>
        <v>CREMERIE</v>
      </c>
      <c r="G1451" s="38">
        <v>202210</v>
      </c>
      <c r="H1451" s="37" t="str">
        <f>Commandes[[#This Row],[Num CDE]]&amp;Commandes[[#This Row],[AnnéeMois]]</f>
        <v>143378622202210</v>
      </c>
      <c r="I1451" t="str">
        <f>Commandes[[#This Row],[AnnéeMois]]&amp;Commandes[[#This Row],[Famille de Produit]]</f>
        <v>202210CREMERIE</v>
      </c>
      <c r="J1451" s="38">
        <v>202210</v>
      </c>
    </row>
    <row r="1452" spans="1:10" ht="12" customHeight="1" x14ac:dyDescent="0.25">
      <c r="A1452" s="9">
        <v>44839</v>
      </c>
      <c r="B1452" s="10">
        <v>143378622</v>
      </c>
      <c r="C1452" s="3">
        <v>5540246175050</v>
      </c>
      <c r="D1452" s="9">
        <v>44847</v>
      </c>
      <c r="E1452" s="11">
        <v>836</v>
      </c>
      <c r="F1452" s="30" t="str">
        <f>VLOOKUP(Commandes[[#This Row],[Article Commande]],'Catégorie des articles'!A:D,4,0)</f>
        <v>CREMERIE</v>
      </c>
      <c r="G1452" s="38">
        <v>202210</v>
      </c>
      <c r="H1452" s="37" t="str">
        <f>Commandes[[#This Row],[Num CDE]]&amp;Commandes[[#This Row],[AnnéeMois]]</f>
        <v>143378622202210</v>
      </c>
      <c r="I1452" t="str">
        <f>Commandes[[#This Row],[AnnéeMois]]&amp;Commandes[[#This Row],[Famille de Produit]]</f>
        <v>202210CREMERIE</v>
      </c>
      <c r="J1452" s="38">
        <v>202210</v>
      </c>
    </row>
    <row r="1453" spans="1:10" ht="12" customHeight="1" x14ac:dyDescent="0.25">
      <c r="A1453" s="6">
        <v>44839</v>
      </c>
      <c r="B1453" s="7">
        <v>143378622</v>
      </c>
      <c r="C1453" s="3">
        <v>5540246190743</v>
      </c>
      <c r="D1453" s="6">
        <v>44847</v>
      </c>
      <c r="E1453" s="8">
        <v>279</v>
      </c>
      <c r="F1453" s="30" t="str">
        <f>VLOOKUP(Commandes[[#This Row],[Article Commande]],'Catégorie des articles'!A:D,4,0)</f>
        <v>CREMERIE</v>
      </c>
      <c r="G1453" s="38">
        <v>202210</v>
      </c>
      <c r="H1453" s="37" t="str">
        <f>Commandes[[#This Row],[Num CDE]]&amp;Commandes[[#This Row],[AnnéeMois]]</f>
        <v>143378622202210</v>
      </c>
      <c r="I1453" t="str">
        <f>Commandes[[#This Row],[AnnéeMois]]&amp;Commandes[[#This Row],[Famille de Produit]]</f>
        <v>202210CREMERIE</v>
      </c>
      <c r="J1453" s="38">
        <v>202210</v>
      </c>
    </row>
    <row r="1454" spans="1:10" ht="12" customHeight="1" x14ac:dyDescent="0.25">
      <c r="A1454" s="9">
        <v>44840</v>
      </c>
      <c r="B1454" s="10">
        <v>143378653</v>
      </c>
      <c r="C1454" s="3">
        <v>5540246176294</v>
      </c>
      <c r="D1454" s="9">
        <v>44844</v>
      </c>
      <c r="E1454" s="11">
        <v>743</v>
      </c>
      <c r="F1454" s="30" t="str">
        <f>VLOOKUP(Commandes[[#This Row],[Article Commande]],'Catégorie des articles'!A:D,4,0)</f>
        <v>CREMERIE</v>
      </c>
      <c r="G1454" s="38">
        <v>202210</v>
      </c>
      <c r="H1454" s="37" t="str">
        <f>Commandes[[#This Row],[Num CDE]]&amp;Commandes[[#This Row],[AnnéeMois]]</f>
        <v>143378653202210</v>
      </c>
      <c r="I1454" t="str">
        <f>Commandes[[#This Row],[AnnéeMois]]&amp;Commandes[[#This Row],[Famille de Produit]]</f>
        <v>202210CREMERIE</v>
      </c>
      <c r="J1454" s="38">
        <v>202210</v>
      </c>
    </row>
    <row r="1455" spans="1:10" ht="12" customHeight="1" x14ac:dyDescent="0.25">
      <c r="A1455" s="6">
        <v>44840</v>
      </c>
      <c r="B1455" s="7">
        <v>143378653</v>
      </c>
      <c r="C1455" s="3">
        <v>5540246176295</v>
      </c>
      <c r="D1455" s="6">
        <v>44844</v>
      </c>
      <c r="E1455" s="8">
        <v>4455</v>
      </c>
      <c r="F1455" s="30" t="str">
        <f>VLOOKUP(Commandes[[#This Row],[Article Commande]],'Catégorie des articles'!A:D,4,0)</f>
        <v>CREMERIE</v>
      </c>
      <c r="G1455" s="38">
        <v>202210</v>
      </c>
      <c r="H1455" s="37" t="str">
        <f>Commandes[[#This Row],[Num CDE]]&amp;Commandes[[#This Row],[AnnéeMois]]</f>
        <v>143378653202210</v>
      </c>
      <c r="I1455" t="str">
        <f>Commandes[[#This Row],[AnnéeMois]]&amp;Commandes[[#This Row],[Famille de Produit]]</f>
        <v>202210CREMERIE</v>
      </c>
      <c r="J1455" s="38">
        <v>202210</v>
      </c>
    </row>
    <row r="1456" spans="1:10" ht="12" customHeight="1" x14ac:dyDescent="0.25">
      <c r="A1456" s="6">
        <v>44840</v>
      </c>
      <c r="B1456" s="7">
        <v>143378653</v>
      </c>
      <c r="C1456" s="3">
        <v>5540246187987</v>
      </c>
      <c r="D1456" s="6">
        <v>44844</v>
      </c>
      <c r="E1456" s="8">
        <v>4455</v>
      </c>
      <c r="F1456" s="30" t="str">
        <f>VLOOKUP(Commandes[[#This Row],[Article Commande]],'Catégorie des articles'!A:D,4,0)</f>
        <v>CREMERIE</v>
      </c>
      <c r="G1456" s="38">
        <v>202210</v>
      </c>
      <c r="H1456" s="37" t="str">
        <f>Commandes[[#This Row],[Num CDE]]&amp;Commandes[[#This Row],[AnnéeMois]]</f>
        <v>143378653202210</v>
      </c>
      <c r="I1456" t="str">
        <f>Commandes[[#This Row],[AnnéeMois]]&amp;Commandes[[#This Row],[Famille de Produit]]</f>
        <v>202210CREMERIE</v>
      </c>
      <c r="J1456" s="38">
        <v>202210</v>
      </c>
    </row>
    <row r="1457" spans="1:10" ht="12" customHeight="1" x14ac:dyDescent="0.25">
      <c r="A1457" s="9">
        <v>44840</v>
      </c>
      <c r="B1457" s="10">
        <v>143378653</v>
      </c>
      <c r="C1457" s="3">
        <v>5540246188200</v>
      </c>
      <c r="D1457" s="9">
        <v>44844</v>
      </c>
      <c r="E1457" s="11">
        <v>1485</v>
      </c>
      <c r="F1457" s="30" t="str">
        <f>VLOOKUP(Commandes[[#This Row],[Article Commande]],'Catégorie des articles'!A:D,4,0)</f>
        <v>CREMERIE</v>
      </c>
      <c r="G1457" s="38">
        <v>202210</v>
      </c>
      <c r="H1457" s="37" t="str">
        <f>Commandes[[#This Row],[Num CDE]]&amp;Commandes[[#This Row],[AnnéeMois]]</f>
        <v>143378653202210</v>
      </c>
      <c r="I1457" t="str">
        <f>Commandes[[#This Row],[AnnéeMois]]&amp;Commandes[[#This Row],[Famille de Produit]]</f>
        <v>202210CREMERIE</v>
      </c>
      <c r="J1457" s="38">
        <v>202210</v>
      </c>
    </row>
    <row r="1458" spans="1:10" ht="12" customHeight="1" x14ac:dyDescent="0.25">
      <c r="A1458" s="6">
        <v>44840</v>
      </c>
      <c r="B1458" s="7">
        <v>143378669</v>
      </c>
      <c r="C1458" s="3">
        <v>5540246194947</v>
      </c>
      <c r="D1458" s="6">
        <v>44840</v>
      </c>
      <c r="E1458" s="8">
        <v>232</v>
      </c>
      <c r="F1458" s="30" t="str">
        <f>VLOOKUP(Commandes[[#This Row],[Article Commande]],'Catégorie des articles'!A:D,4,0)</f>
        <v>EMBALLAGES</v>
      </c>
      <c r="G1458" s="38">
        <v>202210</v>
      </c>
      <c r="H1458" s="37" t="str">
        <f>Commandes[[#This Row],[Num CDE]]&amp;Commandes[[#This Row],[AnnéeMois]]</f>
        <v>143378669202210</v>
      </c>
      <c r="I1458" t="str">
        <f>Commandes[[#This Row],[AnnéeMois]]&amp;Commandes[[#This Row],[Famille de Produit]]</f>
        <v>202210EMBALLAGES</v>
      </c>
      <c r="J1458" s="38">
        <v>202210</v>
      </c>
    </row>
    <row r="1459" spans="1:10" ht="12" customHeight="1" x14ac:dyDescent="0.25">
      <c r="A1459" s="6">
        <v>44843</v>
      </c>
      <c r="B1459" s="7">
        <v>143388679</v>
      </c>
      <c r="C1459" s="3">
        <v>5540246172978</v>
      </c>
      <c r="D1459" s="6">
        <v>44845</v>
      </c>
      <c r="E1459" s="8">
        <v>2506</v>
      </c>
      <c r="F1459" s="30" t="str">
        <f>VLOOKUP(Commandes[[#This Row],[Article Commande]],'Catégorie des articles'!A:D,4,0)</f>
        <v>CREMERIE</v>
      </c>
      <c r="G1459" s="38">
        <v>202210</v>
      </c>
      <c r="H1459" s="37" t="str">
        <f>Commandes[[#This Row],[Num CDE]]&amp;Commandes[[#This Row],[AnnéeMois]]</f>
        <v>143388679202210</v>
      </c>
      <c r="I1459" t="str">
        <f>Commandes[[#This Row],[AnnéeMois]]&amp;Commandes[[#This Row],[Famille de Produit]]</f>
        <v>202210CREMERIE</v>
      </c>
      <c r="J1459" s="38">
        <v>202210</v>
      </c>
    </row>
    <row r="1460" spans="1:10" ht="12" customHeight="1" x14ac:dyDescent="0.25">
      <c r="A1460" s="6">
        <v>44843</v>
      </c>
      <c r="B1460" s="7">
        <v>143388679</v>
      </c>
      <c r="C1460" s="3">
        <v>5540246176699</v>
      </c>
      <c r="D1460" s="6">
        <v>44845</v>
      </c>
      <c r="E1460" s="8">
        <v>8352</v>
      </c>
      <c r="F1460" s="30" t="str">
        <f>VLOOKUP(Commandes[[#This Row],[Article Commande]],'Catégorie des articles'!A:D,4,0)</f>
        <v>CREMERIE</v>
      </c>
      <c r="G1460" s="38">
        <v>202210</v>
      </c>
      <c r="H1460" s="37" t="str">
        <f>Commandes[[#This Row],[Num CDE]]&amp;Commandes[[#This Row],[AnnéeMois]]</f>
        <v>143388679202210</v>
      </c>
      <c r="I1460" t="str">
        <f>Commandes[[#This Row],[AnnéeMois]]&amp;Commandes[[#This Row],[Famille de Produit]]</f>
        <v>202210CREMERIE</v>
      </c>
      <c r="J1460" s="38">
        <v>202210</v>
      </c>
    </row>
    <row r="1461" spans="1:10" ht="12" customHeight="1" x14ac:dyDescent="0.25">
      <c r="A1461" s="6">
        <v>44843</v>
      </c>
      <c r="B1461" s="7">
        <v>143388680</v>
      </c>
      <c r="C1461" s="3">
        <v>5540246171933</v>
      </c>
      <c r="D1461" s="6">
        <v>44845</v>
      </c>
      <c r="E1461" s="8">
        <v>557</v>
      </c>
      <c r="F1461" s="30" t="str">
        <f>VLOOKUP(Commandes[[#This Row],[Article Commande]],'Catégorie des articles'!A:D,4,0)</f>
        <v>CREMERIE</v>
      </c>
      <c r="G1461" s="38">
        <v>202210</v>
      </c>
      <c r="H1461" s="37" t="str">
        <f>Commandes[[#This Row],[Num CDE]]&amp;Commandes[[#This Row],[AnnéeMois]]</f>
        <v>143388680202210</v>
      </c>
      <c r="I1461" t="str">
        <f>Commandes[[#This Row],[AnnéeMois]]&amp;Commandes[[#This Row],[Famille de Produit]]</f>
        <v>202210CREMERIE</v>
      </c>
      <c r="J1461" s="38">
        <v>202210</v>
      </c>
    </row>
    <row r="1462" spans="1:10" ht="12" customHeight="1" x14ac:dyDescent="0.25">
      <c r="A1462" s="6">
        <v>44843</v>
      </c>
      <c r="B1462" s="7">
        <v>143388680</v>
      </c>
      <c r="C1462" s="3">
        <v>5540246176294</v>
      </c>
      <c r="D1462" s="6">
        <v>44845</v>
      </c>
      <c r="E1462" s="8">
        <v>743</v>
      </c>
      <c r="F1462" s="30" t="str">
        <f>VLOOKUP(Commandes[[#This Row],[Article Commande]],'Catégorie des articles'!A:D,4,0)</f>
        <v>CREMERIE</v>
      </c>
      <c r="G1462" s="38">
        <v>202210</v>
      </c>
      <c r="H1462" s="37" t="str">
        <f>Commandes[[#This Row],[Num CDE]]&amp;Commandes[[#This Row],[AnnéeMois]]</f>
        <v>143388680202210</v>
      </c>
      <c r="I1462" t="str">
        <f>Commandes[[#This Row],[AnnéeMois]]&amp;Commandes[[#This Row],[Famille de Produit]]</f>
        <v>202210CREMERIE</v>
      </c>
      <c r="J1462" s="38">
        <v>202210</v>
      </c>
    </row>
    <row r="1463" spans="1:10" ht="12" customHeight="1" x14ac:dyDescent="0.25">
      <c r="A1463" s="9">
        <v>44843</v>
      </c>
      <c r="B1463" s="10">
        <v>143388680</v>
      </c>
      <c r="C1463" s="3">
        <v>5540246176295</v>
      </c>
      <c r="D1463" s="9">
        <v>44845</v>
      </c>
      <c r="E1463" s="11">
        <v>4455</v>
      </c>
      <c r="F1463" s="30" t="str">
        <f>VLOOKUP(Commandes[[#This Row],[Article Commande]],'Catégorie des articles'!A:D,4,0)</f>
        <v>CREMERIE</v>
      </c>
      <c r="G1463" s="38">
        <v>202210</v>
      </c>
      <c r="H1463" s="37" t="str">
        <f>Commandes[[#This Row],[Num CDE]]&amp;Commandes[[#This Row],[AnnéeMois]]</f>
        <v>143388680202210</v>
      </c>
      <c r="I1463" t="str">
        <f>Commandes[[#This Row],[AnnéeMois]]&amp;Commandes[[#This Row],[Famille de Produit]]</f>
        <v>202210CREMERIE</v>
      </c>
      <c r="J1463" s="38">
        <v>202210</v>
      </c>
    </row>
    <row r="1464" spans="1:10" ht="12" customHeight="1" x14ac:dyDescent="0.25">
      <c r="A1464" s="6">
        <v>44843</v>
      </c>
      <c r="B1464" s="7">
        <v>143388680</v>
      </c>
      <c r="C1464" s="3">
        <v>5540246188200</v>
      </c>
      <c r="D1464" s="6">
        <v>44845</v>
      </c>
      <c r="E1464" s="8">
        <v>1485</v>
      </c>
      <c r="F1464" s="30" t="str">
        <f>VLOOKUP(Commandes[[#This Row],[Article Commande]],'Catégorie des articles'!A:D,4,0)</f>
        <v>CREMERIE</v>
      </c>
      <c r="G1464" s="38">
        <v>202210</v>
      </c>
      <c r="H1464" s="37" t="str">
        <f>Commandes[[#This Row],[Num CDE]]&amp;Commandes[[#This Row],[AnnéeMois]]</f>
        <v>143388680202210</v>
      </c>
      <c r="I1464" t="str">
        <f>Commandes[[#This Row],[AnnéeMois]]&amp;Commandes[[#This Row],[Famille de Produit]]</f>
        <v>202210CREMERIE</v>
      </c>
      <c r="J1464" s="38">
        <v>202210</v>
      </c>
    </row>
    <row r="1465" spans="1:10" ht="12" customHeight="1" x14ac:dyDescent="0.25">
      <c r="A1465" s="9">
        <v>44843</v>
      </c>
      <c r="B1465" s="10">
        <v>143388681</v>
      </c>
      <c r="C1465" s="3">
        <v>5540246191598</v>
      </c>
      <c r="D1465" s="9">
        <v>44847</v>
      </c>
      <c r="E1465" s="11">
        <v>1601</v>
      </c>
      <c r="F1465" s="30" t="str">
        <f>VLOOKUP(Commandes[[#This Row],[Article Commande]],'Catégorie des articles'!A:D,4,0)</f>
        <v>CREMERIE</v>
      </c>
      <c r="G1465" s="38">
        <v>202210</v>
      </c>
      <c r="H1465" s="37" t="str">
        <f>Commandes[[#This Row],[Num CDE]]&amp;Commandes[[#This Row],[AnnéeMois]]</f>
        <v>143388681202210</v>
      </c>
      <c r="I1465" t="str">
        <f>Commandes[[#This Row],[AnnéeMois]]&amp;Commandes[[#This Row],[Famille de Produit]]</f>
        <v>202210CREMERIE</v>
      </c>
      <c r="J1465" s="38">
        <v>202210</v>
      </c>
    </row>
    <row r="1466" spans="1:10" ht="12" customHeight="1" x14ac:dyDescent="0.25">
      <c r="A1466" s="6">
        <v>44843</v>
      </c>
      <c r="B1466" s="7">
        <v>143388689</v>
      </c>
      <c r="C1466" s="3">
        <v>5540246194632</v>
      </c>
      <c r="D1466" s="6">
        <v>44852</v>
      </c>
      <c r="E1466" s="8">
        <v>1086</v>
      </c>
      <c r="F1466" s="30" t="str">
        <f>VLOOKUP(Commandes[[#This Row],[Article Commande]],'Catégorie des articles'!A:D,4,0)</f>
        <v>BOULANGERIE</v>
      </c>
      <c r="G1466" s="38">
        <v>202210</v>
      </c>
      <c r="H1466" s="37" t="str">
        <f>Commandes[[#This Row],[Num CDE]]&amp;Commandes[[#This Row],[AnnéeMois]]</f>
        <v>143388689202210</v>
      </c>
      <c r="I1466" t="str">
        <f>Commandes[[#This Row],[AnnéeMois]]&amp;Commandes[[#This Row],[Famille de Produit]]</f>
        <v>202210BOULANGERIE</v>
      </c>
      <c r="J1466" s="38">
        <v>202210</v>
      </c>
    </row>
    <row r="1467" spans="1:10" ht="12" customHeight="1" x14ac:dyDescent="0.25">
      <c r="A1467" s="6">
        <v>44843</v>
      </c>
      <c r="B1467" s="7">
        <v>143388694</v>
      </c>
      <c r="C1467" s="3">
        <v>5540246177133</v>
      </c>
      <c r="D1467" s="6">
        <v>44852</v>
      </c>
      <c r="E1467" s="8">
        <v>2228</v>
      </c>
      <c r="F1467" s="30" t="str">
        <f>VLOOKUP(Commandes[[#This Row],[Article Commande]],'Catégorie des articles'!A:D,4,0)</f>
        <v>MIX LEGUMES</v>
      </c>
      <c r="G1467" s="38">
        <v>202210</v>
      </c>
      <c r="H1467" s="37" t="str">
        <f>Commandes[[#This Row],[Num CDE]]&amp;Commandes[[#This Row],[AnnéeMois]]</f>
        <v>143388694202210</v>
      </c>
      <c r="I1467" t="str">
        <f>Commandes[[#This Row],[AnnéeMois]]&amp;Commandes[[#This Row],[Famille de Produit]]</f>
        <v>202210MIX LEGUMES</v>
      </c>
      <c r="J1467" s="38">
        <v>202210</v>
      </c>
    </row>
    <row r="1468" spans="1:10" ht="12" customHeight="1" x14ac:dyDescent="0.25">
      <c r="A1468" s="9">
        <v>44843</v>
      </c>
      <c r="B1468" s="10">
        <v>143388694</v>
      </c>
      <c r="C1468" s="3">
        <v>5540246192148</v>
      </c>
      <c r="D1468" s="9">
        <v>44852</v>
      </c>
      <c r="E1468" s="11">
        <v>36192</v>
      </c>
      <c r="F1468" s="30" t="str">
        <f>VLOOKUP(Commandes[[#This Row],[Article Commande]],'Catégorie des articles'!A:D,4,0)</f>
        <v>MIX LEGUMES</v>
      </c>
      <c r="G1468" s="38">
        <v>202210</v>
      </c>
      <c r="H1468" s="37" t="str">
        <f>Commandes[[#This Row],[Num CDE]]&amp;Commandes[[#This Row],[AnnéeMois]]</f>
        <v>143388694202210</v>
      </c>
      <c r="I1468" t="str">
        <f>Commandes[[#This Row],[AnnéeMois]]&amp;Commandes[[#This Row],[Famille de Produit]]</f>
        <v>202210MIX LEGUMES</v>
      </c>
      <c r="J1468" s="38">
        <v>202210</v>
      </c>
    </row>
    <row r="1469" spans="1:10" ht="12" customHeight="1" x14ac:dyDescent="0.25">
      <c r="A1469" s="6">
        <v>44843</v>
      </c>
      <c r="B1469" s="7">
        <v>143388694</v>
      </c>
      <c r="C1469" s="3">
        <v>5540246192518</v>
      </c>
      <c r="D1469" s="6">
        <v>44852</v>
      </c>
      <c r="E1469" s="8">
        <v>4385</v>
      </c>
      <c r="F1469" s="30" t="str">
        <f>VLOOKUP(Commandes[[#This Row],[Article Commande]],'Catégorie des articles'!A:D,4,0)</f>
        <v>MIX LEGUMES</v>
      </c>
      <c r="G1469" s="38">
        <v>202210</v>
      </c>
      <c r="H1469" s="37" t="str">
        <f>Commandes[[#This Row],[Num CDE]]&amp;Commandes[[#This Row],[AnnéeMois]]</f>
        <v>143388694202210</v>
      </c>
      <c r="I1469" t="str">
        <f>Commandes[[#This Row],[AnnéeMois]]&amp;Commandes[[#This Row],[Famille de Produit]]</f>
        <v>202210MIX LEGUMES</v>
      </c>
      <c r="J1469" s="38">
        <v>202210</v>
      </c>
    </row>
    <row r="1470" spans="1:10" ht="12" customHeight="1" x14ac:dyDescent="0.25">
      <c r="A1470" s="6">
        <v>44844</v>
      </c>
      <c r="B1470" s="7">
        <v>143388701</v>
      </c>
      <c r="C1470" s="3">
        <v>5540246185562</v>
      </c>
      <c r="D1470" s="6">
        <v>44847</v>
      </c>
      <c r="E1470" s="8">
        <v>140</v>
      </c>
      <c r="F1470" s="30" t="str">
        <f>VLOOKUP(Commandes[[#This Row],[Article Commande]],'Catégorie des articles'!A:D,4,0)</f>
        <v>CREMERIE</v>
      </c>
      <c r="G1470" s="38">
        <v>202210</v>
      </c>
      <c r="H1470" s="37" t="str">
        <f>Commandes[[#This Row],[Num CDE]]&amp;Commandes[[#This Row],[AnnéeMois]]</f>
        <v>143388701202210</v>
      </c>
      <c r="I1470" t="str">
        <f>Commandes[[#This Row],[AnnéeMois]]&amp;Commandes[[#This Row],[Famille de Produit]]</f>
        <v>202210CREMERIE</v>
      </c>
      <c r="J1470" s="38">
        <v>202210</v>
      </c>
    </row>
    <row r="1471" spans="1:10" ht="12" customHeight="1" x14ac:dyDescent="0.25">
      <c r="A1471" s="6">
        <v>44844</v>
      </c>
      <c r="B1471" s="7">
        <v>143388709</v>
      </c>
      <c r="C1471" s="3">
        <v>5540246171933</v>
      </c>
      <c r="D1471" s="6">
        <v>44846</v>
      </c>
      <c r="E1471" s="8">
        <v>1114</v>
      </c>
      <c r="F1471" s="30" t="str">
        <f>VLOOKUP(Commandes[[#This Row],[Article Commande]],'Catégorie des articles'!A:D,4,0)</f>
        <v>CREMERIE</v>
      </c>
      <c r="G1471" s="38">
        <v>202210</v>
      </c>
      <c r="H1471" s="37" t="str">
        <f>Commandes[[#This Row],[Num CDE]]&amp;Commandes[[#This Row],[AnnéeMois]]</f>
        <v>143388709202210</v>
      </c>
      <c r="I1471" t="str">
        <f>Commandes[[#This Row],[AnnéeMois]]&amp;Commandes[[#This Row],[Famille de Produit]]</f>
        <v>202210CREMERIE</v>
      </c>
      <c r="J1471" s="38">
        <v>202210</v>
      </c>
    </row>
    <row r="1472" spans="1:10" ht="12" customHeight="1" x14ac:dyDescent="0.25">
      <c r="A1472" s="9">
        <v>44844</v>
      </c>
      <c r="B1472" s="10">
        <v>143388709</v>
      </c>
      <c r="C1472" s="3">
        <v>5540246176294</v>
      </c>
      <c r="D1472" s="9">
        <v>44846</v>
      </c>
      <c r="E1472" s="11">
        <v>1485</v>
      </c>
      <c r="F1472" s="30" t="str">
        <f>VLOOKUP(Commandes[[#This Row],[Article Commande]],'Catégorie des articles'!A:D,4,0)</f>
        <v>CREMERIE</v>
      </c>
      <c r="G1472" s="38">
        <v>202210</v>
      </c>
      <c r="H1472" s="37" t="str">
        <f>Commandes[[#This Row],[Num CDE]]&amp;Commandes[[#This Row],[AnnéeMois]]</f>
        <v>143388709202210</v>
      </c>
      <c r="I1472" t="str">
        <f>Commandes[[#This Row],[AnnéeMois]]&amp;Commandes[[#This Row],[Famille de Produit]]</f>
        <v>202210CREMERIE</v>
      </c>
      <c r="J1472" s="38">
        <v>202210</v>
      </c>
    </row>
    <row r="1473" spans="1:10" ht="12" customHeight="1" x14ac:dyDescent="0.25">
      <c r="A1473" s="6">
        <v>44844</v>
      </c>
      <c r="B1473" s="7">
        <v>143388709</v>
      </c>
      <c r="C1473" s="3">
        <v>5540246176295</v>
      </c>
      <c r="D1473" s="6">
        <v>44846</v>
      </c>
      <c r="E1473" s="8">
        <v>7424</v>
      </c>
      <c r="F1473" s="30" t="str">
        <f>VLOOKUP(Commandes[[#This Row],[Article Commande]],'Catégorie des articles'!A:D,4,0)</f>
        <v>CREMERIE</v>
      </c>
      <c r="G1473" s="38">
        <v>202210</v>
      </c>
      <c r="H1473" s="37" t="str">
        <f>Commandes[[#This Row],[Num CDE]]&amp;Commandes[[#This Row],[AnnéeMois]]</f>
        <v>143388709202210</v>
      </c>
      <c r="I1473" t="str">
        <f>Commandes[[#This Row],[AnnéeMois]]&amp;Commandes[[#This Row],[Famille de Produit]]</f>
        <v>202210CREMERIE</v>
      </c>
      <c r="J1473" s="38">
        <v>202210</v>
      </c>
    </row>
    <row r="1474" spans="1:10" ht="12" customHeight="1" x14ac:dyDescent="0.25">
      <c r="A1474" s="6">
        <v>44844</v>
      </c>
      <c r="B1474" s="7">
        <v>143388709</v>
      </c>
      <c r="C1474" s="3">
        <v>5540246187987</v>
      </c>
      <c r="D1474" s="6">
        <v>44846</v>
      </c>
      <c r="E1474" s="8">
        <v>4455</v>
      </c>
      <c r="F1474" s="30" t="str">
        <f>VLOOKUP(Commandes[[#This Row],[Article Commande]],'Catégorie des articles'!A:D,4,0)</f>
        <v>CREMERIE</v>
      </c>
      <c r="G1474" s="38">
        <v>202210</v>
      </c>
      <c r="H1474" s="37" t="str">
        <f>Commandes[[#This Row],[Num CDE]]&amp;Commandes[[#This Row],[AnnéeMois]]</f>
        <v>143388709202210</v>
      </c>
      <c r="I1474" t="str">
        <f>Commandes[[#This Row],[AnnéeMois]]&amp;Commandes[[#This Row],[Famille de Produit]]</f>
        <v>202210CREMERIE</v>
      </c>
      <c r="J1474" s="38">
        <v>202210</v>
      </c>
    </row>
    <row r="1475" spans="1:10" ht="12" customHeight="1" x14ac:dyDescent="0.25">
      <c r="A1475" s="6">
        <v>44844</v>
      </c>
      <c r="B1475" s="7">
        <v>143388710</v>
      </c>
      <c r="C1475" s="3">
        <v>5540246172669</v>
      </c>
      <c r="D1475" s="6">
        <v>44846</v>
      </c>
      <c r="E1475" s="8">
        <v>140</v>
      </c>
      <c r="F1475" s="30" t="str">
        <f>VLOOKUP(Commandes[[#This Row],[Article Commande]],'Catégorie des articles'!A:D,4,0)</f>
        <v>CREMERIE</v>
      </c>
      <c r="G1475" s="38">
        <v>202210</v>
      </c>
      <c r="H1475" s="37" t="str">
        <f>Commandes[[#This Row],[Num CDE]]&amp;Commandes[[#This Row],[AnnéeMois]]</f>
        <v>143388710202210</v>
      </c>
      <c r="I1475" t="str">
        <f>Commandes[[#This Row],[AnnéeMois]]&amp;Commandes[[#This Row],[Famille de Produit]]</f>
        <v>202210CREMERIE</v>
      </c>
      <c r="J1475" s="38">
        <v>202210</v>
      </c>
    </row>
    <row r="1476" spans="1:10" ht="12" customHeight="1" x14ac:dyDescent="0.25">
      <c r="A1476" s="6">
        <v>44844</v>
      </c>
      <c r="B1476" s="7">
        <v>143388710</v>
      </c>
      <c r="C1476" s="3">
        <v>5540246174174</v>
      </c>
      <c r="D1476" s="6">
        <v>44846</v>
      </c>
      <c r="E1476" s="8">
        <v>348</v>
      </c>
      <c r="F1476" s="30" t="str">
        <f>VLOOKUP(Commandes[[#This Row],[Article Commande]],'Catégorie des articles'!A:D,4,0)</f>
        <v>CREMERIE</v>
      </c>
      <c r="G1476" s="38">
        <v>202210</v>
      </c>
      <c r="H1476" s="37" t="str">
        <f>Commandes[[#This Row],[Num CDE]]&amp;Commandes[[#This Row],[AnnéeMois]]</f>
        <v>143388710202210</v>
      </c>
      <c r="I1476" t="str">
        <f>Commandes[[#This Row],[AnnéeMois]]&amp;Commandes[[#This Row],[Famille de Produit]]</f>
        <v>202210CREMERIE</v>
      </c>
      <c r="J1476" s="38">
        <v>202210</v>
      </c>
    </row>
    <row r="1477" spans="1:10" ht="12" customHeight="1" x14ac:dyDescent="0.25">
      <c r="A1477" s="6">
        <v>44844</v>
      </c>
      <c r="B1477" s="7">
        <v>143388712</v>
      </c>
      <c r="C1477" s="3">
        <v>5540246191594</v>
      </c>
      <c r="D1477" s="6">
        <v>44847</v>
      </c>
      <c r="E1477" s="8">
        <v>1504</v>
      </c>
      <c r="F1477" s="30" t="str">
        <f>VLOOKUP(Commandes[[#This Row],[Article Commande]],'Catégorie des articles'!A:D,4,0)</f>
        <v>CREMERIE</v>
      </c>
      <c r="G1477" s="38">
        <v>202210</v>
      </c>
      <c r="H1477" s="37" t="str">
        <f>Commandes[[#This Row],[Num CDE]]&amp;Commandes[[#This Row],[AnnéeMois]]</f>
        <v>143388712202210</v>
      </c>
      <c r="I1477" t="str">
        <f>Commandes[[#This Row],[AnnéeMois]]&amp;Commandes[[#This Row],[Famille de Produit]]</f>
        <v>202210CREMERIE</v>
      </c>
      <c r="J1477" s="38">
        <v>202210</v>
      </c>
    </row>
    <row r="1478" spans="1:10" ht="12" customHeight="1" x14ac:dyDescent="0.25">
      <c r="A1478" s="9">
        <v>44844</v>
      </c>
      <c r="B1478" s="10">
        <v>143388713</v>
      </c>
      <c r="C1478" s="3">
        <v>5540246175049</v>
      </c>
      <c r="D1478" s="9">
        <v>44852</v>
      </c>
      <c r="E1478" s="11">
        <v>836</v>
      </c>
      <c r="F1478" s="30" t="str">
        <f>VLOOKUP(Commandes[[#This Row],[Article Commande]],'Catégorie des articles'!A:D,4,0)</f>
        <v>CREMERIE</v>
      </c>
      <c r="G1478" s="38">
        <v>202210</v>
      </c>
      <c r="H1478" s="37" t="str">
        <f>Commandes[[#This Row],[Num CDE]]&amp;Commandes[[#This Row],[AnnéeMois]]</f>
        <v>143388713202210</v>
      </c>
      <c r="I1478" t="str">
        <f>Commandes[[#This Row],[AnnéeMois]]&amp;Commandes[[#This Row],[Famille de Produit]]</f>
        <v>202210CREMERIE</v>
      </c>
      <c r="J1478" s="38">
        <v>202210</v>
      </c>
    </row>
    <row r="1479" spans="1:10" ht="12" customHeight="1" x14ac:dyDescent="0.25">
      <c r="A1479" s="6">
        <v>44844</v>
      </c>
      <c r="B1479" s="7">
        <v>143388713</v>
      </c>
      <c r="C1479" s="3">
        <v>5540246175050</v>
      </c>
      <c r="D1479" s="6">
        <v>44852</v>
      </c>
      <c r="E1479" s="8">
        <v>836</v>
      </c>
      <c r="F1479" s="30" t="str">
        <f>VLOOKUP(Commandes[[#This Row],[Article Commande]],'Catégorie des articles'!A:D,4,0)</f>
        <v>CREMERIE</v>
      </c>
      <c r="G1479" s="38">
        <v>202210</v>
      </c>
      <c r="H1479" s="37" t="str">
        <f>Commandes[[#This Row],[Num CDE]]&amp;Commandes[[#This Row],[AnnéeMois]]</f>
        <v>143388713202210</v>
      </c>
      <c r="I1479" t="str">
        <f>Commandes[[#This Row],[AnnéeMois]]&amp;Commandes[[#This Row],[Famille de Produit]]</f>
        <v>202210CREMERIE</v>
      </c>
      <c r="J1479" s="38">
        <v>202210</v>
      </c>
    </row>
    <row r="1480" spans="1:10" ht="12" customHeight="1" x14ac:dyDescent="0.25">
      <c r="A1480" s="9">
        <v>44844</v>
      </c>
      <c r="B1480" s="10">
        <v>143388723</v>
      </c>
      <c r="C1480" s="3">
        <v>5540246183130</v>
      </c>
      <c r="D1480" s="9">
        <v>44852</v>
      </c>
      <c r="E1480" s="11">
        <v>1128</v>
      </c>
      <c r="F1480" s="30" t="str">
        <f>VLOOKUP(Commandes[[#This Row],[Article Commande]],'Catégorie des articles'!A:D,4,0)</f>
        <v>MIX LEGUMES</v>
      </c>
      <c r="G1480" s="38">
        <v>202210</v>
      </c>
      <c r="H1480" s="37" t="str">
        <f>Commandes[[#This Row],[Num CDE]]&amp;Commandes[[#This Row],[AnnéeMois]]</f>
        <v>143388723202210</v>
      </c>
      <c r="I1480" t="str">
        <f>Commandes[[#This Row],[AnnéeMois]]&amp;Commandes[[#This Row],[Famille de Produit]]</f>
        <v>202210MIX LEGUMES</v>
      </c>
      <c r="J1480" s="38">
        <v>202210</v>
      </c>
    </row>
    <row r="1481" spans="1:10" ht="12" customHeight="1" x14ac:dyDescent="0.25">
      <c r="A1481" s="6">
        <v>44844</v>
      </c>
      <c r="B1481" s="7">
        <v>143388723</v>
      </c>
      <c r="C1481" s="3">
        <v>5540246183537</v>
      </c>
      <c r="D1481" s="6">
        <v>44852</v>
      </c>
      <c r="E1481" s="8">
        <v>961</v>
      </c>
      <c r="F1481" s="30" t="str">
        <f>VLOOKUP(Commandes[[#This Row],[Article Commande]],'Catégorie des articles'!A:D,4,0)</f>
        <v>MIX LEGUMES</v>
      </c>
      <c r="G1481" s="38">
        <v>202210</v>
      </c>
      <c r="H1481" s="37" t="str">
        <f>Commandes[[#This Row],[Num CDE]]&amp;Commandes[[#This Row],[AnnéeMois]]</f>
        <v>143388723202210</v>
      </c>
      <c r="I1481" t="str">
        <f>Commandes[[#This Row],[AnnéeMois]]&amp;Commandes[[#This Row],[Famille de Produit]]</f>
        <v>202210MIX LEGUMES</v>
      </c>
      <c r="J1481" s="38">
        <v>202210</v>
      </c>
    </row>
    <row r="1482" spans="1:10" ht="12" customHeight="1" x14ac:dyDescent="0.25">
      <c r="A1482" s="9">
        <v>44844</v>
      </c>
      <c r="B1482" s="10">
        <v>143388723</v>
      </c>
      <c r="C1482" s="3">
        <v>5540246183538</v>
      </c>
      <c r="D1482" s="9">
        <v>44852</v>
      </c>
      <c r="E1482" s="11">
        <v>919</v>
      </c>
      <c r="F1482" s="30" t="str">
        <f>VLOOKUP(Commandes[[#This Row],[Article Commande]],'Catégorie des articles'!A:D,4,0)</f>
        <v>MIX LEGUMES</v>
      </c>
      <c r="G1482" s="38">
        <v>202210</v>
      </c>
      <c r="H1482" s="37" t="str">
        <f>Commandes[[#This Row],[Num CDE]]&amp;Commandes[[#This Row],[AnnéeMois]]</f>
        <v>143388723202210</v>
      </c>
      <c r="I1482" t="str">
        <f>Commandes[[#This Row],[AnnéeMois]]&amp;Commandes[[#This Row],[Famille de Produit]]</f>
        <v>202210MIX LEGUMES</v>
      </c>
      <c r="J1482" s="38">
        <v>202210</v>
      </c>
    </row>
    <row r="1483" spans="1:10" ht="12" customHeight="1" x14ac:dyDescent="0.25">
      <c r="A1483" s="6">
        <v>44844</v>
      </c>
      <c r="B1483" s="7">
        <v>143388723</v>
      </c>
      <c r="C1483" s="3">
        <v>5540246192571</v>
      </c>
      <c r="D1483" s="6">
        <v>44852</v>
      </c>
      <c r="E1483" s="8">
        <v>1337</v>
      </c>
      <c r="F1483" s="30" t="str">
        <f>VLOOKUP(Commandes[[#This Row],[Article Commande]],'Catégorie des articles'!A:D,4,0)</f>
        <v>MIX LEGUMES</v>
      </c>
      <c r="G1483" s="38">
        <v>202210</v>
      </c>
      <c r="H1483" s="37" t="str">
        <f>Commandes[[#This Row],[Num CDE]]&amp;Commandes[[#This Row],[AnnéeMois]]</f>
        <v>143388723202210</v>
      </c>
      <c r="I1483" t="str">
        <f>Commandes[[#This Row],[AnnéeMois]]&amp;Commandes[[#This Row],[Famille de Produit]]</f>
        <v>202210MIX LEGUMES</v>
      </c>
      <c r="J1483" s="38">
        <v>202210</v>
      </c>
    </row>
    <row r="1484" spans="1:10" ht="12" customHeight="1" x14ac:dyDescent="0.25">
      <c r="A1484" s="9">
        <v>44844</v>
      </c>
      <c r="B1484" s="10">
        <v>143388726</v>
      </c>
      <c r="C1484" s="3">
        <v>5540246180522</v>
      </c>
      <c r="D1484" s="9">
        <v>44857</v>
      </c>
      <c r="E1484" s="11">
        <v>1225</v>
      </c>
      <c r="F1484" s="30" t="str">
        <f>VLOOKUP(Commandes[[#This Row],[Article Commande]],'Catégorie des articles'!A:D,4,0)</f>
        <v>BOULANGERIE</v>
      </c>
      <c r="G1484" s="38">
        <v>202210</v>
      </c>
      <c r="H1484" s="37" t="str">
        <f>Commandes[[#This Row],[Num CDE]]&amp;Commandes[[#This Row],[AnnéeMois]]</f>
        <v>143388726202210</v>
      </c>
      <c r="I1484" t="str">
        <f>Commandes[[#This Row],[AnnéeMois]]&amp;Commandes[[#This Row],[Famille de Produit]]</f>
        <v>202210BOULANGERIE</v>
      </c>
      <c r="J1484" s="38">
        <v>202210</v>
      </c>
    </row>
    <row r="1485" spans="1:10" ht="12" customHeight="1" x14ac:dyDescent="0.25">
      <c r="A1485" s="6">
        <v>44844</v>
      </c>
      <c r="B1485" s="7">
        <v>143388727</v>
      </c>
      <c r="C1485" s="3">
        <v>5540246177376</v>
      </c>
      <c r="D1485" s="6">
        <v>44859</v>
      </c>
      <c r="E1485" s="8">
        <v>1253</v>
      </c>
      <c r="F1485" s="30" t="str">
        <f>VLOOKUP(Commandes[[#This Row],[Article Commande]],'Catégorie des articles'!A:D,4,0)</f>
        <v>BOULANGERIE</v>
      </c>
      <c r="G1485" s="38">
        <v>202210</v>
      </c>
      <c r="H1485" s="37" t="str">
        <f>Commandes[[#This Row],[Num CDE]]&amp;Commandes[[#This Row],[AnnéeMois]]</f>
        <v>143388727202210</v>
      </c>
      <c r="I1485" t="str">
        <f>Commandes[[#This Row],[AnnéeMois]]&amp;Commandes[[#This Row],[Famille de Produit]]</f>
        <v>202210BOULANGERIE</v>
      </c>
      <c r="J1485" s="38">
        <v>202210</v>
      </c>
    </row>
    <row r="1486" spans="1:10" ht="12" customHeight="1" x14ac:dyDescent="0.25">
      <c r="A1486" s="9">
        <v>44844</v>
      </c>
      <c r="B1486" s="10">
        <v>143388728</v>
      </c>
      <c r="C1486" s="3">
        <v>5540246191596</v>
      </c>
      <c r="D1486" s="9">
        <v>44853</v>
      </c>
      <c r="E1486" s="11">
        <v>297</v>
      </c>
      <c r="F1486" s="30" t="str">
        <f>VLOOKUP(Commandes[[#This Row],[Article Commande]],'Catégorie des articles'!A:D,4,0)</f>
        <v>BOULANGERIE</v>
      </c>
      <c r="G1486" s="38">
        <v>202210</v>
      </c>
      <c r="H1486" s="37" t="str">
        <f>Commandes[[#This Row],[Num CDE]]&amp;Commandes[[#This Row],[AnnéeMois]]</f>
        <v>143388728202210</v>
      </c>
      <c r="I1486" t="str">
        <f>Commandes[[#This Row],[AnnéeMois]]&amp;Commandes[[#This Row],[Famille de Produit]]</f>
        <v>202210BOULANGERIE</v>
      </c>
      <c r="J1486" s="38">
        <v>202210</v>
      </c>
    </row>
    <row r="1487" spans="1:10" ht="12" customHeight="1" x14ac:dyDescent="0.25">
      <c r="A1487" s="9">
        <v>44844</v>
      </c>
      <c r="B1487" s="10">
        <v>143388739</v>
      </c>
      <c r="C1487" s="3">
        <v>5540246192571</v>
      </c>
      <c r="D1487" s="9">
        <v>44847</v>
      </c>
      <c r="E1487" s="11">
        <v>669</v>
      </c>
      <c r="F1487" s="30" t="str">
        <f>VLOOKUP(Commandes[[#This Row],[Article Commande]],'Catégorie des articles'!A:D,4,0)</f>
        <v>MIX LEGUMES</v>
      </c>
      <c r="G1487" s="38">
        <v>202210</v>
      </c>
      <c r="H1487" s="37" t="str">
        <f>Commandes[[#This Row],[Num CDE]]&amp;Commandes[[#This Row],[AnnéeMois]]</f>
        <v>143388739202210</v>
      </c>
      <c r="I1487" t="str">
        <f>Commandes[[#This Row],[AnnéeMois]]&amp;Commandes[[#This Row],[Famille de Produit]]</f>
        <v>202210MIX LEGUMES</v>
      </c>
      <c r="J1487" s="38">
        <v>202210</v>
      </c>
    </row>
    <row r="1488" spans="1:10" ht="12" customHeight="1" x14ac:dyDescent="0.25">
      <c r="A1488" s="6">
        <v>44844</v>
      </c>
      <c r="B1488" s="7">
        <v>143388744</v>
      </c>
      <c r="C1488" s="3">
        <v>5540246194632</v>
      </c>
      <c r="D1488" s="6">
        <v>44854</v>
      </c>
      <c r="E1488" s="8">
        <v>1170</v>
      </c>
      <c r="F1488" s="30" t="str">
        <f>VLOOKUP(Commandes[[#This Row],[Article Commande]],'Catégorie des articles'!A:D,4,0)</f>
        <v>BOULANGERIE</v>
      </c>
      <c r="G1488" s="38">
        <v>202210</v>
      </c>
      <c r="H1488" s="37" t="str">
        <f>Commandes[[#This Row],[Num CDE]]&amp;Commandes[[#This Row],[AnnéeMois]]</f>
        <v>143388744202210</v>
      </c>
      <c r="I1488" t="str">
        <f>Commandes[[#This Row],[AnnéeMois]]&amp;Commandes[[#This Row],[Famille de Produit]]</f>
        <v>202210BOULANGERIE</v>
      </c>
      <c r="J1488" s="38">
        <v>202210</v>
      </c>
    </row>
    <row r="1489" spans="1:10" ht="12" customHeight="1" x14ac:dyDescent="0.25">
      <c r="A1489" s="9">
        <v>44844</v>
      </c>
      <c r="B1489" s="10">
        <v>143388744</v>
      </c>
      <c r="C1489" s="3">
        <v>5540246195250</v>
      </c>
      <c r="D1489" s="9">
        <v>44854</v>
      </c>
      <c r="E1489" s="11">
        <v>168</v>
      </c>
      <c r="F1489" s="30" t="str">
        <f>VLOOKUP(Commandes[[#This Row],[Article Commande]],'Catégorie des articles'!A:D,4,0)</f>
        <v>BOULANGERIE</v>
      </c>
      <c r="G1489" s="38">
        <v>202210</v>
      </c>
      <c r="H1489" s="37" t="str">
        <f>Commandes[[#This Row],[Num CDE]]&amp;Commandes[[#This Row],[AnnéeMois]]</f>
        <v>143388744202210</v>
      </c>
      <c r="I1489" t="str">
        <f>Commandes[[#This Row],[AnnéeMois]]&amp;Commandes[[#This Row],[Famille de Produit]]</f>
        <v>202210BOULANGERIE</v>
      </c>
      <c r="J1489" s="38">
        <v>202210</v>
      </c>
    </row>
    <row r="1490" spans="1:10" ht="12" customHeight="1" x14ac:dyDescent="0.25">
      <c r="A1490" s="6">
        <v>44844</v>
      </c>
      <c r="B1490" s="7">
        <v>143388748</v>
      </c>
      <c r="C1490" s="3">
        <v>5540246173906</v>
      </c>
      <c r="D1490" s="6">
        <v>44853</v>
      </c>
      <c r="E1490" s="8">
        <v>3267</v>
      </c>
      <c r="F1490" s="30" t="str">
        <f>VLOOKUP(Commandes[[#This Row],[Article Commande]],'Catégorie des articles'!A:D,4,0)</f>
        <v>VOLAILLE</v>
      </c>
      <c r="G1490" s="38">
        <v>202210</v>
      </c>
      <c r="H1490" s="37" t="str">
        <f>Commandes[[#This Row],[Num CDE]]&amp;Commandes[[#This Row],[AnnéeMois]]</f>
        <v>143388748202210</v>
      </c>
      <c r="I1490" t="str">
        <f>Commandes[[#This Row],[AnnéeMois]]&amp;Commandes[[#This Row],[Famille de Produit]]</f>
        <v>202210VOLAILLE</v>
      </c>
      <c r="J1490" s="38">
        <v>202210</v>
      </c>
    </row>
    <row r="1491" spans="1:10" ht="12" customHeight="1" x14ac:dyDescent="0.25">
      <c r="A1491" s="9">
        <v>44844</v>
      </c>
      <c r="B1491" s="10">
        <v>143388748</v>
      </c>
      <c r="C1491" s="3">
        <v>5540246181016</v>
      </c>
      <c r="D1491" s="9">
        <v>44853</v>
      </c>
      <c r="E1491" s="11">
        <v>9800</v>
      </c>
      <c r="F1491" s="30" t="str">
        <f>VLOOKUP(Commandes[[#This Row],[Article Commande]],'Catégorie des articles'!A:D,4,0)</f>
        <v>VOLAILLE</v>
      </c>
      <c r="G1491" s="38">
        <v>202210</v>
      </c>
      <c r="H1491" s="37" t="str">
        <f>Commandes[[#This Row],[Num CDE]]&amp;Commandes[[#This Row],[AnnéeMois]]</f>
        <v>143388748202210</v>
      </c>
      <c r="I1491" t="str">
        <f>Commandes[[#This Row],[AnnéeMois]]&amp;Commandes[[#This Row],[Famille de Produit]]</f>
        <v>202210VOLAILLE</v>
      </c>
      <c r="J1491" s="38">
        <v>202210</v>
      </c>
    </row>
    <row r="1492" spans="1:10" ht="12" customHeight="1" x14ac:dyDescent="0.25">
      <c r="A1492" s="6">
        <v>44844</v>
      </c>
      <c r="B1492" s="7">
        <v>143388753</v>
      </c>
      <c r="C1492" s="3">
        <v>5540246188224</v>
      </c>
      <c r="D1492" s="6">
        <v>44853</v>
      </c>
      <c r="E1492" s="8">
        <v>3620</v>
      </c>
      <c r="F1492" s="30" t="str">
        <f>VLOOKUP(Commandes[[#This Row],[Article Commande]],'Catégorie des articles'!A:D,4,0)</f>
        <v>VOLAILLE</v>
      </c>
      <c r="G1492" s="38">
        <v>202210</v>
      </c>
      <c r="H1492" s="37" t="str">
        <f>Commandes[[#This Row],[Num CDE]]&amp;Commandes[[#This Row],[AnnéeMois]]</f>
        <v>143388753202210</v>
      </c>
      <c r="I1492" t="str">
        <f>Commandes[[#This Row],[AnnéeMois]]&amp;Commandes[[#This Row],[Famille de Produit]]</f>
        <v>202210VOLAILLE</v>
      </c>
      <c r="J1492" s="38">
        <v>202210</v>
      </c>
    </row>
    <row r="1493" spans="1:10" ht="12" customHeight="1" x14ac:dyDescent="0.25">
      <c r="A1493" s="9">
        <v>44845</v>
      </c>
      <c r="B1493" s="10">
        <v>143388760</v>
      </c>
      <c r="C1493" s="3">
        <v>5540246171933</v>
      </c>
      <c r="D1493" s="9">
        <v>44847</v>
      </c>
      <c r="E1493" s="11">
        <v>1114</v>
      </c>
      <c r="F1493" s="30" t="str">
        <f>VLOOKUP(Commandes[[#This Row],[Article Commande]],'Catégorie des articles'!A:D,4,0)</f>
        <v>CREMERIE</v>
      </c>
      <c r="G1493" s="38">
        <v>202210</v>
      </c>
      <c r="H1493" s="37" t="str">
        <f>Commandes[[#This Row],[Num CDE]]&amp;Commandes[[#This Row],[AnnéeMois]]</f>
        <v>143388760202210</v>
      </c>
      <c r="I1493" t="str">
        <f>Commandes[[#This Row],[AnnéeMois]]&amp;Commandes[[#This Row],[Famille de Produit]]</f>
        <v>202210CREMERIE</v>
      </c>
      <c r="J1493" s="38">
        <v>202210</v>
      </c>
    </row>
    <row r="1494" spans="1:10" ht="12" customHeight="1" x14ac:dyDescent="0.25">
      <c r="A1494" s="6">
        <v>44845</v>
      </c>
      <c r="B1494" s="7">
        <v>143388760</v>
      </c>
      <c r="C1494" s="3">
        <v>5540246176294</v>
      </c>
      <c r="D1494" s="6">
        <v>44847</v>
      </c>
      <c r="E1494" s="8">
        <v>2970</v>
      </c>
      <c r="F1494" s="30" t="str">
        <f>VLOOKUP(Commandes[[#This Row],[Article Commande]],'Catégorie des articles'!A:D,4,0)</f>
        <v>CREMERIE</v>
      </c>
      <c r="G1494" s="38">
        <v>202210</v>
      </c>
      <c r="H1494" s="37" t="str">
        <f>Commandes[[#This Row],[Num CDE]]&amp;Commandes[[#This Row],[AnnéeMois]]</f>
        <v>143388760202210</v>
      </c>
      <c r="I1494" t="str">
        <f>Commandes[[#This Row],[AnnéeMois]]&amp;Commandes[[#This Row],[Famille de Produit]]</f>
        <v>202210CREMERIE</v>
      </c>
      <c r="J1494" s="38">
        <v>202210</v>
      </c>
    </row>
    <row r="1495" spans="1:10" ht="12" customHeight="1" x14ac:dyDescent="0.25">
      <c r="A1495" s="9">
        <v>44845</v>
      </c>
      <c r="B1495" s="10">
        <v>143388760</v>
      </c>
      <c r="C1495" s="3">
        <v>5540246176295</v>
      </c>
      <c r="D1495" s="9">
        <v>44847</v>
      </c>
      <c r="E1495" s="11">
        <v>11136</v>
      </c>
      <c r="F1495" s="30" t="str">
        <f>VLOOKUP(Commandes[[#This Row],[Article Commande]],'Catégorie des articles'!A:D,4,0)</f>
        <v>CREMERIE</v>
      </c>
      <c r="G1495" s="38">
        <v>202210</v>
      </c>
      <c r="H1495" s="37" t="str">
        <f>Commandes[[#This Row],[Num CDE]]&amp;Commandes[[#This Row],[AnnéeMois]]</f>
        <v>143388760202210</v>
      </c>
      <c r="I1495" t="str">
        <f>Commandes[[#This Row],[AnnéeMois]]&amp;Commandes[[#This Row],[Famille de Produit]]</f>
        <v>202210CREMERIE</v>
      </c>
      <c r="J1495" s="38">
        <v>202210</v>
      </c>
    </row>
    <row r="1496" spans="1:10" ht="12" customHeight="1" x14ac:dyDescent="0.25">
      <c r="A1496" s="9">
        <v>44845</v>
      </c>
      <c r="B1496" s="10">
        <v>143388760</v>
      </c>
      <c r="C1496" s="3">
        <v>5540246187987</v>
      </c>
      <c r="D1496" s="9">
        <v>44847</v>
      </c>
      <c r="E1496" s="11">
        <v>8909</v>
      </c>
      <c r="F1496" s="30" t="str">
        <f>VLOOKUP(Commandes[[#This Row],[Article Commande]],'Catégorie des articles'!A:D,4,0)</f>
        <v>CREMERIE</v>
      </c>
      <c r="G1496" s="38">
        <v>202210</v>
      </c>
      <c r="H1496" s="37" t="str">
        <f>Commandes[[#This Row],[Num CDE]]&amp;Commandes[[#This Row],[AnnéeMois]]</f>
        <v>143388760202210</v>
      </c>
      <c r="I1496" t="str">
        <f>Commandes[[#This Row],[AnnéeMois]]&amp;Commandes[[#This Row],[Famille de Produit]]</f>
        <v>202210CREMERIE</v>
      </c>
      <c r="J1496" s="38">
        <v>202210</v>
      </c>
    </row>
    <row r="1497" spans="1:10" ht="12" customHeight="1" x14ac:dyDescent="0.25">
      <c r="A1497" s="6">
        <v>44845</v>
      </c>
      <c r="B1497" s="7">
        <v>143388760</v>
      </c>
      <c r="C1497" s="3">
        <v>5540246188200</v>
      </c>
      <c r="D1497" s="6">
        <v>44847</v>
      </c>
      <c r="E1497" s="8">
        <v>2228</v>
      </c>
      <c r="F1497" s="30" t="str">
        <f>VLOOKUP(Commandes[[#This Row],[Article Commande]],'Catégorie des articles'!A:D,4,0)</f>
        <v>CREMERIE</v>
      </c>
      <c r="G1497" s="38">
        <v>202210</v>
      </c>
      <c r="H1497" s="37" t="str">
        <f>Commandes[[#This Row],[Num CDE]]&amp;Commandes[[#This Row],[AnnéeMois]]</f>
        <v>143388760202210</v>
      </c>
      <c r="I1497" t="str">
        <f>Commandes[[#This Row],[AnnéeMois]]&amp;Commandes[[#This Row],[Famille de Produit]]</f>
        <v>202210CREMERIE</v>
      </c>
      <c r="J1497" s="38">
        <v>202210</v>
      </c>
    </row>
    <row r="1498" spans="1:10" ht="12" customHeight="1" x14ac:dyDescent="0.25">
      <c r="A1498" s="6">
        <v>44845</v>
      </c>
      <c r="B1498" s="7">
        <v>143388762</v>
      </c>
      <c r="C1498" s="3">
        <v>5540246172978</v>
      </c>
      <c r="D1498" s="6">
        <v>44847</v>
      </c>
      <c r="E1498" s="8">
        <v>2506</v>
      </c>
      <c r="F1498" s="30" t="str">
        <f>VLOOKUP(Commandes[[#This Row],[Article Commande]],'Catégorie des articles'!A:D,4,0)</f>
        <v>CREMERIE</v>
      </c>
      <c r="G1498" s="38">
        <v>202210</v>
      </c>
      <c r="H1498" s="37" t="str">
        <f>Commandes[[#This Row],[Num CDE]]&amp;Commandes[[#This Row],[AnnéeMois]]</f>
        <v>143388762202210</v>
      </c>
      <c r="I1498" t="str">
        <f>Commandes[[#This Row],[AnnéeMois]]&amp;Commandes[[#This Row],[Famille de Produit]]</f>
        <v>202210CREMERIE</v>
      </c>
      <c r="J1498" s="38">
        <v>202210</v>
      </c>
    </row>
    <row r="1499" spans="1:10" ht="12" customHeight="1" x14ac:dyDescent="0.25">
      <c r="A1499" s="9">
        <v>44845</v>
      </c>
      <c r="B1499" s="10">
        <v>143388762</v>
      </c>
      <c r="C1499" s="3">
        <v>5540246174174</v>
      </c>
      <c r="D1499" s="9">
        <v>44847</v>
      </c>
      <c r="E1499" s="11">
        <v>232</v>
      </c>
      <c r="F1499" s="30" t="str">
        <f>VLOOKUP(Commandes[[#This Row],[Article Commande]],'Catégorie des articles'!A:D,4,0)</f>
        <v>CREMERIE</v>
      </c>
      <c r="G1499" s="38">
        <v>202210</v>
      </c>
      <c r="H1499" s="37" t="str">
        <f>Commandes[[#This Row],[Num CDE]]&amp;Commandes[[#This Row],[AnnéeMois]]</f>
        <v>143388762202210</v>
      </c>
      <c r="I1499" t="str">
        <f>Commandes[[#This Row],[AnnéeMois]]&amp;Commandes[[#This Row],[Famille de Produit]]</f>
        <v>202210CREMERIE</v>
      </c>
      <c r="J1499" s="38">
        <v>202210</v>
      </c>
    </row>
    <row r="1500" spans="1:10" ht="12" customHeight="1" x14ac:dyDescent="0.25">
      <c r="A1500" s="9">
        <v>44845</v>
      </c>
      <c r="B1500" s="10">
        <v>143388762</v>
      </c>
      <c r="C1500" s="3">
        <v>5540246176699</v>
      </c>
      <c r="D1500" s="9">
        <v>44847</v>
      </c>
      <c r="E1500" s="11">
        <v>4176</v>
      </c>
      <c r="F1500" s="30" t="str">
        <f>VLOOKUP(Commandes[[#This Row],[Article Commande]],'Catégorie des articles'!A:D,4,0)</f>
        <v>CREMERIE</v>
      </c>
      <c r="G1500" s="38">
        <v>202210</v>
      </c>
      <c r="H1500" s="37" t="str">
        <f>Commandes[[#This Row],[Num CDE]]&amp;Commandes[[#This Row],[AnnéeMois]]</f>
        <v>143388762202210</v>
      </c>
      <c r="I1500" t="str">
        <f>Commandes[[#This Row],[AnnéeMois]]&amp;Commandes[[#This Row],[Famille de Produit]]</f>
        <v>202210CREMERIE</v>
      </c>
      <c r="J1500" s="38">
        <v>202210</v>
      </c>
    </row>
    <row r="1501" spans="1:10" ht="12" customHeight="1" x14ac:dyDescent="0.25">
      <c r="A1501" s="9">
        <v>44845</v>
      </c>
      <c r="B1501" s="10">
        <v>143388762</v>
      </c>
      <c r="C1501" s="3">
        <v>5540246188175</v>
      </c>
      <c r="D1501" s="9">
        <v>44847</v>
      </c>
      <c r="E1501" s="11">
        <v>464</v>
      </c>
      <c r="F1501" s="30" t="str">
        <f>VLOOKUP(Commandes[[#This Row],[Article Commande]],'Catégorie des articles'!A:D,4,0)</f>
        <v>CREMERIE</v>
      </c>
      <c r="G1501" s="38">
        <v>202210</v>
      </c>
      <c r="H1501" s="37" t="str">
        <f>Commandes[[#This Row],[Num CDE]]&amp;Commandes[[#This Row],[AnnéeMois]]</f>
        <v>143388762202210</v>
      </c>
      <c r="I1501" t="str">
        <f>Commandes[[#This Row],[AnnéeMois]]&amp;Commandes[[#This Row],[Famille de Produit]]</f>
        <v>202210CREMERIE</v>
      </c>
      <c r="J1501" s="38">
        <v>202210</v>
      </c>
    </row>
    <row r="1502" spans="1:10" ht="12" customHeight="1" x14ac:dyDescent="0.25">
      <c r="A1502" s="9">
        <v>44845</v>
      </c>
      <c r="B1502" s="10">
        <v>143388762</v>
      </c>
      <c r="C1502" s="3">
        <v>5540246192102</v>
      </c>
      <c r="D1502" s="9">
        <v>44847</v>
      </c>
      <c r="E1502" s="11">
        <v>4009</v>
      </c>
      <c r="F1502" s="30" t="str">
        <f>VLOOKUP(Commandes[[#This Row],[Article Commande]],'Catégorie des articles'!A:D,4,0)</f>
        <v>CREMERIE</v>
      </c>
      <c r="G1502" s="38">
        <v>202210</v>
      </c>
      <c r="H1502" s="37" t="str">
        <f>Commandes[[#This Row],[Num CDE]]&amp;Commandes[[#This Row],[AnnéeMois]]</f>
        <v>143388762202210</v>
      </c>
      <c r="I1502" t="str">
        <f>Commandes[[#This Row],[AnnéeMois]]&amp;Commandes[[#This Row],[Famille de Produit]]</f>
        <v>202210CREMERIE</v>
      </c>
      <c r="J1502" s="38">
        <v>202210</v>
      </c>
    </row>
    <row r="1503" spans="1:10" ht="12" customHeight="1" x14ac:dyDescent="0.25">
      <c r="A1503" s="6">
        <v>44845</v>
      </c>
      <c r="B1503" s="7">
        <v>143388800</v>
      </c>
      <c r="C1503" s="3">
        <v>5540246170256</v>
      </c>
      <c r="D1503" s="6">
        <v>44859</v>
      </c>
      <c r="E1503" s="8">
        <v>2822</v>
      </c>
      <c r="F1503" s="30" t="str">
        <f>VLOOKUP(Commandes[[#This Row],[Article Commande]],'Catégorie des articles'!A:D,4,0)</f>
        <v>BOULANGERIE</v>
      </c>
      <c r="G1503" s="38">
        <v>202210</v>
      </c>
      <c r="H1503" s="37" t="str">
        <f>Commandes[[#This Row],[Num CDE]]&amp;Commandes[[#This Row],[AnnéeMois]]</f>
        <v>143388800202210</v>
      </c>
      <c r="I1503" t="str">
        <f>Commandes[[#This Row],[AnnéeMois]]&amp;Commandes[[#This Row],[Famille de Produit]]</f>
        <v>202210BOULANGERIE</v>
      </c>
      <c r="J1503" s="38">
        <v>202210</v>
      </c>
    </row>
    <row r="1504" spans="1:10" ht="12" customHeight="1" x14ac:dyDescent="0.25">
      <c r="A1504" s="9">
        <v>44845</v>
      </c>
      <c r="B1504" s="10">
        <v>143388800</v>
      </c>
      <c r="C1504" s="3">
        <v>5540246171888</v>
      </c>
      <c r="D1504" s="9">
        <v>44859</v>
      </c>
      <c r="E1504" s="11">
        <v>780</v>
      </c>
      <c r="F1504" s="30" t="str">
        <f>VLOOKUP(Commandes[[#This Row],[Article Commande]],'Catégorie des articles'!A:D,4,0)</f>
        <v>BOULANGERIE</v>
      </c>
      <c r="G1504" s="38">
        <v>202210</v>
      </c>
      <c r="H1504" s="37" t="str">
        <f>Commandes[[#This Row],[Num CDE]]&amp;Commandes[[#This Row],[AnnéeMois]]</f>
        <v>143388800202210</v>
      </c>
      <c r="I1504" t="str">
        <f>Commandes[[#This Row],[AnnéeMois]]&amp;Commandes[[#This Row],[Famille de Produit]]</f>
        <v>202210BOULANGERIE</v>
      </c>
      <c r="J1504" s="38">
        <v>202210</v>
      </c>
    </row>
    <row r="1505" spans="1:10" ht="12" customHeight="1" x14ac:dyDescent="0.25">
      <c r="A1505" s="9">
        <v>44846</v>
      </c>
      <c r="B1505" s="10">
        <v>143388802</v>
      </c>
      <c r="C1505" s="3">
        <v>5540246171933</v>
      </c>
      <c r="D1505" s="9">
        <v>44851</v>
      </c>
      <c r="E1505" s="11">
        <v>1114</v>
      </c>
      <c r="F1505" s="30" t="str">
        <f>VLOOKUP(Commandes[[#This Row],[Article Commande]],'Catégorie des articles'!A:D,4,0)</f>
        <v>CREMERIE</v>
      </c>
      <c r="G1505" s="38">
        <v>202210</v>
      </c>
      <c r="H1505" s="37" t="str">
        <f>Commandes[[#This Row],[Num CDE]]&amp;Commandes[[#This Row],[AnnéeMois]]</f>
        <v>143388802202210</v>
      </c>
      <c r="I1505" t="str">
        <f>Commandes[[#This Row],[AnnéeMois]]&amp;Commandes[[#This Row],[Famille de Produit]]</f>
        <v>202210CREMERIE</v>
      </c>
      <c r="J1505" s="38">
        <v>202210</v>
      </c>
    </row>
    <row r="1506" spans="1:10" ht="12" customHeight="1" x14ac:dyDescent="0.25">
      <c r="A1506" s="9">
        <v>44846</v>
      </c>
      <c r="B1506" s="10">
        <v>143388802</v>
      </c>
      <c r="C1506" s="3">
        <v>5540246187987</v>
      </c>
      <c r="D1506" s="9">
        <v>44851</v>
      </c>
      <c r="E1506" s="11">
        <v>6682</v>
      </c>
      <c r="F1506" s="30" t="str">
        <f>VLOOKUP(Commandes[[#This Row],[Article Commande]],'Catégorie des articles'!A:D,4,0)</f>
        <v>CREMERIE</v>
      </c>
      <c r="G1506" s="38">
        <v>202210</v>
      </c>
      <c r="H1506" s="37" t="str">
        <f>Commandes[[#This Row],[Num CDE]]&amp;Commandes[[#This Row],[AnnéeMois]]</f>
        <v>143388802202210</v>
      </c>
      <c r="I1506" t="str">
        <f>Commandes[[#This Row],[AnnéeMois]]&amp;Commandes[[#This Row],[Famille de Produit]]</f>
        <v>202210CREMERIE</v>
      </c>
      <c r="J1506" s="38">
        <v>202210</v>
      </c>
    </row>
    <row r="1507" spans="1:10" ht="12" customHeight="1" x14ac:dyDescent="0.25">
      <c r="A1507" s="6">
        <v>44846</v>
      </c>
      <c r="B1507" s="7">
        <v>143388802</v>
      </c>
      <c r="C1507" s="3">
        <v>5540246188200</v>
      </c>
      <c r="D1507" s="6">
        <v>44851</v>
      </c>
      <c r="E1507" s="8">
        <v>743</v>
      </c>
      <c r="F1507" s="30" t="str">
        <f>VLOOKUP(Commandes[[#This Row],[Article Commande]],'Catégorie des articles'!A:D,4,0)</f>
        <v>CREMERIE</v>
      </c>
      <c r="G1507" s="38">
        <v>202210</v>
      </c>
      <c r="H1507" s="37" t="str">
        <f>Commandes[[#This Row],[Num CDE]]&amp;Commandes[[#This Row],[AnnéeMois]]</f>
        <v>143388802202210</v>
      </c>
      <c r="I1507" t="str">
        <f>Commandes[[#This Row],[AnnéeMois]]&amp;Commandes[[#This Row],[Famille de Produit]]</f>
        <v>202210CREMERIE</v>
      </c>
      <c r="J1507" s="38">
        <v>202210</v>
      </c>
    </row>
    <row r="1508" spans="1:10" ht="12" customHeight="1" x14ac:dyDescent="0.25">
      <c r="A1508" s="9">
        <v>44846</v>
      </c>
      <c r="B1508" s="10">
        <v>143388803</v>
      </c>
      <c r="C1508" s="3">
        <v>5540246172669</v>
      </c>
      <c r="D1508" s="9">
        <v>44851</v>
      </c>
      <c r="E1508" s="11">
        <v>418</v>
      </c>
      <c r="F1508" s="30" t="str">
        <f>VLOOKUP(Commandes[[#This Row],[Article Commande]],'Catégorie des articles'!A:D,4,0)</f>
        <v>CREMERIE</v>
      </c>
      <c r="G1508" s="38">
        <v>202210</v>
      </c>
      <c r="H1508" s="37" t="str">
        <f>Commandes[[#This Row],[Num CDE]]&amp;Commandes[[#This Row],[AnnéeMois]]</f>
        <v>143388803202210</v>
      </c>
      <c r="I1508" t="str">
        <f>Commandes[[#This Row],[AnnéeMois]]&amp;Commandes[[#This Row],[Famille de Produit]]</f>
        <v>202210CREMERIE</v>
      </c>
      <c r="J1508" s="38">
        <v>202210</v>
      </c>
    </row>
    <row r="1509" spans="1:10" ht="12" customHeight="1" x14ac:dyDescent="0.25">
      <c r="A1509" s="6">
        <v>44846</v>
      </c>
      <c r="B1509" s="7">
        <v>143388803</v>
      </c>
      <c r="C1509" s="3">
        <v>5540246172978</v>
      </c>
      <c r="D1509" s="6">
        <v>44851</v>
      </c>
      <c r="E1509" s="8">
        <v>1671</v>
      </c>
      <c r="F1509" s="30" t="str">
        <f>VLOOKUP(Commandes[[#This Row],[Article Commande]],'Catégorie des articles'!A:D,4,0)</f>
        <v>CREMERIE</v>
      </c>
      <c r="G1509" s="38">
        <v>202210</v>
      </c>
      <c r="H1509" s="37" t="str">
        <f>Commandes[[#This Row],[Num CDE]]&amp;Commandes[[#This Row],[AnnéeMois]]</f>
        <v>143388803202210</v>
      </c>
      <c r="I1509" t="str">
        <f>Commandes[[#This Row],[AnnéeMois]]&amp;Commandes[[#This Row],[Famille de Produit]]</f>
        <v>202210CREMERIE</v>
      </c>
      <c r="J1509" s="38">
        <v>202210</v>
      </c>
    </row>
    <row r="1510" spans="1:10" ht="12" customHeight="1" x14ac:dyDescent="0.25">
      <c r="A1510" s="9">
        <v>44846</v>
      </c>
      <c r="B1510" s="10">
        <v>143388803</v>
      </c>
      <c r="C1510" s="3">
        <v>5540246174174</v>
      </c>
      <c r="D1510" s="9">
        <v>44851</v>
      </c>
      <c r="E1510" s="11">
        <v>232</v>
      </c>
      <c r="F1510" s="30" t="str">
        <f>VLOOKUP(Commandes[[#This Row],[Article Commande]],'Catégorie des articles'!A:D,4,0)</f>
        <v>CREMERIE</v>
      </c>
      <c r="G1510" s="38">
        <v>202210</v>
      </c>
      <c r="H1510" s="37" t="str">
        <f>Commandes[[#This Row],[Num CDE]]&amp;Commandes[[#This Row],[AnnéeMois]]</f>
        <v>143388803202210</v>
      </c>
      <c r="I1510" t="str">
        <f>Commandes[[#This Row],[AnnéeMois]]&amp;Commandes[[#This Row],[Famille de Produit]]</f>
        <v>202210CREMERIE</v>
      </c>
      <c r="J1510" s="38">
        <v>202210</v>
      </c>
    </row>
    <row r="1511" spans="1:10" ht="12" customHeight="1" x14ac:dyDescent="0.25">
      <c r="A1511" s="9">
        <v>44846</v>
      </c>
      <c r="B1511" s="10">
        <v>143388803</v>
      </c>
      <c r="C1511" s="3">
        <v>5540246176699</v>
      </c>
      <c r="D1511" s="9">
        <v>44851</v>
      </c>
      <c r="E1511" s="11">
        <v>8352</v>
      </c>
      <c r="F1511" s="30" t="str">
        <f>VLOOKUP(Commandes[[#This Row],[Article Commande]],'Catégorie des articles'!A:D,4,0)</f>
        <v>CREMERIE</v>
      </c>
      <c r="G1511" s="38">
        <v>202210</v>
      </c>
      <c r="H1511" s="37" t="str">
        <f>Commandes[[#This Row],[Num CDE]]&amp;Commandes[[#This Row],[AnnéeMois]]</f>
        <v>143388803202210</v>
      </c>
      <c r="I1511" t="str">
        <f>Commandes[[#This Row],[AnnéeMois]]&amp;Commandes[[#This Row],[Famille de Produit]]</f>
        <v>202210CREMERIE</v>
      </c>
      <c r="J1511" s="38">
        <v>202210</v>
      </c>
    </row>
    <row r="1512" spans="1:10" ht="12" customHeight="1" x14ac:dyDescent="0.25">
      <c r="A1512" s="9">
        <v>44846</v>
      </c>
      <c r="B1512" s="10">
        <v>143388803</v>
      </c>
      <c r="C1512" s="3">
        <v>5540246192102</v>
      </c>
      <c r="D1512" s="9">
        <v>44851</v>
      </c>
      <c r="E1512" s="11">
        <v>2005</v>
      </c>
      <c r="F1512" s="30" t="str">
        <f>VLOOKUP(Commandes[[#This Row],[Article Commande]],'Catégorie des articles'!A:D,4,0)</f>
        <v>CREMERIE</v>
      </c>
      <c r="G1512" s="38">
        <v>202210</v>
      </c>
      <c r="H1512" s="37" t="str">
        <f>Commandes[[#This Row],[Num CDE]]&amp;Commandes[[#This Row],[AnnéeMois]]</f>
        <v>143388803202210</v>
      </c>
      <c r="I1512" t="str">
        <f>Commandes[[#This Row],[AnnéeMois]]&amp;Commandes[[#This Row],[Famille de Produit]]</f>
        <v>202210CREMERIE</v>
      </c>
      <c r="J1512" s="38">
        <v>202210</v>
      </c>
    </row>
    <row r="1513" spans="1:10" ht="12" customHeight="1" x14ac:dyDescent="0.25">
      <c r="A1513" s="6">
        <v>44846</v>
      </c>
      <c r="B1513" s="7">
        <v>143388806</v>
      </c>
      <c r="C1513" s="3">
        <v>5540246173472</v>
      </c>
      <c r="D1513" s="6">
        <v>44854</v>
      </c>
      <c r="E1513" s="8">
        <v>418</v>
      </c>
      <c r="F1513" s="30" t="str">
        <f>VLOOKUP(Commandes[[#This Row],[Article Commande]],'Catégorie des articles'!A:D,4,0)</f>
        <v>CREMERIE</v>
      </c>
      <c r="G1513" s="38">
        <v>202210</v>
      </c>
      <c r="H1513" s="37" t="str">
        <f>Commandes[[#This Row],[Num CDE]]&amp;Commandes[[#This Row],[AnnéeMois]]</f>
        <v>143388806202210</v>
      </c>
      <c r="I1513" t="str">
        <f>Commandes[[#This Row],[AnnéeMois]]&amp;Commandes[[#This Row],[Famille de Produit]]</f>
        <v>202210CREMERIE</v>
      </c>
      <c r="J1513" s="38">
        <v>202210</v>
      </c>
    </row>
    <row r="1514" spans="1:10" ht="12" customHeight="1" x14ac:dyDescent="0.25">
      <c r="A1514" s="9">
        <v>44846</v>
      </c>
      <c r="B1514" s="10">
        <v>143388806</v>
      </c>
      <c r="C1514" s="3">
        <v>5540246174095</v>
      </c>
      <c r="D1514" s="9">
        <v>44854</v>
      </c>
      <c r="E1514" s="11">
        <v>140</v>
      </c>
      <c r="F1514" s="30" t="str">
        <f>VLOOKUP(Commandes[[#This Row],[Article Commande]],'Catégorie des articles'!A:D,4,0)</f>
        <v>CREMERIE</v>
      </c>
      <c r="G1514" s="38">
        <v>202210</v>
      </c>
      <c r="H1514" s="37" t="str">
        <f>Commandes[[#This Row],[Num CDE]]&amp;Commandes[[#This Row],[AnnéeMois]]</f>
        <v>143388806202210</v>
      </c>
      <c r="I1514" t="str">
        <f>Commandes[[#This Row],[AnnéeMois]]&amp;Commandes[[#This Row],[Famille de Produit]]</f>
        <v>202210CREMERIE</v>
      </c>
      <c r="J1514" s="38">
        <v>202210</v>
      </c>
    </row>
    <row r="1515" spans="1:10" ht="12" customHeight="1" x14ac:dyDescent="0.25">
      <c r="A1515" s="6">
        <v>44846</v>
      </c>
      <c r="B1515" s="7">
        <v>143388806</v>
      </c>
      <c r="C1515" s="3">
        <v>5540246175047</v>
      </c>
      <c r="D1515" s="6">
        <v>44854</v>
      </c>
      <c r="E1515" s="8">
        <v>279</v>
      </c>
      <c r="F1515" s="30" t="str">
        <f>VLOOKUP(Commandes[[#This Row],[Article Commande]],'Catégorie des articles'!A:D,4,0)</f>
        <v>CREMERIE</v>
      </c>
      <c r="G1515" s="38">
        <v>202210</v>
      </c>
      <c r="H1515" s="37" t="str">
        <f>Commandes[[#This Row],[Num CDE]]&amp;Commandes[[#This Row],[AnnéeMois]]</f>
        <v>143388806202210</v>
      </c>
      <c r="I1515" t="str">
        <f>Commandes[[#This Row],[AnnéeMois]]&amp;Commandes[[#This Row],[Famille de Produit]]</f>
        <v>202210CREMERIE</v>
      </c>
      <c r="J1515" s="38">
        <v>202210</v>
      </c>
    </row>
    <row r="1516" spans="1:10" ht="12" customHeight="1" x14ac:dyDescent="0.25">
      <c r="A1516" s="9">
        <v>44846</v>
      </c>
      <c r="B1516" s="10">
        <v>143388806</v>
      </c>
      <c r="C1516" s="3">
        <v>5540246175049</v>
      </c>
      <c r="D1516" s="9">
        <v>44854</v>
      </c>
      <c r="E1516" s="11">
        <v>1114</v>
      </c>
      <c r="F1516" s="30" t="str">
        <f>VLOOKUP(Commandes[[#This Row],[Article Commande]],'Catégorie des articles'!A:D,4,0)</f>
        <v>CREMERIE</v>
      </c>
      <c r="G1516" s="38">
        <v>202210</v>
      </c>
      <c r="H1516" s="37" t="str">
        <f>Commandes[[#This Row],[Num CDE]]&amp;Commandes[[#This Row],[AnnéeMois]]</f>
        <v>143388806202210</v>
      </c>
      <c r="I1516" t="str">
        <f>Commandes[[#This Row],[AnnéeMois]]&amp;Commandes[[#This Row],[Famille de Produit]]</f>
        <v>202210CREMERIE</v>
      </c>
      <c r="J1516" s="38">
        <v>202210</v>
      </c>
    </row>
    <row r="1517" spans="1:10" ht="12" customHeight="1" x14ac:dyDescent="0.25">
      <c r="A1517" s="6">
        <v>44846</v>
      </c>
      <c r="B1517" s="7">
        <v>143388806</v>
      </c>
      <c r="C1517" s="3">
        <v>5540246175050</v>
      </c>
      <c r="D1517" s="6">
        <v>44854</v>
      </c>
      <c r="E1517" s="8">
        <v>836</v>
      </c>
      <c r="F1517" s="30" t="str">
        <f>VLOOKUP(Commandes[[#This Row],[Article Commande]],'Catégorie des articles'!A:D,4,0)</f>
        <v>CREMERIE</v>
      </c>
      <c r="G1517" s="38">
        <v>202210</v>
      </c>
      <c r="H1517" s="37" t="str">
        <f>Commandes[[#This Row],[Num CDE]]&amp;Commandes[[#This Row],[AnnéeMois]]</f>
        <v>143388806202210</v>
      </c>
      <c r="I1517" t="str">
        <f>Commandes[[#This Row],[AnnéeMois]]&amp;Commandes[[#This Row],[Famille de Produit]]</f>
        <v>202210CREMERIE</v>
      </c>
      <c r="J1517" s="38">
        <v>202210</v>
      </c>
    </row>
    <row r="1518" spans="1:10" ht="12" customHeight="1" x14ac:dyDescent="0.25">
      <c r="A1518" s="9">
        <v>44846</v>
      </c>
      <c r="B1518" s="10">
        <v>143388806</v>
      </c>
      <c r="C1518" s="3">
        <v>5540246190743</v>
      </c>
      <c r="D1518" s="9">
        <v>44854</v>
      </c>
      <c r="E1518" s="11">
        <v>279</v>
      </c>
      <c r="F1518" s="30" t="str">
        <f>VLOOKUP(Commandes[[#This Row],[Article Commande]],'Catégorie des articles'!A:D,4,0)</f>
        <v>CREMERIE</v>
      </c>
      <c r="G1518" s="38">
        <v>202210</v>
      </c>
      <c r="H1518" s="37" t="str">
        <f>Commandes[[#This Row],[Num CDE]]&amp;Commandes[[#This Row],[AnnéeMois]]</f>
        <v>143388806202210</v>
      </c>
      <c r="I1518" t="str">
        <f>Commandes[[#This Row],[AnnéeMois]]&amp;Commandes[[#This Row],[Famille de Produit]]</f>
        <v>202210CREMERIE</v>
      </c>
      <c r="J1518" s="38">
        <v>202210</v>
      </c>
    </row>
    <row r="1519" spans="1:10" ht="12" customHeight="1" x14ac:dyDescent="0.25">
      <c r="A1519" s="6">
        <v>44846</v>
      </c>
      <c r="B1519" s="7">
        <v>143388818</v>
      </c>
      <c r="C1519" s="3">
        <v>5540246195943</v>
      </c>
      <c r="D1519" s="6">
        <v>44857</v>
      </c>
      <c r="E1519" s="8">
        <v>928</v>
      </c>
      <c r="F1519" s="30" t="str">
        <f>VLOOKUP(Commandes[[#This Row],[Article Commande]],'Catégorie des articles'!A:D,4,0)</f>
        <v>CREMERIE</v>
      </c>
      <c r="G1519" s="38">
        <v>202210</v>
      </c>
      <c r="H1519" s="37" t="str">
        <f>Commandes[[#This Row],[Num CDE]]&amp;Commandes[[#This Row],[AnnéeMois]]</f>
        <v>143388818202210</v>
      </c>
      <c r="I1519" t="str">
        <f>Commandes[[#This Row],[AnnéeMois]]&amp;Commandes[[#This Row],[Famille de Produit]]</f>
        <v>202210CREMERIE</v>
      </c>
      <c r="J1519" s="38">
        <v>202210</v>
      </c>
    </row>
    <row r="1520" spans="1:10" ht="12" customHeight="1" x14ac:dyDescent="0.25">
      <c r="A1520" s="9">
        <v>44846</v>
      </c>
      <c r="B1520" s="10">
        <v>143388818</v>
      </c>
      <c r="C1520" s="3">
        <v>5540246195944</v>
      </c>
      <c r="D1520" s="9">
        <v>44857</v>
      </c>
      <c r="E1520" s="11">
        <v>928</v>
      </c>
      <c r="F1520" s="30" t="str">
        <f>VLOOKUP(Commandes[[#This Row],[Article Commande]],'Catégorie des articles'!A:D,4,0)</f>
        <v>CREMERIE</v>
      </c>
      <c r="G1520" s="38">
        <v>202210</v>
      </c>
      <c r="H1520" s="37" t="str">
        <f>Commandes[[#This Row],[Num CDE]]&amp;Commandes[[#This Row],[AnnéeMois]]</f>
        <v>143388818202210</v>
      </c>
      <c r="I1520" t="str">
        <f>Commandes[[#This Row],[AnnéeMois]]&amp;Commandes[[#This Row],[Famille de Produit]]</f>
        <v>202210CREMERIE</v>
      </c>
      <c r="J1520" s="38">
        <v>202210</v>
      </c>
    </row>
    <row r="1521" spans="1:10" ht="12" customHeight="1" x14ac:dyDescent="0.25">
      <c r="A1521" s="6">
        <v>44846</v>
      </c>
      <c r="B1521" s="7">
        <v>143388819</v>
      </c>
      <c r="C1521" s="3">
        <v>5540246195943</v>
      </c>
      <c r="D1521" s="6">
        <v>44873</v>
      </c>
      <c r="E1521" s="8">
        <v>1184</v>
      </c>
      <c r="F1521" s="30" t="str">
        <f>VLOOKUP(Commandes[[#This Row],[Article Commande]],'Catégorie des articles'!A:D,4,0)</f>
        <v>CREMERIE</v>
      </c>
      <c r="G1521" s="38">
        <v>202210</v>
      </c>
      <c r="H1521" s="37" t="str">
        <f>Commandes[[#This Row],[Num CDE]]&amp;Commandes[[#This Row],[AnnéeMois]]</f>
        <v>143388819202210</v>
      </c>
      <c r="I1521" t="str">
        <f>Commandes[[#This Row],[AnnéeMois]]&amp;Commandes[[#This Row],[Famille de Produit]]</f>
        <v>202210CREMERIE</v>
      </c>
      <c r="J1521" s="38">
        <v>202210</v>
      </c>
    </row>
    <row r="1522" spans="1:10" ht="12" customHeight="1" x14ac:dyDescent="0.25">
      <c r="A1522" s="9">
        <v>44846</v>
      </c>
      <c r="B1522" s="10">
        <v>143388819</v>
      </c>
      <c r="C1522" s="3">
        <v>5540246195944</v>
      </c>
      <c r="D1522" s="9">
        <v>44873</v>
      </c>
      <c r="E1522" s="11">
        <v>464</v>
      </c>
      <c r="F1522" s="30" t="str">
        <f>VLOOKUP(Commandes[[#This Row],[Article Commande]],'Catégorie des articles'!A:D,4,0)</f>
        <v>CREMERIE</v>
      </c>
      <c r="G1522" s="38">
        <v>202210</v>
      </c>
      <c r="H1522" s="37" t="str">
        <f>Commandes[[#This Row],[Num CDE]]&amp;Commandes[[#This Row],[AnnéeMois]]</f>
        <v>143388819202210</v>
      </c>
      <c r="I1522" t="str">
        <f>Commandes[[#This Row],[AnnéeMois]]&amp;Commandes[[#This Row],[Famille de Produit]]</f>
        <v>202210CREMERIE</v>
      </c>
      <c r="J1522" s="38">
        <v>202210</v>
      </c>
    </row>
    <row r="1523" spans="1:10" ht="12" customHeight="1" x14ac:dyDescent="0.25">
      <c r="A1523" s="9">
        <v>44846</v>
      </c>
      <c r="B1523" s="10">
        <v>143388821</v>
      </c>
      <c r="C1523" s="3">
        <v>5540246181061</v>
      </c>
      <c r="D1523" s="9">
        <v>44852</v>
      </c>
      <c r="E1523" s="11">
        <v>4410</v>
      </c>
      <c r="F1523" s="30" t="str">
        <f>VLOOKUP(Commandes[[#This Row],[Article Commande]],'Catégorie des articles'!A:D,4,0)</f>
        <v>VOLAILLE</v>
      </c>
      <c r="G1523" s="38">
        <v>202210</v>
      </c>
      <c r="H1523" s="37" t="str">
        <f>Commandes[[#This Row],[Num CDE]]&amp;Commandes[[#This Row],[AnnéeMois]]</f>
        <v>143388821202210</v>
      </c>
      <c r="I1523" t="str">
        <f>Commandes[[#This Row],[AnnéeMois]]&amp;Commandes[[#This Row],[Famille de Produit]]</f>
        <v>202210VOLAILLE</v>
      </c>
      <c r="J1523" s="38">
        <v>202210</v>
      </c>
    </row>
    <row r="1524" spans="1:10" ht="12" customHeight="1" x14ac:dyDescent="0.25">
      <c r="A1524" s="6">
        <v>44846</v>
      </c>
      <c r="B1524" s="7">
        <v>143388821</v>
      </c>
      <c r="C1524" s="3">
        <v>5540246183547</v>
      </c>
      <c r="D1524" s="6">
        <v>44852</v>
      </c>
      <c r="E1524" s="8">
        <v>6682</v>
      </c>
      <c r="F1524" s="30" t="str">
        <f>VLOOKUP(Commandes[[#This Row],[Article Commande]],'Catégorie des articles'!A:D,4,0)</f>
        <v>VOLAILLE</v>
      </c>
      <c r="G1524" s="38">
        <v>202210</v>
      </c>
      <c r="H1524" s="37" t="str">
        <f>Commandes[[#This Row],[Num CDE]]&amp;Commandes[[#This Row],[AnnéeMois]]</f>
        <v>143388821202210</v>
      </c>
      <c r="I1524" t="str">
        <f>Commandes[[#This Row],[AnnéeMois]]&amp;Commandes[[#This Row],[Famille de Produit]]</f>
        <v>202210VOLAILLE</v>
      </c>
      <c r="J1524" s="38">
        <v>202210</v>
      </c>
    </row>
    <row r="1525" spans="1:10" ht="12" customHeight="1" x14ac:dyDescent="0.25">
      <c r="A1525" s="9">
        <v>44846</v>
      </c>
      <c r="B1525" s="10">
        <v>143388821</v>
      </c>
      <c r="C1525" s="3">
        <v>5540246185278</v>
      </c>
      <c r="D1525" s="9">
        <v>44852</v>
      </c>
      <c r="E1525" s="11">
        <v>2239</v>
      </c>
      <c r="F1525" s="30" t="str">
        <f>VLOOKUP(Commandes[[#This Row],[Article Commande]],'Catégorie des articles'!A:D,4,0)</f>
        <v>VOLAILLE</v>
      </c>
      <c r="G1525" s="38">
        <v>202210</v>
      </c>
      <c r="H1525" s="37" t="str">
        <f>Commandes[[#This Row],[Num CDE]]&amp;Commandes[[#This Row],[AnnéeMois]]</f>
        <v>143388821202210</v>
      </c>
      <c r="I1525" t="str">
        <f>Commandes[[#This Row],[AnnéeMois]]&amp;Commandes[[#This Row],[Famille de Produit]]</f>
        <v>202210VOLAILLE</v>
      </c>
      <c r="J1525" s="38">
        <v>202210</v>
      </c>
    </row>
    <row r="1526" spans="1:10" ht="12" customHeight="1" x14ac:dyDescent="0.25">
      <c r="A1526" s="6">
        <v>44846</v>
      </c>
      <c r="B1526" s="7">
        <v>143388822</v>
      </c>
      <c r="C1526" s="3">
        <v>5540246193316</v>
      </c>
      <c r="D1526" s="6">
        <v>44873</v>
      </c>
      <c r="E1526" s="8">
        <v>335</v>
      </c>
      <c r="F1526" s="30" t="str">
        <f>VLOOKUP(Commandes[[#This Row],[Article Commande]],'Catégorie des articles'!A:D,4,0)</f>
        <v>BOULANGERIE</v>
      </c>
      <c r="G1526" s="38">
        <v>202210</v>
      </c>
      <c r="H1526" s="37" t="str">
        <f>Commandes[[#This Row],[Num CDE]]&amp;Commandes[[#This Row],[AnnéeMois]]</f>
        <v>143388822202210</v>
      </c>
      <c r="I1526" t="str">
        <f>Commandes[[#This Row],[AnnéeMois]]&amp;Commandes[[#This Row],[Famille de Produit]]</f>
        <v>202210BOULANGERIE</v>
      </c>
      <c r="J1526" s="38">
        <v>202210</v>
      </c>
    </row>
    <row r="1527" spans="1:10" ht="12" customHeight="1" x14ac:dyDescent="0.25">
      <c r="A1527" s="6">
        <v>44846</v>
      </c>
      <c r="B1527" s="7">
        <v>143388827</v>
      </c>
      <c r="C1527" s="3">
        <v>5540246177133</v>
      </c>
      <c r="D1527" s="6">
        <v>44854</v>
      </c>
      <c r="E1527" s="8">
        <v>6682</v>
      </c>
      <c r="F1527" s="30" t="str">
        <f>VLOOKUP(Commandes[[#This Row],[Article Commande]],'Catégorie des articles'!A:D,4,0)</f>
        <v>MIX LEGUMES</v>
      </c>
      <c r="G1527" s="38">
        <v>202210</v>
      </c>
      <c r="H1527" s="37" t="str">
        <f>Commandes[[#This Row],[Num CDE]]&amp;Commandes[[#This Row],[AnnéeMois]]</f>
        <v>143388827202210</v>
      </c>
      <c r="I1527" t="str">
        <f>Commandes[[#This Row],[AnnéeMois]]&amp;Commandes[[#This Row],[Famille de Produit]]</f>
        <v>202210MIX LEGUMES</v>
      </c>
      <c r="J1527" s="38">
        <v>202210</v>
      </c>
    </row>
    <row r="1528" spans="1:10" ht="12" customHeight="1" x14ac:dyDescent="0.25">
      <c r="A1528" s="9">
        <v>44846</v>
      </c>
      <c r="B1528" s="10">
        <v>143388827</v>
      </c>
      <c r="C1528" s="3">
        <v>5540246192148</v>
      </c>
      <c r="D1528" s="9">
        <v>44854</v>
      </c>
      <c r="E1528" s="11">
        <v>13920</v>
      </c>
      <c r="F1528" s="30" t="str">
        <f>VLOOKUP(Commandes[[#This Row],[Article Commande]],'Catégorie des articles'!A:D,4,0)</f>
        <v>MIX LEGUMES</v>
      </c>
      <c r="G1528" s="38">
        <v>202210</v>
      </c>
      <c r="H1528" s="37" t="str">
        <f>Commandes[[#This Row],[Num CDE]]&amp;Commandes[[#This Row],[AnnéeMois]]</f>
        <v>143388827202210</v>
      </c>
      <c r="I1528" t="str">
        <f>Commandes[[#This Row],[AnnéeMois]]&amp;Commandes[[#This Row],[Famille de Produit]]</f>
        <v>202210MIX LEGUMES</v>
      </c>
      <c r="J1528" s="38">
        <v>202210</v>
      </c>
    </row>
    <row r="1529" spans="1:10" ht="12" customHeight="1" x14ac:dyDescent="0.25">
      <c r="A1529" s="6">
        <v>44846</v>
      </c>
      <c r="B1529" s="7">
        <v>143388827</v>
      </c>
      <c r="C1529" s="3">
        <v>5540246192518</v>
      </c>
      <c r="D1529" s="6">
        <v>44854</v>
      </c>
      <c r="E1529" s="8">
        <v>4385</v>
      </c>
      <c r="F1529" s="30" t="str">
        <f>VLOOKUP(Commandes[[#This Row],[Article Commande]],'Catégorie des articles'!A:D,4,0)</f>
        <v>MIX LEGUMES</v>
      </c>
      <c r="G1529" s="38">
        <v>202210</v>
      </c>
      <c r="H1529" s="37" t="str">
        <f>Commandes[[#This Row],[Num CDE]]&amp;Commandes[[#This Row],[AnnéeMois]]</f>
        <v>143388827202210</v>
      </c>
      <c r="I1529" t="str">
        <f>Commandes[[#This Row],[AnnéeMois]]&amp;Commandes[[#This Row],[Famille de Produit]]</f>
        <v>202210MIX LEGUMES</v>
      </c>
      <c r="J1529" s="38">
        <v>202210</v>
      </c>
    </row>
    <row r="1530" spans="1:10" ht="12" customHeight="1" x14ac:dyDescent="0.25">
      <c r="A1530" s="6">
        <v>44846</v>
      </c>
      <c r="B1530" s="7">
        <v>143388828</v>
      </c>
      <c r="C1530" s="3">
        <v>5540246194632</v>
      </c>
      <c r="D1530" s="6">
        <v>44858</v>
      </c>
      <c r="E1530" s="8">
        <v>1671</v>
      </c>
      <c r="F1530" s="30" t="str">
        <f>VLOOKUP(Commandes[[#This Row],[Article Commande]],'Catégorie des articles'!A:D,4,0)</f>
        <v>BOULANGERIE</v>
      </c>
      <c r="G1530" s="38">
        <v>202210</v>
      </c>
      <c r="H1530" s="37" t="str">
        <f>Commandes[[#This Row],[Num CDE]]&amp;Commandes[[#This Row],[AnnéeMois]]</f>
        <v>143388828202210</v>
      </c>
      <c r="I1530" t="str">
        <f>Commandes[[#This Row],[AnnéeMois]]&amp;Commandes[[#This Row],[Famille de Produit]]</f>
        <v>202210BOULANGERIE</v>
      </c>
      <c r="J1530" s="38">
        <v>202210</v>
      </c>
    </row>
    <row r="1531" spans="1:10" ht="12" customHeight="1" x14ac:dyDescent="0.25">
      <c r="A1531" s="9">
        <v>44846</v>
      </c>
      <c r="B1531" s="10">
        <v>143388837</v>
      </c>
      <c r="C1531" s="3">
        <v>5540246183558</v>
      </c>
      <c r="D1531" s="9">
        <v>44861</v>
      </c>
      <c r="E1531" s="11">
        <v>2599</v>
      </c>
      <c r="F1531" s="30" t="str">
        <f>VLOOKUP(Commandes[[#This Row],[Article Commande]],'Catégorie des articles'!A:D,4,0)</f>
        <v>MIX LEGUMES</v>
      </c>
      <c r="G1531" s="38">
        <v>202210</v>
      </c>
      <c r="H1531" s="37" t="str">
        <f>Commandes[[#This Row],[Num CDE]]&amp;Commandes[[#This Row],[AnnéeMois]]</f>
        <v>143388837202210</v>
      </c>
      <c r="I1531" t="str">
        <f>Commandes[[#This Row],[AnnéeMois]]&amp;Commandes[[#This Row],[Famille de Produit]]</f>
        <v>202210MIX LEGUMES</v>
      </c>
      <c r="J1531" s="38">
        <v>202210</v>
      </c>
    </row>
    <row r="1532" spans="1:10" ht="12" customHeight="1" x14ac:dyDescent="0.25">
      <c r="A1532" s="6">
        <v>44846</v>
      </c>
      <c r="B1532" s="7">
        <v>143388837</v>
      </c>
      <c r="C1532" s="3">
        <v>5540246183560</v>
      </c>
      <c r="D1532" s="6">
        <v>44861</v>
      </c>
      <c r="E1532" s="8">
        <v>223</v>
      </c>
      <c r="F1532" s="30" t="str">
        <f>VLOOKUP(Commandes[[#This Row],[Article Commande]],'Catégorie des articles'!A:D,4,0)</f>
        <v>MIX LEGUMES</v>
      </c>
      <c r="G1532" s="38">
        <v>202210</v>
      </c>
      <c r="H1532" s="37" t="str">
        <f>Commandes[[#This Row],[Num CDE]]&amp;Commandes[[#This Row],[AnnéeMois]]</f>
        <v>143388837202210</v>
      </c>
      <c r="I1532" t="str">
        <f>Commandes[[#This Row],[AnnéeMois]]&amp;Commandes[[#This Row],[Famille de Produit]]</f>
        <v>202210MIX LEGUMES</v>
      </c>
      <c r="J1532" s="38">
        <v>202210</v>
      </c>
    </row>
    <row r="1533" spans="1:10" ht="12" customHeight="1" x14ac:dyDescent="0.25">
      <c r="A1533" s="9">
        <v>44846</v>
      </c>
      <c r="B1533" s="10">
        <v>143388837</v>
      </c>
      <c r="C1533" s="3">
        <v>5540246192209</v>
      </c>
      <c r="D1533" s="9">
        <v>44861</v>
      </c>
      <c r="E1533" s="11">
        <v>2228</v>
      </c>
      <c r="F1533" s="30" t="str">
        <f>VLOOKUP(Commandes[[#This Row],[Article Commande]],'Catégorie des articles'!A:D,4,0)</f>
        <v>MIX LEGUMES</v>
      </c>
      <c r="G1533" s="38">
        <v>202210</v>
      </c>
      <c r="H1533" s="37" t="str">
        <f>Commandes[[#This Row],[Num CDE]]&amp;Commandes[[#This Row],[AnnéeMois]]</f>
        <v>143388837202210</v>
      </c>
      <c r="I1533" t="str">
        <f>Commandes[[#This Row],[AnnéeMois]]&amp;Commandes[[#This Row],[Famille de Produit]]</f>
        <v>202210MIX LEGUMES</v>
      </c>
      <c r="J1533" s="38">
        <v>202210</v>
      </c>
    </row>
    <row r="1534" spans="1:10" ht="12" customHeight="1" x14ac:dyDescent="0.25">
      <c r="A1534" s="6">
        <v>44846</v>
      </c>
      <c r="B1534" s="7">
        <v>143388837</v>
      </c>
      <c r="C1534" s="3">
        <v>5540246192462</v>
      </c>
      <c r="D1534" s="6">
        <v>44861</v>
      </c>
      <c r="E1534" s="8">
        <v>1114</v>
      </c>
      <c r="F1534" s="30" t="str">
        <f>VLOOKUP(Commandes[[#This Row],[Article Commande]],'Catégorie des articles'!A:D,4,0)</f>
        <v>MIX LEGUMES</v>
      </c>
      <c r="G1534" s="38">
        <v>202210</v>
      </c>
      <c r="H1534" s="37" t="str">
        <f>Commandes[[#This Row],[Num CDE]]&amp;Commandes[[#This Row],[AnnéeMois]]</f>
        <v>143388837202210</v>
      </c>
      <c r="I1534" t="str">
        <f>Commandes[[#This Row],[AnnéeMois]]&amp;Commandes[[#This Row],[Famille de Produit]]</f>
        <v>202210MIX LEGUMES</v>
      </c>
      <c r="J1534" s="38">
        <v>202210</v>
      </c>
    </row>
    <row r="1535" spans="1:10" ht="12" customHeight="1" x14ac:dyDescent="0.25">
      <c r="A1535" s="9">
        <v>44846</v>
      </c>
      <c r="B1535" s="10">
        <v>143388837</v>
      </c>
      <c r="C1535" s="3">
        <v>5540246192831</v>
      </c>
      <c r="D1535" s="9">
        <v>44861</v>
      </c>
      <c r="E1535" s="11">
        <v>2599</v>
      </c>
      <c r="F1535" s="30" t="str">
        <f>VLOOKUP(Commandes[[#This Row],[Article Commande]],'Catégorie des articles'!A:D,4,0)</f>
        <v>MIX LEGUMES</v>
      </c>
      <c r="G1535" s="38">
        <v>202210</v>
      </c>
      <c r="H1535" s="37" t="str">
        <f>Commandes[[#This Row],[Num CDE]]&amp;Commandes[[#This Row],[AnnéeMois]]</f>
        <v>143388837202210</v>
      </c>
      <c r="I1535" t="str">
        <f>Commandes[[#This Row],[AnnéeMois]]&amp;Commandes[[#This Row],[Famille de Produit]]</f>
        <v>202210MIX LEGUMES</v>
      </c>
      <c r="J1535" s="38">
        <v>202210</v>
      </c>
    </row>
    <row r="1536" spans="1:10" ht="12" customHeight="1" x14ac:dyDescent="0.25">
      <c r="A1536" s="9">
        <v>44847</v>
      </c>
      <c r="B1536" s="10">
        <v>143388848</v>
      </c>
      <c r="C1536" s="3">
        <v>5540246172978</v>
      </c>
      <c r="D1536" s="9">
        <v>44852</v>
      </c>
      <c r="E1536" s="11">
        <v>1671</v>
      </c>
      <c r="F1536" s="30" t="str">
        <f>VLOOKUP(Commandes[[#This Row],[Article Commande]],'Catégorie des articles'!A:D,4,0)</f>
        <v>CREMERIE</v>
      </c>
      <c r="G1536" s="38">
        <v>202210</v>
      </c>
      <c r="H1536" s="37" t="str">
        <f>Commandes[[#This Row],[Num CDE]]&amp;Commandes[[#This Row],[AnnéeMois]]</f>
        <v>143388848202210</v>
      </c>
      <c r="I1536" t="str">
        <f>Commandes[[#This Row],[AnnéeMois]]&amp;Commandes[[#This Row],[Famille de Produit]]</f>
        <v>202210CREMERIE</v>
      </c>
      <c r="J1536" s="38">
        <v>202210</v>
      </c>
    </row>
    <row r="1537" spans="1:10" ht="12" customHeight="1" x14ac:dyDescent="0.25">
      <c r="A1537" s="6">
        <v>44847</v>
      </c>
      <c r="B1537" s="7">
        <v>143388848</v>
      </c>
      <c r="C1537" s="3">
        <v>5540246174174</v>
      </c>
      <c r="D1537" s="6">
        <v>44852</v>
      </c>
      <c r="E1537" s="8">
        <v>232</v>
      </c>
      <c r="F1537" s="30" t="str">
        <f>VLOOKUP(Commandes[[#This Row],[Article Commande]],'Catégorie des articles'!A:D,4,0)</f>
        <v>CREMERIE</v>
      </c>
      <c r="G1537" s="38">
        <v>202210</v>
      </c>
      <c r="H1537" s="37" t="str">
        <f>Commandes[[#This Row],[Num CDE]]&amp;Commandes[[#This Row],[AnnéeMois]]</f>
        <v>143388848202210</v>
      </c>
      <c r="I1537" t="str">
        <f>Commandes[[#This Row],[AnnéeMois]]&amp;Commandes[[#This Row],[Famille de Produit]]</f>
        <v>202210CREMERIE</v>
      </c>
      <c r="J1537" s="38">
        <v>202210</v>
      </c>
    </row>
    <row r="1538" spans="1:10" ht="12" customHeight="1" x14ac:dyDescent="0.25">
      <c r="A1538" s="9">
        <v>44847</v>
      </c>
      <c r="B1538" s="10">
        <v>143388850</v>
      </c>
      <c r="C1538" s="3">
        <v>5540246171933</v>
      </c>
      <c r="D1538" s="9">
        <v>44852</v>
      </c>
      <c r="E1538" s="11">
        <v>1114</v>
      </c>
      <c r="F1538" s="30" t="str">
        <f>VLOOKUP(Commandes[[#This Row],[Article Commande]],'Catégorie des articles'!A:D,4,0)</f>
        <v>CREMERIE</v>
      </c>
      <c r="G1538" s="38">
        <v>202210</v>
      </c>
      <c r="H1538" s="37" t="str">
        <f>Commandes[[#This Row],[Num CDE]]&amp;Commandes[[#This Row],[AnnéeMois]]</f>
        <v>143388850202210</v>
      </c>
      <c r="I1538" t="str">
        <f>Commandes[[#This Row],[AnnéeMois]]&amp;Commandes[[#This Row],[Famille de Produit]]</f>
        <v>202210CREMERIE</v>
      </c>
      <c r="J1538" s="38">
        <v>202210</v>
      </c>
    </row>
    <row r="1539" spans="1:10" ht="12" customHeight="1" x14ac:dyDescent="0.25">
      <c r="A1539" s="6">
        <v>44847</v>
      </c>
      <c r="B1539" s="7">
        <v>143388850</v>
      </c>
      <c r="C1539" s="3">
        <v>5540246187987</v>
      </c>
      <c r="D1539" s="6">
        <v>44852</v>
      </c>
      <c r="E1539" s="8">
        <v>4455</v>
      </c>
      <c r="F1539" s="30" t="str">
        <f>VLOOKUP(Commandes[[#This Row],[Article Commande]],'Catégorie des articles'!A:D,4,0)</f>
        <v>CREMERIE</v>
      </c>
      <c r="G1539" s="38">
        <v>202210</v>
      </c>
      <c r="H1539" s="37" t="str">
        <f>Commandes[[#This Row],[Num CDE]]&amp;Commandes[[#This Row],[AnnéeMois]]</f>
        <v>143388850202210</v>
      </c>
      <c r="I1539" t="str">
        <f>Commandes[[#This Row],[AnnéeMois]]&amp;Commandes[[#This Row],[Famille de Produit]]</f>
        <v>202210CREMERIE</v>
      </c>
      <c r="J1539" s="38">
        <v>202210</v>
      </c>
    </row>
    <row r="1540" spans="1:10" ht="12" customHeight="1" x14ac:dyDescent="0.25">
      <c r="A1540" s="6">
        <v>44847</v>
      </c>
      <c r="B1540" s="7">
        <v>143388857</v>
      </c>
      <c r="C1540" s="3">
        <v>5540246194632</v>
      </c>
      <c r="D1540" s="6">
        <v>44851</v>
      </c>
      <c r="E1540" s="8">
        <v>502</v>
      </c>
      <c r="F1540" s="30" t="str">
        <f>VLOOKUP(Commandes[[#This Row],[Article Commande]],'Catégorie des articles'!A:D,4,0)</f>
        <v>BOULANGERIE</v>
      </c>
      <c r="G1540" s="38">
        <v>202210</v>
      </c>
      <c r="H1540" s="37" t="str">
        <f>Commandes[[#This Row],[Num CDE]]&amp;Commandes[[#This Row],[AnnéeMois]]</f>
        <v>143388857202210</v>
      </c>
      <c r="I1540" t="str">
        <f>Commandes[[#This Row],[AnnéeMois]]&amp;Commandes[[#This Row],[Famille de Produit]]</f>
        <v>202210BOULANGERIE</v>
      </c>
      <c r="J1540" s="38">
        <v>202210</v>
      </c>
    </row>
    <row r="1541" spans="1:10" ht="12" customHeight="1" x14ac:dyDescent="0.25">
      <c r="A1541" s="6">
        <v>44847</v>
      </c>
      <c r="B1541" s="7">
        <v>143388865</v>
      </c>
      <c r="C1541" s="3">
        <v>5540246194632</v>
      </c>
      <c r="D1541" s="6">
        <v>44847</v>
      </c>
      <c r="E1541" s="8">
        <v>168</v>
      </c>
      <c r="F1541" s="30" t="str">
        <f>VLOOKUP(Commandes[[#This Row],[Article Commande]],'Catégorie des articles'!A:D,4,0)</f>
        <v>BOULANGERIE</v>
      </c>
      <c r="G1541" s="38">
        <v>202210</v>
      </c>
      <c r="H1541" s="37" t="str">
        <f>Commandes[[#This Row],[Num CDE]]&amp;Commandes[[#This Row],[AnnéeMois]]</f>
        <v>143388865202210</v>
      </c>
      <c r="I1541" t="str">
        <f>Commandes[[#This Row],[AnnéeMois]]&amp;Commandes[[#This Row],[Famille de Produit]]</f>
        <v>202210BOULANGERIE</v>
      </c>
      <c r="J1541" s="38">
        <v>202210</v>
      </c>
    </row>
    <row r="1542" spans="1:10" ht="12" customHeight="1" x14ac:dyDescent="0.25">
      <c r="A1542" s="9">
        <v>44847</v>
      </c>
      <c r="B1542" s="10">
        <v>143388867</v>
      </c>
      <c r="C1542" s="3">
        <v>5540246183541</v>
      </c>
      <c r="D1542" s="9">
        <v>44853</v>
      </c>
      <c r="E1542" s="11">
        <v>3132</v>
      </c>
      <c r="F1542" s="30" t="str">
        <f>VLOOKUP(Commandes[[#This Row],[Article Commande]],'Catégorie des articles'!A:D,4,0)</f>
        <v>MIX LEGUMES</v>
      </c>
      <c r="G1542" s="38">
        <v>202210</v>
      </c>
      <c r="H1542" s="37" t="str">
        <f>Commandes[[#This Row],[Num CDE]]&amp;Commandes[[#This Row],[AnnéeMois]]</f>
        <v>143388867202210</v>
      </c>
      <c r="I1542" t="str">
        <f>Commandes[[#This Row],[AnnéeMois]]&amp;Commandes[[#This Row],[Famille de Produit]]</f>
        <v>202210MIX LEGUMES</v>
      </c>
      <c r="J1542" s="38">
        <v>202210</v>
      </c>
    </row>
    <row r="1543" spans="1:10" ht="12" customHeight="1" x14ac:dyDescent="0.25">
      <c r="A1543" s="6">
        <v>44847</v>
      </c>
      <c r="B1543" s="7">
        <v>143388869</v>
      </c>
      <c r="C1543" s="3">
        <v>5540246171759</v>
      </c>
      <c r="D1543" s="6">
        <v>44858</v>
      </c>
      <c r="E1543" s="8">
        <v>10023</v>
      </c>
      <c r="F1543" s="30" t="str">
        <f>VLOOKUP(Commandes[[#This Row],[Article Commande]],'Catégorie des articles'!A:D,4,0)</f>
        <v>MIX LEGUMES</v>
      </c>
      <c r="G1543" s="38">
        <v>202210</v>
      </c>
      <c r="H1543" s="37" t="str">
        <f>Commandes[[#This Row],[Num CDE]]&amp;Commandes[[#This Row],[AnnéeMois]]</f>
        <v>143388869202210</v>
      </c>
      <c r="I1543" t="str">
        <f>Commandes[[#This Row],[AnnéeMois]]&amp;Commandes[[#This Row],[Famille de Produit]]</f>
        <v>202210MIX LEGUMES</v>
      </c>
      <c r="J1543" s="38">
        <v>202210</v>
      </c>
    </row>
    <row r="1544" spans="1:10" ht="12" customHeight="1" x14ac:dyDescent="0.25">
      <c r="A1544" s="9">
        <v>44847</v>
      </c>
      <c r="B1544" s="10">
        <v>143388869</v>
      </c>
      <c r="C1544" s="3">
        <v>5540246177133</v>
      </c>
      <c r="D1544" s="9">
        <v>44858</v>
      </c>
      <c r="E1544" s="11">
        <v>10023</v>
      </c>
      <c r="F1544" s="30" t="str">
        <f>VLOOKUP(Commandes[[#This Row],[Article Commande]],'Catégorie des articles'!A:D,4,0)</f>
        <v>MIX LEGUMES</v>
      </c>
      <c r="G1544" s="38">
        <v>202210</v>
      </c>
      <c r="H1544" s="37" t="str">
        <f>Commandes[[#This Row],[Num CDE]]&amp;Commandes[[#This Row],[AnnéeMois]]</f>
        <v>143388869202210</v>
      </c>
      <c r="I1544" t="str">
        <f>Commandes[[#This Row],[AnnéeMois]]&amp;Commandes[[#This Row],[Famille de Produit]]</f>
        <v>202210MIX LEGUMES</v>
      </c>
      <c r="J1544" s="38">
        <v>202210</v>
      </c>
    </row>
    <row r="1545" spans="1:10" ht="12" customHeight="1" x14ac:dyDescent="0.25">
      <c r="A1545" s="9">
        <v>44847</v>
      </c>
      <c r="B1545" s="10">
        <v>143388870</v>
      </c>
      <c r="C1545" s="3">
        <v>5540246192148</v>
      </c>
      <c r="D1545" s="9">
        <v>44859</v>
      </c>
      <c r="E1545" s="11">
        <v>45936</v>
      </c>
      <c r="F1545" s="30" t="str">
        <f>VLOOKUP(Commandes[[#This Row],[Article Commande]],'Catégorie des articles'!A:D,4,0)</f>
        <v>MIX LEGUMES</v>
      </c>
      <c r="G1545" s="38">
        <v>202210</v>
      </c>
      <c r="H1545" s="37" t="str">
        <f>Commandes[[#This Row],[Num CDE]]&amp;Commandes[[#This Row],[AnnéeMois]]</f>
        <v>143388870202210</v>
      </c>
      <c r="I1545" t="str">
        <f>Commandes[[#This Row],[AnnéeMois]]&amp;Commandes[[#This Row],[Famille de Produit]]</f>
        <v>202210MIX LEGUMES</v>
      </c>
      <c r="J1545" s="38">
        <v>202210</v>
      </c>
    </row>
    <row r="1546" spans="1:10" ht="12" customHeight="1" x14ac:dyDescent="0.25">
      <c r="A1546" s="6">
        <v>44851</v>
      </c>
      <c r="B1546" s="7">
        <v>143398885</v>
      </c>
      <c r="C1546" s="3">
        <v>5540246172539</v>
      </c>
      <c r="D1546" s="6">
        <v>44853</v>
      </c>
      <c r="E1546" s="8">
        <v>70</v>
      </c>
      <c r="F1546" s="30" t="str">
        <f>VLOOKUP(Commandes[[#This Row],[Article Commande]],'Catégorie des articles'!A:D,4,0)</f>
        <v>CREMERIE</v>
      </c>
      <c r="G1546" s="38">
        <v>202210</v>
      </c>
      <c r="H1546" s="37" t="str">
        <f>Commandes[[#This Row],[Num CDE]]&amp;Commandes[[#This Row],[AnnéeMois]]</f>
        <v>143398885202210</v>
      </c>
      <c r="I1546" t="str">
        <f>Commandes[[#This Row],[AnnéeMois]]&amp;Commandes[[#This Row],[Famille de Produit]]</f>
        <v>202210CREMERIE</v>
      </c>
      <c r="J1546" s="38">
        <v>202210</v>
      </c>
    </row>
    <row r="1547" spans="1:10" ht="12" customHeight="1" x14ac:dyDescent="0.25">
      <c r="A1547" s="9">
        <v>44851</v>
      </c>
      <c r="B1547" s="10">
        <v>143398885</v>
      </c>
      <c r="C1547" s="3">
        <v>5540246172978</v>
      </c>
      <c r="D1547" s="9">
        <v>44853</v>
      </c>
      <c r="E1547" s="11">
        <v>1671</v>
      </c>
      <c r="F1547" s="30" t="str">
        <f>VLOOKUP(Commandes[[#This Row],[Article Commande]],'Catégorie des articles'!A:D,4,0)</f>
        <v>CREMERIE</v>
      </c>
      <c r="G1547" s="38">
        <v>202210</v>
      </c>
      <c r="H1547" s="37" t="str">
        <f>Commandes[[#This Row],[Num CDE]]&amp;Commandes[[#This Row],[AnnéeMois]]</f>
        <v>143398885202210</v>
      </c>
      <c r="I1547" t="str">
        <f>Commandes[[#This Row],[AnnéeMois]]&amp;Commandes[[#This Row],[Famille de Produit]]</f>
        <v>202210CREMERIE</v>
      </c>
      <c r="J1547" s="38">
        <v>202210</v>
      </c>
    </row>
    <row r="1548" spans="1:10" ht="12" customHeight="1" x14ac:dyDescent="0.25">
      <c r="A1548" s="6">
        <v>44851</v>
      </c>
      <c r="B1548" s="7">
        <v>143398885</v>
      </c>
      <c r="C1548" s="3">
        <v>5540246174174</v>
      </c>
      <c r="D1548" s="6">
        <v>44853</v>
      </c>
      <c r="E1548" s="8">
        <v>464</v>
      </c>
      <c r="F1548" s="30" t="str">
        <f>VLOOKUP(Commandes[[#This Row],[Article Commande]],'Catégorie des articles'!A:D,4,0)</f>
        <v>CREMERIE</v>
      </c>
      <c r="G1548" s="38">
        <v>202210</v>
      </c>
      <c r="H1548" s="37" t="str">
        <f>Commandes[[#This Row],[Num CDE]]&amp;Commandes[[#This Row],[AnnéeMois]]</f>
        <v>143398885202210</v>
      </c>
      <c r="I1548" t="str">
        <f>Commandes[[#This Row],[AnnéeMois]]&amp;Commandes[[#This Row],[Famille de Produit]]</f>
        <v>202210CREMERIE</v>
      </c>
      <c r="J1548" s="38">
        <v>202210</v>
      </c>
    </row>
    <row r="1549" spans="1:10" ht="12" customHeight="1" x14ac:dyDescent="0.25">
      <c r="A1549" s="6">
        <v>44851</v>
      </c>
      <c r="B1549" s="7">
        <v>143398885</v>
      </c>
      <c r="C1549" s="3">
        <v>5540246176699</v>
      </c>
      <c r="D1549" s="6">
        <v>44853</v>
      </c>
      <c r="E1549" s="8">
        <v>8352</v>
      </c>
      <c r="F1549" s="30" t="str">
        <f>VLOOKUP(Commandes[[#This Row],[Article Commande]],'Catégorie des articles'!A:D,4,0)</f>
        <v>CREMERIE</v>
      </c>
      <c r="G1549" s="38">
        <v>202210</v>
      </c>
      <c r="H1549" s="37" t="str">
        <f>Commandes[[#This Row],[Num CDE]]&amp;Commandes[[#This Row],[AnnéeMois]]</f>
        <v>143398885202210</v>
      </c>
      <c r="I1549" t="str">
        <f>Commandes[[#This Row],[AnnéeMois]]&amp;Commandes[[#This Row],[Famille de Produit]]</f>
        <v>202210CREMERIE</v>
      </c>
      <c r="J1549" s="38">
        <v>202210</v>
      </c>
    </row>
    <row r="1550" spans="1:10" ht="12" customHeight="1" x14ac:dyDescent="0.25">
      <c r="A1550" s="6">
        <v>44851</v>
      </c>
      <c r="B1550" s="7">
        <v>143398886</v>
      </c>
      <c r="C1550" s="3">
        <v>5540246191598</v>
      </c>
      <c r="D1550" s="6">
        <v>44854</v>
      </c>
      <c r="E1550" s="8">
        <v>1601</v>
      </c>
      <c r="F1550" s="30" t="str">
        <f>VLOOKUP(Commandes[[#This Row],[Article Commande]],'Catégorie des articles'!A:D,4,0)</f>
        <v>CREMERIE</v>
      </c>
      <c r="G1550" s="38">
        <v>202210</v>
      </c>
      <c r="H1550" s="37" t="str">
        <f>Commandes[[#This Row],[Num CDE]]&amp;Commandes[[#This Row],[AnnéeMois]]</f>
        <v>143398886202210</v>
      </c>
      <c r="I1550" t="str">
        <f>Commandes[[#This Row],[AnnéeMois]]&amp;Commandes[[#This Row],[Famille de Produit]]</f>
        <v>202210CREMERIE</v>
      </c>
      <c r="J1550" s="38">
        <v>202210</v>
      </c>
    </row>
    <row r="1551" spans="1:10" ht="12" customHeight="1" x14ac:dyDescent="0.25">
      <c r="A1551" s="9">
        <v>44851</v>
      </c>
      <c r="B1551" s="10">
        <v>143398888</v>
      </c>
      <c r="C1551" s="3">
        <v>5540246176295</v>
      </c>
      <c r="D1551" s="9">
        <v>44853</v>
      </c>
      <c r="E1551" s="11">
        <v>4455</v>
      </c>
      <c r="F1551" s="30" t="str">
        <f>VLOOKUP(Commandes[[#This Row],[Article Commande]],'Catégorie des articles'!A:D,4,0)</f>
        <v>CREMERIE</v>
      </c>
      <c r="G1551" s="38">
        <v>202210</v>
      </c>
      <c r="H1551" s="37" t="str">
        <f>Commandes[[#This Row],[Num CDE]]&amp;Commandes[[#This Row],[AnnéeMois]]</f>
        <v>143398888202210</v>
      </c>
      <c r="I1551" t="str">
        <f>Commandes[[#This Row],[AnnéeMois]]&amp;Commandes[[#This Row],[Famille de Produit]]</f>
        <v>202210CREMERIE</v>
      </c>
      <c r="J1551" s="38">
        <v>202210</v>
      </c>
    </row>
    <row r="1552" spans="1:10" ht="12" customHeight="1" x14ac:dyDescent="0.25">
      <c r="A1552" s="9">
        <v>44851</v>
      </c>
      <c r="B1552" s="10">
        <v>143398888</v>
      </c>
      <c r="C1552" s="3">
        <v>5540246187987</v>
      </c>
      <c r="D1552" s="9">
        <v>44853</v>
      </c>
      <c r="E1552" s="11">
        <v>2228</v>
      </c>
      <c r="F1552" s="30" t="str">
        <f>VLOOKUP(Commandes[[#This Row],[Article Commande]],'Catégorie des articles'!A:D,4,0)</f>
        <v>CREMERIE</v>
      </c>
      <c r="G1552" s="38">
        <v>202210</v>
      </c>
      <c r="H1552" s="37" t="str">
        <f>Commandes[[#This Row],[Num CDE]]&amp;Commandes[[#This Row],[AnnéeMois]]</f>
        <v>143398888202210</v>
      </c>
      <c r="I1552" t="str">
        <f>Commandes[[#This Row],[AnnéeMois]]&amp;Commandes[[#This Row],[Famille de Produit]]</f>
        <v>202210CREMERIE</v>
      </c>
      <c r="J1552" s="38">
        <v>202210</v>
      </c>
    </row>
    <row r="1553" spans="1:10" ht="12" customHeight="1" x14ac:dyDescent="0.25">
      <c r="A1553" s="6">
        <v>44851</v>
      </c>
      <c r="B1553" s="7">
        <v>143398888</v>
      </c>
      <c r="C1553" s="3">
        <v>5540246188200</v>
      </c>
      <c r="D1553" s="6">
        <v>44853</v>
      </c>
      <c r="E1553" s="8">
        <v>1485</v>
      </c>
      <c r="F1553" s="30" t="str">
        <f>VLOOKUP(Commandes[[#This Row],[Article Commande]],'Catégorie des articles'!A:D,4,0)</f>
        <v>CREMERIE</v>
      </c>
      <c r="G1553" s="38">
        <v>202210</v>
      </c>
      <c r="H1553" s="37" t="str">
        <f>Commandes[[#This Row],[Num CDE]]&amp;Commandes[[#This Row],[AnnéeMois]]</f>
        <v>143398888202210</v>
      </c>
      <c r="I1553" t="str">
        <f>Commandes[[#This Row],[AnnéeMois]]&amp;Commandes[[#This Row],[Famille de Produit]]</f>
        <v>202210CREMERIE</v>
      </c>
      <c r="J1553" s="38">
        <v>202210</v>
      </c>
    </row>
    <row r="1554" spans="1:10" ht="12" customHeight="1" x14ac:dyDescent="0.25">
      <c r="A1554" s="9">
        <v>44851</v>
      </c>
      <c r="B1554" s="10">
        <v>143398898</v>
      </c>
      <c r="C1554" s="3">
        <v>5540246176295</v>
      </c>
      <c r="D1554" s="9">
        <v>44852</v>
      </c>
      <c r="E1554" s="11">
        <v>11136</v>
      </c>
      <c r="F1554" s="30" t="str">
        <f>VLOOKUP(Commandes[[#This Row],[Article Commande]],'Catégorie des articles'!A:D,4,0)</f>
        <v>CREMERIE</v>
      </c>
      <c r="G1554" s="38">
        <v>202210</v>
      </c>
      <c r="H1554" s="37" t="str">
        <f>Commandes[[#This Row],[Num CDE]]&amp;Commandes[[#This Row],[AnnéeMois]]</f>
        <v>143398898202210</v>
      </c>
      <c r="I1554" t="str">
        <f>Commandes[[#This Row],[AnnéeMois]]&amp;Commandes[[#This Row],[Famille de Produit]]</f>
        <v>202210CREMERIE</v>
      </c>
      <c r="J1554" s="38">
        <v>202210</v>
      </c>
    </row>
    <row r="1555" spans="1:10" ht="12" customHeight="1" x14ac:dyDescent="0.25">
      <c r="A1555" s="6">
        <v>44851</v>
      </c>
      <c r="B1555" s="7">
        <v>143398901</v>
      </c>
      <c r="C1555" s="3">
        <v>5540246173906</v>
      </c>
      <c r="D1555" s="6">
        <v>44857</v>
      </c>
      <c r="E1555" s="8">
        <v>5346</v>
      </c>
      <c r="F1555" s="30" t="str">
        <f>VLOOKUP(Commandes[[#This Row],[Article Commande]],'Catégorie des articles'!A:D,4,0)</f>
        <v>VOLAILLE</v>
      </c>
      <c r="G1555" s="38">
        <v>202210</v>
      </c>
      <c r="H1555" s="37" t="str">
        <f>Commandes[[#This Row],[Num CDE]]&amp;Commandes[[#This Row],[AnnéeMois]]</f>
        <v>143398901202210</v>
      </c>
      <c r="I1555" t="str">
        <f>Commandes[[#This Row],[AnnéeMois]]&amp;Commandes[[#This Row],[Famille de Produit]]</f>
        <v>202210VOLAILLE</v>
      </c>
      <c r="J1555" s="38">
        <v>202210</v>
      </c>
    </row>
    <row r="1556" spans="1:10" ht="12" customHeight="1" x14ac:dyDescent="0.25">
      <c r="A1556" s="9">
        <v>44851</v>
      </c>
      <c r="B1556" s="10">
        <v>143398901</v>
      </c>
      <c r="C1556" s="3">
        <v>5540246181016</v>
      </c>
      <c r="D1556" s="9">
        <v>44857</v>
      </c>
      <c r="E1556" s="11">
        <v>9800</v>
      </c>
      <c r="F1556" s="30" t="str">
        <f>VLOOKUP(Commandes[[#This Row],[Article Commande]],'Catégorie des articles'!A:D,4,0)</f>
        <v>VOLAILLE</v>
      </c>
      <c r="G1556" s="38">
        <v>202210</v>
      </c>
      <c r="H1556" s="37" t="str">
        <f>Commandes[[#This Row],[Num CDE]]&amp;Commandes[[#This Row],[AnnéeMois]]</f>
        <v>143398901202210</v>
      </c>
      <c r="I1556" t="str">
        <f>Commandes[[#This Row],[AnnéeMois]]&amp;Commandes[[#This Row],[Famille de Produit]]</f>
        <v>202210VOLAILLE</v>
      </c>
      <c r="J1556" s="38">
        <v>202210</v>
      </c>
    </row>
    <row r="1557" spans="1:10" ht="12" customHeight="1" x14ac:dyDescent="0.25">
      <c r="A1557" s="6">
        <v>44851</v>
      </c>
      <c r="B1557" s="7">
        <v>143398902</v>
      </c>
      <c r="C1557" s="3">
        <v>5540246195242</v>
      </c>
      <c r="D1557" s="6">
        <v>44854</v>
      </c>
      <c r="E1557" s="8">
        <v>743</v>
      </c>
      <c r="F1557" s="30" t="str">
        <f>VLOOKUP(Commandes[[#This Row],[Article Commande]],'Catégorie des articles'!A:D,4,0)</f>
        <v>MIX LEGUMES</v>
      </c>
      <c r="G1557" s="38">
        <v>202210</v>
      </c>
      <c r="H1557" s="37" t="str">
        <f>Commandes[[#This Row],[Num CDE]]&amp;Commandes[[#This Row],[AnnéeMois]]</f>
        <v>143398902202210</v>
      </c>
      <c r="I1557" t="str">
        <f>Commandes[[#This Row],[AnnéeMois]]&amp;Commandes[[#This Row],[Famille de Produit]]</f>
        <v>202210MIX LEGUMES</v>
      </c>
      <c r="J1557" s="38">
        <v>202210</v>
      </c>
    </row>
    <row r="1558" spans="1:10" ht="12" customHeight="1" x14ac:dyDescent="0.25">
      <c r="A1558" s="9">
        <v>44852</v>
      </c>
      <c r="B1558" s="10">
        <v>143398914</v>
      </c>
      <c r="C1558" s="3">
        <v>5540246176294</v>
      </c>
      <c r="D1558" s="9">
        <v>44854</v>
      </c>
      <c r="E1558" s="11">
        <v>1485</v>
      </c>
      <c r="F1558" s="30" t="str">
        <f>VLOOKUP(Commandes[[#This Row],[Article Commande]],'Catégorie des articles'!A:D,4,0)</f>
        <v>CREMERIE</v>
      </c>
      <c r="G1558" s="38">
        <v>202210</v>
      </c>
      <c r="H1558" s="37" t="str">
        <f>Commandes[[#This Row],[Num CDE]]&amp;Commandes[[#This Row],[AnnéeMois]]</f>
        <v>143398914202210</v>
      </c>
      <c r="I1558" t="str">
        <f>Commandes[[#This Row],[AnnéeMois]]&amp;Commandes[[#This Row],[Famille de Produit]]</f>
        <v>202210CREMERIE</v>
      </c>
      <c r="J1558" s="38">
        <v>202210</v>
      </c>
    </row>
    <row r="1559" spans="1:10" ht="12" customHeight="1" x14ac:dyDescent="0.25">
      <c r="A1559" s="6">
        <v>44852</v>
      </c>
      <c r="B1559" s="7">
        <v>143398914</v>
      </c>
      <c r="C1559" s="3">
        <v>5540246176295</v>
      </c>
      <c r="D1559" s="6">
        <v>44854</v>
      </c>
      <c r="E1559" s="8">
        <v>4455</v>
      </c>
      <c r="F1559" s="30" t="str">
        <f>VLOOKUP(Commandes[[#This Row],[Article Commande]],'Catégorie des articles'!A:D,4,0)</f>
        <v>CREMERIE</v>
      </c>
      <c r="G1559" s="38">
        <v>202210</v>
      </c>
      <c r="H1559" s="37" t="str">
        <f>Commandes[[#This Row],[Num CDE]]&amp;Commandes[[#This Row],[AnnéeMois]]</f>
        <v>143398914202210</v>
      </c>
      <c r="I1559" t="str">
        <f>Commandes[[#This Row],[AnnéeMois]]&amp;Commandes[[#This Row],[Famille de Produit]]</f>
        <v>202210CREMERIE</v>
      </c>
      <c r="J1559" s="38">
        <v>202210</v>
      </c>
    </row>
    <row r="1560" spans="1:10" ht="12" customHeight="1" x14ac:dyDescent="0.25">
      <c r="A1560" s="9">
        <v>44852</v>
      </c>
      <c r="B1560" s="10">
        <v>143398914</v>
      </c>
      <c r="C1560" s="3">
        <v>5540246187987</v>
      </c>
      <c r="D1560" s="9">
        <v>44854</v>
      </c>
      <c r="E1560" s="11">
        <v>3341</v>
      </c>
      <c r="F1560" s="30" t="str">
        <f>VLOOKUP(Commandes[[#This Row],[Article Commande]],'Catégorie des articles'!A:D,4,0)</f>
        <v>CREMERIE</v>
      </c>
      <c r="G1560" s="38">
        <v>202210</v>
      </c>
      <c r="H1560" s="37" t="str">
        <f>Commandes[[#This Row],[Num CDE]]&amp;Commandes[[#This Row],[AnnéeMois]]</f>
        <v>143398914202210</v>
      </c>
      <c r="I1560" t="str">
        <f>Commandes[[#This Row],[AnnéeMois]]&amp;Commandes[[#This Row],[Famille de Produit]]</f>
        <v>202210CREMERIE</v>
      </c>
      <c r="J1560" s="38">
        <v>202210</v>
      </c>
    </row>
    <row r="1561" spans="1:10" ht="12" customHeight="1" x14ac:dyDescent="0.25">
      <c r="A1561" s="6">
        <v>44852</v>
      </c>
      <c r="B1561" s="7">
        <v>143398914</v>
      </c>
      <c r="C1561" s="3">
        <v>5540246188200</v>
      </c>
      <c r="D1561" s="6">
        <v>44854</v>
      </c>
      <c r="E1561" s="8">
        <v>743</v>
      </c>
      <c r="F1561" s="30" t="str">
        <f>VLOOKUP(Commandes[[#This Row],[Article Commande]],'Catégorie des articles'!A:D,4,0)</f>
        <v>CREMERIE</v>
      </c>
      <c r="G1561" s="38">
        <v>202210</v>
      </c>
      <c r="H1561" s="37" t="str">
        <f>Commandes[[#This Row],[Num CDE]]&amp;Commandes[[#This Row],[AnnéeMois]]</f>
        <v>143398914202210</v>
      </c>
      <c r="I1561" t="str">
        <f>Commandes[[#This Row],[AnnéeMois]]&amp;Commandes[[#This Row],[Famille de Produit]]</f>
        <v>202210CREMERIE</v>
      </c>
      <c r="J1561" s="38">
        <v>202210</v>
      </c>
    </row>
    <row r="1562" spans="1:10" ht="12" customHeight="1" x14ac:dyDescent="0.25">
      <c r="A1562" s="9">
        <v>44852</v>
      </c>
      <c r="B1562" s="10">
        <v>143398915</v>
      </c>
      <c r="C1562" s="3">
        <v>5540246172669</v>
      </c>
      <c r="D1562" s="9">
        <v>44854</v>
      </c>
      <c r="E1562" s="11">
        <v>140</v>
      </c>
      <c r="F1562" s="30" t="str">
        <f>VLOOKUP(Commandes[[#This Row],[Article Commande]],'Catégorie des articles'!A:D,4,0)</f>
        <v>CREMERIE</v>
      </c>
      <c r="G1562" s="38">
        <v>202210</v>
      </c>
      <c r="H1562" s="37" t="str">
        <f>Commandes[[#This Row],[Num CDE]]&amp;Commandes[[#This Row],[AnnéeMois]]</f>
        <v>143398915202210</v>
      </c>
      <c r="I1562" t="str">
        <f>Commandes[[#This Row],[AnnéeMois]]&amp;Commandes[[#This Row],[Famille de Produit]]</f>
        <v>202210CREMERIE</v>
      </c>
      <c r="J1562" s="38">
        <v>202210</v>
      </c>
    </row>
    <row r="1563" spans="1:10" ht="12" customHeight="1" x14ac:dyDescent="0.25">
      <c r="A1563" s="9">
        <v>44852</v>
      </c>
      <c r="B1563" s="10">
        <v>143398937</v>
      </c>
      <c r="C1563" s="3">
        <v>5540246194632</v>
      </c>
      <c r="D1563" s="9">
        <v>44861</v>
      </c>
      <c r="E1563" s="11">
        <v>1587</v>
      </c>
      <c r="F1563" s="30" t="str">
        <f>VLOOKUP(Commandes[[#This Row],[Article Commande]],'Catégorie des articles'!A:D,4,0)</f>
        <v>BOULANGERIE</v>
      </c>
      <c r="G1563" s="38">
        <v>202210</v>
      </c>
      <c r="H1563" s="37" t="str">
        <f>Commandes[[#This Row],[Num CDE]]&amp;Commandes[[#This Row],[AnnéeMois]]</f>
        <v>143398937202210</v>
      </c>
      <c r="I1563" t="str">
        <f>Commandes[[#This Row],[AnnéeMois]]&amp;Commandes[[#This Row],[Famille de Produit]]</f>
        <v>202210BOULANGERIE</v>
      </c>
      <c r="J1563" s="38">
        <v>202210</v>
      </c>
    </row>
    <row r="1564" spans="1:10" ht="12" customHeight="1" x14ac:dyDescent="0.25">
      <c r="A1564" s="6">
        <v>44852</v>
      </c>
      <c r="B1564" s="7">
        <v>143398938</v>
      </c>
      <c r="C1564" s="3">
        <v>5540246182684</v>
      </c>
      <c r="D1564" s="6">
        <v>44860</v>
      </c>
      <c r="E1564" s="8">
        <v>232</v>
      </c>
      <c r="F1564" s="30" t="str">
        <f>VLOOKUP(Commandes[[#This Row],[Article Commande]],'Catégorie des articles'!A:D,4,0)</f>
        <v>BOULANGERIE</v>
      </c>
      <c r="G1564" s="38">
        <v>202210</v>
      </c>
      <c r="H1564" s="37" t="str">
        <f>Commandes[[#This Row],[Num CDE]]&amp;Commandes[[#This Row],[AnnéeMois]]</f>
        <v>143398938202210</v>
      </c>
      <c r="I1564" t="str">
        <f>Commandes[[#This Row],[AnnéeMois]]&amp;Commandes[[#This Row],[Famille de Produit]]</f>
        <v>202210BOULANGERIE</v>
      </c>
      <c r="J1564" s="38">
        <v>202210</v>
      </c>
    </row>
    <row r="1565" spans="1:10" ht="12" customHeight="1" x14ac:dyDescent="0.25">
      <c r="A1565" s="9">
        <v>44852</v>
      </c>
      <c r="B1565" s="10">
        <v>143398938</v>
      </c>
      <c r="C1565" s="3">
        <v>5540246183844</v>
      </c>
      <c r="D1565" s="9">
        <v>44860</v>
      </c>
      <c r="E1565" s="11">
        <v>372</v>
      </c>
      <c r="F1565" s="30" t="str">
        <f>VLOOKUP(Commandes[[#This Row],[Article Commande]],'Catégorie des articles'!A:D,4,0)</f>
        <v>BOULANGERIE</v>
      </c>
      <c r="G1565" s="38">
        <v>202210</v>
      </c>
      <c r="H1565" s="37" t="str">
        <f>Commandes[[#This Row],[Num CDE]]&amp;Commandes[[#This Row],[AnnéeMois]]</f>
        <v>143398938202210</v>
      </c>
      <c r="I1565" t="str">
        <f>Commandes[[#This Row],[AnnéeMois]]&amp;Commandes[[#This Row],[Famille de Produit]]</f>
        <v>202210BOULANGERIE</v>
      </c>
      <c r="J1565" s="38">
        <v>202210</v>
      </c>
    </row>
    <row r="1566" spans="1:10" ht="12" customHeight="1" x14ac:dyDescent="0.25">
      <c r="A1566" s="9">
        <v>44852</v>
      </c>
      <c r="B1566" s="10">
        <v>143398938</v>
      </c>
      <c r="C1566" s="3">
        <v>5540246194467</v>
      </c>
      <c r="D1566" s="9">
        <v>44860</v>
      </c>
      <c r="E1566" s="11">
        <v>32072</v>
      </c>
      <c r="F1566" s="30" t="str">
        <f>VLOOKUP(Commandes[[#This Row],[Article Commande]],'Catégorie des articles'!A:D,4,0)</f>
        <v>BOULANGERIE</v>
      </c>
      <c r="G1566" s="38">
        <v>202210</v>
      </c>
      <c r="H1566" s="37" t="str">
        <f>Commandes[[#This Row],[Num CDE]]&amp;Commandes[[#This Row],[AnnéeMois]]</f>
        <v>143398938202210</v>
      </c>
      <c r="I1566" t="str">
        <f>Commandes[[#This Row],[AnnéeMois]]&amp;Commandes[[#This Row],[Famille de Produit]]</f>
        <v>202210BOULANGERIE</v>
      </c>
      <c r="J1566" s="38">
        <v>202210</v>
      </c>
    </row>
    <row r="1567" spans="1:10" ht="12" customHeight="1" x14ac:dyDescent="0.25">
      <c r="A1567" s="9">
        <v>44852</v>
      </c>
      <c r="B1567" s="10">
        <v>143398953</v>
      </c>
      <c r="C1567" s="3">
        <v>5540246170256</v>
      </c>
      <c r="D1567" s="9">
        <v>44867</v>
      </c>
      <c r="E1567" s="11">
        <v>2822</v>
      </c>
      <c r="F1567" s="30" t="str">
        <f>VLOOKUP(Commandes[[#This Row],[Article Commande]],'Catégorie des articles'!A:D,4,0)</f>
        <v>BOULANGERIE</v>
      </c>
      <c r="G1567" s="38">
        <v>202210</v>
      </c>
      <c r="H1567" s="37" t="str">
        <f>Commandes[[#This Row],[Num CDE]]&amp;Commandes[[#This Row],[AnnéeMois]]</f>
        <v>143398953202210</v>
      </c>
      <c r="I1567" t="str">
        <f>Commandes[[#This Row],[AnnéeMois]]&amp;Commandes[[#This Row],[Famille de Produit]]</f>
        <v>202210BOULANGERIE</v>
      </c>
      <c r="J1567" s="38">
        <v>202210</v>
      </c>
    </row>
    <row r="1568" spans="1:10" ht="12" customHeight="1" x14ac:dyDescent="0.25">
      <c r="A1568" s="6">
        <v>44852</v>
      </c>
      <c r="B1568" s="7">
        <v>143398953</v>
      </c>
      <c r="C1568" s="3">
        <v>5540246171888</v>
      </c>
      <c r="D1568" s="6">
        <v>44867</v>
      </c>
      <c r="E1568" s="8">
        <v>780</v>
      </c>
      <c r="F1568" s="30" t="str">
        <f>VLOOKUP(Commandes[[#This Row],[Article Commande]],'Catégorie des articles'!A:D,4,0)</f>
        <v>BOULANGERIE</v>
      </c>
      <c r="G1568" s="38">
        <v>202210</v>
      </c>
      <c r="H1568" s="37" t="str">
        <f>Commandes[[#This Row],[Num CDE]]&amp;Commandes[[#This Row],[AnnéeMois]]</f>
        <v>143398953202210</v>
      </c>
      <c r="I1568" t="str">
        <f>Commandes[[#This Row],[AnnéeMois]]&amp;Commandes[[#This Row],[Famille de Produit]]</f>
        <v>202210BOULANGERIE</v>
      </c>
      <c r="J1568" s="38">
        <v>202210</v>
      </c>
    </row>
    <row r="1569" spans="1:10" ht="12" customHeight="1" x14ac:dyDescent="0.25">
      <c r="A1569" s="6">
        <v>44852</v>
      </c>
      <c r="B1569" s="7">
        <v>143398960</v>
      </c>
      <c r="C1569" s="3">
        <v>5540246183589</v>
      </c>
      <c r="D1569" s="6">
        <v>44861</v>
      </c>
      <c r="E1569" s="8">
        <v>650</v>
      </c>
      <c r="F1569" s="30" t="str">
        <f>VLOOKUP(Commandes[[#This Row],[Article Commande]],'Catégorie des articles'!A:D,4,0)</f>
        <v>MIX LEGUMES</v>
      </c>
      <c r="G1569" s="38">
        <v>202210</v>
      </c>
      <c r="H1569" s="37" t="str">
        <f>Commandes[[#This Row],[Num CDE]]&amp;Commandes[[#This Row],[AnnéeMois]]</f>
        <v>143398960202210</v>
      </c>
      <c r="I1569" t="str">
        <f>Commandes[[#This Row],[AnnéeMois]]&amp;Commandes[[#This Row],[Famille de Produit]]</f>
        <v>202210MIX LEGUMES</v>
      </c>
      <c r="J1569" s="38">
        <v>202210</v>
      </c>
    </row>
    <row r="1570" spans="1:10" ht="12" customHeight="1" x14ac:dyDescent="0.25">
      <c r="A1570" s="9">
        <v>44852</v>
      </c>
      <c r="B1570" s="10">
        <v>143398960</v>
      </c>
      <c r="C1570" s="3">
        <v>5540246186352</v>
      </c>
      <c r="D1570" s="9">
        <v>44861</v>
      </c>
      <c r="E1570" s="11">
        <v>940</v>
      </c>
      <c r="F1570" s="30" t="str">
        <f>VLOOKUP(Commandes[[#This Row],[Article Commande]],'Catégorie des articles'!A:D,4,0)</f>
        <v>MIX LEGUMES</v>
      </c>
      <c r="G1570" s="38">
        <v>202210</v>
      </c>
      <c r="H1570" s="37" t="str">
        <f>Commandes[[#This Row],[Num CDE]]&amp;Commandes[[#This Row],[AnnéeMois]]</f>
        <v>143398960202210</v>
      </c>
      <c r="I1570" t="str">
        <f>Commandes[[#This Row],[AnnéeMois]]&amp;Commandes[[#This Row],[Famille de Produit]]</f>
        <v>202210MIX LEGUMES</v>
      </c>
      <c r="J1570" s="38">
        <v>202210</v>
      </c>
    </row>
    <row r="1571" spans="1:10" ht="12" customHeight="1" x14ac:dyDescent="0.25">
      <c r="A1571" s="6">
        <v>44852</v>
      </c>
      <c r="B1571" s="7">
        <v>143398960</v>
      </c>
      <c r="C1571" s="3">
        <v>5540246194790</v>
      </c>
      <c r="D1571" s="6">
        <v>44861</v>
      </c>
      <c r="E1571" s="8">
        <v>1316</v>
      </c>
      <c r="F1571" s="30" t="str">
        <f>VLOOKUP(Commandes[[#This Row],[Article Commande]],'Catégorie des articles'!A:D,4,0)</f>
        <v>MIX LEGUMES</v>
      </c>
      <c r="G1571" s="38">
        <v>202210</v>
      </c>
      <c r="H1571" s="37" t="str">
        <f>Commandes[[#This Row],[Num CDE]]&amp;Commandes[[#This Row],[AnnéeMois]]</f>
        <v>143398960202210</v>
      </c>
      <c r="I1571" t="str">
        <f>Commandes[[#This Row],[AnnéeMois]]&amp;Commandes[[#This Row],[Famille de Produit]]</f>
        <v>202210MIX LEGUMES</v>
      </c>
      <c r="J1571" s="38">
        <v>202210</v>
      </c>
    </row>
    <row r="1572" spans="1:10" ht="12" customHeight="1" x14ac:dyDescent="0.25">
      <c r="A1572" s="6">
        <v>44853</v>
      </c>
      <c r="B1572" s="7">
        <v>143398980</v>
      </c>
      <c r="C1572" s="3">
        <v>5540246187987</v>
      </c>
      <c r="D1572" s="6">
        <v>44857</v>
      </c>
      <c r="E1572" s="8">
        <v>2228</v>
      </c>
      <c r="F1572" s="30" t="str">
        <f>VLOOKUP(Commandes[[#This Row],[Article Commande]],'Catégorie des articles'!A:D,4,0)</f>
        <v>CREMERIE</v>
      </c>
      <c r="G1572" s="38">
        <v>202210</v>
      </c>
      <c r="H1572" s="37" t="str">
        <f>Commandes[[#This Row],[Num CDE]]&amp;Commandes[[#This Row],[AnnéeMois]]</f>
        <v>143398980202210</v>
      </c>
      <c r="I1572" t="str">
        <f>Commandes[[#This Row],[AnnéeMois]]&amp;Commandes[[#This Row],[Famille de Produit]]</f>
        <v>202210CREMERIE</v>
      </c>
      <c r="J1572" s="38">
        <v>202210</v>
      </c>
    </row>
    <row r="1573" spans="1:10" ht="12" customHeight="1" x14ac:dyDescent="0.25">
      <c r="A1573" s="9">
        <v>44853</v>
      </c>
      <c r="B1573" s="10">
        <v>143398980</v>
      </c>
      <c r="C1573" s="3">
        <v>5540246188200</v>
      </c>
      <c r="D1573" s="9">
        <v>44857</v>
      </c>
      <c r="E1573" s="11">
        <v>1485</v>
      </c>
      <c r="F1573" s="30" t="str">
        <f>VLOOKUP(Commandes[[#This Row],[Article Commande]],'Catégorie des articles'!A:D,4,0)</f>
        <v>CREMERIE</v>
      </c>
      <c r="G1573" s="38">
        <v>202210</v>
      </c>
      <c r="H1573" s="37" t="str">
        <f>Commandes[[#This Row],[Num CDE]]&amp;Commandes[[#This Row],[AnnéeMois]]</f>
        <v>143398980202210</v>
      </c>
      <c r="I1573" t="str">
        <f>Commandes[[#This Row],[AnnéeMois]]&amp;Commandes[[#This Row],[Famille de Produit]]</f>
        <v>202210CREMERIE</v>
      </c>
      <c r="J1573" s="38">
        <v>202210</v>
      </c>
    </row>
    <row r="1574" spans="1:10" ht="12" customHeight="1" x14ac:dyDescent="0.25">
      <c r="A1574" s="9">
        <v>44853</v>
      </c>
      <c r="B1574" s="10">
        <v>143398981</v>
      </c>
      <c r="C1574" s="3">
        <v>5540246188175</v>
      </c>
      <c r="D1574" s="9">
        <v>44857</v>
      </c>
      <c r="E1574" s="11">
        <v>186</v>
      </c>
      <c r="F1574" s="30" t="str">
        <f>VLOOKUP(Commandes[[#This Row],[Article Commande]],'Catégorie des articles'!A:D,4,0)</f>
        <v>CREMERIE</v>
      </c>
      <c r="G1574" s="38">
        <v>202210</v>
      </c>
      <c r="H1574" s="37" t="str">
        <f>Commandes[[#This Row],[Num CDE]]&amp;Commandes[[#This Row],[AnnéeMois]]</f>
        <v>143398981202210</v>
      </c>
      <c r="I1574" t="str">
        <f>Commandes[[#This Row],[AnnéeMois]]&amp;Commandes[[#This Row],[Famille de Produit]]</f>
        <v>202210CREMERIE</v>
      </c>
      <c r="J1574" s="38">
        <v>202210</v>
      </c>
    </row>
    <row r="1575" spans="1:10" ht="12" customHeight="1" x14ac:dyDescent="0.25">
      <c r="A1575" s="6">
        <v>44853</v>
      </c>
      <c r="B1575" s="7">
        <v>143398989</v>
      </c>
      <c r="C1575" s="3">
        <v>5540246196002</v>
      </c>
      <c r="D1575" s="6">
        <v>44880</v>
      </c>
      <c r="E1575" s="8">
        <v>845</v>
      </c>
      <c r="F1575" s="30" t="str">
        <f>VLOOKUP(Commandes[[#This Row],[Article Commande]],'Catégorie des articles'!A:D,4,0)</f>
        <v>CREMERIE</v>
      </c>
      <c r="G1575" s="38">
        <v>202210</v>
      </c>
      <c r="H1575" s="37" t="str">
        <f>Commandes[[#This Row],[Num CDE]]&amp;Commandes[[#This Row],[AnnéeMois]]</f>
        <v>143398989202210</v>
      </c>
      <c r="I1575" t="str">
        <f>Commandes[[#This Row],[AnnéeMois]]&amp;Commandes[[#This Row],[Famille de Produit]]</f>
        <v>202210CREMERIE</v>
      </c>
      <c r="J1575" s="38">
        <v>202210</v>
      </c>
    </row>
    <row r="1576" spans="1:10" ht="12" customHeight="1" x14ac:dyDescent="0.25">
      <c r="A1576" s="9">
        <v>44853</v>
      </c>
      <c r="B1576" s="10">
        <v>143399001</v>
      </c>
      <c r="C1576" s="3">
        <v>5540246194632</v>
      </c>
      <c r="D1576" s="9">
        <v>44864</v>
      </c>
      <c r="E1576" s="11">
        <v>669</v>
      </c>
      <c r="F1576" s="30" t="str">
        <f>VLOOKUP(Commandes[[#This Row],[Article Commande]],'Catégorie des articles'!A:D,4,0)</f>
        <v>BOULANGERIE</v>
      </c>
      <c r="G1576" s="38">
        <v>202210</v>
      </c>
      <c r="H1576" s="37" t="str">
        <f>Commandes[[#This Row],[Num CDE]]&amp;Commandes[[#This Row],[AnnéeMois]]</f>
        <v>143399001202210</v>
      </c>
      <c r="I1576" t="str">
        <f>Commandes[[#This Row],[AnnéeMois]]&amp;Commandes[[#This Row],[Famille de Produit]]</f>
        <v>202210BOULANGERIE</v>
      </c>
      <c r="J1576" s="38">
        <v>202210</v>
      </c>
    </row>
    <row r="1577" spans="1:10" ht="12" customHeight="1" x14ac:dyDescent="0.25">
      <c r="A1577" s="6">
        <v>44853</v>
      </c>
      <c r="B1577" s="7">
        <v>143399001</v>
      </c>
      <c r="C1577" s="3">
        <v>5540246195250</v>
      </c>
      <c r="D1577" s="6">
        <v>44864</v>
      </c>
      <c r="E1577" s="8">
        <v>418</v>
      </c>
      <c r="F1577" s="30" t="str">
        <f>VLOOKUP(Commandes[[#This Row],[Article Commande]],'Catégorie des articles'!A:D,4,0)</f>
        <v>BOULANGERIE</v>
      </c>
      <c r="G1577" s="38">
        <v>202210</v>
      </c>
      <c r="H1577" s="37" t="str">
        <f>Commandes[[#This Row],[Num CDE]]&amp;Commandes[[#This Row],[AnnéeMois]]</f>
        <v>143399001202210</v>
      </c>
      <c r="I1577" t="str">
        <f>Commandes[[#This Row],[AnnéeMois]]&amp;Commandes[[#This Row],[Famille de Produit]]</f>
        <v>202210BOULANGERIE</v>
      </c>
      <c r="J1577" s="38">
        <v>202210</v>
      </c>
    </row>
    <row r="1578" spans="1:10" ht="12" customHeight="1" x14ac:dyDescent="0.25">
      <c r="A1578" s="9">
        <v>44853</v>
      </c>
      <c r="B1578" s="10">
        <v>143399002</v>
      </c>
      <c r="C1578" s="3">
        <v>5540246194632</v>
      </c>
      <c r="D1578" s="9">
        <v>44866</v>
      </c>
      <c r="E1578" s="11">
        <v>2757</v>
      </c>
      <c r="F1578" s="30" t="str">
        <f>VLOOKUP(Commandes[[#This Row],[Article Commande]],'Catégorie des articles'!A:D,4,0)</f>
        <v>BOULANGERIE</v>
      </c>
      <c r="G1578" s="38">
        <v>202210</v>
      </c>
      <c r="H1578" s="37" t="str">
        <f>Commandes[[#This Row],[Num CDE]]&amp;Commandes[[#This Row],[AnnéeMois]]</f>
        <v>143399002202210</v>
      </c>
      <c r="I1578" t="str">
        <f>Commandes[[#This Row],[AnnéeMois]]&amp;Commandes[[#This Row],[Famille de Produit]]</f>
        <v>202210BOULANGERIE</v>
      </c>
      <c r="J1578" s="38">
        <v>202210</v>
      </c>
    </row>
    <row r="1579" spans="1:10" ht="12" customHeight="1" x14ac:dyDescent="0.25">
      <c r="A1579" s="9">
        <v>44853</v>
      </c>
      <c r="B1579" s="10">
        <v>143399003</v>
      </c>
      <c r="C1579" s="3">
        <v>5540246194632</v>
      </c>
      <c r="D1579" s="9">
        <v>44868</v>
      </c>
      <c r="E1579" s="11">
        <v>585</v>
      </c>
      <c r="F1579" s="30" t="str">
        <f>VLOOKUP(Commandes[[#This Row],[Article Commande]],'Catégorie des articles'!A:D,4,0)</f>
        <v>BOULANGERIE</v>
      </c>
      <c r="G1579" s="38">
        <v>202210</v>
      </c>
      <c r="H1579" s="37" t="str">
        <f>Commandes[[#This Row],[Num CDE]]&amp;Commandes[[#This Row],[AnnéeMois]]</f>
        <v>143399003202210</v>
      </c>
      <c r="I1579" t="str">
        <f>Commandes[[#This Row],[AnnéeMois]]&amp;Commandes[[#This Row],[Famille de Produit]]</f>
        <v>202210BOULANGERIE</v>
      </c>
      <c r="J1579" s="38">
        <v>202210</v>
      </c>
    </row>
    <row r="1580" spans="1:10" ht="12" customHeight="1" x14ac:dyDescent="0.25">
      <c r="A1580" s="6">
        <v>44853</v>
      </c>
      <c r="B1580" s="7">
        <v>143399003</v>
      </c>
      <c r="C1580" s="3">
        <v>5540246195250</v>
      </c>
      <c r="D1580" s="6">
        <v>44868</v>
      </c>
      <c r="E1580" s="8">
        <v>418</v>
      </c>
      <c r="F1580" s="30" t="str">
        <f>VLOOKUP(Commandes[[#This Row],[Article Commande]],'Catégorie des articles'!A:D,4,0)</f>
        <v>BOULANGERIE</v>
      </c>
      <c r="G1580" s="38">
        <v>202210</v>
      </c>
      <c r="H1580" s="37" t="str">
        <f>Commandes[[#This Row],[Num CDE]]&amp;Commandes[[#This Row],[AnnéeMois]]</f>
        <v>143399003202210</v>
      </c>
      <c r="I1580" t="str">
        <f>Commandes[[#This Row],[AnnéeMois]]&amp;Commandes[[#This Row],[Famille de Produit]]</f>
        <v>202210BOULANGERIE</v>
      </c>
      <c r="J1580" s="38">
        <v>202210</v>
      </c>
    </row>
    <row r="1581" spans="1:10" ht="12" customHeight="1" x14ac:dyDescent="0.25">
      <c r="A1581" s="9">
        <v>44854</v>
      </c>
      <c r="B1581" s="10">
        <v>143399013</v>
      </c>
      <c r="C1581" s="3">
        <v>5540246172669</v>
      </c>
      <c r="D1581" s="9">
        <v>44858</v>
      </c>
      <c r="E1581" s="11">
        <v>140</v>
      </c>
      <c r="F1581" s="30" t="str">
        <f>VLOOKUP(Commandes[[#This Row],[Article Commande]],'Catégorie des articles'!A:D,4,0)</f>
        <v>CREMERIE</v>
      </c>
      <c r="G1581" s="38">
        <v>202210</v>
      </c>
      <c r="H1581" s="37" t="str">
        <f>Commandes[[#This Row],[Num CDE]]&amp;Commandes[[#This Row],[AnnéeMois]]</f>
        <v>143399013202210</v>
      </c>
      <c r="I1581" t="str">
        <f>Commandes[[#This Row],[AnnéeMois]]&amp;Commandes[[#This Row],[Famille de Produit]]</f>
        <v>202210CREMERIE</v>
      </c>
      <c r="J1581" s="38">
        <v>202210</v>
      </c>
    </row>
    <row r="1582" spans="1:10" ht="12" customHeight="1" x14ac:dyDescent="0.25">
      <c r="A1582" s="9">
        <v>44854</v>
      </c>
      <c r="B1582" s="10">
        <v>143399013</v>
      </c>
      <c r="C1582" s="3">
        <v>5540246174174</v>
      </c>
      <c r="D1582" s="9">
        <v>44858</v>
      </c>
      <c r="E1582" s="11">
        <v>464</v>
      </c>
      <c r="F1582" s="30" t="str">
        <f>VLOOKUP(Commandes[[#This Row],[Article Commande]],'Catégorie des articles'!A:D,4,0)</f>
        <v>CREMERIE</v>
      </c>
      <c r="G1582" s="38">
        <v>202210</v>
      </c>
      <c r="H1582" s="37" t="str">
        <f>Commandes[[#This Row],[Num CDE]]&amp;Commandes[[#This Row],[AnnéeMois]]</f>
        <v>143399013202210</v>
      </c>
      <c r="I1582" t="str">
        <f>Commandes[[#This Row],[AnnéeMois]]&amp;Commandes[[#This Row],[Famille de Produit]]</f>
        <v>202210CREMERIE</v>
      </c>
      <c r="J1582" s="38">
        <v>202210</v>
      </c>
    </row>
    <row r="1583" spans="1:10" ht="12" customHeight="1" x14ac:dyDescent="0.25">
      <c r="A1583" s="6">
        <v>44854</v>
      </c>
      <c r="B1583" s="7">
        <v>143399013</v>
      </c>
      <c r="C1583" s="3">
        <v>5540246176699</v>
      </c>
      <c r="D1583" s="6">
        <v>44858</v>
      </c>
      <c r="E1583" s="8">
        <v>8352</v>
      </c>
      <c r="F1583" s="30" t="str">
        <f>VLOOKUP(Commandes[[#This Row],[Article Commande]],'Catégorie des articles'!A:D,4,0)</f>
        <v>CREMERIE</v>
      </c>
      <c r="G1583" s="38">
        <v>202210</v>
      </c>
      <c r="H1583" s="37" t="str">
        <f>Commandes[[#This Row],[Num CDE]]&amp;Commandes[[#This Row],[AnnéeMois]]</f>
        <v>143399013202210</v>
      </c>
      <c r="I1583" t="str">
        <f>Commandes[[#This Row],[AnnéeMois]]&amp;Commandes[[#This Row],[Famille de Produit]]</f>
        <v>202210CREMERIE</v>
      </c>
      <c r="J1583" s="38">
        <v>202210</v>
      </c>
    </row>
    <row r="1584" spans="1:10" ht="12" customHeight="1" x14ac:dyDescent="0.25">
      <c r="A1584" s="6">
        <v>44854</v>
      </c>
      <c r="B1584" s="7">
        <v>143399013</v>
      </c>
      <c r="C1584" s="3">
        <v>5540246188175</v>
      </c>
      <c r="D1584" s="6">
        <v>44858</v>
      </c>
      <c r="E1584" s="8">
        <v>232</v>
      </c>
      <c r="F1584" s="30" t="str">
        <f>VLOOKUP(Commandes[[#This Row],[Article Commande]],'Catégorie des articles'!A:D,4,0)</f>
        <v>CREMERIE</v>
      </c>
      <c r="G1584" s="38">
        <v>202210</v>
      </c>
      <c r="H1584" s="37" t="str">
        <f>Commandes[[#This Row],[Num CDE]]&amp;Commandes[[#This Row],[AnnéeMois]]</f>
        <v>143399013202210</v>
      </c>
      <c r="I1584" t="str">
        <f>Commandes[[#This Row],[AnnéeMois]]&amp;Commandes[[#This Row],[Famille de Produit]]</f>
        <v>202210CREMERIE</v>
      </c>
      <c r="J1584" s="38">
        <v>202210</v>
      </c>
    </row>
    <row r="1585" spans="1:10" ht="12" customHeight="1" x14ac:dyDescent="0.25">
      <c r="A1585" s="6">
        <v>44854</v>
      </c>
      <c r="B1585" s="7">
        <v>143399014</v>
      </c>
      <c r="C1585" s="3">
        <v>5540246176295</v>
      </c>
      <c r="D1585" s="6">
        <v>44858</v>
      </c>
      <c r="E1585" s="8">
        <v>7424</v>
      </c>
      <c r="F1585" s="30" t="str">
        <f>VLOOKUP(Commandes[[#This Row],[Article Commande]],'Catégorie des articles'!A:D,4,0)</f>
        <v>CREMERIE</v>
      </c>
      <c r="G1585" s="38">
        <v>202210</v>
      </c>
      <c r="H1585" s="37" t="str">
        <f>Commandes[[#This Row],[Num CDE]]&amp;Commandes[[#This Row],[AnnéeMois]]</f>
        <v>143399014202210</v>
      </c>
      <c r="I1585" t="str">
        <f>Commandes[[#This Row],[AnnéeMois]]&amp;Commandes[[#This Row],[Famille de Produit]]</f>
        <v>202210CREMERIE</v>
      </c>
      <c r="J1585" s="38">
        <v>202210</v>
      </c>
    </row>
    <row r="1586" spans="1:10" ht="12" customHeight="1" x14ac:dyDescent="0.25">
      <c r="A1586" s="6">
        <v>44854</v>
      </c>
      <c r="B1586" s="7">
        <v>143399014</v>
      </c>
      <c r="C1586" s="3">
        <v>5540246187987</v>
      </c>
      <c r="D1586" s="6">
        <v>44858</v>
      </c>
      <c r="E1586" s="8">
        <v>1114</v>
      </c>
      <c r="F1586" s="30" t="str">
        <f>VLOOKUP(Commandes[[#This Row],[Article Commande]],'Catégorie des articles'!A:D,4,0)</f>
        <v>CREMERIE</v>
      </c>
      <c r="G1586" s="38">
        <v>202210</v>
      </c>
      <c r="H1586" s="37" t="str">
        <f>Commandes[[#This Row],[Num CDE]]&amp;Commandes[[#This Row],[AnnéeMois]]</f>
        <v>143399014202210</v>
      </c>
      <c r="I1586" t="str">
        <f>Commandes[[#This Row],[AnnéeMois]]&amp;Commandes[[#This Row],[Famille de Produit]]</f>
        <v>202210CREMERIE</v>
      </c>
      <c r="J1586" s="38">
        <v>202210</v>
      </c>
    </row>
    <row r="1587" spans="1:10" ht="12" customHeight="1" x14ac:dyDescent="0.25">
      <c r="A1587" s="9">
        <v>44854</v>
      </c>
      <c r="B1587" s="10">
        <v>143399014</v>
      </c>
      <c r="C1587" s="3">
        <v>5540246188200</v>
      </c>
      <c r="D1587" s="9">
        <v>44858</v>
      </c>
      <c r="E1587" s="11">
        <v>1485</v>
      </c>
      <c r="F1587" s="30" t="str">
        <f>VLOOKUP(Commandes[[#This Row],[Article Commande]],'Catégorie des articles'!A:D,4,0)</f>
        <v>CREMERIE</v>
      </c>
      <c r="G1587" s="38">
        <v>202210</v>
      </c>
      <c r="H1587" s="37" t="str">
        <f>Commandes[[#This Row],[Num CDE]]&amp;Commandes[[#This Row],[AnnéeMois]]</f>
        <v>143399014202210</v>
      </c>
      <c r="I1587" t="str">
        <f>Commandes[[#This Row],[AnnéeMois]]&amp;Commandes[[#This Row],[Famille de Produit]]</f>
        <v>202210CREMERIE</v>
      </c>
      <c r="J1587" s="38">
        <v>202210</v>
      </c>
    </row>
    <row r="1588" spans="1:10" ht="12" customHeight="1" x14ac:dyDescent="0.25">
      <c r="A1588" s="9">
        <v>44854</v>
      </c>
      <c r="B1588" s="10">
        <v>143399018</v>
      </c>
      <c r="C1588" s="3">
        <v>5540246185429</v>
      </c>
      <c r="D1588" s="9">
        <v>44859</v>
      </c>
      <c r="E1588" s="11">
        <v>140</v>
      </c>
      <c r="F1588" s="30" t="str">
        <f>VLOOKUP(Commandes[[#This Row],[Article Commande]],'Catégorie des articles'!A:D,4,0)</f>
        <v>CREMERIE</v>
      </c>
      <c r="G1588" s="38">
        <v>202210</v>
      </c>
      <c r="H1588" s="37" t="str">
        <f>Commandes[[#This Row],[Num CDE]]&amp;Commandes[[#This Row],[AnnéeMois]]</f>
        <v>143399018202210</v>
      </c>
      <c r="I1588" t="str">
        <f>Commandes[[#This Row],[AnnéeMois]]&amp;Commandes[[#This Row],[Famille de Produit]]</f>
        <v>202210CREMERIE</v>
      </c>
      <c r="J1588" s="38">
        <v>202210</v>
      </c>
    </row>
    <row r="1589" spans="1:10" ht="12" customHeight="1" x14ac:dyDescent="0.25">
      <c r="A1589" s="6">
        <v>44854</v>
      </c>
      <c r="B1589" s="7">
        <v>143399018</v>
      </c>
      <c r="C1589" s="3">
        <v>5540246185562</v>
      </c>
      <c r="D1589" s="6">
        <v>44859</v>
      </c>
      <c r="E1589" s="8">
        <v>140</v>
      </c>
      <c r="F1589" s="30" t="str">
        <f>VLOOKUP(Commandes[[#This Row],[Article Commande]],'Catégorie des articles'!A:D,4,0)</f>
        <v>CREMERIE</v>
      </c>
      <c r="G1589" s="38">
        <v>202210</v>
      </c>
      <c r="H1589" s="37" t="str">
        <f>Commandes[[#This Row],[Num CDE]]&amp;Commandes[[#This Row],[AnnéeMois]]</f>
        <v>143399018202210</v>
      </c>
      <c r="I1589" t="str">
        <f>Commandes[[#This Row],[AnnéeMois]]&amp;Commandes[[#This Row],[Famille de Produit]]</f>
        <v>202210CREMERIE</v>
      </c>
      <c r="J1589" s="38">
        <v>202210</v>
      </c>
    </row>
    <row r="1590" spans="1:10" ht="12" customHeight="1" x14ac:dyDescent="0.25">
      <c r="A1590" s="6">
        <v>44854</v>
      </c>
      <c r="B1590" s="7">
        <v>143399033</v>
      </c>
      <c r="C1590" s="3">
        <v>5540246195999</v>
      </c>
      <c r="D1590" s="6">
        <v>44886</v>
      </c>
      <c r="E1590" s="8">
        <v>7517</v>
      </c>
      <c r="F1590" s="30" t="str">
        <f>VLOOKUP(Commandes[[#This Row],[Article Commande]],'Catégorie des articles'!A:D,4,0)</f>
        <v>MIX LEGUMES</v>
      </c>
      <c r="G1590" s="38">
        <v>202210</v>
      </c>
      <c r="H1590" s="37" t="str">
        <f>Commandes[[#This Row],[Num CDE]]&amp;Commandes[[#This Row],[AnnéeMois]]</f>
        <v>143399033202210</v>
      </c>
      <c r="I1590" t="str">
        <f>Commandes[[#This Row],[AnnéeMois]]&amp;Commandes[[#This Row],[Famille de Produit]]</f>
        <v>202210MIX LEGUMES</v>
      </c>
      <c r="J1590" s="38">
        <v>202210</v>
      </c>
    </row>
    <row r="1591" spans="1:10" ht="12" customHeight="1" x14ac:dyDescent="0.25">
      <c r="A1591" s="9">
        <v>44854</v>
      </c>
      <c r="B1591" s="10">
        <v>143399042</v>
      </c>
      <c r="C1591" s="3">
        <v>5540246181061</v>
      </c>
      <c r="D1591" s="9">
        <v>44858</v>
      </c>
      <c r="E1591" s="11">
        <v>3308</v>
      </c>
      <c r="F1591" s="30" t="str">
        <f>VLOOKUP(Commandes[[#This Row],[Article Commande]],'Catégorie des articles'!A:D,4,0)</f>
        <v>VOLAILLE</v>
      </c>
      <c r="G1591" s="38">
        <v>202210</v>
      </c>
      <c r="H1591" s="37" t="str">
        <f>Commandes[[#This Row],[Num CDE]]&amp;Commandes[[#This Row],[AnnéeMois]]</f>
        <v>143399042202210</v>
      </c>
      <c r="I1591" t="str">
        <f>Commandes[[#This Row],[AnnéeMois]]&amp;Commandes[[#This Row],[Famille de Produit]]</f>
        <v>202210VOLAILLE</v>
      </c>
      <c r="J1591" s="38">
        <v>202210</v>
      </c>
    </row>
    <row r="1592" spans="1:10" ht="12" customHeight="1" x14ac:dyDescent="0.25">
      <c r="A1592" s="6">
        <v>44854</v>
      </c>
      <c r="B1592" s="7">
        <v>143399042</v>
      </c>
      <c r="C1592" s="3">
        <v>5540246183547</v>
      </c>
      <c r="D1592" s="6">
        <v>44858</v>
      </c>
      <c r="E1592" s="8">
        <v>5789</v>
      </c>
      <c r="F1592" s="30" t="str">
        <f>VLOOKUP(Commandes[[#This Row],[Article Commande]],'Catégorie des articles'!A:D,4,0)</f>
        <v>VOLAILLE</v>
      </c>
      <c r="G1592" s="38">
        <v>202210</v>
      </c>
      <c r="H1592" s="37" t="str">
        <f>Commandes[[#This Row],[Num CDE]]&amp;Commandes[[#This Row],[AnnéeMois]]</f>
        <v>143399042202210</v>
      </c>
      <c r="I1592" t="str">
        <f>Commandes[[#This Row],[AnnéeMois]]&amp;Commandes[[#This Row],[Famille de Produit]]</f>
        <v>202210VOLAILLE</v>
      </c>
      <c r="J1592" s="38">
        <v>202210</v>
      </c>
    </row>
    <row r="1593" spans="1:10" ht="12" customHeight="1" x14ac:dyDescent="0.25">
      <c r="A1593" s="9">
        <v>44854</v>
      </c>
      <c r="B1593" s="10">
        <v>143399042</v>
      </c>
      <c r="C1593" s="3">
        <v>5540246185278</v>
      </c>
      <c r="D1593" s="9">
        <v>44858</v>
      </c>
      <c r="E1593" s="11">
        <v>1120</v>
      </c>
      <c r="F1593" s="30" t="str">
        <f>VLOOKUP(Commandes[[#This Row],[Article Commande]],'Catégorie des articles'!A:D,4,0)</f>
        <v>VOLAILLE</v>
      </c>
      <c r="G1593" s="38">
        <v>202210</v>
      </c>
      <c r="H1593" s="37" t="str">
        <f>Commandes[[#This Row],[Num CDE]]&amp;Commandes[[#This Row],[AnnéeMois]]</f>
        <v>143399042202210</v>
      </c>
      <c r="I1593" t="str">
        <f>Commandes[[#This Row],[AnnéeMois]]&amp;Commandes[[#This Row],[Famille de Produit]]</f>
        <v>202210VOLAILLE</v>
      </c>
      <c r="J1593" s="38">
        <v>202210</v>
      </c>
    </row>
    <row r="1594" spans="1:10" ht="12" customHeight="1" x14ac:dyDescent="0.25">
      <c r="A1594" s="6">
        <v>44854</v>
      </c>
      <c r="B1594" s="7">
        <v>143399043</v>
      </c>
      <c r="C1594" s="3">
        <v>5540246171759</v>
      </c>
      <c r="D1594" s="6">
        <v>44865</v>
      </c>
      <c r="E1594" s="8">
        <v>3341</v>
      </c>
      <c r="F1594" s="30" t="str">
        <f>VLOOKUP(Commandes[[#This Row],[Article Commande]],'Catégorie des articles'!A:D,4,0)</f>
        <v>MIX LEGUMES</v>
      </c>
      <c r="G1594" s="38">
        <v>202210</v>
      </c>
      <c r="H1594" s="37" t="str">
        <f>Commandes[[#This Row],[Num CDE]]&amp;Commandes[[#This Row],[AnnéeMois]]</f>
        <v>143399043202210</v>
      </c>
      <c r="I1594" t="str">
        <f>Commandes[[#This Row],[AnnéeMois]]&amp;Commandes[[#This Row],[Famille de Produit]]</f>
        <v>202210MIX LEGUMES</v>
      </c>
      <c r="J1594" s="38">
        <v>202210</v>
      </c>
    </row>
    <row r="1595" spans="1:10" ht="12" customHeight="1" x14ac:dyDescent="0.25">
      <c r="A1595" s="9">
        <v>44854</v>
      </c>
      <c r="B1595" s="10">
        <v>143399043</v>
      </c>
      <c r="C1595" s="3">
        <v>5540246177133</v>
      </c>
      <c r="D1595" s="9">
        <v>44865</v>
      </c>
      <c r="E1595" s="11">
        <v>5568</v>
      </c>
      <c r="F1595" s="30" t="str">
        <f>VLOOKUP(Commandes[[#This Row],[Article Commande]],'Catégorie des articles'!A:D,4,0)</f>
        <v>MIX LEGUMES</v>
      </c>
      <c r="G1595" s="38">
        <v>202210</v>
      </c>
      <c r="H1595" s="37" t="str">
        <f>Commandes[[#This Row],[Num CDE]]&amp;Commandes[[#This Row],[AnnéeMois]]</f>
        <v>143399043202210</v>
      </c>
      <c r="I1595" t="str">
        <f>Commandes[[#This Row],[AnnéeMois]]&amp;Commandes[[#This Row],[Famille de Produit]]</f>
        <v>202210MIX LEGUMES</v>
      </c>
      <c r="J1595" s="38">
        <v>202210</v>
      </c>
    </row>
    <row r="1596" spans="1:10" ht="12" customHeight="1" x14ac:dyDescent="0.25">
      <c r="A1596" s="6">
        <v>44854</v>
      </c>
      <c r="B1596" s="7">
        <v>143399043</v>
      </c>
      <c r="C1596" s="3">
        <v>5540246192148</v>
      </c>
      <c r="D1596" s="6">
        <v>44865</v>
      </c>
      <c r="E1596" s="8">
        <v>29232</v>
      </c>
      <c r="F1596" s="30" t="str">
        <f>VLOOKUP(Commandes[[#This Row],[Article Commande]],'Catégorie des articles'!A:D,4,0)</f>
        <v>MIX LEGUMES</v>
      </c>
      <c r="G1596" s="38">
        <v>202210</v>
      </c>
      <c r="H1596" s="37" t="str">
        <f>Commandes[[#This Row],[Num CDE]]&amp;Commandes[[#This Row],[AnnéeMois]]</f>
        <v>143399043202210</v>
      </c>
      <c r="I1596" t="str">
        <f>Commandes[[#This Row],[AnnéeMois]]&amp;Commandes[[#This Row],[Famille de Produit]]</f>
        <v>202210MIX LEGUMES</v>
      </c>
      <c r="J1596" s="38">
        <v>202210</v>
      </c>
    </row>
    <row r="1597" spans="1:10" ht="12" customHeight="1" x14ac:dyDescent="0.25">
      <c r="A1597" s="9">
        <v>44854</v>
      </c>
      <c r="B1597" s="10">
        <v>143399044</v>
      </c>
      <c r="C1597" s="3">
        <v>5540246173906</v>
      </c>
      <c r="D1597" s="9">
        <v>44866</v>
      </c>
      <c r="E1597" s="11">
        <v>5717</v>
      </c>
      <c r="F1597" s="30" t="str">
        <f>VLOOKUP(Commandes[[#This Row],[Article Commande]],'Catégorie des articles'!A:D,4,0)</f>
        <v>VOLAILLE</v>
      </c>
      <c r="G1597" s="38">
        <v>202210</v>
      </c>
      <c r="H1597" s="37" t="str">
        <f>Commandes[[#This Row],[Num CDE]]&amp;Commandes[[#This Row],[AnnéeMois]]</f>
        <v>143399044202210</v>
      </c>
      <c r="I1597" t="str">
        <f>Commandes[[#This Row],[AnnéeMois]]&amp;Commandes[[#This Row],[Famille de Produit]]</f>
        <v>202210VOLAILLE</v>
      </c>
      <c r="J1597" s="38">
        <v>202210</v>
      </c>
    </row>
    <row r="1598" spans="1:10" ht="12" customHeight="1" x14ac:dyDescent="0.25">
      <c r="A1598" s="6">
        <v>44854</v>
      </c>
      <c r="B1598" s="7">
        <v>143399044</v>
      </c>
      <c r="C1598" s="3">
        <v>5540246181016</v>
      </c>
      <c r="D1598" s="6">
        <v>44866</v>
      </c>
      <c r="E1598" s="8">
        <v>10691</v>
      </c>
      <c r="F1598" s="30" t="str">
        <f>VLOOKUP(Commandes[[#This Row],[Article Commande]],'Catégorie des articles'!A:D,4,0)</f>
        <v>VOLAILLE</v>
      </c>
      <c r="G1598" s="38">
        <v>202210</v>
      </c>
      <c r="H1598" s="37" t="str">
        <f>Commandes[[#This Row],[Num CDE]]&amp;Commandes[[#This Row],[AnnéeMois]]</f>
        <v>143399044202210</v>
      </c>
      <c r="I1598" t="str">
        <f>Commandes[[#This Row],[AnnéeMois]]&amp;Commandes[[#This Row],[Famille de Produit]]</f>
        <v>202210VOLAILLE</v>
      </c>
      <c r="J1598" s="38">
        <v>202210</v>
      </c>
    </row>
    <row r="1599" spans="1:10" ht="12" customHeight="1" x14ac:dyDescent="0.25">
      <c r="A1599" s="9">
        <v>44854</v>
      </c>
      <c r="B1599" s="10">
        <v>143399048</v>
      </c>
      <c r="C1599" s="3">
        <v>5540246191594</v>
      </c>
      <c r="D1599" s="9">
        <v>44859</v>
      </c>
      <c r="E1599" s="11">
        <v>1504</v>
      </c>
      <c r="F1599" s="30" t="str">
        <f>VLOOKUP(Commandes[[#This Row],[Article Commande]],'Catégorie des articles'!A:D,4,0)</f>
        <v>CREMERIE</v>
      </c>
      <c r="G1599" s="38">
        <v>202210</v>
      </c>
      <c r="H1599" s="37" t="str">
        <f>Commandes[[#This Row],[Num CDE]]&amp;Commandes[[#This Row],[AnnéeMois]]</f>
        <v>143399048202210</v>
      </c>
      <c r="I1599" t="str">
        <f>Commandes[[#This Row],[AnnéeMois]]&amp;Commandes[[#This Row],[Famille de Produit]]</f>
        <v>202210CREMERIE</v>
      </c>
      <c r="J1599" s="38">
        <v>202210</v>
      </c>
    </row>
    <row r="1600" spans="1:10" ht="12" customHeight="1" x14ac:dyDescent="0.25">
      <c r="A1600" s="6">
        <v>44854</v>
      </c>
      <c r="B1600" s="7">
        <v>143399049</v>
      </c>
      <c r="C1600" s="3">
        <v>5540246175047</v>
      </c>
      <c r="D1600" s="6">
        <v>44861</v>
      </c>
      <c r="E1600" s="8">
        <v>279</v>
      </c>
      <c r="F1600" s="30" t="str">
        <f>VLOOKUP(Commandes[[#This Row],[Article Commande]],'Catégorie des articles'!A:D,4,0)</f>
        <v>CREMERIE</v>
      </c>
      <c r="G1600" s="38">
        <v>202210</v>
      </c>
      <c r="H1600" s="37" t="str">
        <f>Commandes[[#This Row],[Num CDE]]&amp;Commandes[[#This Row],[AnnéeMois]]</f>
        <v>143399049202210</v>
      </c>
      <c r="I1600" t="str">
        <f>Commandes[[#This Row],[AnnéeMois]]&amp;Commandes[[#This Row],[Famille de Produit]]</f>
        <v>202210CREMERIE</v>
      </c>
      <c r="J1600" s="38">
        <v>202210</v>
      </c>
    </row>
    <row r="1601" spans="1:10" ht="12" customHeight="1" x14ac:dyDescent="0.25">
      <c r="A1601" s="6">
        <v>44857</v>
      </c>
      <c r="B1601" s="7">
        <v>143409059</v>
      </c>
      <c r="C1601" s="3">
        <v>5540246174174</v>
      </c>
      <c r="D1601" s="6">
        <v>44859</v>
      </c>
      <c r="E1601" s="8">
        <v>464</v>
      </c>
      <c r="F1601" s="30" t="str">
        <f>VLOOKUP(Commandes[[#This Row],[Article Commande]],'Catégorie des articles'!A:D,4,0)</f>
        <v>CREMERIE</v>
      </c>
      <c r="G1601" s="38">
        <v>202210</v>
      </c>
      <c r="H1601" s="37" t="str">
        <f>Commandes[[#This Row],[Num CDE]]&amp;Commandes[[#This Row],[AnnéeMois]]</f>
        <v>143409059202210</v>
      </c>
      <c r="I1601" t="str">
        <f>Commandes[[#This Row],[AnnéeMois]]&amp;Commandes[[#This Row],[Famille de Produit]]</f>
        <v>202210CREMERIE</v>
      </c>
      <c r="J1601" s="38">
        <v>202210</v>
      </c>
    </row>
    <row r="1602" spans="1:10" ht="12" customHeight="1" x14ac:dyDescent="0.25">
      <c r="A1602" s="6">
        <v>44857</v>
      </c>
      <c r="B1602" s="7">
        <v>143409059</v>
      </c>
      <c r="C1602" s="3">
        <v>5540246176699</v>
      </c>
      <c r="D1602" s="6">
        <v>44859</v>
      </c>
      <c r="E1602" s="8">
        <v>4176</v>
      </c>
      <c r="F1602" s="30" t="str">
        <f>VLOOKUP(Commandes[[#This Row],[Article Commande]],'Catégorie des articles'!A:D,4,0)</f>
        <v>CREMERIE</v>
      </c>
      <c r="G1602" s="38">
        <v>202210</v>
      </c>
      <c r="H1602" s="37" t="str">
        <f>Commandes[[#This Row],[Num CDE]]&amp;Commandes[[#This Row],[AnnéeMois]]</f>
        <v>143409059202210</v>
      </c>
      <c r="I1602" t="str">
        <f>Commandes[[#This Row],[AnnéeMois]]&amp;Commandes[[#This Row],[Famille de Produit]]</f>
        <v>202210CREMERIE</v>
      </c>
      <c r="J1602" s="38">
        <v>202210</v>
      </c>
    </row>
    <row r="1603" spans="1:10" ht="12" customHeight="1" x14ac:dyDescent="0.25">
      <c r="A1603" s="9">
        <v>44857</v>
      </c>
      <c r="B1603" s="10">
        <v>143409061</v>
      </c>
      <c r="C1603" s="3">
        <v>5540246188200</v>
      </c>
      <c r="D1603" s="9">
        <v>44859</v>
      </c>
      <c r="E1603" s="11">
        <v>1485</v>
      </c>
      <c r="F1603" s="30" t="str">
        <f>VLOOKUP(Commandes[[#This Row],[Article Commande]],'Catégorie des articles'!A:D,4,0)</f>
        <v>CREMERIE</v>
      </c>
      <c r="G1603" s="38">
        <v>202210</v>
      </c>
      <c r="H1603" s="37" t="str">
        <f>Commandes[[#This Row],[Num CDE]]&amp;Commandes[[#This Row],[AnnéeMois]]</f>
        <v>143409061202210</v>
      </c>
      <c r="I1603" t="str">
        <f>Commandes[[#This Row],[AnnéeMois]]&amp;Commandes[[#This Row],[Famille de Produit]]</f>
        <v>202210CREMERIE</v>
      </c>
      <c r="J1603" s="38">
        <v>202210</v>
      </c>
    </row>
    <row r="1604" spans="1:10" ht="12" customHeight="1" x14ac:dyDescent="0.25">
      <c r="A1604" s="6">
        <v>44857</v>
      </c>
      <c r="B1604" s="7">
        <v>143409062</v>
      </c>
      <c r="C1604" s="3">
        <v>5540246195653</v>
      </c>
      <c r="D1604" s="6">
        <v>44872</v>
      </c>
      <c r="E1604" s="8">
        <v>446</v>
      </c>
      <c r="F1604" s="30" t="str">
        <f>VLOOKUP(Commandes[[#This Row],[Article Commande]],'Catégorie des articles'!A:D,4,0)</f>
        <v>EMBALLAGES</v>
      </c>
      <c r="G1604" s="38">
        <v>202210</v>
      </c>
      <c r="H1604" s="37" t="str">
        <f>Commandes[[#This Row],[Num CDE]]&amp;Commandes[[#This Row],[AnnéeMois]]</f>
        <v>143409062202210</v>
      </c>
      <c r="I1604" t="str">
        <f>Commandes[[#This Row],[AnnéeMois]]&amp;Commandes[[#This Row],[Famille de Produit]]</f>
        <v>202210EMBALLAGES</v>
      </c>
      <c r="J1604" s="38">
        <v>202210</v>
      </c>
    </row>
    <row r="1605" spans="1:10" ht="12" customHeight="1" x14ac:dyDescent="0.25">
      <c r="A1605" s="9">
        <v>44857</v>
      </c>
      <c r="B1605" s="10">
        <v>143409072</v>
      </c>
      <c r="C1605" s="3">
        <v>5540246173492</v>
      </c>
      <c r="D1605" s="9">
        <v>44861</v>
      </c>
      <c r="E1605" s="11">
        <v>9188</v>
      </c>
      <c r="F1605" s="30" t="str">
        <f>VLOOKUP(Commandes[[#This Row],[Article Commande]],'Catégorie des articles'!A:D,4,0)</f>
        <v>VOLAILLE</v>
      </c>
      <c r="G1605" s="38">
        <v>202210</v>
      </c>
      <c r="H1605" s="37" t="str">
        <f>Commandes[[#This Row],[Num CDE]]&amp;Commandes[[#This Row],[AnnéeMois]]</f>
        <v>143409072202210</v>
      </c>
      <c r="I1605" t="str">
        <f>Commandes[[#This Row],[AnnéeMois]]&amp;Commandes[[#This Row],[Famille de Produit]]</f>
        <v>202210VOLAILLE</v>
      </c>
      <c r="J1605" s="38">
        <v>202210</v>
      </c>
    </row>
    <row r="1606" spans="1:10" ht="12" customHeight="1" x14ac:dyDescent="0.25">
      <c r="A1606" s="6">
        <v>44857</v>
      </c>
      <c r="B1606" s="7">
        <v>143409082</v>
      </c>
      <c r="C1606" s="3">
        <v>5540246177133</v>
      </c>
      <c r="D1606" s="6">
        <v>44867</v>
      </c>
      <c r="E1606" s="8">
        <v>7239</v>
      </c>
      <c r="F1606" s="30" t="str">
        <f>VLOOKUP(Commandes[[#This Row],[Article Commande]],'Catégorie des articles'!A:D,4,0)</f>
        <v>MIX LEGUMES</v>
      </c>
      <c r="G1606" s="38">
        <v>202210</v>
      </c>
      <c r="H1606" s="37" t="str">
        <f>Commandes[[#This Row],[Num CDE]]&amp;Commandes[[#This Row],[AnnéeMois]]</f>
        <v>143409082202210</v>
      </c>
      <c r="I1606" t="str">
        <f>Commandes[[#This Row],[AnnéeMois]]&amp;Commandes[[#This Row],[Famille de Produit]]</f>
        <v>202210MIX LEGUMES</v>
      </c>
      <c r="J1606" s="38">
        <v>202210</v>
      </c>
    </row>
    <row r="1607" spans="1:10" ht="12" customHeight="1" x14ac:dyDescent="0.25">
      <c r="A1607" s="9">
        <v>44857</v>
      </c>
      <c r="B1607" s="10">
        <v>143409082</v>
      </c>
      <c r="C1607" s="3">
        <v>5540246192148</v>
      </c>
      <c r="D1607" s="9">
        <v>44867</v>
      </c>
      <c r="E1607" s="11">
        <v>11136</v>
      </c>
      <c r="F1607" s="30" t="str">
        <f>VLOOKUP(Commandes[[#This Row],[Article Commande]],'Catégorie des articles'!A:D,4,0)</f>
        <v>MIX LEGUMES</v>
      </c>
      <c r="G1607" s="38">
        <v>202210</v>
      </c>
      <c r="H1607" s="37" t="str">
        <f>Commandes[[#This Row],[Num CDE]]&amp;Commandes[[#This Row],[AnnéeMois]]</f>
        <v>143409082202210</v>
      </c>
      <c r="I1607" t="str">
        <f>Commandes[[#This Row],[AnnéeMois]]&amp;Commandes[[#This Row],[Famille de Produit]]</f>
        <v>202210MIX LEGUMES</v>
      </c>
      <c r="J1607" s="38">
        <v>202210</v>
      </c>
    </row>
    <row r="1608" spans="1:10" ht="12" customHeight="1" x14ac:dyDescent="0.25">
      <c r="A1608" s="6">
        <v>44857</v>
      </c>
      <c r="B1608" s="7">
        <v>143409082</v>
      </c>
      <c r="C1608" s="3">
        <v>5540246192518</v>
      </c>
      <c r="D1608" s="6">
        <v>44867</v>
      </c>
      <c r="E1608" s="8">
        <v>11693</v>
      </c>
      <c r="F1608" s="30" t="str">
        <f>VLOOKUP(Commandes[[#This Row],[Article Commande]],'Catégorie des articles'!A:D,4,0)</f>
        <v>MIX LEGUMES</v>
      </c>
      <c r="G1608" s="38">
        <v>202210</v>
      </c>
      <c r="H1608" s="37" t="str">
        <f>Commandes[[#This Row],[Num CDE]]&amp;Commandes[[#This Row],[AnnéeMois]]</f>
        <v>143409082202210</v>
      </c>
      <c r="I1608" t="str">
        <f>Commandes[[#This Row],[AnnéeMois]]&amp;Commandes[[#This Row],[Famille de Produit]]</f>
        <v>202210MIX LEGUMES</v>
      </c>
      <c r="J1608" s="38">
        <v>202210</v>
      </c>
    </row>
    <row r="1609" spans="1:10" ht="12" customHeight="1" x14ac:dyDescent="0.25">
      <c r="A1609" s="6">
        <v>44857</v>
      </c>
      <c r="B1609" s="7">
        <v>143409095</v>
      </c>
      <c r="C1609" s="3">
        <v>5540246196046</v>
      </c>
      <c r="D1609" s="6">
        <v>44861</v>
      </c>
      <c r="E1609" s="8">
        <v>418</v>
      </c>
      <c r="F1609" s="30" t="str">
        <f>VLOOKUP(Commandes[[#This Row],[Article Commande]],'Catégorie des articles'!A:D,4,0)</f>
        <v>BOULANGERIE</v>
      </c>
      <c r="G1609" s="38">
        <v>202210</v>
      </c>
      <c r="H1609" s="37" t="str">
        <f>Commandes[[#This Row],[Num CDE]]&amp;Commandes[[#This Row],[AnnéeMois]]</f>
        <v>143409095202210</v>
      </c>
      <c r="I1609" t="str">
        <f>Commandes[[#This Row],[AnnéeMois]]&amp;Commandes[[#This Row],[Famille de Produit]]</f>
        <v>202210BOULANGERIE</v>
      </c>
      <c r="J1609" s="38">
        <v>202210</v>
      </c>
    </row>
    <row r="1610" spans="1:10" ht="12" customHeight="1" x14ac:dyDescent="0.25">
      <c r="A1610" s="6">
        <v>44858</v>
      </c>
      <c r="B1610" s="7">
        <v>143409121</v>
      </c>
      <c r="C1610" s="3">
        <v>5540246191598</v>
      </c>
      <c r="D1610" s="6">
        <v>44861</v>
      </c>
      <c r="E1610" s="8">
        <v>1601</v>
      </c>
      <c r="F1610" s="30" t="str">
        <f>VLOOKUP(Commandes[[#This Row],[Article Commande]],'Catégorie des articles'!A:D,4,0)</f>
        <v>CREMERIE</v>
      </c>
      <c r="G1610" s="38">
        <v>202210</v>
      </c>
      <c r="H1610" s="37" t="str">
        <f>Commandes[[#This Row],[Num CDE]]&amp;Commandes[[#This Row],[AnnéeMois]]</f>
        <v>143409121202210</v>
      </c>
      <c r="I1610" t="str">
        <f>Commandes[[#This Row],[AnnéeMois]]&amp;Commandes[[#This Row],[Famille de Produit]]</f>
        <v>202210CREMERIE</v>
      </c>
      <c r="J1610" s="38">
        <v>202210</v>
      </c>
    </row>
    <row r="1611" spans="1:10" ht="12" customHeight="1" x14ac:dyDescent="0.25">
      <c r="A1611" s="6">
        <v>44858</v>
      </c>
      <c r="B1611" s="7">
        <v>143409134</v>
      </c>
      <c r="C1611" s="3">
        <v>5540246183130</v>
      </c>
      <c r="D1611" s="6">
        <v>44873</v>
      </c>
      <c r="E1611" s="8">
        <v>4511</v>
      </c>
      <c r="F1611" s="30" t="str">
        <f>VLOOKUP(Commandes[[#This Row],[Article Commande]],'Catégorie des articles'!A:D,4,0)</f>
        <v>MIX LEGUMES</v>
      </c>
      <c r="G1611" s="38">
        <v>202210</v>
      </c>
      <c r="H1611" s="37" t="str">
        <f>Commandes[[#This Row],[Num CDE]]&amp;Commandes[[#This Row],[AnnéeMois]]</f>
        <v>143409134202210</v>
      </c>
      <c r="I1611" t="str">
        <f>Commandes[[#This Row],[AnnéeMois]]&amp;Commandes[[#This Row],[Famille de Produit]]</f>
        <v>202210MIX LEGUMES</v>
      </c>
      <c r="J1611" s="38">
        <v>202210</v>
      </c>
    </row>
    <row r="1612" spans="1:10" ht="12" customHeight="1" x14ac:dyDescent="0.25">
      <c r="A1612" s="9">
        <v>44858</v>
      </c>
      <c r="B1612" s="10">
        <v>143409134</v>
      </c>
      <c r="C1612" s="3">
        <v>5540246183538</v>
      </c>
      <c r="D1612" s="9">
        <v>44873</v>
      </c>
      <c r="E1612" s="11">
        <v>919</v>
      </c>
      <c r="F1612" s="30" t="str">
        <f>VLOOKUP(Commandes[[#This Row],[Article Commande]],'Catégorie des articles'!A:D,4,0)</f>
        <v>MIX LEGUMES</v>
      </c>
      <c r="G1612" s="38">
        <v>202210</v>
      </c>
      <c r="H1612" s="37" t="str">
        <f>Commandes[[#This Row],[Num CDE]]&amp;Commandes[[#This Row],[AnnéeMois]]</f>
        <v>143409134202210</v>
      </c>
      <c r="I1612" t="str">
        <f>Commandes[[#This Row],[AnnéeMois]]&amp;Commandes[[#This Row],[Famille de Produit]]</f>
        <v>202210MIX LEGUMES</v>
      </c>
      <c r="J1612" s="38">
        <v>202210</v>
      </c>
    </row>
    <row r="1613" spans="1:10" ht="12" customHeight="1" x14ac:dyDescent="0.25">
      <c r="A1613" s="6">
        <v>44858</v>
      </c>
      <c r="B1613" s="7">
        <v>143409134</v>
      </c>
      <c r="C1613" s="3">
        <v>5540246192571</v>
      </c>
      <c r="D1613" s="6">
        <v>44873</v>
      </c>
      <c r="E1613" s="8">
        <v>669</v>
      </c>
      <c r="F1613" s="30" t="str">
        <f>VLOOKUP(Commandes[[#This Row],[Article Commande]],'Catégorie des articles'!A:D,4,0)</f>
        <v>MIX LEGUMES</v>
      </c>
      <c r="G1613" s="38">
        <v>202210</v>
      </c>
      <c r="H1613" s="37" t="str">
        <f>Commandes[[#This Row],[Num CDE]]&amp;Commandes[[#This Row],[AnnéeMois]]</f>
        <v>143409134202210</v>
      </c>
      <c r="I1613" t="str">
        <f>Commandes[[#This Row],[AnnéeMois]]&amp;Commandes[[#This Row],[Famille de Produit]]</f>
        <v>202210MIX LEGUMES</v>
      </c>
      <c r="J1613" s="38">
        <v>202210</v>
      </c>
    </row>
    <row r="1614" spans="1:10" ht="12" customHeight="1" x14ac:dyDescent="0.25">
      <c r="A1614" s="9">
        <v>44858</v>
      </c>
      <c r="B1614" s="10">
        <v>143409136</v>
      </c>
      <c r="C1614" s="3">
        <v>5540246192148</v>
      </c>
      <c r="D1614" s="9">
        <v>44871</v>
      </c>
      <c r="E1614" s="11">
        <v>45936</v>
      </c>
      <c r="F1614" s="30" t="str">
        <f>VLOOKUP(Commandes[[#This Row],[Article Commande]],'Catégorie des articles'!A:D,4,0)</f>
        <v>MIX LEGUMES</v>
      </c>
      <c r="G1614" s="38">
        <v>202210</v>
      </c>
      <c r="H1614" s="37" t="str">
        <f>Commandes[[#This Row],[Num CDE]]&amp;Commandes[[#This Row],[AnnéeMois]]</f>
        <v>143409136202210</v>
      </c>
      <c r="I1614" t="str">
        <f>Commandes[[#This Row],[AnnéeMois]]&amp;Commandes[[#This Row],[Famille de Produit]]</f>
        <v>202210MIX LEGUMES</v>
      </c>
      <c r="J1614" s="38">
        <v>202210</v>
      </c>
    </row>
    <row r="1615" spans="1:10" ht="12" customHeight="1" x14ac:dyDescent="0.25">
      <c r="A1615" s="9">
        <v>44858</v>
      </c>
      <c r="B1615" s="10">
        <v>143409137</v>
      </c>
      <c r="C1615" s="3">
        <v>5540246171759</v>
      </c>
      <c r="D1615" s="9">
        <v>44873</v>
      </c>
      <c r="E1615" s="11">
        <v>3341</v>
      </c>
      <c r="F1615" s="30" t="str">
        <f>VLOOKUP(Commandes[[#This Row],[Article Commande]],'Catégorie des articles'!A:D,4,0)</f>
        <v>MIX LEGUMES</v>
      </c>
      <c r="G1615" s="38">
        <v>202210</v>
      </c>
      <c r="H1615" s="37" t="str">
        <f>Commandes[[#This Row],[Num CDE]]&amp;Commandes[[#This Row],[AnnéeMois]]</f>
        <v>143409137202210</v>
      </c>
      <c r="I1615" t="str">
        <f>Commandes[[#This Row],[AnnéeMois]]&amp;Commandes[[#This Row],[Famille de Produit]]</f>
        <v>202210MIX LEGUMES</v>
      </c>
      <c r="J1615" s="38">
        <v>202210</v>
      </c>
    </row>
    <row r="1616" spans="1:10" ht="12" customHeight="1" x14ac:dyDescent="0.25">
      <c r="A1616" s="6">
        <v>44858</v>
      </c>
      <c r="B1616" s="7">
        <v>143409137</v>
      </c>
      <c r="C1616" s="3">
        <v>5540246177133</v>
      </c>
      <c r="D1616" s="6">
        <v>44873</v>
      </c>
      <c r="E1616" s="8">
        <v>11693</v>
      </c>
      <c r="F1616" s="30" t="str">
        <f>VLOOKUP(Commandes[[#This Row],[Article Commande]],'Catégorie des articles'!A:D,4,0)</f>
        <v>MIX LEGUMES</v>
      </c>
      <c r="G1616" s="38">
        <v>202210</v>
      </c>
      <c r="H1616" s="37" t="str">
        <f>Commandes[[#This Row],[Num CDE]]&amp;Commandes[[#This Row],[AnnéeMois]]</f>
        <v>143409137202210</v>
      </c>
      <c r="I1616" t="str">
        <f>Commandes[[#This Row],[AnnéeMois]]&amp;Commandes[[#This Row],[Famille de Produit]]</f>
        <v>202210MIX LEGUMES</v>
      </c>
      <c r="J1616" s="38">
        <v>202210</v>
      </c>
    </row>
    <row r="1617" spans="1:10" ht="12" customHeight="1" x14ac:dyDescent="0.25">
      <c r="A1617" s="9">
        <v>44858</v>
      </c>
      <c r="B1617" s="10">
        <v>143409137</v>
      </c>
      <c r="C1617" s="3">
        <v>5540246192518</v>
      </c>
      <c r="D1617" s="9">
        <v>44873</v>
      </c>
      <c r="E1617" s="11">
        <v>2924</v>
      </c>
      <c r="F1617" s="30" t="str">
        <f>VLOOKUP(Commandes[[#This Row],[Article Commande]],'Catégorie des articles'!A:D,4,0)</f>
        <v>MIX LEGUMES</v>
      </c>
      <c r="G1617" s="38">
        <v>202210</v>
      </c>
      <c r="H1617" s="37" t="str">
        <f>Commandes[[#This Row],[Num CDE]]&amp;Commandes[[#This Row],[AnnéeMois]]</f>
        <v>143409137202210</v>
      </c>
      <c r="I1617" t="str">
        <f>Commandes[[#This Row],[AnnéeMois]]&amp;Commandes[[#This Row],[Famille de Produit]]</f>
        <v>202210MIX LEGUMES</v>
      </c>
      <c r="J1617" s="38">
        <v>202210</v>
      </c>
    </row>
    <row r="1618" spans="1:10" ht="12" customHeight="1" x14ac:dyDescent="0.25">
      <c r="A1618" s="9">
        <v>44858</v>
      </c>
      <c r="B1618" s="10">
        <v>143409140</v>
      </c>
      <c r="C1618" s="3">
        <v>5540246183558</v>
      </c>
      <c r="D1618" s="9">
        <v>44872</v>
      </c>
      <c r="E1618" s="11">
        <v>5197</v>
      </c>
      <c r="F1618" s="30" t="str">
        <f>VLOOKUP(Commandes[[#This Row],[Article Commande]],'Catégorie des articles'!A:D,4,0)</f>
        <v>MIX LEGUMES</v>
      </c>
      <c r="G1618" s="38">
        <v>202210</v>
      </c>
      <c r="H1618" s="37" t="str">
        <f>Commandes[[#This Row],[Num CDE]]&amp;Commandes[[#This Row],[AnnéeMois]]</f>
        <v>143409140202210</v>
      </c>
      <c r="I1618" t="str">
        <f>Commandes[[#This Row],[AnnéeMois]]&amp;Commandes[[#This Row],[Famille de Produit]]</f>
        <v>202210MIX LEGUMES</v>
      </c>
      <c r="J1618" s="38">
        <v>202210</v>
      </c>
    </row>
    <row r="1619" spans="1:10" ht="12" customHeight="1" x14ac:dyDescent="0.25">
      <c r="A1619" s="6">
        <v>44858</v>
      </c>
      <c r="B1619" s="7">
        <v>143409140</v>
      </c>
      <c r="C1619" s="3">
        <v>5540246183560</v>
      </c>
      <c r="D1619" s="6">
        <v>44872</v>
      </c>
      <c r="E1619" s="8">
        <v>446</v>
      </c>
      <c r="F1619" s="30" t="str">
        <f>VLOOKUP(Commandes[[#This Row],[Article Commande]],'Catégorie des articles'!A:D,4,0)</f>
        <v>MIX LEGUMES</v>
      </c>
      <c r="G1619" s="38">
        <v>202210</v>
      </c>
      <c r="H1619" s="37" t="str">
        <f>Commandes[[#This Row],[Num CDE]]&amp;Commandes[[#This Row],[AnnéeMois]]</f>
        <v>143409140202210</v>
      </c>
      <c r="I1619" t="str">
        <f>Commandes[[#This Row],[AnnéeMois]]&amp;Commandes[[#This Row],[Famille de Produit]]</f>
        <v>202210MIX LEGUMES</v>
      </c>
      <c r="J1619" s="38">
        <v>202210</v>
      </c>
    </row>
    <row r="1620" spans="1:10" ht="12" customHeight="1" x14ac:dyDescent="0.25">
      <c r="A1620" s="9">
        <v>44858</v>
      </c>
      <c r="B1620" s="10">
        <v>143409140</v>
      </c>
      <c r="C1620" s="3">
        <v>5540246192209</v>
      </c>
      <c r="D1620" s="9">
        <v>44872</v>
      </c>
      <c r="E1620" s="11">
        <v>2228</v>
      </c>
      <c r="F1620" s="30" t="str">
        <f>VLOOKUP(Commandes[[#This Row],[Article Commande]],'Catégorie des articles'!A:D,4,0)</f>
        <v>MIX LEGUMES</v>
      </c>
      <c r="G1620" s="38">
        <v>202210</v>
      </c>
      <c r="H1620" s="37" t="str">
        <f>Commandes[[#This Row],[Num CDE]]&amp;Commandes[[#This Row],[AnnéeMois]]</f>
        <v>143409140202210</v>
      </c>
      <c r="I1620" t="str">
        <f>Commandes[[#This Row],[AnnéeMois]]&amp;Commandes[[#This Row],[Famille de Produit]]</f>
        <v>202210MIX LEGUMES</v>
      </c>
      <c r="J1620" s="38">
        <v>202210</v>
      </c>
    </row>
    <row r="1621" spans="1:10" ht="12" customHeight="1" x14ac:dyDescent="0.25">
      <c r="A1621" s="6">
        <v>44858</v>
      </c>
      <c r="B1621" s="7">
        <v>143409140</v>
      </c>
      <c r="C1621" s="3">
        <v>5540246192462</v>
      </c>
      <c r="D1621" s="6">
        <v>44872</v>
      </c>
      <c r="E1621" s="8">
        <v>1114</v>
      </c>
      <c r="F1621" s="30" t="str">
        <f>VLOOKUP(Commandes[[#This Row],[Article Commande]],'Catégorie des articles'!A:D,4,0)</f>
        <v>MIX LEGUMES</v>
      </c>
      <c r="G1621" s="38">
        <v>202210</v>
      </c>
      <c r="H1621" s="37" t="str">
        <f>Commandes[[#This Row],[Num CDE]]&amp;Commandes[[#This Row],[AnnéeMois]]</f>
        <v>143409140202210</v>
      </c>
      <c r="I1621" t="str">
        <f>Commandes[[#This Row],[AnnéeMois]]&amp;Commandes[[#This Row],[Famille de Produit]]</f>
        <v>202210MIX LEGUMES</v>
      </c>
      <c r="J1621" s="38">
        <v>202210</v>
      </c>
    </row>
    <row r="1622" spans="1:10" ht="12" customHeight="1" x14ac:dyDescent="0.25">
      <c r="A1622" s="9">
        <v>44858</v>
      </c>
      <c r="B1622" s="10">
        <v>143409140</v>
      </c>
      <c r="C1622" s="3">
        <v>5540246192594</v>
      </c>
      <c r="D1622" s="9">
        <v>44872</v>
      </c>
      <c r="E1622" s="11">
        <v>743</v>
      </c>
      <c r="F1622" s="30" t="str">
        <f>VLOOKUP(Commandes[[#This Row],[Article Commande]],'Catégorie des articles'!A:D,4,0)</f>
        <v>MIX LEGUMES</v>
      </c>
      <c r="G1622" s="38">
        <v>202210</v>
      </c>
      <c r="H1622" s="37" t="str">
        <f>Commandes[[#This Row],[Num CDE]]&amp;Commandes[[#This Row],[AnnéeMois]]</f>
        <v>143409140202210</v>
      </c>
      <c r="I1622" t="str">
        <f>Commandes[[#This Row],[AnnéeMois]]&amp;Commandes[[#This Row],[Famille de Produit]]</f>
        <v>202210MIX LEGUMES</v>
      </c>
      <c r="J1622" s="38">
        <v>202210</v>
      </c>
    </row>
    <row r="1623" spans="1:10" ht="12" customHeight="1" x14ac:dyDescent="0.25">
      <c r="A1623" s="6">
        <v>44858</v>
      </c>
      <c r="B1623" s="7">
        <v>143409142</v>
      </c>
      <c r="C1623" s="3">
        <v>5540246183589</v>
      </c>
      <c r="D1623" s="6">
        <v>44874</v>
      </c>
      <c r="E1623" s="8">
        <v>1949</v>
      </c>
      <c r="F1623" s="30" t="str">
        <f>VLOOKUP(Commandes[[#This Row],[Article Commande]],'Catégorie des articles'!A:D,4,0)</f>
        <v>MIX LEGUMES</v>
      </c>
      <c r="G1623" s="38">
        <v>202210</v>
      </c>
      <c r="H1623" s="37" t="str">
        <f>Commandes[[#This Row],[Num CDE]]&amp;Commandes[[#This Row],[AnnéeMois]]</f>
        <v>143409142202210</v>
      </c>
      <c r="I1623" t="str">
        <f>Commandes[[#This Row],[AnnéeMois]]&amp;Commandes[[#This Row],[Famille de Produit]]</f>
        <v>202210MIX LEGUMES</v>
      </c>
      <c r="J1623" s="38">
        <v>202210</v>
      </c>
    </row>
    <row r="1624" spans="1:10" ht="12" customHeight="1" x14ac:dyDescent="0.25">
      <c r="A1624" s="6">
        <v>44858</v>
      </c>
      <c r="B1624" s="7">
        <v>143409154</v>
      </c>
      <c r="C1624" s="3">
        <v>5540246180522</v>
      </c>
      <c r="D1624" s="6">
        <v>44868</v>
      </c>
      <c r="E1624" s="8">
        <v>1114</v>
      </c>
      <c r="F1624" s="30" t="str">
        <f>VLOOKUP(Commandes[[#This Row],[Article Commande]],'Catégorie des articles'!A:D,4,0)</f>
        <v>BOULANGERIE</v>
      </c>
      <c r="G1624" s="38">
        <v>202210</v>
      </c>
      <c r="H1624" s="37" t="str">
        <f>Commandes[[#This Row],[Num CDE]]&amp;Commandes[[#This Row],[AnnéeMois]]</f>
        <v>143409154202210</v>
      </c>
      <c r="I1624" t="str">
        <f>Commandes[[#This Row],[AnnéeMois]]&amp;Commandes[[#This Row],[Famille de Produit]]</f>
        <v>202210BOULANGERIE</v>
      </c>
      <c r="J1624" s="38">
        <v>202210</v>
      </c>
    </row>
    <row r="1625" spans="1:10" ht="12" customHeight="1" x14ac:dyDescent="0.25">
      <c r="A1625" s="9">
        <v>44858</v>
      </c>
      <c r="B1625" s="10">
        <v>143409155</v>
      </c>
      <c r="C1625" s="3">
        <v>5540246182684</v>
      </c>
      <c r="D1625" s="9">
        <v>44879</v>
      </c>
      <c r="E1625" s="11">
        <v>232</v>
      </c>
      <c r="F1625" s="30" t="str">
        <f>VLOOKUP(Commandes[[#This Row],[Article Commande]],'Catégorie des articles'!A:D,4,0)</f>
        <v>BOULANGERIE</v>
      </c>
      <c r="G1625" s="38">
        <v>202210</v>
      </c>
      <c r="H1625" s="37" t="str">
        <f>Commandes[[#This Row],[Num CDE]]&amp;Commandes[[#This Row],[AnnéeMois]]</f>
        <v>143409155202210</v>
      </c>
      <c r="I1625" t="str">
        <f>Commandes[[#This Row],[AnnéeMois]]&amp;Commandes[[#This Row],[Famille de Produit]]</f>
        <v>202210BOULANGERIE</v>
      </c>
      <c r="J1625" s="38">
        <v>202210</v>
      </c>
    </row>
    <row r="1626" spans="1:10" ht="12" customHeight="1" x14ac:dyDescent="0.25">
      <c r="A1626" s="9">
        <v>44858</v>
      </c>
      <c r="B1626" s="10">
        <v>143409155</v>
      </c>
      <c r="C1626" s="3">
        <v>5540246194467</v>
      </c>
      <c r="D1626" s="9">
        <v>44879</v>
      </c>
      <c r="E1626" s="11">
        <v>42095</v>
      </c>
      <c r="F1626" s="30" t="str">
        <f>VLOOKUP(Commandes[[#This Row],[Article Commande]],'Catégorie des articles'!A:D,4,0)</f>
        <v>BOULANGERIE</v>
      </c>
      <c r="G1626" s="38">
        <v>202210</v>
      </c>
      <c r="H1626" s="37" t="str">
        <f>Commandes[[#This Row],[Num CDE]]&amp;Commandes[[#This Row],[AnnéeMois]]</f>
        <v>143409155202210</v>
      </c>
      <c r="I1626" t="str">
        <f>Commandes[[#This Row],[AnnéeMois]]&amp;Commandes[[#This Row],[Famille de Produit]]</f>
        <v>202210BOULANGERIE</v>
      </c>
      <c r="J1626" s="38">
        <v>202210</v>
      </c>
    </row>
    <row r="1627" spans="1:10" ht="12" customHeight="1" x14ac:dyDescent="0.25">
      <c r="A1627" s="6">
        <v>44859</v>
      </c>
      <c r="B1627" s="7">
        <v>143409164</v>
      </c>
      <c r="C1627" s="3">
        <v>5540246193316</v>
      </c>
      <c r="D1627" s="6">
        <v>44879</v>
      </c>
      <c r="E1627" s="8">
        <v>780</v>
      </c>
      <c r="F1627" s="30" t="str">
        <f>VLOOKUP(Commandes[[#This Row],[Article Commande]],'Catégorie des articles'!A:D,4,0)</f>
        <v>BOULANGERIE</v>
      </c>
      <c r="G1627" s="38">
        <v>202210</v>
      </c>
      <c r="H1627" s="37" t="str">
        <f>Commandes[[#This Row],[Num CDE]]&amp;Commandes[[#This Row],[AnnéeMois]]</f>
        <v>143409164202210</v>
      </c>
      <c r="I1627" t="str">
        <f>Commandes[[#This Row],[AnnéeMois]]&amp;Commandes[[#This Row],[Famille de Produit]]</f>
        <v>202210BOULANGERIE</v>
      </c>
      <c r="J1627" s="38">
        <v>202210</v>
      </c>
    </row>
    <row r="1628" spans="1:10" ht="12" customHeight="1" x14ac:dyDescent="0.25">
      <c r="A1628" s="9">
        <v>44859</v>
      </c>
      <c r="B1628" s="10">
        <v>143409166</v>
      </c>
      <c r="C1628" s="3">
        <v>5540246176295</v>
      </c>
      <c r="D1628" s="9">
        <v>44861</v>
      </c>
      <c r="E1628" s="11">
        <v>11136</v>
      </c>
      <c r="F1628" s="30" t="str">
        <f>VLOOKUP(Commandes[[#This Row],[Article Commande]],'Catégorie des articles'!A:D,4,0)</f>
        <v>CREMERIE</v>
      </c>
      <c r="G1628" s="38">
        <v>202210</v>
      </c>
      <c r="H1628" s="37" t="str">
        <f>Commandes[[#This Row],[Num CDE]]&amp;Commandes[[#This Row],[AnnéeMois]]</f>
        <v>143409166202210</v>
      </c>
      <c r="I1628" t="str">
        <f>Commandes[[#This Row],[AnnéeMois]]&amp;Commandes[[#This Row],[Famille de Produit]]</f>
        <v>202210CREMERIE</v>
      </c>
      <c r="J1628" s="38">
        <v>202210</v>
      </c>
    </row>
    <row r="1629" spans="1:10" ht="12" customHeight="1" x14ac:dyDescent="0.25">
      <c r="A1629" s="6">
        <v>44859</v>
      </c>
      <c r="B1629" s="7">
        <v>143409166</v>
      </c>
      <c r="C1629" s="3">
        <v>5540246187987</v>
      </c>
      <c r="D1629" s="6">
        <v>44861</v>
      </c>
      <c r="E1629" s="8">
        <v>6682</v>
      </c>
      <c r="F1629" s="30" t="str">
        <f>VLOOKUP(Commandes[[#This Row],[Article Commande]],'Catégorie des articles'!A:D,4,0)</f>
        <v>CREMERIE</v>
      </c>
      <c r="G1629" s="38">
        <v>202210</v>
      </c>
      <c r="H1629" s="37" t="str">
        <f>Commandes[[#This Row],[Num CDE]]&amp;Commandes[[#This Row],[AnnéeMois]]</f>
        <v>143409166202210</v>
      </c>
      <c r="I1629" t="str">
        <f>Commandes[[#This Row],[AnnéeMois]]&amp;Commandes[[#This Row],[Famille de Produit]]</f>
        <v>202210CREMERIE</v>
      </c>
      <c r="J1629" s="38">
        <v>202210</v>
      </c>
    </row>
    <row r="1630" spans="1:10" ht="12" customHeight="1" x14ac:dyDescent="0.25">
      <c r="A1630" s="9">
        <v>44859</v>
      </c>
      <c r="B1630" s="10">
        <v>143409166</v>
      </c>
      <c r="C1630" s="3">
        <v>5540246188200</v>
      </c>
      <c r="D1630" s="9">
        <v>44861</v>
      </c>
      <c r="E1630" s="11">
        <v>1485</v>
      </c>
      <c r="F1630" s="30" t="str">
        <f>VLOOKUP(Commandes[[#This Row],[Article Commande]],'Catégorie des articles'!A:D,4,0)</f>
        <v>CREMERIE</v>
      </c>
      <c r="G1630" s="38">
        <v>202210</v>
      </c>
      <c r="H1630" s="37" t="str">
        <f>Commandes[[#This Row],[Num CDE]]&amp;Commandes[[#This Row],[AnnéeMois]]</f>
        <v>143409166202210</v>
      </c>
      <c r="I1630" t="str">
        <f>Commandes[[#This Row],[AnnéeMois]]&amp;Commandes[[#This Row],[Famille de Produit]]</f>
        <v>202210CREMERIE</v>
      </c>
      <c r="J1630" s="38">
        <v>202210</v>
      </c>
    </row>
    <row r="1631" spans="1:10" ht="12" customHeight="1" x14ac:dyDescent="0.25">
      <c r="A1631" s="6">
        <v>44859</v>
      </c>
      <c r="B1631" s="7">
        <v>143409167</v>
      </c>
      <c r="C1631" s="3">
        <v>5540246176699</v>
      </c>
      <c r="D1631" s="6">
        <v>44861</v>
      </c>
      <c r="E1631" s="8">
        <v>4176</v>
      </c>
      <c r="F1631" s="30" t="str">
        <f>VLOOKUP(Commandes[[#This Row],[Article Commande]],'Catégorie des articles'!A:D,4,0)</f>
        <v>CREMERIE</v>
      </c>
      <c r="G1631" s="38">
        <v>202210</v>
      </c>
      <c r="H1631" s="37" t="str">
        <f>Commandes[[#This Row],[Num CDE]]&amp;Commandes[[#This Row],[AnnéeMois]]</f>
        <v>143409167202210</v>
      </c>
      <c r="I1631" t="str">
        <f>Commandes[[#This Row],[AnnéeMois]]&amp;Commandes[[#This Row],[Famille de Produit]]</f>
        <v>202210CREMERIE</v>
      </c>
      <c r="J1631" s="38">
        <v>202210</v>
      </c>
    </row>
    <row r="1632" spans="1:10" ht="12" customHeight="1" x14ac:dyDescent="0.25">
      <c r="A1632" s="9">
        <v>44859</v>
      </c>
      <c r="B1632" s="10">
        <v>143409167</v>
      </c>
      <c r="C1632" s="3">
        <v>5540246192102</v>
      </c>
      <c r="D1632" s="9">
        <v>44861</v>
      </c>
      <c r="E1632" s="11">
        <v>2005</v>
      </c>
      <c r="F1632" s="30" t="str">
        <f>VLOOKUP(Commandes[[#This Row],[Article Commande]],'Catégorie des articles'!A:D,4,0)</f>
        <v>CREMERIE</v>
      </c>
      <c r="G1632" s="38">
        <v>202210</v>
      </c>
      <c r="H1632" s="37" t="str">
        <f>Commandes[[#This Row],[Num CDE]]&amp;Commandes[[#This Row],[AnnéeMois]]</f>
        <v>143409167202210</v>
      </c>
      <c r="I1632" t="str">
        <f>Commandes[[#This Row],[AnnéeMois]]&amp;Commandes[[#This Row],[Famille de Produit]]</f>
        <v>202210CREMERIE</v>
      </c>
      <c r="J1632" s="38">
        <v>202210</v>
      </c>
    </row>
    <row r="1633" spans="1:10" ht="12" customHeight="1" x14ac:dyDescent="0.25">
      <c r="A1633" s="6">
        <v>44859</v>
      </c>
      <c r="B1633" s="7">
        <v>143409168</v>
      </c>
      <c r="C1633" s="3">
        <v>5540246186325</v>
      </c>
      <c r="D1633" s="6">
        <v>44866</v>
      </c>
      <c r="E1633" s="8">
        <v>140</v>
      </c>
      <c r="F1633" s="30" t="str">
        <f>VLOOKUP(Commandes[[#This Row],[Article Commande]],'Catégorie des articles'!A:D,4,0)</f>
        <v>CREMERIE</v>
      </c>
      <c r="G1633" s="38">
        <v>202210</v>
      </c>
      <c r="H1633" s="37" t="str">
        <f>Commandes[[#This Row],[Num CDE]]&amp;Commandes[[#This Row],[AnnéeMois]]</f>
        <v>143409168202210</v>
      </c>
      <c r="I1633" t="str">
        <f>Commandes[[#This Row],[AnnéeMois]]&amp;Commandes[[#This Row],[Famille de Produit]]</f>
        <v>202210CREMERIE</v>
      </c>
      <c r="J1633" s="38">
        <v>202210</v>
      </c>
    </row>
    <row r="1634" spans="1:10" ht="12" customHeight="1" x14ac:dyDescent="0.25">
      <c r="A1634" s="6">
        <v>44859</v>
      </c>
      <c r="B1634" s="7">
        <v>143409176</v>
      </c>
      <c r="C1634" s="3">
        <v>5540246194632</v>
      </c>
      <c r="D1634" s="6">
        <v>44872</v>
      </c>
      <c r="E1634" s="8">
        <v>1253</v>
      </c>
      <c r="F1634" s="30" t="str">
        <f>VLOOKUP(Commandes[[#This Row],[Article Commande]],'Catégorie des articles'!A:D,4,0)</f>
        <v>BOULANGERIE</v>
      </c>
      <c r="G1634" s="38">
        <v>202210</v>
      </c>
      <c r="H1634" s="37" t="str">
        <f>Commandes[[#This Row],[Num CDE]]&amp;Commandes[[#This Row],[AnnéeMois]]</f>
        <v>143409176202210</v>
      </c>
      <c r="I1634" t="str">
        <f>Commandes[[#This Row],[AnnéeMois]]&amp;Commandes[[#This Row],[Famille de Produit]]</f>
        <v>202210BOULANGERIE</v>
      </c>
      <c r="J1634" s="38">
        <v>202210</v>
      </c>
    </row>
    <row r="1635" spans="1:10" ht="12" customHeight="1" x14ac:dyDescent="0.25">
      <c r="A1635" s="9">
        <v>44859</v>
      </c>
      <c r="B1635" s="10">
        <v>143409176</v>
      </c>
      <c r="C1635" s="3">
        <v>5540246195250</v>
      </c>
      <c r="D1635" s="9">
        <v>44872</v>
      </c>
      <c r="E1635" s="11">
        <v>168</v>
      </c>
      <c r="F1635" s="30" t="str">
        <f>VLOOKUP(Commandes[[#This Row],[Article Commande]],'Catégorie des articles'!A:D,4,0)</f>
        <v>BOULANGERIE</v>
      </c>
      <c r="G1635" s="38">
        <v>202210</v>
      </c>
      <c r="H1635" s="37" t="str">
        <f>Commandes[[#This Row],[Num CDE]]&amp;Commandes[[#This Row],[AnnéeMois]]</f>
        <v>143409176202210</v>
      </c>
      <c r="I1635" t="str">
        <f>Commandes[[#This Row],[AnnéeMois]]&amp;Commandes[[#This Row],[Famille de Produit]]</f>
        <v>202210BOULANGERIE</v>
      </c>
      <c r="J1635" s="38">
        <v>202210</v>
      </c>
    </row>
    <row r="1636" spans="1:10" ht="12" customHeight="1" x14ac:dyDescent="0.25">
      <c r="A1636" s="6">
        <v>44859</v>
      </c>
      <c r="B1636" s="7">
        <v>143409176</v>
      </c>
      <c r="C1636" s="3">
        <v>5540246196046</v>
      </c>
      <c r="D1636" s="6">
        <v>44872</v>
      </c>
      <c r="E1636" s="8">
        <v>251</v>
      </c>
      <c r="F1636" s="30" t="str">
        <f>VLOOKUP(Commandes[[#This Row],[Article Commande]],'Catégorie des articles'!A:D,4,0)</f>
        <v>BOULANGERIE</v>
      </c>
      <c r="G1636" s="38">
        <v>202210</v>
      </c>
      <c r="H1636" s="37" t="str">
        <f>Commandes[[#This Row],[Num CDE]]&amp;Commandes[[#This Row],[AnnéeMois]]</f>
        <v>143409176202210</v>
      </c>
      <c r="I1636" t="str">
        <f>Commandes[[#This Row],[AnnéeMois]]&amp;Commandes[[#This Row],[Famille de Produit]]</f>
        <v>202210BOULANGERIE</v>
      </c>
      <c r="J1636" s="38">
        <v>202210</v>
      </c>
    </row>
    <row r="1637" spans="1:10" ht="12" customHeight="1" x14ac:dyDescent="0.25">
      <c r="A1637" s="9">
        <v>44859</v>
      </c>
      <c r="B1637" s="10">
        <v>143409186</v>
      </c>
      <c r="C1637" s="3">
        <v>5540246170256</v>
      </c>
      <c r="D1637" s="9">
        <v>44873</v>
      </c>
      <c r="E1637" s="11">
        <v>2822</v>
      </c>
      <c r="F1637" s="30" t="str">
        <f>VLOOKUP(Commandes[[#This Row],[Article Commande]],'Catégorie des articles'!A:D,4,0)</f>
        <v>BOULANGERIE</v>
      </c>
      <c r="G1637" s="38">
        <v>202210</v>
      </c>
      <c r="H1637" s="37" t="str">
        <f>Commandes[[#This Row],[Num CDE]]&amp;Commandes[[#This Row],[AnnéeMois]]</f>
        <v>143409186202210</v>
      </c>
      <c r="I1637" t="str">
        <f>Commandes[[#This Row],[AnnéeMois]]&amp;Commandes[[#This Row],[Famille de Produit]]</f>
        <v>202210BOULANGERIE</v>
      </c>
      <c r="J1637" s="38">
        <v>202210</v>
      </c>
    </row>
    <row r="1638" spans="1:10" ht="12" customHeight="1" x14ac:dyDescent="0.25">
      <c r="A1638" s="6">
        <v>44859</v>
      </c>
      <c r="B1638" s="7">
        <v>143409186</v>
      </c>
      <c r="C1638" s="3">
        <v>5540246171888</v>
      </c>
      <c r="D1638" s="6">
        <v>44873</v>
      </c>
      <c r="E1638" s="8">
        <v>780</v>
      </c>
      <c r="F1638" s="30" t="str">
        <f>VLOOKUP(Commandes[[#This Row],[Article Commande]],'Catégorie des articles'!A:D,4,0)</f>
        <v>BOULANGERIE</v>
      </c>
      <c r="G1638" s="38">
        <v>202210</v>
      </c>
      <c r="H1638" s="37" t="str">
        <f>Commandes[[#This Row],[Num CDE]]&amp;Commandes[[#This Row],[AnnéeMois]]</f>
        <v>143409186202210</v>
      </c>
      <c r="I1638" t="str">
        <f>Commandes[[#This Row],[AnnéeMois]]&amp;Commandes[[#This Row],[Famille de Produit]]</f>
        <v>202210BOULANGERIE</v>
      </c>
      <c r="J1638" s="38">
        <v>202210</v>
      </c>
    </row>
    <row r="1639" spans="1:10" ht="12" customHeight="1" x14ac:dyDescent="0.25">
      <c r="A1639" s="6">
        <v>44859</v>
      </c>
      <c r="B1639" s="7">
        <v>143409188</v>
      </c>
      <c r="C1639" s="3">
        <v>5540246181061</v>
      </c>
      <c r="D1639" s="6">
        <v>44865</v>
      </c>
      <c r="E1639" s="8">
        <v>3446</v>
      </c>
      <c r="F1639" s="30" t="str">
        <f>VLOOKUP(Commandes[[#This Row],[Article Commande]],'Catégorie des articles'!A:D,4,0)</f>
        <v>VOLAILLE</v>
      </c>
      <c r="G1639" s="38">
        <v>202210</v>
      </c>
      <c r="H1639" s="37" t="str">
        <f>Commandes[[#This Row],[Num CDE]]&amp;Commandes[[#This Row],[AnnéeMois]]</f>
        <v>143409188202210</v>
      </c>
      <c r="I1639" t="str">
        <f>Commandes[[#This Row],[AnnéeMois]]&amp;Commandes[[#This Row],[Famille de Produit]]</f>
        <v>202210VOLAILLE</v>
      </c>
      <c r="J1639" s="38">
        <v>202210</v>
      </c>
    </row>
    <row r="1640" spans="1:10" ht="12" customHeight="1" x14ac:dyDescent="0.25">
      <c r="A1640" s="9">
        <v>44859</v>
      </c>
      <c r="B1640" s="10">
        <v>143409188</v>
      </c>
      <c r="C1640" s="3">
        <v>5540246185278</v>
      </c>
      <c r="D1640" s="9">
        <v>44865</v>
      </c>
      <c r="E1640" s="11">
        <v>1120</v>
      </c>
      <c r="F1640" s="30" t="str">
        <f>VLOOKUP(Commandes[[#This Row],[Article Commande]],'Catégorie des articles'!A:D,4,0)</f>
        <v>VOLAILLE</v>
      </c>
      <c r="G1640" s="38">
        <v>202210</v>
      </c>
      <c r="H1640" s="37" t="str">
        <f>Commandes[[#This Row],[Num CDE]]&amp;Commandes[[#This Row],[AnnéeMois]]</f>
        <v>143409188202210</v>
      </c>
      <c r="I1640" t="str">
        <f>Commandes[[#This Row],[AnnéeMois]]&amp;Commandes[[#This Row],[Famille de Produit]]</f>
        <v>202210VOLAILLE</v>
      </c>
      <c r="J1640" s="38">
        <v>202210</v>
      </c>
    </row>
    <row r="1641" spans="1:10" ht="12" customHeight="1" x14ac:dyDescent="0.25">
      <c r="A1641" s="6">
        <v>44859</v>
      </c>
      <c r="B1641" s="7">
        <v>143409204</v>
      </c>
      <c r="C1641" s="3">
        <v>5540246187995</v>
      </c>
      <c r="D1641" s="6">
        <v>44874</v>
      </c>
      <c r="E1641" s="8">
        <v>2135</v>
      </c>
      <c r="F1641" s="30" t="str">
        <f>VLOOKUP(Commandes[[#This Row],[Article Commande]],'Catégorie des articles'!A:D,4,0)</f>
        <v>EMBALLAGES</v>
      </c>
      <c r="G1641" s="38">
        <v>202210</v>
      </c>
      <c r="H1641" s="37" t="str">
        <f>Commandes[[#This Row],[Num CDE]]&amp;Commandes[[#This Row],[AnnéeMois]]</f>
        <v>143409204202210</v>
      </c>
      <c r="I1641" t="str">
        <f>Commandes[[#This Row],[AnnéeMois]]&amp;Commandes[[#This Row],[Famille de Produit]]</f>
        <v>202210EMBALLAGES</v>
      </c>
      <c r="J1641" s="38">
        <v>202210</v>
      </c>
    </row>
    <row r="1642" spans="1:10" ht="12" customHeight="1" x14ac:dyDescent="0.25">
      <c r="A1642" s="9">
        <v>44859</v>
      </c>
      <c r="B1642" s="10">
        <v>143409204</v>
      </c>
      <c r="C1642" s="3">
        <v>5540246187998</v>
      </c>
      <c r="D1642" s="9">
        <v>44874</v>
      </c>
      <c r="E1642" s="11">
        <v>1230</v>
      </c>
      <c r="F1642" s="30" t="str">
        <f>VLOOKUP(Commandes[[#This Row],[Article Commande]],'Catégorie des articles'!A:D,4,0)</f>
        <v>EMBALLAGES</v>
      </c>
      <c r="G1642" s="38">
        <v>202210</v>
      </c>
      <c r="H1642" s="37" t="str">
        <f>Commandes[[#This Row],[Num CDE]]&amp;Commandes[[#This Row],[AnnéeMois]]</f>
        <v>143409204202210</v>
      </c>
      <c r="I1642" t="str">
        <f>Commandes[[#This Row],[AnnéeMois]]&amp;Commandes[[#This Row],[Famille de Produit]]</f>
        <v>202210EMBALLAGES</v>
      </c>
      <c r="J1642" s="38">
        <v>202210</v>
      </c>
    </row>
    <row r="1643" spans="1:10" ht="12" customHeight="1" x14ac:dyDescent="0.25">
      <c r="A1643" s="6">
        <v>44860</v>
      </c>
      <c r="B1643" s="7">
        <v>143409205</v>
      </c>
      <c r="C1643" s="3">
        <v>5540246196092</v>
      </c>
      <c r="D1643" s="6">
        <v>44934</v>
      </c>
      <c r="E1643" s="8">
        <v>3620</v>
      </c>
      <c r="F1643" s="30" t="str">
        <f>VLOOKUP(Commandes[[#This Row],[Article Commande]],'Catégorie des articles'!A:D,4,0)</f>
        <v>VOLAILLE</v>
      </c>
      <c r="G1643" s="38">
        <v>202210</v>
      </c>
      <c r="H1643" s="37" t="str">
        <f>Commandes[[#This Row],[Num CDE]]&amp;Commandes[[#This Row],[AnnéeMois]]</f>
        <v>143409205202210</v>
      </c>
      <c r="I1643" t="str">
        <f>Commandes[[#This Row],[AnnéeMois]]&amp;Commandes[[#This Row],[Famille de Produit]]</f>
        <v>202210VOLAILLE</v>
      </c>
      <c r="J1643" s="38">
        <v>202210</v>
      </c>
    </row>
    <row r="1644" spans="1:10" ht="12" customHeight="1" x14ac:dyDescent="0.25">
      <c r="A1644" s="6">
        <v>44860</v>
      </c>
      <c r="B1644" s="7">
        <v>143409209</v>
      </c>
      <c r="C1644" s="3">
        <v>5540246172978</v>
      </c>
      <c r="D1644" s="6">
        <v>44864</v>
      </c>
      <c r="E1644" s="8">
        <v>2506</v>
      </c>
      <c r="F1644" s="30" t="str">
        <f>VLOOKUP(Commandes[[#This Row],[Article Commande]],'Catégorie des articles'!A:D,4,0)</f>
        <v>CREMERIE</v>
      </c>
      <c r="G1644" s="38">
        <v>202210</v>
      </c>
      <c r="H1644" s="37" t="str">
        <f>Commandes[[#This Row],[Num CDE]]&amp;Commandes[[#This Row],[AnnéeMois]]</f>
        <v>143409209202210</v>
      </c>
      <c r="I1644" t="str">
        <f>Commandes[[#This Row],[AnnéeMois]]&amp;Commandes[[#This Row],[Famille de Produit]]</f>
        <v>202210CREMERIE</v>
      </c>
      <c r="J1644" s="38">
        <v>202210</v>
      </c>
    </row>
    <row r="1645" spans="1:10" ht="12" customHeight="1" x14ac:dyDescent="0.25">
      <c r="A1645" s="6">
        <v>44860</v>
      </c>
      <c r="B1645" s="7">
        <v>143409209</v>
      </c>
      <c r="C1645" s="3">
        <v>5540246174174</v>
      </c>
      <c r="D1645" s="6">
        <v>44864</v>
      </c>
      <c r="E1645" s="8">
        <v>232</v>
      </c>
      <c r="F1645" s="30" t="str">
        <f>VLOOKUP(Commandes[[#This Row],[Article Commande]],'Catégorie des articles'!A:D,4,0)</f>
        <v>CREMERIE</v>
      </c>
      <c r="G1645" s="38">
        <v>202210</v>
      </c>
      <c r="H1645" s="37" t="str">
        <f>Commandes[[#This Row],[Num CDE]]&amp;Commandes[[#This Row],[AnnéeMois]]</f>
        <v>143409209202210</v>
      </c>
      <c r="I1645" t="str">
        <f>Commandes[[#This Row],[AnnéeMois]]&amp;Commandes[[#This Row],[Famille de Produit]]</f>
        <v>202210CREMERIE</v>
      </c>
      <c r="J1645" s="38">
        <v>202210</v>
      </c>
    </row>
    <row r="1646" spans="1:10" ht="12" customHeight="1" x14ac:dyDescent="0.25">
      <c r="A1646" s="6">
        <v>44860</v>
      </c>
      <c r="B1646" s="7">
        <v>143409209</v>
      </c>
      <c r="C1646" s="3">
        <v>5540246176699</v>
      </c>
      <c r="D1646" s="6">
        <v>44864</v>
      </c>
      <c r="E1646" s="8">
        <v>4176</v>
      </c>
      <c r="F1646" s="30" t="str">
        <f>VLOOKUP(Commandes[[#This Row],[Article Commande]],'Catégorie des articles'!A:D,4,0)</f>
        <v>CREMERIE</v>
      </c>
      <c r="G1646" s="38">
        <v>202210</v>
      </c>
      <c r="H1646" s="37" t="str">
        <f>Commandes[[#This Row],[Num CDE]]&amp;Commandes[[#This Row],[AnnéeMois]]</f>
        <v>143409209202210</v>
      </c>
      <c r="I1646" t="str">
        <f>Commandes[[#This Row],[AnnéeMois]]&amp;Commandes[[#This Row],[Famille de Produit]]</f>
        <v>202210CREMERIE</v>
      </c>
      <c r="J1646" s="38">
        <v>202210</v>
      </c>
    </row>
    <row r="1647" spans="1:10" ht="12" customHeight="1" x14ac:dyDescent="0.25">
      <c r="A1647" s="6">
        <v>44860</v>
      </c>
      <c r="B1647" s="7">
        <v>143409211</v>
      </c>
      <c r="C1647" s="3">
        <v>5540246176295</v>
      </c>
      <c r="D1647" s="6">
        <v>44864</v>
      </c>
      <c r="E1647" s="8">
        <v>4455</v>
      </c>
      <c r="F1647" s="30" t="str">
        <f>VLOOKUP(Commandes[[#This Row],[Article Commande]],'Catégorie des articles'!A:D,4,0)</f>
        <v>CREMERIE</v>
      </c>
      <c r="G1647" s="38">
        <v>202210</v>
      </c>
      <c r="H1647" s="37" t="str">
        <f>Commandes[[#This Row],[Num CDE]]&amp;Commandes[[#This Row],[AnnéeMois]]</f>
        <v>143409211202210</v>
      </c>
      <c r="I1647" t="str">
        <f>Commandes[[#This Row],[AnnéeMois]]&amp;Commandes[[#This Row],[Famille de Produit]]</f>
        <v>202210CREMERIE</v>
      </c>
      <c r="J1647" s="38">
        <v>202210</v>
      </c>
    </row>
    <row r="1648" spans="1:10" ht="12" customHeight="1" x14ac:dyDescent="0.25">
      <c r="A1648" s="6">
        <v>44860</v>
      </c>
      <c r="B1648" s="7">
        <v>143409211</v>
      </c>
      <c r="C1648" s="3">
        <v>5540246187987</v>
      </c>
      <c r="D1648" s="6">
        <v>44864</v>
      </c>
      <c r="E1648" s="8">
        <v>4455</v>
      </c>
      <c r="F1648" s="30" t="str">
        <f>VLOOKUP(Commandes[[#This Row],[Article Commande]],'Catégorie des articles'!A:D,4,0)</f>
        <v>CREMERIE</v>
      </c>
      <c r="G1648" s="38">
        <v>202210</v>
      </c>
      <c r="H1648" s="37" t="str">
        <f>Commandes[[#This Row],[Num CDE]]&amp;Commandes[[#This Row],[AnnéeMois]]</f>
        <v>143409211202210</v>
      </c>
      <c r="I1648" t="str">
        <f>Commandes[[#This Row],[AnnéeMois]]&amp;Commandes[[#This Row],[Famille de Produit]]</f>
        <v>202210CREMERIE</v>
      </c>
      <c r="J1648" s="38">
        <v>202210</v>
      </c>
    </row>
    <row r="1649" spans="1:10" ht="12" customHeight="1" x14ac:dyDescent="0.25">
      <c r="A1649" s="6">
        <v>44860</v>
      </c>
      <c r="B1649" s="7">
        <v>143409216</v>
      </c>
      <c r="C1649" s="3">
        <v>5540246175049</v>
      </c>
      <c r="D1649" s="6">
        <v>44868</v>
      </c>
      <c r="E1649" s="8">
        <v>557</v>
      </c>
      <c r="F1649" s="30" t="str">
        <f>VLOOKUP(Commandes[[#This Row],[Article Commande]],'Catégorie des articles'!A:D,4,0)</f>
        <v>CREMERIE</v>
      </c>
      <c r="G1649" s="38">
        <v>202210</v>
      </c>
      <c r="H1649" s="37" t="str">
        <f>Commandes[[#This Row],[Num CDE]]&amp;Commandes[[#This Row],[AnnéeMois]]</f>
        <v>143409216202210</v>
      </c>
      <c r="I1649" t="str">
        <f>Commandes[[#This Row],[AnnéeMois]]&amp;Commandes[[#This Row],[Famille de Produit]]</f>
        <v>202210CREMERIE</v>
      </c>
      <c r="J1649" s="38">
        <v>202210</v>
      </c>
    </row>
    <row r="1650" spans="1:10" ht="12" customHeight="1" x14ac:dyDescent="0.25">
      <c r="A1650" s="9">
        <v>44860</v>
      </c>
      <c r="B1650" s="10">
        <v>143409216</v>
      </c>
      <c r="C1650" s="3">
        <v>5540246190743</v>
      </c>
      <c r="D1650" s="9">
        <v>44868</v>
      </c>
      <c r="E1650" s="11">
        <v>418</v>
      </c>
      <c r="F1650" s="30" t="str">
        <f>VLOOKUP(Commandes[[#This Row],[Article Commande]],'Catégorie des articles'!A:D,4,0)</f>
        <v>CREMERIE</v>
      </c>
      <c r="G1650" s="38">
        <v>202210</v>
      </c>
      <c r="H1650" s="37" t="str">
        <f>Commandes[[#This Row],[Num CDE]]&amp;Commandes[[#This Row],[AnnéeMois]]</f>
        <v>143409216202210</v>
      </c>
      <c r="I1650" t="str">
        <f>Commandes[[#This Row],[AnnéeMois]]&amp;Commandes[[#This Row],[Famille de Produit]]</f>
        <v>202210CREMERIE</v>
      </c>
      <c r="J1650" s="38">
        <v>202210</v>
      </c>
    </row>
    <row r="1651" spans="1:10" ht="12" customHeight="1" x14ac:dyDescent="0.25">
      <c r="A1651" s="9">
        <v>44860</v>
      </c>
      <c r="B1651" s="10">
        <v>143409224</v>
      </c>
      <c r="C1651" s="3">
        <v>5540246196092</v>
      </c>
      <c r="D1651" s="9">
        <v>44866</v>
      </c>
      <c r="E1651" s="11">
        <v>4826</v>
      </c>
      <c r="F1651" s="30" t="str">
        <f>VLOOKUP(Commandes[[#This Row],[Article Commande]],'Catégorie des articles'!A:D,4,0)</f>
        <v>VOLAILLE</v>
      </c>
      <c r="G1651" s="38">
        <v>202210</v>
      </c>
      <c r="H1651" s="37" t="str">
        <f>Commandes[[#This Row],[Num CDE]]&amp;Commandes[[#This Row],[AnnéeMois]]</f>
        <v>143409224202210</v>
      </c>
      <c r="I1651" t="str">
        <f>Commandes[[#This Row],[AnnéeMois]]&amp;Commandes[[#This Row],[Famille de Produit]]</f>
        <v>202210VOLAILLE</v>
      </c>
      <c r="J1651" s="38">
        <v>202210</v>
      </c>
    </row>
    <row r="1652" spans="1:10" ht="12" customHeight="1" x14ac:dyDescent="0.25">
      <c r="A1652" s="9">
        <v>44860</v>
      </c>
      <c r="B1652" s="10">
        <v>143409235</v>
      </c>
      <c r="C1652" s="3">
        <v>5540246183547</v>
      </c>
      <c r="D1652" s="9">
        <v>44872</v>
      </c>
      <c r="E1652" s="11">
        <v>11136</v>
      </c>
      <c r="F1652" s="30" t="str">
        <f>VLOOKUP(Commandes[[#This Row],[Article Commande]],'Catégorie des articles'!A:D,4,0)</f>
        <v>VOLAILLE</v>
      </c>
      <c r="G1652" s="38">
        <v>202210</v>
      </c>
      <c r="H1652" s="37" t="str">
        <f>Commandes[[#This Row],[Num CDE]]&amp;Commandes[[#This Row],[AnnéeMois]]</f>
        <v>143409235202210</v>
      </c>
      <c r="I1652" t="str">
        <f>Commandes[[#This Row],[AnnéeMois]]&amp;Commandes[[#This Row],[Famille de Produit]]</f>
        <v>202210VOLAILLE</v>
      </c>
      <c r="J1652" s="38">
        <v>202210</v>
      </c>
    </row>
    <row r="1653" spans="1:10" ht="12" customHeight="1" x14ac:dyDescent="0.25">
      <c r="A1653" s="9">
        <v>44860</v>
      </c>
      <c r="B1653" s="10">
        <v>143409237</v>
      </c>
      <c r="C1653" s="3">
        <v>5540246196065</v>
      </c>
      <c r="D1653" s="9">
        <v>44881</v>
      </c>
      <c r="E1653" s="11">
        <v>891</v>
      </c>
      <c r="F1653" s="30" t="str">
        <f>VLOOKUP(Commandes[[#This Row],[Article Commande]],'Catégorie des articles'!A:D,4,0)</f>
        <v>BOULANGERIE</v>
      </c>
      <c r="G1653" s="38">
        <v>202210</v>
      </c>
      <c r="H1653" s="37" t="str">
        <f>Commandes[[#This Row],[Num CDE]]&amp;Commandes[[#This Row],[AnnéeMois]]</f>
        <v>143409237202210</v>
      </c>
      <c r="I1653" t="str">
        <f>Commandes[[#This Row],[AnnéeMois]]&amp;Commandes[[#This Row],[Famille de Produit]]</f>
        <v>202210BOULANGERIE</v>
      </c>
      <c r="J1653" s="38">
        <v>202210</v>
      </c>
    </row>
    <row r="1654" spans="1:10" ht="12" customHeight="1" x14ac:dyDescent="0.25">
      <c r="A1654" s="9">
        <v>44861</v>
      </c>
      <c r="B1654" s="10">
        <v>143409250</v>
      </c>
      <c r="C1654" s="3">
        <v>5540246176699</v>
      </c>
      <c r="D1654" s="9">
        <v>44865</v>
      </c>
      <c r="E1654" s="11">
        <v>4176</v>
      </c>
      <c r="F1654" s="30" t="str">
        <f>VLOOKUP(Commandes[[#This Row],[Article Commande]],'Catégorie des articles'!A:D,4,0)</f>
        <v>CREMERIE</v>
      </c>
      <c r="G1654" s="38">
        <v>202210</v>
      </c>
      <c r="H1654" s="37" t="str">
        <f>Commandes[[#This Row],[Num CDE]]&amp;Commandes[[#This Row],[AnnéeMois]]</f>
        <v>143409250202210</v>
      </c>
      <c r="I1654" t="str">
        <f>Commandes[[#This Row],[AnnéeMois]]&amp;Commandes[[#This Row],[Famille de Produit]]</f>
        <v>202210CREMERIE</v>
      </c>
      <c r="J1654" s="38">
        <v>202210</v>
      </c>
    </row>
    <row r="1655" spans="1:10" ht="12" customHeight="1" x14ac:dyDescent="0.25">
      <c r="A1655" s="9">
        <v>44861</v>
      </c>
      <c r="B1655" s="10">
        <v>143409251</v>
      </c>
      <c r="C1655" s="3">
        <v>5540246171933</v>
      </c>
      <c r="D1655" s="9">
        <v>44865</v>
      </c>
      <c r="E1655" s="11">
        <v>2228</v>
      </c>
      <c r="F1655" s="30" t="str">
        <f>VLOOKUP(Commandes[[#This Row],[Article Commande]],'Catégorie des articles'!A:D,4,0)</f>
        <v>CREMERIE</v>
      </c>
      <c r="G1655" s="38">
        <v>202210</v>
      </c>
      <c r="H1655" s="37" t="str">
        <f>Commandes[[#This Row],[Num CDE]]&amp;Commandes[[#This Row],[AnnéeMois]]</f>
        <v>143409251202210</v>
      </c>
      <c r="I1655" t="str">
        <f>Commandes[[#This Row],[AnnéeMois]]&amp;Commandes[[#This Row],[Famille de Produit]]</f>
        <v>202210CREMERIE</v>
      </c>
      <c r="J1655" s="38">
        <v>202210</v>
      </c>
    </row>
    <row r="1656" spans="1:10" ht="12" customHeight="1" x14ac:dyDescent="0.25">
      <c r="A1656" s="9">
        <v>44861</v>
      </c>
      <c r="B1656" s="10">
        <v>143409251</v>
      </c>
      <c r="C1656" s="3">
        <v>5540246176294</v>
      </c>
      <c r="D1656" s="9">
        <v>44865</v>
      </c>
      <c r="E1656" s="11">
        <v>1485</v>
      </c>
      <c r="F1656" s="30" t="str">
        <f>VLOOKUP(Commandes[[#This Row],[Article Commande]],'Catégorie des articles'!A:D,4,0)</f>
        <v>CREMERIE</v>
      </c>
      <c r="G1656" s="38">
        <v>202210</v>
      </c>
      <c r="H1656" s="37" t="str">
        <f>Commandes[[#This Row],[Num CDE]]&amp;Commandes[[#This Row],[AnnéeMois]]</f>
        <v>143409251202210</v>
      </c>
      <c r="I1656" t="str">
        <f>Commandes[[#This Row],[AnnéeMois]]&amp;Commandes[[#This Row],[Famille de Produit]]</f>
        <v>202210CREMERIE</v>
      </c>
      <c r="J1656" s="38">
        <v>202210</v>
      </c>
    </row>
    <row r="1657" spans="1:10" ht="12" customHeight="1" x14ac:dyDescent="0.25">
      <c r="A1657" s="6">
        <v>44861</v>
      </c>
      <c r="B1657" s="7">
        <v>143409251</v>
      </c>
      <c r="C1657" s="3">
        <v>5540246187987</v>
      </c>
      <c r="D1657" s="6">
        <v>44865</v>
      </c>
      <c r="E1657" s="8">
        <v>2228</v>
      </c>
      <c r="F1657" s="30" t="str">
        <f>VLOOKUP(Commandes[[#This Row],[Article Commande]],'Catégorie des articles'!A:D,4,0)</f>
        <v>CREMERIE</v>
      </c>
      <c r="G1657" s="38">
        <v>202210</v>
      </c>
      <c r="H1657" s="37" t="str">
        <f>Commandes[[#This Row],[Num CDE]]&amp;Commandes[[#This Row],[AnnéeMois]]</f>
        <v>143409251202210</v>
      </c>
      <c r="I1657" t="str">
        <f>Commandes[[#This Row],[AnnéeMois]]&amp;Commandes[[#This Row],[Famille de Produit]]</f>
        <v>202210CREMERIE</v>
      </c>
      <c r="J1657" s="38">
        <v>202210</v>
      </c>
    </row>
    <row r="1658" spans="1:10" ht="12" customHeight="1" x14ac:dyDescent="0.25">
      <c r="A1658" s="9">
        <v>44861</v>
      </c>
      <c r="B1658" s="10">
        <v>143409269</v>
      </c>
      <c r="C1658" s="3">
        <v>5540246196092</v>
      </c>
      <c r="D1658" s="9">
        <v>44861</v>
      </c>
      <c r="E1658" s="11">
        <v>3620</v>
      </c>
      <c r="F1658" s="30" t="str">
        <f>VLOOKUP(Commandes[[#This Row],[Article Commande]],'Catégorie des articles'!A:D,4,0)</f>
        <v>VOLAILLE</v>
      </c>
      <c r="G1658" s="38">
        <v>202210</v>
      </c>
      <c r="H1658" s="37" t="str">
        <f>Commandes[[#This Row],[Num CDE]]&amp;Commandes[[#This Row],[AnnéeMois]]</f>
        <v>143409269202210</v>
      </c>
      <c r="I1658" t="str">
        <f>Commandes[[#This Row],[AnnéeMois]]&amp;Commandes[[#This Row],[Famille de Produit]]</f>
        <v>202210VOLAILLE</v>
      </c>
      <c r="J1658" s="38">
        <v>202210</v>
      </c>
    </row>
    <row r="1659" spans="1:10" ht="12" customHeight="1" x14ac:dyDescent="0.25">
      <c r="A1659" s="9">
        <v>44864</v>
      </c>
      <c r="B1659" s="10">
        <v>143419283</v>
      </c>
      <c r="C1659" s="3">
        <v>5540246188175</v>
      </c>
      <c r="D1659" s="9">
        <v>44866</v>
      </c>
      <c r="E1659" s="11">
        <v>232</v>
      </c>
      <c r="F1659" s="30" t="str">
        <f>VLOOKUP(Commandes[[#This Row],[Article Commande]],'Catégorie des articles'!A:D,4,0)</f>
        <v>CREMERIE</v>
      </c>
      <c r="G1659" s="38">
        <v>202210</v>
      </c>
      <c r="H1659" s="37" t="str">
        <f>Commandes[[#This Row],[Num CDE]]&amp;Commandes[[#This Row],[AnnéeMois]]</f>
        <v>143419283202210</v>
      </c>
      <c r="I1659" t="str">
        <f>Commandes[[#This Row],[AnnéeMois]]&amp;Commandes[[#This Row],[Famille de Produit]]</f>
        <v>202210CREMERIE</v>
      </c>
      <c r="J1659" s="38">
        <v>202210</v>
      </c>
    </row>
    <row r="1660" spans="1:10" ht="12" customHeight="1" x14ac:dyDescent="0.25">
      <c r="A1660" s="9">
        <v>44864</v>
      </c>
      <c r="B1660" s="10">
        <v>143419284</v>
      </c>
      <c r="C1660" s="3">
        <v>5540246171933</v>
      </c>
      <c r="D1660" s="9">
        <v>44866</v>
      </c>
      <c r="E1660" s="11">
        <v>1114</v>
      </c>
      <c r="F1660" s="30" t="str">
        <f>VLOOKUP(Commandes[[#This Row],[Article Commande]],'Catégorie des articles'!A:D,4,0)</f>
        <v>CREMERIE</v>
      </c>
      <c r="G1660" s="38">
        <v>202210</v>
      </c>
      <c r="H1660" s="37" t="str">
        <f>Commandes[[#This Row],[Num CDE]]&amp;Commandes[[#This Row],[AnnéeMois]]</f>
        <v>143419284202210</v>
      </c>
      <c r="I1660" t="str">
        <f>Commandes[[#This Row],[AnnéeMois]]&amp;Commandes[[#This Row],[Famille de Produit]]</f>
        <v>202210CREMERIE</v>
      </c>
      <c r="J1660" s="38">
        <v>202210</v>
      </c>
    </row>
    <row r="1661" spans="1:10" ht="12" customHeight="1" x14ac:dyDescent="0.25">
      <c r="A1661" s="6">
        <v>44864</v>
      </c>
      <c r="B1661" s="7">
        <v>143419284</v>
      </c>
      <c r="C1661" s="3">
        <v>5540246176295</v>
      </c>
      <c r="D1661" s="6">
        <v>44866</v>
      </c>
      <c r="E1661" s="8">
        <v>7424</v>
      </c>
      <c r="F1661" s="30" t="str">
        <f>VLOOKUP(Commandes[[#This Row],[Article Commande]],'Catégorie des articles'!A:D,4,0)</f>
        <v>CREMERIE</v>
      </c>
      <c r="G1661" s="38">
        <v>202210</v>
      </c>
      <c r="H1661" s="37" t="str">
        <f>Commandes[[#This Row],[Num CDE]]&amp;Commandes[[#This Row],[AnnéeMois]]</f>
        <v>143419284202210</v>
      </c>
      <c r="I1661" t="str">
        <f>Commandes[[#This Row],[AnnéeMois]]&amp;Commandes[[#This Row],[Famille de Produit]]</f>
        <v>202210CREMERIE</v>
      </c>
      <c r="J1661" s="38">
        <v>202210</v>
      </c>
    </row>
    <row r="1662" spans="1:10" ht="12" customHeight="1" x14ac:dyDescent="0.25">
      <c r="A1662" s="9">
        <v>44864</v>
      </c>
      <c r="B1662" s="10">
        <v>143419284</v>
      </c>
      <c r="C1662" s="3">
        <v>5540246188200</v>
      </c>
      <c r="D1662" s="9">
        <v>44866</v>
      </c>
      <c r="E1662" s="11">
        <v>1485</v>
      </c>
      <c r="F1662" s="30" t="str">
        <f>VLOOKUP(Commandes[[#This Row],[Article Commande]],'Catégorie des articles'!A:D,4,0)</f>
        <v>CREMERIE</v>
      </c>
      <c r="G1662" s="38">
        <v>202210</v>
      </c>
      <c r="H1662" s="37" t="str">
        <f>Commandes[[#This Row],[Num CDE]]&amp;Commandes[[#This Row],[AnnéeMois]]</f>
        <v>143419284202210</v>
      </c>
      <c r="I1662" t="str">
        <f>Commandes[[#This Row],[AnnéeMois]]&amp;Commandes[[#This Row],[Famille de Produit]]</f>
        <v>202210CREMERIE</v>
      </c>
      <c r="J1662" s="38">
        <v>202210</v>
      </c>
    </row>
    <row r="1663" spans="1:10" ht="12" customHeight="1" x14ac:dyDescent="0.25">
      <c r="A1663" s="6">
        <v>44864</v>
      </c>
      <c r="B1663" s="7">
        <v>143419285</v>
      </c>
      <c r="C1663" s="3">
        <v>5540246191594</v>
      </c>
      <c r="D1663" s="6">
        <v>44867</v>
      </c>
      <c r="E1663" s="8">
        <v>1504</v>
      </c>
      <c r="F1663" s="30" t="str">
        <f>VLOOKUP(Commandes[[#This Row],[Article Commande]],'Catégorie des articles'!A:D,4,0)</f>
        <v>CREMERIE</v>
      </c>
      <c r="G1663" s="38">
        <v>202210</v>
      </c>
      <c r="H1663" s="37" t="str">
        <f>Commandes[[#This Row],[Num CDE]]&amp;Commandes[[#This Row],[AnnéeMois]]</f>
        <v>143419285202210</v>
      </c>
      <c r="I1663" t="str">
        <f>Commandes[[#This Row],[AnnéeMois]]&amp;Commandes[[#This Row],[Famille de Produit]]</f>
        <v>202210CREMERIE</v>
      </c>
      <c r="J1663" s="38">
        <v>202210</v>
      </c>
    </row>
    <row r="1664" spans="1:10" ht="12" customHeight="1" x14ac:dyDescent="0.25">
      <c r="A1664" s="6">
        <v>44864</v>
      </c>
      <c r="B1664" s="7">
        <v>143419300</v>
      </c>
      <c r="C1664" s="3">
        <v>5540246192907</v>
      </c>
      <c r="D1664" s="6">
        <v>44880</v>
      </c>
      <c r="E1664" s="8">
        <v>11136</v>
      </c>
      <c r="F1664" s="30" t="str">
        <f>VLOOKUP(Commandes[[#This Row],[Article Commande]],'Catégorie des articles'!A:D,4,0)</f>
        <v>VOLAILLE</v>
      </c>
      <c r="G1664" s="38">
        <v>202210</v>
      </c>
      <c r="H1664" s="37" t="str">
        <f>Commandes[[#This Row],[Num CDE]]&amp;Commandes[[#This Row],[AnnéeMois]]</f>
        <v>143419300202210</v>
      </c>
      <c r="I1664" t="str">
        <f>Commandes[[#This Row],[AnnéeMois]]&amp;Commandes[[#This Row],[Famille de Produit]]</f>
        <v>202210VOLAILLE</v>
      </c>
      <c r="J1664" s="38">
        <v>202210</v>
      </c>
    </row>
    <row r="1665" spans="1:10" ht="12" customHeight="1" x14ac:dyDescent="0.25">
      <c r="A1665" s="9">
        <v>44864</v>
      </c>
      <c r="B1665" s="10">
        <v>143419301</v>
      </c>
      <c r="C1665" s="3">
        <v>5540246193878</v>
      </c>
      <c r="D1665" s="9">
        <v>44878</v>
      </c>
      <c r="E1665" s="11">
        <v>22272</v>
      </c>
      <c r="F1665" s="30" t="str">
        <f>VLOOKUP(Commandes[[#This Row],[Article Commande]],'Catégorie des articles'!A:D,4,0)</f>
        <v>VOLAILLE</v>
      </c>
      <c r="G1665" s="38">
        <v>202210</v>
      </c>
      <c r="H1665" s="37" t="str">
        <f>Commandes[[#This Row],[Num CDE]]&amp;Commandes[[#This Row],[AnnéeMois]]</f>
        <v>143419301202210</v>
      </c>
      <c r="I1665" t="str">
        <f>Commandes[[#This Row],[AnnéeMois]]&amp;Commandes[[#This Row],[Famille de Produit]]</f>
        <v>202210VOLAILLE</v>
      </c>
      <c r="J1665" s="38">
        <v>202210</v>
      </c>
    </row>
    <row r="1666" spans="1:10" ht="12" customHeight="1" x14ac:dyDescent="0.25">
      <c r="A1666" s="6">
        <v>44865</v>
      </c>
      <c r="B1666" s="7">
        <v>143419307</v>
      </c>
      <c r="C1666" s="3">
        <v>5540246171933</v>
      </c>
      <c r="D1666" s="6">
        <v>44867</v>
      </c>
      <c r="E1666" s="8">
        <v>1671</v>
      </c>
      <c r="F1666" s="30" t="str">
        <f>VLOOKUP(Commandes[[#This Row],[Article Commande]],'Catégorie des articles'!A:D,4,0)</f>
        <v>CREMERIE</v>
      </c>
      <c r="G1666" s="38">
        <v>202210</v>
      </c>
      <c r="H1666" s="37" t="str">
        <f>Commandes[[#This Row],[Num CDE]]&amp;Commandes[[#This Row],[AnnéeMois]]</f>
        <v>143419307202210</v>
      </c>
      <c r="I1666" t="str">
        <f>Commandes[[#This Row],[AnnéeMois]]&amp;Commandes[[#This Row],[Famille de Produit]]</f>
        <v>202210CREMERIE</v>
      </c>
      <c r="J1666" s="38">
        <v>202210</v>
      </c>
    </row>
    <row r="1667" spans="1:10" ht="12" customHeight="1" x14ac:dyDescent="0.25">
      <c r="A1667" s="9">
        <v>44865</v>
      </c>
      <c r="B1667" s="10">
        <v>143419307</v>
      </c>
      <c r="C1667" s="3">
        <v>5540246176295</v>
      </c>
      <c r="D1667" s="9">
        <v>44867</v>
      </c>
      <c r="E1667" s="11">
        <v>5940</v>
      </c>
      <c r="F1667" s="30" t="str">
        <f>VLOOKUP(Commandes[[#This Row],[Article Commande]],'Catégorie des articles'!A:D,4,0)</f>
        <v>CREMERIE</v>
      </c>
      <c r="G1667" s="38">
        <v>202210</v>
      </c>
      <c r="H1667" s="37" t="str">
        <f>Commandes[[#This Row],[Num CDE]]&amp;Commandes[[#This Row],[AnnéeMois]]</f>
        <v>143419307202210</v>
      </c>
      <c r="I1667" t="str">
        <f>Commandes[[#This Row],[AnnéeMois]]&amp;Commandes[[#This Row],[Famille de Produit]]</f>
        <v>202210CREMERIE</v>
      </c>
      <c r="J1667" s="38">
        <v>202210</v>
      </c>
    </row>
    <row r="1668" spans="1:10" ht="12" customHeight="1" x14ac:dyDescent="0.25">
      <c r="A1668" s="6">
        <v>44865</v>
      </c>
      <c r="B1668" s="7">
        <v>143419307</v>
      </c>
      <c r="C1668" s="3">
        <v>5540246187987</v>
      </c>
      <c r="D1668" s="6">
        <v>44867</v>
      </c>
      <c r="E1668" s="8">
        <v>3341</v>
      </c>
      <c r="F1668" s="30" t="str">
        <f>VLOOKUP(Commandes[[#This Row],[Article Commande]],'Catégorie des articles'!A:D,4,0)</f>
        <v>CREMERIE</v>
      </c>
      <c r="G1668" s="38">
        <v>202210</v>
      </c>
      <c r="H1668" s="37" t="str">
        <f>Commandes[[#This Row],[Num CDE]]&amp;Commandes[[#This Row],[AnnéeMois]]</f>
        <v>143419307202210</v>
      </c>
      <c r="I1668" t="str">
        <f>Commandes[[#This Row],[AnnéeMois]]&amp;Commandes[[#This Row],[Famille de Produit]]</f>
        <v>202210CREMERIE</v>
      </c>
      <c r="J1668" s="38">
        <v>202210</v>
      </c>
    </row>
    <row r="1669" spans="1:10" ht="12" customHeight="1" x14ac:dyDescent="0.25">
      <c r="A1669" s="9">
        <v>44865</v>
      </c>
      <c r="B1669" s="10">
        <v>143419307</v>
      </c>
      <c r="C1669" s="3">
        <v>5540246188200</v>
      </c>
      <c r="D1669" s="9">
        <v>44867</v>
      </c>
      <c r="E1669" s="11">
        <v>1485</v>
      </c>
      <c r="F1669" s="30" t="str">
        <f>VLOOKUP(Commandes[[#This Row],[Article Commande]],'Catégorie des articles'!A:D,4,0)</f>
        <v>CREMERIE</v>
      </c>
      <c r="G1669" s="38">
        <v>202210</v>
      </c>
      <c r="H1669" s="37" t="str">
        <f>Commandes[[#This Row],[Num CDE]]&amp;Commandes[[#This Row],[AnnéeMois]]</f>
        <v>143419307202210</v>
      </c>
      <c r="I1669" t="str">
        <f>Commandes[[#This Row],[AnnéeMois]]&amp;Commandes[[#This Row],[Famille de Produit]]</f>
        <v>202210CREMERIE</v>
      </c>
      <c r="J1669" s="38">
        <v>202210</v>
      </c>
    </row>
    <row r="1670" spans="1:10" ht="12" customHeight="1" x14ac:dyDescent="0.25">
      <c r="A1670" s="6">
        <v>44865</v>
      </c>
      <c r="B1670" s="7">
        <v>143419308</v>
      </c>
      <c r="C1670" s="3">
        <v>5540246172669</v>
      </c>
      <c r="D1670" s="6">
        <v>44867</v>
      </c>
      <c r="E1670" s="8">
        <v>140</v>
      </c>
      <c r="F1670" s="30" t="str">
        <f>VLOOKUP(Commandes[[#This Row],[Article Commande]],'Catégorie des articles'!A:D,4,0)</f>
        <v>CREMERIE</v>
      </c>
      <c r="G1670" s="38">
        <v>202210</v>
      </c>
      <c r="H1670" s="37" t="str">
        <f>Commandes[[#This Row],[Num CDE]]&amp;Commandes[[#This Row],[AnnéeMois]]</f>
        <v>143419308202210</v>
      </c>
      <c r="I1670" t="str">
        <f>Commandes[[#This Row],[AnnéeMois]]&amp;Commandes[[#This Row],[Famille de Produit]]</f>
        <v>202210CREMERIE</v>
      </c>
      <c r="J1670" s="38">
        <v>202210</v>
      </c>
    </row>
    <row r="1671" spans="1:10" ht="12" customHeight="1" x14ac:dyDescent="0.25">
      <c r="A1671" s="9">
        <v>44865</v>
      </c>
      <c r="B1671" s="10">
        <v>143419308</v>
      </c>
      <c r="C1671" s="3">
        <v>5540246172978</v>
      </c>
      <c r="D1671" s="9">
        <v>44867</v>
      </c>
      <c r="E1671" s="11">
        <v>1671</v>
      </c>
      <c r="F1671" s="30" t="str">
        <f>VLOOKUP(Commandes[[#This Row],[Article Commande]],'Catégorie des articles'!A:D,4,0)</f>
        <v>CREMERIE</v>
      </c>
      <c r="G1671" s="38">
        <v>202210</v>
      </c>
      <c r="H1671" s="37" t="str">
        <f>Commandes[[#This Row],[Num CDE]]&amp;Commandes[[#This Row],[AnnéeMois]]</f>
        <v>143419308202210</v>
      </c>
      <c r="I1671" t="str">
        <f>Commandes[[#This Row],[AnnéeMois]]&amp;Commandes[[#This Row],[Famille de Produit]]</f>
        <v>202210CREMERIE</v>
      </c>
      <c r="J1671" s="38">
        <v>202210</v>
      </c>
    </row>
    <row r="1672" spans="1:10" ht="12" customHeight="1" x14ac:dyDescent="0.25">
      <c r="A1672" s="6">
        <v>44865</v>
      </c>
      <c r="B1672" s="7">
        <v>143419310</v>
      </c>
      <c r="C1672" s="3">
        <v>5540246173472</v>
      </c>
      <c r="D1672" s="6">
        <v>44872</v>
      </c>
      <c r="E1672" s="8">
        <v>279</v>
      </c>
      <c r="F1672" s="30" t="str">
        <f>VLOOKUP(Commandes[[#This Row],[Article Commande]],'Catégorie des articles'!A:D,4,0)</f>
        <v>CREMERIE</v>
      </c>
      <c r="G1672" s="38">
        <v>202210</v>
      </c>
      <c r="H1672" s="37" t="str">
        <f>Commandes[[#This Row],[Num CDE]]&amp;Commandes[[#This Row],[AnnéeMois]]</f>
        <v>143419310202210</v>
      </c>
      <c r="I1672" t="str">
        <f>Commandes[[#This Row],[AnnéeMois]]&amp;Commandes[[#This Row],[Famille de Produit]]</f>
        <v>202210CREMERIE</v>
      </c>
      <c r="J1672" s="38">
        <v>202210</v>
      </c>
    </row>
    <row r="1673" spans="1:10" ht="12" customHeight="1" x14ac:dyDescent="0.25">
      <c r="A1673" s="9">
        <v>44865</v>
      </c>
      <c r="B1673" s="10">
        <v>143419310</v>
      </c>
      <c r="C1673" s="3">
        <v>5540246175047</v>
      </c>
      <c r="D1673" s="9">
        <v>44872</v>
      </c>
      <c r="E1673" s="11">
        <v>279</v>
      </c>
      <c r="F1673" s="30" t="str">
        <f>VLOOKUP(Commandes[[#This Row],[Article Commande]],'Catégorie des articles'!A:D,4,0)</f>
        <v>CREMERIE</v>
      </c>
      <c r="G1673" s="38">
        <v>202210</v>
      </c>
      <c r="H1673" s="37" t="str">
        <f>Commandes[[#This Row],[Num CDE]]&amp;Commandes[[#This Row],[AnnéeMois]]</f>
        <v>143419310202210</v>
      </c>
      <c r="I1673" t="str">
        <f>Commandes[[#This Row],[AnnéeMois]]&amp;Commandes[[#This Row],[Famille de Produit]]</f>
        <v>202210CREMERIE</v>
      </c>
      <c r="J1673" s="38">
        <v>202210</v>
      </c>
    </row>
    <row r="1674" spans="1:10" ht="12" customHeight="1" x14ac:dyDescent="0.25">
      <c r="A1674" s="6">
        <v>44865</v>
      </c>
      <c r="B1674" s="7">
        <v>143419310</v>
      </c>
      <c r="C1674" s="3">
        <v>5540246175049</v>
      </c>
      <c r="D1674" s="6">
        <v>44872</v>
      </c>
      <c r="E1674" s="8">
        <v>836</v>
      </c>
      <c r="F1674" s="30" t="str">
        <f>VLOOKUP(Commandes[[#This Row],[Article Commande]],'Catégorie des articles'!A:D,4,0)</f>
        <v>CREMERIE</v>
      </c>
      <c r="G1674" s="38">
        <v>202210</v>
      </c>
      <c r="H1674" s="37" t="str">
        <f>Commandes[[#This Row],[Num CDE]]&amp;Commandes[[#This Row],[AnnéeMois]]</f>
        <v>143419310202210</v>
      </c>
      <c r="I1674" t="str">
        <f>Commandes[[#This Row],[AnnéeMois]]&amp;Commandes[[#This Row],[Famille de Produit]]</f>
        <v>202210CREMERIE</v>
      </c>
      <c r="J1674" s="38">
        <v>202210</v>
      </c>
    </row>
    <row r="1675" spans="1:10" ht="12" customHeight="1" x14ac:dyDescent="0.25">
      <c r="A1675" s="9">
        <v>44865</v>
      </c>
      <c r="B1675" s="10">
        <v>143419310</v>
      </c>
      <c r="C1675" s="3">
        <v>5540246175050</v>
      </c>
      <c r="D1675" s="9">
        <v>44872</v>
      </c>
      <c r="E1675" s="11">
        <v>557</v>
      </c>
      <c r="F1675" s="30" t="str">
        <f>VLOOKUP(Commandes[[#This Row],[Article Commande]],'Catégorie des articles'!A:D,4,0)</f>
        <v>CREMERIE</v>
      </c>
      <c r="G1675" s="38">
        <v>202210</v>
      </c>
      <c r="H1675" s="37" t="str">
        <f>Commandes[[#This Row],[Num CDE]]&amp;Commandes[[#This Row],[AnnéeMois]]</f>
        <v>143419310202210</v>
      </c>
      <c r="I1675" t="str">
        <f>Commandes[[#This Row],[AnnéeMois]]&amp;Commandes[[#This Row],[Famille de Produit]]</f>
        <v>202210CREMERIE</v>
      </c>
      <c r="J1675" s="38">
        <v>202210</v>
      </c>
    </row>
    <row r="1676" spans="1:10" ht="12" customHeight="1" x14ac:dyDescent="0.25">
      <c r="A1676" s="6">
        <v>44866</v>
      </c>
      <c r="B1676" s="7">
        <v>143419332</v>
      </c>
      <c r="C1676" s="3">
        <v>5540246171933</v>
      </c>
      <c r="D1676" s="6">
        <v>44868</v>
      </c>
      <c r="E1676" s="8">
        <v>1114</v>
      </c>
      <c r="F1676" s="30" t="str">
        <f>VLOOKUP(Commandes[[#This Row],[Article Commande]],'Catégorie des articles'!A:D,4,0)</f>
        <v>CREMERIE</v>
      </c>
      <c r="G1676" s="38">
        <v>202211</v>
      </c>
      <c r="H1676" s="37" t="str">
        <f>Commandes[[#This Row],[Num CDE]]&amp;Commandes[[#This Row],[AnnéeMois]]</f>
        <v>143419332202211</v>
      </c>
      <c r="I1676" t="str">
        <f>Commandes[[#This Row],[AnnéeMois]]&amp;Commandes[[#This Row],[Famille de Produit]]</f>
        <v>202211CREMERIE</v>
      </c>
      <c r="J1676" s="38">
        <v>202211</v>
      </c>
    </row>
    <row r="1677" spans="1:10" ht="12" customHeight="1" x14ac:dyDescent="0.25">
      <c r="A1677" s="6">
        <v>44866</v>
      </c>
      <c r="B1677" s="7">
        <v>143419332</v>
      </c>
      <c r="C1677" s="3">
        <v>5540246176295</v>
      </c>
      <c r="D1677" s="6">
        <v>44868</v>
      </c>
      <c r="E1677" s="8">
        <v>7424</v>
      </c>
      <c r="F1677" s="30" t="str">
        <f>VLOOKUP(Commandes[[#This Row],[Article Commande]],'Catégorie des articles'!A:D,4,0)</f>
        <v>CREMERIE</v>
      </c>
      <c r="G1677" s="38">
        <v>202211</v>
      </c>
      <c r="H1677" s="37" t="str">
        <f>Commandes[[#This Row],[Num CDE]]&amp;Commandes[[#This Row],[AnnéeMois]]</f>
        <v>143419332202211</v>
      </c>
      <c r="I1677" t="str">
        <f>Commandes[[#This Row],[AnnéeMois]]&amp;Commandes[[#This Row],[Famille de Produit]]</f>
        <v>202211CREMERIE</v>
      </c>
      <c r="J1677" s="38">
        <v>202211</v>
      </c>
    </row>
    <row r="1678" spans="1:10" ht="12" customHeight="1" x14ac:dyDescent="0.25">
      <c r="A1678" s="9">
        <v>44866</v>
      </c>
      <c r="B1678" s="10">
        <v>143419332</v>
      </c>
      <c r="C1678" s="3">
        <v>5540246187987</v>
      </c>
      <c r="D1678" s="9">
        <v>44868</v>
      </c>
      <c r="E1678" s="11">
        <v>4455</v>
      </c>
      <c r="F1678" s="30" t="str">
        <f>VLOOKUP(Commandes[[#This Row],[Article Commande]],'Catégorie des articles'!A:D,4,0)</f>
        <v>CREMERIE</v>
      </c>
      <c r="G1678" s="38">
        <v>202211</v>
      </c>
      <c r="H1678" s="37" t="str">
        <f>Commandes[[#This Row],[Num CDE]]&amp;Commandes[[#This Row],[AnnéeMois]]</f>
        <v>143419332202211</v>
      </c>
      <c r="I1678" t="str">
        <f>Commandes[[#This Row],[AnnéeMois]]&amp;Commandes[[#This Row],[Famille de Produit]]</f>
        <v>202211CREMERIE</v>
      </c>
      <c r="J1678" s="38">
        <v>202211</v>
      </c>
    </row>
    <row r="1679" spans="1:10" ht="12" customHeight="1" x14ac:dyDescent="0.25">
      <c r="A1679" s="6">
        <v>44866</v>
      </c>
      <c r="B1679" s="7">
        <v>143419332</v>
      </c>
      <c r="C1679" s="3">
        <v>5540246188200</v>
      </c>
      <c r="D1679" s="6">
        <v>44868</v>
      </c>
      <c r="E1679" s="8">
        <v>1485</v>
      </c>
      <c r="F1679" s="30" t="str">
        <f>VLOOKUP(Commandes[[#This Row],[Article Commande]],'Catégorie des articles'!A:D,4,0)</f>
        <v>CREMERIE</v>
      </c>
      <c r="G1679" s="38">
        <v>202211</v>
      </c>
      <c r="H1679" s="37" t="str">
        <f>Commandes[[#This Row],[Num CDE]]&amp;Commandes[[#This Row],[AnnéeMois]]</f>
        <v>143419332202211</v>
      </c>
      <c r="I1679" t="str">
        <f>Commandes[[#This Row],[AnnéeMois]]&amp;Commandes[[#This Row],[Famille de Produit]]</f>
        <v>202211CREMERIE</v>
      </c>
      <c r="J1679" s="38">
        <v>202211</v>
      </c>
    </row>
    <row r="1680" spans="1:10" ht="12" customHeight="1" x14ac:dyDescent="0.25">
      <c r="A1680" s="9">
        <v>44866</v>
      </c>
      <c r="B1680" s="10">
        <v>143419333</v>
      </c>
      <c r="C1680" s="3">
        <v>5540246172978</v>
      </c>
      <c r="D1680" s="9">
        <v>44868</v>
      </c>
      <c r="E1680" s="11">
        <v>836</v>
      </c>
      <c r="F1680" s="30" t="str">
        <f>VLOOKUP(Commandes[[#This Row],[Article Commande]],'Catégorie des articles'!A:D,4,0)</f>
        <v>CREMERIE</v>
      </c>
      <c r="G1680" s="38">
        <v>202211</v>
      </c>
      <c r="H1680" s="37" t="str">
        <f>Commandes[[#This Row],[Num CDE]]&amp;Commandes[[#This Row],[AnnéeMois]]</f>
        <v>143419333202211</v>
      </c>
      <c r="I1680" t="str">
        <f>Commandes[[#This Row],[AnnéeMois]]&amp;Commandes[[#This Row],[Famille de Produit]]</f>
        <v>202211CREMERIE</v>
      </c>
      <c r="J1680" s="38">
        <v>202211</v>
      </c>
    </row>
    <row r="1681" spans="1:10" ht="12" customHeight="1" x14ac:dyDescent="0.25">
      <c r="A1681" s="6">
        <v>44866</v>
      </c>
      <c r="B1681" s="7">
        <v>143419333</v>
      </c>
      <c r="C1681" s="3">
        <v>5540246174174</v>
      </c>
      <c r="D1681" s="6">
        <v>44868</v>
      </c>
      <c r="E1681" s="8">
        <v>464</v>
      </c>
      <c r="F1681" s="30" t="str">
        <f>VLOOKUP(Commandes[[#This Row],[Article Commande]],'Catégorie des articles'!A:D,4,0)</f>
        <v>CREMERIE</v>
      </c>
      <c r="G1681" s="38">
        <v>202211</v>
      </c>
      <c r="H1681" s="37" t="str">
        <f>Commandes[[#This Row],[Num CDE]]&amp;Commandes[[#This Row],[AnnéeMois]]</f>
        <v>143419333202211</v>
      </c>
      <c r="I1681" t="str">
        <f>Commandes[[#This Row],[AnnéeMois]]&amp;Commandes[[#This Row],[Famille de Produit]]</f>
        <v>202211CREMERIE</v>
      </c>
      <c r="J1681" s="38">
        <v>202211</v>
      </c>
    </row>
    <row r="1682" spans="1:10" ht="12" customHeight="1" x14ac:dyDescent="0.25">
      <c r="A1682" s="6">
        <v>44866</v>
      </c>
      <c r="B1682" s="7">
        <v>143419333</v>
      </c>
      <c r="C1682" s="3">
        <v>5540246176699</v>
      </c>
      <c r="D1682" s="6">
        <v>44868</v>
      </c>
      <c r="E1682" s="8">
        <v>4176</v>
      </c>
      <c r="F1682" s="30" t="str">
        <f>VLOOKUP(Commandes[[#This Row],[Article Commande]],'Catégorie des articles'!A:D,4,0)</f>
        <v>CREMERIE</v>
      </c>
      <c r="G1682" s="38">
        <v>202211</v>
      </c>
      <c r="H1682" s="37" t="str">
        <f>Commandes[[#This Row],[Num CDE]]&amp;Commandes[[#This Row],[AnnéeMois]]</f>
        <v>143419333202211</v>
      </c>
      <c r="I1682" t="str">
        <f>Commandes[[#This Row],[AnnéeMois]]&amp;Commandes[[#This Row],[Famille de Produit]]</f>
        <v>202211CREMERIE</v>
      </c>
      <c r="J1682" s="38">
        <v>202211</v>
      </c>
    </row>
    <row r="1683" spans="1:10" ht="12" customHeight="1" x14ac:dyDescent="0.25">
      <c r="A1683" s="9">
        <v>44866</v>
      </c>
      <c r="B1683" s="10">
        <v>143419333</v>
      </c>
      <c r="C1683" s="3">
        <v>5540246188175</v>
      </c>
      <c r="D1683" s="9">
        <v>44868</v>
      </c>
      <c r="E1683" s="11">
        <v>232</v>
      </c>
      <c r="F1683" s="30" t="str">
        <f>VLOOKUP(Commandes[[#This Row],[Article Commande]],'Catégorie des articles'!A:D,4,0)</f>
        <v>CREMERIE</v>
      </c>
      <c r="G1683" s="38">
        <v>202211</v>
      </c>
      <c r="H1683" s="37" t="str">
        <f>Commandes[[#This Row],[Num CDE]]&amp;Commandes[[#This Row],[AnnéeMois]]</f>
        <v>143419333202211</v>
      </c>
      <c r="I1683" t="str">
        <f>Commandes[[#This Row],[AnnéeMois]]&amp;Commandes[[#This Row],[Famille de Produit]]</f>
        <v>202211CREMERIE</v>
      </c>
      <c r="J1683" s="38">
        <v>202211</v>
      </c>
    </row>
    <row r="1684" spans="1:10" ht="12" customHeight="1" x14ac:dyDescent="0.25">
      <c r="A1684" s="6">
        <v>44866</v>
      </c>
      <c r="B1684" s="7">
        <v>143419343</v>
      </c>
      <c r="C1684" s="3">
        <v>5540246174095</v>
      </c>
      <c r="D1684" s="6">
        <v>44875</v>
      </c>
      <c r="E1684" s="8">
        <v>140</v>
      </c>
      <c r="F1684" s="30" t="str">
        <f>VLOOKUP(Commandes[[#This Row],[Article Commande]],'Catégorie des articles'!A:D,4,0)</f>
        <v>CREMERIE</v>
      </c>
      <c r="G1684" s="38">
        <v>202211</v>
      </c>
      <c r="H1684" s="37" t="str">
        <f>Commandes[[#This Row],[Num CDE]]&amp;Commandes[[#This Row],[AnnéeMois]]</f>
        <v>143419343202211</v>
      </c>
      <c r="I1684" t="str">
        <f>Commandes[[#This Row],[AnnéeMois]]&amp;Commandes[[#This Row],[Famille de Produit]]</f>
        <v>202211CREMERIE</v>
      </c>
      <c r="J1684" s="38">
        <v>202211</v>
      </c>
    </row>
    <row r="1685" spans="1:10" ht="12" customHeight="1" x14ac:dyDescent="0.25">
      <c r="A1685" s="9">
        <v>44866</v>
      </c>
      <c r="B1685" s="10">
        <v>143419343</v>
      </c>
      <c r="C1685" s="3">
        <v>5540246175047</v>
      </c>
      <c r="D1685" s="9">
        <v>44875</v>
      </c>
      <c r="E1685" s="11">
        <v>279</v>
      </c>
      <c r="F1685" s="30" t="str">
        <f>VLOOKUP(Commandes[[#This Row],[Article Commande]],'Catégorie des articles'!A:D,4,0)</f>
        <v>CREMERIE</v>
      </c>
      <c r="G1685" s="38">
        <v>202211</v>
      </c>
      <c r="H1685" s="37" t="str">
        <f>Commandes[[#This Row],[Num CDE]]&amp;Commandes[[#This Row],[AnnéeMois]]</f>
        <v>143419343202211</v>
      </c>
      <c r="I1685" t="str">
        <f>Commandes[[#This Row],[AnnéeMois]]&amp;Commandes[[#This Row],[Famille de Produit]]</f>
        <v>202211CREMERIE</v>
      </c>
      <c r="J1685" s="38">
        <v>202211</v>
      </c>
    </row>
    <row r="1686" spans="1:10" ht="12" customHeight="1" x14ac:dyDescent="0.25">
      <c r="A1686" s="6">
        <v>44866</v>
      </c>
      <c r="B1686" s="7">
        <v>143419343</v>
      </c>
      <c r="C1686" s="3">
        <v>5540246175049</v>
      </c>
      <c r="D1686" s="6">
        <v>44875</v>
      </c>
      <c r="E1686" s="8">
        <v>1114</v>
      </c>
      <c r="F1686" s="30" t="str">
        <f>VLOOKUP(Commandes[[#This Row],[Article Commande]],'Catégorie des articles'!A:D,4,0)</f>
        <v>CREMERIE</v>
      </c>
      <c r="G1686" s="38">
        <v>202211</v>
      </c>
      <c r="H1686" s="37" t="str">
        <f>Commandes[[#This Row],[Num CDE]]&amp;Commandes[[#This Row],[AnnéeMois]]</f>
        <v>143419343202211</v>
      </c>
      <c r="I1686" t="str">
        <f>Commandes[[#This Row],[AnnéeMois]]&amp;Commandes[[#This Row],[Famille de Produit]]</f>
        <v>202211CREMERIE</v>
      </c>
      <c r="J1686" s="38">
        <v>202211</v>
      </c>
    </row>
    <row r="1687" spans="1:10" ht="12" customHeight="1" x14ac:dyDescent="0.25">
      <c r="A1687" s="9">
        <v>44866</v>
      </c>
      <c r="B1687" s="10">
        <v>143419343</v>
      </c>
      <c r="C1687" s="3">
        <v>5540246175050</v>
      </c>
      <c r="D1687" s="9">
        <v>44875</v>
      </c>
      <c r="E1687" s="11">
        <v>418</v>
      </c>
      <c r="F1687" s="30" t="str">
        <f>VLOOKUP(Commandes[[#This Row],[Article Commande]],'Catégorie des articles'!A:D,4,0)</f>
        <v>CREMERIE</v>
      </c>
      <c r="G1687" s="38">
        <v>202211</v>
      </c>
      <c r="H1687" s="37" t="str">
        <f>Commandes[[#This Row],[Num CDE]]&amp;Commandes[[#This Row],[AnnéeMois]]</f>
        <v>143419343202211</v>
      </c>
      <c r="I1687" t="str">
        <f>Commandes[[#This Row],[AnnéeMois]]&amp;Commandes[[#This Row],[Famille de Produit]]</f>
        <v>202211CREMERIE</v>
      </c>
      <c r="J1687" s="38">
        <v>202211</v>
      </c>
    </row>
    <row r="1688" spans="1:10" ht="12" customHeight="1" x14ac:dyDescent="0.25">
      <c r="A1688" s="6">
        <v>44867</v>
      </c>
      <c r="B1688" s="7">
        <v>143419356</v>
      </c>
      <c r="C1688" s="3">
        <v>5540246171933</v>
      </c>
      <c r="D1688" s="6">
        <v>44871</v>
      </c>
      <c r="E1688" s="8">
        <v>1671</v>
      </c>
      <c r="F1688" s="30" t="str">
        <f>VLOOKUP(Commandes[[#This Row],[Article Commande]],'Catégorie des articles'!A:D,4,0)</f>
        <v>CREMERIE</v>
      </c>
      <c r="G1688" s="38">
        <v>202211</v>
      </c>
      <c r="H1688" s="37" t="str">
        <f>Commandes[[#This Row],[Num CDE]]&amp;Commandes[[#This Row],[AnnéeMois]]</f>
        <v>143419356202211</v>
      </c>
      <c r="I1688" t="str">
        <f>Commandes[[#This Row],[AnnéeMois]]&amp;Commandes[[#This Row],[Famille de Produit]]</f>
        <v>202211CREMERIE</v>
      </c>
      <c r="J1688" s="38">
        <v>202211</v>
      </c>
    </row>
    <row r="1689" spans="1:10" ht="12" customHeight="1" x14ac:dyDescent="0.25">
      <c r="A1689" s="9">
        <v>44867</v>
      </c>
      <c r="B1689" s="10">
        <v>143419356</v>
      </c>
      <c r="C1689" s="3">
        <v>5540246176295</v>
      </c>
      <c r="D1689" s="9">
        <v>44871</v>
      </c>
      <c r="E1689" s="11">
        <v>5940</v>
      </c>
      <c r="F1689" s="30" t="str">
        <f>VLOOKUP(Commandes[[#This Row],[Article Commande]],'Catégorie des articles'!A:D,4,0)</f>
        <v>CREMERIE</v>
      </c>
      <c r="G1689" s="38">
        <v>202211</v>
      </c>
      <c r="H1689" s="37" t="str">
        <f>Commandes[[#This Row],[Num CDE]]&amp;Commandes[[#This Row],[AnnéeMois]]</f>
        <v>143419356202211</v>
      </c>
      <c r="I1689" t="str">
        <f>Commandes[[#This Row],[AnnéeMois]]&amp;Commandes[[#This Row],[Famille de Produit]]</f>
        <v>202211CREMERIE</v>
      </c>
      <c r="J1689" s="38">
        <v>202211</v>
      </c>
    </row>
    <row r="1690" spans="1:10" ht="12" customHeight="1" x14ac:dyDescent="0.25">
      <c r="A1690" s="9">
        <v>44867</v>
      </c>
      <c r="B1690" s="10">
        <v>143419356</v>
      </c>
      <c r="C1690" s="3">
        <v>5540246187987</v>
      </c>
      <c r="D1690" s="9">
        <v>44871</v>
      </c>
      <c r="E1690" s="11">
        <v>4455</v>
      </c>
      <c r="F1690" s="30" t="str">
        <f>VLOOKUP(Commandes[[#This Row],[Article Commande]],'Catégorie des articles'!A:D,4,0)</f>
        <v>CREMERIE</v>
      </c>
      <c r="G1690" s="38">
        <v>202211</v>
      </c>
      <c r="H1690" s="37" t="str">
        <f>Commandes[[#This Row],[Num CDE]]&amp;Commandes[[#This Row],[AnnéeMois]]</f>
        <v>143419356202211</v>
      </c>
      <c r="I1690" t="str">
        <f>Commandes[[#This Row],[AnnéeMois]]&amp;Commandes[[#This Row],[Famille de Produit]]</f>
        <v>202211CREMERIE</v>
      </c>
      <c r="J1690" s="38">
        <v>202211</v>
      </c>
    </row>
    <row r="1691" spans="1:10" ht="12" customHeight="1" x14ac:dyDescent="0.25">
      <c r="A1691" s="6">
        <v>44867</v>
      </c>
      <c r="B1691" s="7">
        <v>143419356</v>
      </c>
      <c r="C1691" s="3">
        <v>5540246188200</v>
      </c>
      <c r="D1691" s="6">
        <v>44871</v>
      </c>
      <c r="E1691" s="8">
        <v>2970</v>
      </c>
      <c r="F1691" s="30" t="str">
        <f>VLOOKUP(Commandes[[#This Row],[Article Commande]],'Catégorie des articles'!A:D,4,0)</f>
        <v>CREMERIE</v>
      </c>
      <c r="G1691" s="38">
        <v>202211</v>
      </c>
      <c r="H1691" s="37" t="str">
        <f>Commandes[[#This Row],[Num CDE]]&amp;Commandes[[#This Row],[AnnéeMois]]</f>
        <v>143419356202211</v>
      </c>
      <c r="I1691" t="str">
        <f>Commandes[[#This Row],[AnnéeMois]]&amp;Commandes[[#This Row],[Famille de Produit]]</f>
        <v>202211CREMERIE</v>
      </c>
      <c r="J1691" s="38">
        <v>202211</v>
      </c>
    </row>
    <row r="1692" spans="1:10" ht="12" customHeight="1" x14ac:dyDescent="0.25">
      <c r="A1692" s="9">
        <v>44867</v>
      </c>
      <c r="B1692" s="10">
        <v>143419360</v>
      </c>
      <c r="C1692" s="3">
        <v>5540246174174</v>
      </c>
      <c r="D1692" s="9">
        <v>44871</v>
      </c>
      <c r="E1692" s="11">
        <v>464</v>
      </c>
      <c r="F1692" s="30" t="str">
        <f>VLOOKUP(Commandes[[#This Row],[Article Commande]],'Catégorie des articles'!A:D,4,0)</f>
        <v>CREMERIE</v>
      </c>
      <c r="G1692" s="38">
        <v>202211</v>
      </c>
      <c r="H1692" s="37" t="str">
        <f>Commandes[[#This Row],[Num CDE]]&amp;Commandes[[#This Row],[AnnéeMois]]</f>
        <v>143419360202211</v>
      </c>
      <c r="I1692" t="str">
        <f>Commandes[[#This Row],[AnnéeMois]]&amp;Commandes[[#This Row],[Famille de Produit]]</f>
        <v>202211CREMERIE</v>
      </c>
      <c r="J1692" s="38">
        <v>202211</v>
      </c>
    </row>
    <row r="1693" spans="1:10" ht="12" customHeight="1" x14ac:dyDescent="0.25">
      <c r="A1693" s="6">
        <v>44867</v>
      </c>
      <c r="B1693" s="7">
        <v>143419360</v>
      </c>
      <c r="C1693" s="3">
        <v>5540246176699</v>
      </c>
      <c r="D1693" s="6">
        <v>44871</v>
      </c>
      <c r="E1693" s="8">
        <v>8352</v>
      </c>
      <c r="F1693" s="30" t="str">
        <f>VLOOKUP(Commandes[[#This Row],[Article Commande]],'Catégorie des articles'!A:D,4,0)</f>
        <v>CREMERIE</v>
      </c>
      <c r="G1693" s="38">
        <v>202211</v>
      </c>
      <c r="H1693" s="37" t="str">
        <f>Commandes[[#This Row],[Num CDE]]&amp;Commandes[[#This Row],[AnnéeMois]]</f>
        <v>143419360202211</v>
      </c>
      <c r="I1693" t="str">
        <f>Commandes[[#This Row],[AnnéeMois]]&amp;Commandes[[#This Row],[Famille de Produit]]</f>
        <v>202211CREMERIE</v>
      </c>
      <c r="J1693" s="38">
        <v>202211</v>
      </c>
    </row>
    <row r="1694" spans="1:10" ht="12" customHeight="1" x14ac:dyDescent="0.25">
      <c r="A1694" s="9">
        <v>44867</v>
      </c>
      <c r="B1694" s="10">
        <v>143419360</v>
      </c>
      <c r="C1694" s="3">
        <v>5540246192102</v>
      </c>
      <c r="D1694" s="9">
        <v>44871</v>
      </c>
      <c r="E1694" s="11">
        <v>2005</v>
      </c>
      <c r="F1694" s="30" t="str">
        <f>VLOOKUP(Commandes[[#This Row],[Article Commande]],'Catégorie des articles'!A:D,4,0)</f>
        <v>CREMERIE</v>
      </c>
      <c r="G1694" s="38">
        <v>202211</v>
      </c>
      <c r="H1694" s="37" t="str">
        <f>Commandes[[#This Row],[Num CDE]]&amp;Commandes[[#This Row],[AnnéeMois]]</f>
        <v>143419360202211</v>
      </c>
      <c r="I1694" t="str">
        <f>Commandes[[#This Row],[AnnéeMois]]&amp;Commandes[[#This Row],[Famille de Produit]]</f>
        <v>202211CREMERIE</v>
      </c>
      <c r="J1694" s="38">
        <v>202211</v>
      </c>
    </row>
    <row r="1695" spans="1:10" ht="12" customHeight="1" x14ac:dyDescent="0.25">
      <c r="A1695" s="6">
        <v>44867</v>
      </c>
      <c r="B1695" s="7">
        <v>143419365</v>
      </c>
      <c r="C1695" s="3">
        <v>5540246186325</v>
      </c>
      <c r="D1695" s="6">
        <v>44872</v>
      </c>
      <c r="E1695" s="8">
        <v>140</v>
      </c>
      <c r="F1695" s="30" t="str">
        <f>VLOOKUP(Commandes[[#This Row],[Article Commande]],'Catégorie des articles'!A:D,4,0)</f>
        <v>CREMERIE</v>
      </c>
      <c r="G1695" s="38">
        <v>202211</v>
      </c>
      <c r="H1695" s="37" t="str">
        <f>Commandes[[#This Row],[Num CDE]]&amp;Commandes[[#This Row],[AnnéeMois]]</f>
        <v>143419365202211</v>
      </c>
      <c r="I1695" t="str">
        <f>Commandes[[#This Row],[AnnéeMois]]&amp;Commandes[[#This Row],[Famille de Produit]]</f>
        <v>202211CREMERIE</v>
      </c>
      <c r="J1695" s="38">
        <v>202211</v>
      </c>
    </row>
    <row r="1696" spans="1:10" ht="12" customHeight="1" x14ac:dyDescent="0.25">
      <c r="A1696" s="6">
        <v>44867</v>
      </c>
      <c r="B1696" s="7">
        <v>143419376</v>
      </c>
      <c r="C1696" s="3">
        <v>5540246196148</v>
      </c>
      <c r="D1696" s="6">
        <v>44875</v>
      </c>
      <c r="E1696" s="8">
        <v>780</v>
      </c>
      <c r="F1696" s="30" t="str">
        <f>VLOOKUP(Commandes[[#This Row],[Article Commande]],'Catégorie des articles'!A:D,4,0)</f>
        <v>EMBALLAGES</v>
      </c>
      <c r="G1696" s="38">
        <v>202211</v>
      </c>
      <c r="H1696" s="37" t="str">
        <f>Commandes[[#This Row],[Num CDE]]&amp;Commandes[[#This Row],[AnnéeMois]]</f>
        <v>143419376202211</v>
      </c>
      <c r="I1696" t="str">
        <f>Commandes[[#This Row],[AnnéeMois]]&amp;Commandes[[#This Row],[Famille de Produit]]</f>
        <v>202211EMBALLAGES</v>
      </c>
      <c r="J1696" s="38">
        <v>202211</v>
      </c>
    </row>
    <row r="1697" spans="1:10" ht="12" customHeight="1" x14ac:dyDescent="0.25">
      <c r="A1697" s="6">
        <v>44868</v>
      </c>
      <c r="B1697" s="7">
        <v>143419407</v>
      </c>
      <c r="C1697" s="3">
        <v>5540246172669</v>
      </c>
      <c r="D1697" s="6">
        <v>44872</v>
      </c>
      <c r="E1697" s="8">
        <v>279</v>
      </c>
      <c r="F1697" s="30" t="str">
        <f>VLOOKUP(Commandes[[#This Row],[Article Commande]],'Catégorie des articles'!A:D,4,0)</f>
        <v>CREMERIE</v>
      </c>
      <c r="G1697" s="38">
        <v>202211</v>
      </c>
      <c r="H1697" s="37" t="str">
        <f>Commandes[[#This Row],[Num CDE]]&amp;Commandes[[#This Row],[AnnéeMois]]</f>
        <v>143419407202211</v>
      </c>
      <c r="I1697" t="str">
        <f>Commandes[[#This Row],[AnnéeMois]]&amp;Commandes[[#This Row],[Famille de Produit]]</f>
        <v>202211CREMERIE</v>
      </c>
      <c r="J1697" s="38">
        <v>202211</v>
      </c>
    </row>
    <row r="1698" spans="1:10" ht="12" customHeight="1" x14ac:dyDescent="0.25">
      <c r="A1698" s="9">
        <v>44868</v>
      </c>
      <c r="B1698" s="10">
        <v>143419407</v>
      </c>
      <c r="C1698" s="3">
        <v>5540246174174</v>
      </c>
      <c r="D1698" s="9">
        <v>44872</v>
      </c>
      <c r="E1698" s="11">
        <v>464</v>
      </c>
      <c r="F1698" s="30" t="str">
        <f>VLOOKUP(Commandes[[#This Row],[Article Commande]],'Catégorie des articles'!A:D,4,0)</f>
        <v>CREMERIE</v>
      </c>
      <c r="G1698" s="38">
        <v>202211</v>
      </c>
      <c r="H1698" s="37" t="str">
        <f>Commandes[[#This Row],[Num CDE]]&amp;Commandes[[#This Row],[AnnéeMois]]</f>
        <v>143419407202211</v>
      </c>
      <c r="I1698" t="str">
        <f>Commandes[[#This Row],[AnnéeMois]]&amp;Commandes[[#This Row],[Famille de Produit]]</f>
        <v>202211CREMERIE</v>
      </c>
      <c r="J1698" s="38">
        <v>202211</v>
      </c>
    </row>
    <row r="1699" spans="1:10" ht="12" customHeight="1" x14ac:dyDescent="0.25">
      <c r="A1699" s="9">
        <v>44868</v>
      </c>
      <c r="B1699" s="10">
        <v>143419409</v>
      </c>
      <c r="C1699" s="3">
        <v>5540246176294</v>
      </c>
      <c r="D1699" s="9">
        <v>44872</v>
      </c>
      <c r="E1699" s="11">
        <v>1114</v>
      </c>
      <c r="F1699" s="30" t="str">
        <f>VLOOKUP(Commandes[[#This Row],[Article Commande]],'Catégorie des articles'!A:D,4,0)</f>
        <v>CREMERIE</v>
      </c>
      <c r="G1699" s="38">
        <v>202211</v>
      </c>
      <c r="H1699" s="37" t="str">
        <f>Commandes[[#This Row],[Num CDE]]&amp;Commandes[[#This Row],[AnnéeMois]]</f>
        <v>143419409202211</v>
      </c>
      <c r="I1699" t="str">
        <f>Commandes[[#This Row],[AnnéeMois]]&amp;Commandes[[#This Row],[Famille de Produit]]</f>
        <v>202211CREMERIE</v>
      </c>
      <c r="J1699" s="38">
        <v>202211</v>
      </c>
    </row>
    <row r="1700" spans="1:10" ht="12" customHeight="1" x14ac:dyDescent="0.25">
      <c r="A1700" s="6">
        <v>44868</v>
      </c>
      <c r="B1700" s="7">
        <v>143419409</v>
      </c>
      <c r="C1700" s="3">
        <v>5540246176295</v>
      </c>
      <c r="D1700" s="6">
        <v>44872</v>
      </c>
      <c r="E1700" s="8">
        <v>5940</v>
      </c>
      <c r="F1700" s="30" t="str">
        <f>VLOOKUP(Commandes[[#This Row],[Article Commande]],'Catégorie des articles'!A:D,4,0)</f>
        <v>CREMERIE</v>
      </c>
      <c r="G1700" s="38">
        <v>202211</v>
      </c>
      <c r="H1700" s="37" t="str">
        <f>Commandes[[#This Row],[Num CDE]]&amp;Commandes[[#This Row],[AnnéeMois]]</f>
        <v>143419409202211</v>
      </c>
      <c r="I1700" t="str">
        <f>Commandes[[#This Row],[AnnéeMois]]&amp;Commandes[[#This Row],[Famille de Produit]]</f>
        <v>202211CREMERIE</v>
      </c>
      <c r="J1700" s="38">
        <v>202211</v>
      </c>
    </row>
    <row r="1701" spans="1:10" ht="12" customHeight="1" x14ac:dyDescent="0.25">
      <c r="A1701" s="6">
        <v>44868</v>
      </c>
      <c r="B1701" s="7">
        <v>143419418</v>
      </c>
      <c r="C1701" s="3">
        <v>5540246195241</v>
      </c>
      <c r="D1701" s="6">
        <v>44885</v>
      </c>
      <c r="E1701" s="8">
        <v>743</v>
      </c>
      <c r="F1701" s="30" t="str">
        <f>VLOOKUP(Commandes[[#This Row],[Article Commande]],'Catégorie des articles'!A:D,4,0)</f>
        <v>MIX LEGUMES</v>
      </c>
      <c r="G1701" s="38">
        <v>202211</v>
      </c>
      <c r="H1701" s="37" t="str">
        <f>Commandes[[#This Row],[Num CDE]]&amp;Commandes[[#This Row],[AnnéeMois]]</f>
        <v>143419418202211</v>
      </c>
      <c r="I1701" t="str">
        <f>Commandes[[#This Row],[AnnéeMois]]&amp;Commandes[[#This Row],[Famille de Produit]]</f>
        <v>202211MIX LEGUMES</v>
      </c>
      <c r="J1701" s="38">
        <v>202211</v>
      </c>
    </row>
    <row r="1702" spans="1:10" ht="12" customHeight="1" x14ac:dyDescent="0.25">
      <c r="A1702" s="9">
        <v>44868</v>
      </c>
      <c r="B1702" s="10">
        <v>143419418</v>
      </c>
      <c r="C1702" s="3">
        <v>5540246195242</v>
      </c>
      <c r="D1702" s="9">
        <v>44885</v>
      </c>
      <c r="E1702" s="11">
        <v>743</v>
      </c>
      <c r="F1702" s="30" t="str">
        <f>VLOOKUP(Commandes[[#This Row],[Article Commande]],'Catégorie des articles'!A:D,4,0)</f>
        <v>MIX LEGUMES</v>
      </c>
      <c r="G1702" s="38">
        <v>202211</v>
      </c>
      <c r="H1702" s="37" t="str">
        <f>Commandes[[#This Row],[Num CDE]]&amp;Commandes[[#This Row],[AnnéeMois]]</f>
        <v>143419418202211</v>
      </c>
      <c r="I1702" t="str">
        <f>Commandes[[#This Row],[AnnéeMois]]&amp;Commandes[[#This Row],[Famille de Produit]]</f>
        <v>202211MIX LEGUMES</v>
      </c>
      <c r="J1702" s="38">
        <v>202211</v>
      </c>
    </row>
    <row r="1703" spans="1:10" ht="12" customHeight="1" x14ac:dyDescent="0.25">
      <c r="A1703" s="9">
        <v>44868</v>
      </c>
      <c r="B1703" s="10">
        <v>143419428</v>
      </c>
      <c r="C1703" s="3">
        <v>5540246195653</v>
      </c>
      <c r="D1703" s="9">
        <v>44894</v>
      </c>
      <c r="E1703" s="11">
        <v>446</v>
      </c>
      <c r="F1703" s="30" t="str">
        <f>VLOOKUP(Commandes[[#This Row],[Article Commande]],'Catégorie des articles'!A:D,4,0)</f>
        <v>EMBALLAGES</v>
      </c>
      <c r="G1703" s="38">
        <v>202211</v>
      </c>
      <c r="H1703" s="37" t="str">
        <f>Commandes[[#This Row],[Num CDE]]&amp;Commandes[[#This Row],[AnnéeMois]]</f>
        <v>143419428202211</v>
      </c>
      <c r="I1703" t="str">
        <f>Commandes[[#This Row],[AnnéeMois]]&amp;Commandes[[#This Row],[Famille de Produit]]</f>
        <v>202211EMBALLAGES</v>
      </c>
      <c r="J1703" s="38">
        <v>202211</v>
      </c>
    </row>
    <row r="1704" spans="1:10" ht="12" customHeight="1" x14ac:dyDescent="0.25">
      <c r="A1704" s="9">
        <v>44871</v>
      </c>
      <c r="B1704" s="10">
        <v>143429435</v>
      </c>
      <c r="C1704" s="3">
        <v>5540246172978</v>
      </c>
      <c r="D1704" s="9">
        <v>44873</v>
      </c>
      <c r="E1704" s="11">
        <v>1671</v>
      </c>
      <c r="F1704" s="30" t="str">
        <f>VLOOKUP(Commandes[[#This Row],[Article Commande]],'Catégorie des articles'!A:D,4,0)</f>
        <v>CREMERIE</v>
      </c>
      <c r="G1704" s="38">
        <v>202211</v>
      </c>
      <c r="H1704" s="37" t="str">
        <f>Commandes[[#This Row],[Num CDE]]&amp;Commandes[[#This Row],[AnnéeMois]]</f>
        <v>143429435202211</v>
      </c>
      <c r="I1704" t="str">
        <f>Commandes[[#This Row],[AnnéeMois]]&amp;Commandes[[#This Row],[Famille de Produit]]</f>
        <v>202211CREMERIE</v>
      </c>
      <c r="J1704" s="38">
        <v>202211</v>
      </c>
    </row>
    <row r="1705" spans="1:10" ht="12" customHeight="1" x14ac:dyDescent="0.25">
      <c r="A1705" s="9">
        <v>44871</v>
      </c>
      <c r="B1705" s="10">
        <v>143429435</v>
      </c>
      <c r="C1705" s="3">
        <v>5540246176699</v>
      </c>
      <c r="D1705" s="9">
        <v>44873</v>
      </c>
      <c r="E1705" s="11">
        <v>8352</v>
      </c>
      <c r="F1705" s="30" t="str">
        <f>VLOOKUP(Commandes[[#This Row],[Article Commande]],'Catégorie des articles'!A:D,4,0)</f>
        <v>CREMERIE</v>
      </c>
      <c r="G1705" s="38">
        <v>202211</v>
      </c>
      <c r="H1705" s="37" t="str">
        <f>Commandes[[#This Row],[Num CDE]]&amp;Commandes[[#This Row],[AnnéeMois]]</f>
        <v>143429435202211</v>
      </c>
      <c r="I1705" t="str">
        <f>Commandes[[#This Row],[AnnéeMois]]&amp;Commandes[[#This Row],[Famille de Produit]]</f>
        <v>202211CREMERIE</v>
      </c>
      <c r="J1705" s="38">
        <v>202211</v>
      </c>
    </row>
    <row r="1706" spans="1:10" ht="12" customHeight="1" x14ac:dyDescent="0.25">
      <c r="A1706" s="9">
        <v>44871</v>
      </c>
      <c r="B1706" s="10">
        <v>143429435</v>
      </c>
      <c r="C1706" s="3">
        <v>5540246188175</v>
      </c>
      <c r="D1706" s="9">
        <v>44873</v>
      </c>
      <c r="E1706" s="11">
        <v>232</v>
      </c>
      <c r="F1706" s="30" t="str">
        <f>VLOOKUP(Commandes[[#This Row],[Article Commande]],'Catégorie des articles'!A:D,4,0)</f>
        <v>CREMERIE</v>
      </c>
      <c r="G1706" s="38">
        <v>202211</v>
      </c>
      <c r="H1706" s="37" t="str">
        <f>Commandes[[#This Row],[Num CDE]]&amp;Commandes[[#This Row],[AnnéeMois]]</f>
        <v>143429435202211</v>
      </c>
      <c r="I1706" t="str">
        <f>Commandes[[#This Row],[AnnéeMois]]&amp;Commandes[[#This Row],[Famille de Produit]]</f>
        <v>202211CREMERIE</v>
      </c>
      <c r="J1706" s="38">
        <v>202211</v>
      </c>
    </row>
    <row r="1707" spans="1:10" ht="12" customHeight="1" x14ac:dyDescent="0.25">
      <c r="A1707" s="6">
        <v>44871</v>
      </c>
      <c r="B1707" s="7">
        <v>143429436</v>
      </c>
      <c r="C1707" s="3">
        <v>5540246171933</v>
      </c>
      <c r="D1707" s="6">
        <v>44873</v>
      </c>
      <c r="E1707" s="8">
        <v>557</v>
      </c>
      <c r="F1707" s="30" t="str">
        <f>VLOOKUP(Commandes[[#This Row],[Article Commande]],'Catégorie des articles'!A:D,4,0)</f>
        <v>CREMERIE</v>
      </c>
      <c r="G1707" s="38">
        <v>202211</v>
      </c>
      <c r="H1707" s="37" t="str">
        <f>Commandes[[#This Row],[Num CDE]]&amp;Commandes[[#This Row],[AnnéeMois]]</f>
        <v>143429436202211</v>
      </c>
      <c r="I1707" t="str">
        <f>Commandes[[#This Row],[AnnéeMois]]&amp;Commandes[[#This Row],[Famille de Produit]]</f>
        <v>202211CREMERIE</v>
      </c>
      <c r="J1707" s="38">
        <v>202211</v>
      </c>
    </row>
    <row r="1708" spans="1:10" ht="12" customHeight="1" x14ac:dyDescent="0.25">
      <c r="A1708" s="9">
        <v>44871</v>
      </c>
      <c r="B1708" s="10">
        <v>143429442</v>
      </c>
      <c r="C1708" s="3">
        <v>5540246181016</v>
      </c>
      <c r="D1708" s="9">
        <v>44881</v>
      </c>
      <c r="E1708" s="11">
        <v>14255</v>
      </c>
      <c r="F1708" s="30" t="str">
        <f>VLOOKUP(Commandes[[#This Row],[Article Commande]],'Catégorie des articles'!A:D,4,0)</f>
        <v>VOLAILLE</v>
      </c>
      <c r="G1708" s="38">
        <v>202211</v>
      </c>
      <c r="H1708" s="37" t="str">
        <f>Commandes[[#This Row],[Num CDE]]&amp;Commandes[[#This Row],[AnnéeMois]]</f>
        <v>143429442202211</v>
      </c>
      <c r="I1708" t="str">
        <f>Commandes[[#This Row],[AnnéeMois]]&amp;Commandes[[#This Row],[Famille de Produit]]</f>
        <v>202211VOLAILLE</v>
      </c>
      <c r="J1708" s="38">
        <v>202211</v>
      </c>
    </row>
    <row r="1709" spans="1:10" ht="12" customHeight="1" x14ac:dyDescent="0.25">
      <c r="A1709" s="6">
        <v>44871</v>
      </c>
      <c r="B1709" s="7">
        <v>143429450</v>
      </c>
      <c r="C1709" s="3">
        <v>5540246195943</v>
      </c>
      <c r="D1709" s="6">
        <v>44875</v>
      </c>
      <c r="E1709" s="8">
        <v>859</v>
      </c>
      <c r="F1709" s="30" t="str">
        <f>VLOOKUP(Commandes[[#This Row],[Article Commande]],'Catégorie des articles'!A:D,4,0)</f>
        <v>CREMERIE</v>
      </c>
      <c r="G1709" s="38">
        <v>202211</v>
      </c>
      <c r="H1709" s="37" t="str">
        <f>Commandes[[#This Row],[Num CDE]]&amp;Commandes[[#This Row],[AnnéeMois]]</f>
        <v>143429450202211</v>
      </c>
      <c r="I1709" t="str">
        <f>Commandes[[#This Row],[AnnéeMois]]&amp;Commandes[[#This Row],[Famille de Produit]]</f>
        <v>202211CREMERIE</v>
      </c>
      <c r="J1709" s="38">
        <v>202211</v>
      </c>
    </row>
    <row r="1710" spans="1:10" ht="12" customHeight="1" x14ac:dyDescent="0.25">
      <c r="A1710" s="6">
        <v>44871</v>
      </c>
      <c r="B1710" s="7">
        <v>143429456</v>
      </c>
      <c r="C1710" s="3">
        <v>5540246171759</v>
      </c>
      <c r="D1710" s="6">
        <v>44878</v>
      </c>
      <c r="E1710" s="8">
        <v>3341</v>
      </c>
      <c r="F1710" s="30" t="str">
        <f>VLOOKUP(Commandes[[#This Row],[Article Commande]],'Catégorie des articles'!A:D,4,0)</f>
        <v>MIX LEGUMES</v>
      </c>
      <c r="G1710" s="38">
        <v>202211</v>
      </c>
      <c r="H1710" s="37" t="str">
        <f>Commandes[[#This Row],[Num CDE]]&amp;Commandes[[#This Row],[AnnéeMois]]</f>
        <v>143429456202211</v>
      </c>
      <c r="I1710" t="str">
        <f>Commandes[[#This Row],[AnnéeMois]]&amp;Commandes[[#This Row],[Famille de Produit]]</f>
        <v>202211MIX LEGUMES</v>
      </c>
      <c r="J1710" s="38">
        <v>202211</v>
      </c>
    </row>
    <row r="1711" spans="1:10" ht="12" customHeight="1" x14ac:dyDescent="0.25">
      <c r="A1711" s="9">
        <v>44871</v>
      </c>
      <c r="B1711" s="10">
        <v>143429456</v>
      </c>
      <c r="C1711" s="3">
        <v>5540246177133</v>
      </c>
      <c r="D1711" s="9">
        <v>44878</v>
      </c>
      <c r="E1711" s="11">
        <v>7239</v>
      </c>
      <c r="F1711" s="30" t="str">
        <f>VLOOKUP(Commandes[[#This Row],[Article Commande]],'Catégorie des articles'!A:D,4,0)</f>
        <v>MIX LEGUMES</v>
      </c>
      <c r="G1711" s="38">
        <v>202211</v>
      </c>
      <c r="H1711" s="37" t="str">
        <f>Commandes[[#This Row],[Num CDE]]&amp;Commandes[[#This Row],[AnnéeMois]]</f>
        <v>143429456202211</v>
      </c>
      <c r="I1711" t="str">
        <f>Commandes[[#This Row],[AnnéeMois]]&amp;Commandes[[#This Row],[Famille de Produit]]</f>
        <v>202211MIX LEGUMES</v>
      </c>
      <c r="J1711" s="38">
        <v>202211</v>
      </c>
    </row>
    <row r="1712" spans="1:10" ht="12" customHeight="1" x14ac:dyDescent="0.25">
      <c r="A1712" s="6">
        <v>44871</v>
      </c>
      <c r="B1712" s="7">
        <v>143429456</v>
      </c>
      <c r="C1712" s="3">
        <v>5540246192518</v>
      </c>
      <c r="D1712" s="6">
        <v>44878</v>
      </c>
      <c r="E1712" s="8">
        <v>17540</v>
      </c>
      <c r="F1712" s="30" t="str">
        <f>VLOOKUP(Commandes[[#This Row],[Article Commande]],'Catégorie des articles'!A:D,4,0)</f>
        <v>MIX LEGUMES</v>
      </c>
      <c r="G1712" s="38">
        <v>202211</v>
      </c>
      <c r="H1712" s="37" t="str">
        <f>Commandes[[#This Row],[Num CDE]]&amp;Commandes[[#This Row],[AnnéeMois]]</f>
        <v>143429456202211</v>
      </c>
      <c r="I1712" t="str">
        <f>Commandes[[#This Row],[AnnéeMois]]&amp;Commandes[[#This Row],[Famille de Produit]]</f>
        <v>202211MIX LEGUMES</v>
      </c>
      <c r="J1712" s="38">
        <v>202211</v>
      </c>
    </row>
    <row r="1713" spans="1:10" ht="12" customHeight="1" x14ac:dyDescent="0.25">
      <c r="A1713" s="6">
        <v>44872</v>
      </c>
      <c r="B1713" s="7">
        <v>143429464</v>
      </c>
      <c r="C1713" s="3">
        <v>5540246172539</v>
      </c>
      <c r="D1713" s="6">
        <v>44874</v>
      </c>
      <c r="E1713" s="8">
        <v>47</v>
      </c>
      <c r="F1713" s="30" t="str">
        <f>VLOOKUP(Commandes[[#This Row],[Article Commande]],'Catégorie des articles'!A:D,4,0)</f>
        <v>CREMERIE</v>
      </c>
      <c r="G1713" s="38">
        <v>202211</v>
      </c>
      <c r="H1713" s="37" t="str">
        <f>Commandes[[#This Row],[Num CDE]]&amp;Commandes[[#This Row],[AnnéeMois]]</f>
        <v>143429464202211</v>
      </c>
      <c r="I1713" t="str">
        <f>Commandes[[#This Row],[AnnéeMois]]&amp;Commandes[[#This Row],[Famille de Produit]]</f>
        <v>202211CREMERIE</v>
      </c>
      <c r="J1713" s="38">
        <v>202211</v>
      </c>
    </row>
    <row r="1714" spans="1:10" ht="12" customHeight="1" x14ac:dyDescent="0.25">
      <c r="A1714" s="9">
        <v>44872</v>
      </c>
      <c r="B1714" s="10">
        <v>143429465</v>
      </c>
      <c r="C1714" s="3">
        <v>5540246176294</v>
      </c>
      <c r="D1714" s="9">
        <v>44874</v>
      </c>
      <c r="E1714" s="11">
        <v>1114</v>
      </c>
      <c r="F1714" s="30" t="str">
        <f>VLOOKUP(Commandes[[#This Row],[Article Commande]],'Catégorie des articles'!A:D,4,0)</f>
        <v>CREMERIE</v>
      </c>
      <c r="G1714" s="38">
        <v>202211</v>
      </c>
      <c r="H1714" s="37" t="str">
        <f>Commandes[[#This Row],[Num CDE]]&amp;Commandes[[#This Row],[AnnéeMois]]</f>
        <v>143429465202211</v>
      </c>
      <c r="I1714" t="str">
        <f>Commandes[[#This Row],[AnnéeMois]]&amp;Commandes[[#This Row],[Famille de Produit]]</f>
        <v>202211CREMERIE</v>
      </c>
      <c r="J1714" s="38">
        <v>202211</v>
      </c>
    </row>
    <row r="1715" spans="1:10" ht="12" customHeight="1" x14ac:dyDescent="0.25">
      <c r="A1715" s="6">
        <v>44872</v>
      </c>
      <c r="B1715" s="7">
        <v>143429465</v>
      </c>
      <c r="C1715" s="3">
        <v>5540246176295</v>
      </c>
      <c r="D1715" s="6">
        <v>44874</v>
      </c>
      <c r="E1715" s="8">
        <v>4455</v>
      </c>
      <c r="F1715" s="30" t="str">
        <f>VLOOKUP(Commandes[[#This Row],[Article Commande]],'Catégorie des articles'!A:D,4,0)</f>
        <v>CREMERIE</v>
      </c>
      <c r="G1715" s="38">
        <v>202211</v>
      </c>
      <c r="H1715" s="37" t="str">
        <f>Commandes[[#This Row],[Num CDE]]&amp;Commandes[[#This Row],[AnnéeMois]]</f>
        <v>143429465202211</v>
      </c>
      <c r="I1715" t="str">
        <f>Commandes[[#This Row],[AnnéeMois]]&amp;Commandes[[#This Row],[Famille de Produit]]</f>
        <v>202211CREMERIE</v>
      </c>
      <c r="J1715" s="38">
        <v>202211</v>
      </c>
    </row>
    <row r="1716" spans="1:10" ht="12" customHeight="1" x14ac:dyDescent="0.25">
      <c r="A1716" s="9">
        <v>44872</v>
      </c>
      <c r="B1716" s="10">
        <v>143429465</v>
      </c>
      <c r="C1716" s="3">
        <v>5540246187987</v>
      </c>
      <c r="D1716" s="9">
        <v>44874</v>
      </c>
      <c r="E1716" s="11">
        <v>2228</v>
      </c>
      <c r="F1716" s="30" t="str">
        <f>VLOOKUP(Commandes[[#This Row],[Article Commande]],'Catégorie des articles'!A:D,4,0)</f>
        <v>CREMERIE</v>
      </c>
      <c r="G1716" s="38">
        <v>202211</v>
      </c>
      <c r="H1716" s="37" t="str">
        <f>Commandes[[#This Row],[Num CDE]]&amp;Commandes[[#This Row],[AnnéeMois]]</f>
        <v>143429465202211</v>
      </c>
      <c r="I1716" t="str">
        <f>Commandes[[#This Row],[AnnéeMois]]&amp;Commandes[[#This Row],[Famille de Produit]]</f>
        <v>202211CREMERIE</v>
      </c>
      <c r="J1716" s="38">
        <v>202211</v>
      </c>
    </row>
    <row r="1717" spans="1:10" ht="12" customHeight="1" x14ac:dyDescent="0.25">
      <c r="A1717" s="6">
        <v>44872</v>
      </c>
      <c r="B1717" s="7">
        <v>143429471</v>
      </c>
      <c r="C1717" s="3">
        <v>5540246192907</v>
      </c>
      <c r="D1717" s="6">
        <v>44881</v>
      </c>
      <c r="E1717" s="8">
        <v>11136</v>
      </c>
      <c r="F1717" s="30" t="str">
        <f>VLOOKUP(Commandes[[#This Row],[Article Commande]],'Catégorie des articles'!A:D,4,0)</f>
        <v>VOLAILLE</v>
      </c>
      <c r="G1717" s="38">
        <v>202211</v>
      </c>
      <c r="H1717" s="37" t="str">
        <f>Commandes[[#This Row],[Num CDE]]&amp;Commandes[[#This Row],[AnnéeMois]]</f>
        <v>143429471202211</v>
      </c>
      <c r="I1717" t="str">
        <f>Commandes[[#This Row],[AnnéeMois]]&amp;Commandes[[#This Row],[Famille de Produit]]</f>
        <v>202211VOLAILLE</v>
      </c>
      <c r="J1717" s="38">
        <v>202211</v>
      </c>
    </row>
    <row r="1718" spans="1:10" ht="12" customHeight="1" x14ac:dyDescent="0.25">
      <c r="A1718" s="9">
        <v>44872</v>
      </c>
      <c r="B1718" s="10">
        <v>143429472</v>
      </c>
      <c r="C1718" s="3">
        <v>5540246192907</v>
      </c>
      <c r="D1718" s="9">
        <v>44887</v>
      </c>
      <c r="E1718" s="11">
        <v>11136</v>
      </c>
      <c r="F1718" s="30" t="str">
        <f>VLOOKUP(Commandes[[#This Row],[Article Commande]],'Catégorie des articles'!A:D,4,0)</f>
        <v>VOLAILLE</v>
      </c>
      <c r="G1718" s="38">
        <v>202211</v>
      </c>
      <c r="H1718" s="37" t="str">
        <f>Commandes[[#This Row],[Num CDE]]&amp;Commandes[[#This Row],[AnnéeMois]]</f>
        <v>143429472202211</v>
      </c>
      <c r="I1718" t="str">
        <f>Commandes[[#This Row],[AnnéeMois]]&amp;Commandes[[#This Row],[Famille de Produit]]</f>
        <v>202211VOLAILLE</v>
      </c>
      <c r="J1718" s="38">
        <v>202211</v>
      </c>
    </row>
    <row r="1719" spans="1:10" ht="12" customHeight="1" x14ac:dyDescent="0.25">
      <c r="A1719" s="6">
        <v>44872</v>
      </c>
      <c r="B1719" s="7">
        <v>143429475</v>
      </c>
      <c r="C1719" s="3">
        <v>5540246194632</v>
      </c>
      <c r="D1719" s="6">
        <v>44879</v>
      </c>
      <c r="E1719" s="8">
        <v>1337</v>
      </c>
      <c r="F1719" s="30" t="str">
        <f>VLOOKUP(Commandes[[#This Row],[Article Commande]],'Catégorie des articles'!A:D,4,0)</f>
        <v>BOULANGERIE</v>
      </c>
      <c r="G1719" s="38">
        <v>202211</v>
      </c>
      <c r="H1719" s="37" t="str">
        <f>Commandes[[#This Row],[Num CDE]]&amp;Commandes[[#This Row],[AnnéeMois]]</f>
        <v>143429475202211</v>
      </c>
      <c r="I1719" t="str">
        <f>Commandes[[#This Row],[AnnéeMois]]&amp;Commandes[[#This Row],[Famille de Produit]]</f>
        <v>202211BOULANGERIE</v>
      </c>
      <c r="J1719" s="38">
        <v>202211</v>
      </c>
    </row>
    <row r="1720" spans="1:10" ht="12" customHeight="1" x14ac:dyDescent="0.25">
      <c r="A1720" s="9">
        <v>44872</v>
      </c>
      <c r="B1720" s="10">
        <v>143429475</v>
      </c>
      <c r="C1720" s="3">
        <v>5540246196046</v>
      </c>
      <c r="D1720" s="9">
        <v>44879</v>
      </c>
      <c r="E1720" s="11">
        <v>335</v>
      </c>
      <c r="F1720" s="30" t="str">
        <f>VLOOKUP(Commandes[[#This Row],[Article Commande]],'Catégorie des articles'!A:D,4,0)</f>
        <v>BOULANGERIE</v>
      </c>
      <c r="G1720" s="38">
        <v>202211</v>
      </c>
      <c r="H1720" s="37" t="str">
        <f>Commandes[[#This Row],[Num CDE]]&amp;Commandes[[#This Row],[AnnéeMois]]</f>
        <v>143429475202211</v>
      </c>
      <c r="I1720" t="str">
        <f>Commandes[[#This Row],[AnnéeMois]]&amp;Commandes[[#This Row],[Famille de Produit]]</f>
        <v>202211BOULANGERIE</v>
      </c>
      <c r="J1720" s="38">
        <v>202211</v>
      </c>
    </row>
    <row r="1721" spans="1:10" ht="12" customHeight="1" x14ac:dyDescent="0.25">
      <c r="A1721" s="9">
        <v>44872</v>
      </c>
      <c r="B1721" s="10">
        <v>143429476</v>
      </c>
      <c r="C1721" s="3">
        <v>5540246194632</v>
      </c>
      <c r="D1721" s="9">
        <v>44882</v>
      </c>
      <c r="E1721" s="11">
        <v>919</v>
      </c>
      <c r="F1721" s="30" t="str">
        <f>VLOOKUP(Commandes[[#This Row],[Article Commande]],'Catégorie des articles'!A:D,4,0)</f>
        <v>BOULANGERIE</v>
      </c>
      <c r="G1721" s="38">
        <v>202211</v>
      </c>
      <c r="H1721" s="37" t="str">
        <f>Commandes[[#This Row],[Num CDE]]&amp;Commandes[[#This Row],[AnnéeMois]]</f>
        <v>143429476202211</v>
      </c>
      <c r="I1721" t="str">
        <f>Commandes[[#This Row],[AnnéeMois]]&amp;Commandes[[#This Row],[Famille de Produit]]</f>
        <v>202211BOULANGERIE</v>
      </c>
      <c r="J1721" s="38">
        <v>202211</v>
      </c>
    </row>
    <row r="1722" spans="1:10" ht="12" customHeight="1" x14ac:dyDescent="0.25">
      <c r="A1722" s="6">
        <v>44872</v>
      </c>
      <c r="B1722" s="7">
        <v>143429476</v>
      </c>
      <c r="C1722" s="3">
        <v>5540246196046</v>
      </c>
      <c r="D1722" s="6">
        <v>44882</v>
      </c>
      <c r="E1722" s="8">
        <v>335</v>
      </c>
      <c r="F1722" s="30" t="str">
        <f>VLOOKUP(Commandes[[#This Row],[Article Commande]],'Catégorie des articles'!A:D,4,0)</f>
        <v>BOULANGERIE</v>
      </c>
      <c r="G1722" s="38">
        <v>202211</v>
      </c>
      <c r="H1722" s="37" t="str">
        <f>Commandes[[#This Row],[Num CDE]]&amp;Commandes[[#This Row],[AnnéeMois]]</f>
        <v>143429476202211</v>
      </c>
      <c r="I1722" t="str">
        <f>Commandes[[#This Row],[AnnéeMois]]&amp;Commandes[[#This Row],[Famille de Produit]]</f>
        <v>202211BOULANGERIE</v>
      </c>
      <c r="J1722" s="38">
        <v>202211</v>
      </c>
    </row>
    <row r="1723" spans="1:10" ht="12" customHeight="1" x14ac:dyDescent="0.25">
      <c r="A1723" s="9">
        <v>44872</v>
      </c>
      <c r="B1723" s="10">
        <v>143429477</v>
      </c>
      <c r="C1723" s="3">
        <v>5540246191598</v>
      </c>
      <c r="D1723" s="9">
        <v>44875</v>
      </c>
      <c r="E1723" s="11">
        <v>1601</v>
      </c>
      <c r="F1723" s="30" t="str">
        <f>VLOOKUP(Commandes[[#This Row],[Article Commande]],'Catégorie des articles'!A:D,4,0)</f>
        <v>CREMERIE</v>
      </c>
      <c r="G1723" s="38">
        <v>202211</v>
      </c>
      <c r="H1723" s="37" t="str">
        <f>Commandes[[#This Row],[Num CDE]]&amp;Commandes[[#This Row],[AnnéeMois]]</f>
        <v>143429477202211</v>
      </c>
      <c r="I1723" t="str">
        <f>Commandes[[#This Row],[AnnéeMois]]&amp;Commandes[[#This Row],[Famille de Produit]]</f>
        <v>202211CREMERIE</v>
      </c>
      <c r="J1723" s="38">
        <v>202211</v>
      </c>
    </row>
    <row r="1724" spans="1:10" ht="12" customHeight="1" x14ac:dyDescent="0.25">
      <c r="A1724" s="6">
        <v>44872</v>
      </c>
      <c r="B1724" s="7">
        <v>143429478</v>
      </c>
      <c r="C1724" s="3">
        <v>5540246170256</v>
      </c>
      <c r="D1724" s="6">
        <v>44880</v>
      </c>
      <c r="E1724" s="8">
        <v>3174</v>
      </c>
      <c r="F1724" s="30" t="str">
        <f>VLOOKUP(Commandes[[#This Row],[Article Commande]],'Catégorie des articles'!A:D,4,0)</f>
        <v>BOULANGERIE</v>
      </c>
      <c r="G1724" s="38">
        <v>202211</v>
      </c>
      <c r="H1724" s="37" t="str">
        <f>Commandes[[#This Row],[Num CDE]]&amp;Commandes[[#This Row],[AnnéeMois]]</f>
        <v>143429478202211</v>
      </c>
      <c r="I1724" t="str">
        <f>Commandes[[#This Row],[AnnéeMois]]&amp;Commandes[[#This Row],[Famille de Produit]]</f>
        <v>202211BOULANGERIE</v>
      </c>
      <c r="J1724" s="38">
        <v>202211</v>
      </c>
    </row>
    <row r="1725" spans="1:10" ht="12" customHeight="1" x14ac:dyDescent="0.25">
      <c r="A1725" s="9">
        <v>44872</v>
      </c>
      <c r="B1725" s="10">
        <v>143429478</v>
      </c>
      <c r="C1725" s="3">
        <v>5540246171888</v>
      </c>
      <c r="D1725" s="9">
        <v>44880</v>
      </c>
      <c r="E1725" s="11">
        <v>520</v>
      </c>
      <c r="F1725" s="30" t="str">
        <f>VLOOKUP(Commandes[[#This Row],[Article Commande]],'Catégorie des articles'!A:D,4,0)</f>
        <v>BOULANGERIE</v>
      </c>
      <c r="G1725" s="38">
        <v>202211</v>
      </c>
      <c r="H1725" s="37" t="str">
        <f>Commandes[[#This Row],[Num CDE]]&amp;Commandes[[#This Row],[AnnéeMois]]</f>
        <v>143429478202211</v>
      </c>
      <c r="I1725" t="str">
        <f>Commandes[[#This Row],[AnnéeMois]]&amp;Commandes[[#This Row],[Famille de Produit]]</f>
        <v>202211BOULANGERIE</v>
      </c>
      <c r="J1725" s="38">
        <v>202211</v>
      </c>
    </row>
    <row r="1726" spans="1:10" ht="12" customHeight="1" x14ac:dyDescent="0.25">
      <c r="A1726" s="6">
        <v>44872</v>
      </c>
      <c r="B1726" s="7">
        <v>143429479</v>
      </c>
      <c r="C1726" s="3">
        <v>5540246170256</v>
      </c>
      <c r="D1726" s="6">
        <v>44887</v>
      </c>
      <c r="E1726" s="8">
        <v>3174</v>
      </c>
      <c r="F1726" s="30" t="str">
        <f>VLOOKUP(Commandes[[#This Row],[Article Commande]],'Catégorie des articles'!A:D,4,0)</f>
        <v>BOULANGERIE</v>
      </c>
      <c r="G1726" s="38">
        <v>202211</v>
      </c>
      <c r="H1726" s="37" t="str">
        <f>Commandes[[#This Row],[Num CDE]]&amp;Commandes[[#This Row],[AnnéeMois]]</f>
        <v>143429479202211</v>
      </c>
      <c r="I1726" t="str">
        <f>Commandes[[#This Row],[AnnéeMois]]&amp;Commandes[[#This Row],[Famille de Produit]]</f>
        <v>202211BOULANGERIE</v>
      </c>
      <c r="J1726" s="38">
        <v>202211</v>
      </c>
    </row>
    <row r="1727" spans="1:10" ht="12" customHeight="1" x14ac:dyDescent="0.25">
      <c r="A1727" s="9">
        <v>44872</v>
      </c>
      <c r="B1727" s="10">
        <v>143429479</v>
      </c>
      <c r="C1727" s="3">
        <v>5540246171888</v>
      </c>
      <c r="D1727" s="9">
        <v>44887</v>
      </c>
      <c r="E1727" s="11">
        <v>520</v>
      </c>
      <c r="F1727" s="30" t="str">
        <f>VLOOKUP(Commandes[[#This Row],[Article Commande]],'Catégorie des articles'!A:D,4,0)</f>
        <v>BOULANGERIE</v>
      </c>
      <c r="G1727" s="38">
        <v>202211</v>
      </c>
      <c r="H1727" s="37" t="str">
        <f>Commandes[[#This Row],[Num CDE]]&amp;Commandes[[#This Row],[AnnéeMois]]</f>
        <v>143429479202211</v>
      </c>
      <c r="I1727" t="str">
        <f>Commandes[[#This Row],[AnnéeMois]]&amp;Commandes[[#This Row],[Famille de Produit]]</f>
        <v>202211BOULANGERIE</v>
      </c>
      <c r="J1727" s="38">
        <v>202211</v>
      </c>
    </row>
    <row r="1728" spans="1:10" ht="12" customHeight="1" x14ac:dyDescent="0.25">
      <c r="A1728" s="6">
        <v>44872</v>
      </c>
      <c r="B1728" s="7">
        <v>143429480</v>
      </c>
      <c r="C1728" s="3">
        <v>5540246173472</v>
      </c>
      <c r="D1728" s="6">
        <v>44879</v>
      </c>
      <c r="E1728" s="8">
        <v>279</v>
      </c>
      <c r="F1728" s="30" t="str">
        <f>VLOOKUP(Commandes[[#This Row],[Article Commande]],'Catégorie des articles'!A:D,4,0)</f>
        <v>CREMERIE</v>
      </c>
      <c r="G1728" s="38">
        <v>202211</v>
      </c>
      <c r="H1728" s="37" t="str">
        <f>Commandes[[#This Row],[Num CDE]]&amp;Commandes[[#This Row],[AnnéeMois]]</f>
        <v>143429480202211</v>
      </c>
      <c r="I1728" t="str">
        <f>Commandes[[#This Row],[AnnéeMois]]&amp;Commandes[[#This Row],[Famille de Produit]]</f>
        <v>202211CREMERIE</v>
      </c>
      <c r="J1728" s="38">
        <v>202211</v>
      </c>
    </row>
    <row r="1729" spans="1:10" ht="12" customHeight="1" x14ac:dyDescent="0.25">
      <c r="A1729" s="9">
        <v>44872</v>
      </c>
      <c r="B1729" s="10">
        <v>143429480</v>
      </c>
      <c r="C1729" s="3">
        <v>5540246175049</v>
      </c>
      <c r="D1729" s="9">
        <v>44879</v>
      </c>
      <c r="E1729" s="11">
        <v>836</v>
      </c>
      <c r="F1729" s="30" t="str">
        <f>VLOOKUP(Commandes[[#This Row],[Article Commande]],'Catégorie des articles'!A:D,4,0)</f>
        <v>CREMERIE</v>
      </c>
      <c r="G1729" s="38">
        <v>202211</v>
      </c>
      <c r="H1729" s="37" t="str">
        <f>Commandes[[#This Row],[Num CDE]]&amp;Commandes[[#This Row],[AnnéeMois]]</f>
        <v>143429480202211</v>
      </c>
      <c r="I1729" t="str">
        <f>Commandes[[#This Row],[AnnéeMois]]&amp;Commandes[[#This Row],[Famille de Produit]]</f>
        <v>202211CREMERIE</v>
      </c>
      <c r="J1729" s="38">
        <v>202211</v>
      </c>
    </row>
    <row r="1730" spans="1:10" ht="12" customHeight="1" x14ac:dyDescent="0.25">
      <c r="A1730" s="6">
        <v>44872</v>
      </c>
      <c r="B1730" s="7">
        <v>143429480</v>
      </c>
      <c r="C1730" s="3">
        <v>5540246175050</v>
      </c>
      <c r="D1730" s="6">
        <v>44879</v>
      </c>
      <c r="E1730" s="8">
        <v>836</v>
      </c>
      <c r="F1730" s="30" t="str">
        <f>VLOOKUP(Commandes[[#This Row],[Article Commande]],'Catégorie des articles'!A:D,4,0)</f>
        <v>CREMERIE</v>
      </c>
      <c r="G1730" s="38">
        <v>202211</v>
      </c>
      <c r="H1730" s="37" t="str">
        <f>Commandes[[#This Row],[Num CDE]]&amp;Commandes[[#This Row],[AnnéeMois]]</f>
        <v>143429480202211</v>
      </c>
      <c r="I1730" t="str">
        <f>Commandes[[#This Row],[AnnéeMois]]&amp;Commandes[[#This Row],[Famille de Produit]]</f>
        <v>202211CREMERIE</v>
      </c>
      <c r="J1730" s="38">
        <v>202211</v>
      </c>
    </row>
    <row r="1731" spans="1:10" ht="12" customHeight="1" x14ac:dyDescent="0.25">
      <c r="A1731" s="6">
        <v>44872</v>
      </c>
      <c r="B1731" s="7">
        <v>143429483</v>
      </c>
      <c r="C1731" s="3">
        <v>5540246195999</v>
      </c>
      <c r="D1731" s="6">
        <v>44907</v>
      </c>
      <c r="E1731" s="8">
        <v>7517</v>
      </c>
      <c r="F1731" s="30" t="str">
        <f>VLOOKUP(Commandes[[#This Row],[Article Commande]],'Catégorie des articles'!A:D,4,0)</f>
        <v>MIX LEGUMES</v>
      </c>
      <c r="G1731" s="38">
        <v>202211</v>
      </c>
      <c r="H1731" s="37" t="str">
        <f>Commandes[[#This Row],[Num CDE]]&amp;Commandes[[#This Row],[AnnéeMois]]</f>
        <v>143429483202211</v>
      </c>
      <c r="I1731" t="str">
        <f>Commandes[[#This Row],[AnnéeMois]]&amp;Commandes[[#This Row],[Famille de Produit]]</f>
        <v>202211MIX LEGUMES</v>
      </c>
      <c r="J1731" s="38">
        <v>202211</v>
      </c>
    </row>
    <row r="1732" spans="1:10" ht="12" customHeight="1" x14ac:dyDescent="0.25">
      <c r="A1732" s="6">
        <v>44872</v>
      </c>
      <c r="B1732" s="7">
        <v>143429490</v>
      </c>
      <c r="C1732" s="3">
        <v>5540246177133</v>
      </c>
      <c r="D1732" s="6">
        <v>44881</v>
      </c>
      <c r="E1732" s="8">
        <v>3898</v>
      </c>
      <c r="F1732" s="30" t="str">
        <f>VLOOKUP(Commandes[[#This Row],[Article Commande]],'Catégorie des articles'!A:D,4,0)</f>
        <v>MIX LEGUMES</v>
      </c>
      <c r="G1732" s="38">
        <v>202211</v>
      </c>
      <c r="H1732" s="37" t="str">
        <f>Commandes[[#This Row],[Num CDE]]&amp;Commandes[[#This Row],[AnnéeMois]]</f>
        <v>143429490202211</v>
      </c>
      <c r="I1732" t="str">
        <f>Commandes[[#This Row],[AnnéeMois]]&amp;Commandes[[#This Row],[Famille de Produit]]</f>
        <v>202211MIX LEGUMES</v>
      </c>
      <c r="J1732" s="38">
        <v>202211</v>
      </c>
    </row>
    <row r="1733" spans="1:10" ht="12" customHeight="1" x14ac:dyDescent="0.25">
      <c r="A1733" s="9">
        <v>44872</v>
      </c>
      <c r="B1733" s="10">
        <v>143429490</v>
      </c>
      <c r="C1733" s="3">
        <v>5540246192148</v>
      </c>
      <c r="D1733" s="9">
        <v>44881</v>
      </c>
      <c r="E1733" s="11">
        <v>22272</v>
      </c>
      <c r="F1733" s="30" t="str">
        <f>VLOOKUP(Commandes[[#This Row],[Article Commande]],'Catégorie des articles'!A:D,4,0)</f>
        <v>MIX LEGUMES</v>
      </c>
      <c r="G1733" s="38">
        <v>202211</v>
      </c>
      <c r="H1733" s="37" t="str">
        <f>Commandes[[#This Row],[Num CDE]]&amp;Commandes[[#This Row],[AnnéeMois]]</f>
        <v>143429490202211</v>
      </c>
      <c r="I1733" t="str">
        <f>Commandes[[#This Row],[AnnéeMois]]&amp;Commandes[[#This Row],[Famille de Produit]]</f>
        <v>202211MIX LEGUMES</v>
      </c>
      <c r="J1733" s="38">
        <v>202211</v>
      </c>
    </row>
    <row r="1734" spans="1:10" ht="12" customHeight="1" x14ac:dyDescent="0.25">
      <c r="A1734" s="6">
        <v>44872</v>
      </c>
      <c r="B1734" s="7">
        <v>143429490</v>
      </c>
      <c r="C1734" s="3">
        <v>5540246192518</v>
      </c>
      <c r="D1734" s="6">
        <v>44881</v>
      </c>
      <c r="E1734" s="8">
        <v>4385</v>
      </c>
      <c r="F1734" s="30" t="str">
        <f>VLOOKUP(Commandes[[#This Row],[Article Commande]],'Catégorie des articles'!A:D,4,0)</f>
        <v>MIX LEGUMES</v>
      </c>
      <c r="G1734" s="38">
        <v>202211</v>
      </c>
      <c r="H1734" s="37" t="str">
        <f>Commandes[[#This Row],[Num CDE]]&amp;Commandes[[#This Row],[AnnéeMois]]</f>
        <v>143429490202211</v>
      </c>
      <c r="I1734" t="str">
        <f>Commandes[[#This Row],[AnnéeMois]]&amp;Commandes[[#This Row],[Famille de Produit]]</f>
        <v>202211MIX LEGUMES</v>
      </c>
      <c r="J1734" s="38">
        <v>202211</v>
      </c>
    </row>
    <row r="1735" spans="1:10" ht="12" customHeight="1" x14ac:dyDescent="0.25">
      <c r="A1735" s="6">
        <v>44873</v>
      </c>
      <c r="B1735" s="7">
        <v>143429508</v>
      </c>
      <c r="C1735" s="3">
        <v>5540246176294</v>
      </c>
      <c r="D1735" s="6">
        <v>44875</v>
      </c>
      <c r="E1735" s="8">
        <v>1114</v>
      </c>
      <c r="F1735" s="30" t="str">
        <f>VLOOKUP(Commandes[[#This Row],[Article Commande]],'Catégorie des articles'!A:D,4,0)</f>
        <v>CREMERIE</v>
      </c>
      <c r="G1735" s="38">
        <v>202211</v>
      </c>
      <c r="H1735" s="37" t="str">
        <f>Commandes[[#This Row],[Num CDE]]&amp;Commandes[[#This Row],[AnnéeMois]]</f>
        <v>143429508202211</v>
      </c>
      <c r="I1735" t="str">
        <f>Commandes[[#This Row],[AnnéeMois]]&amp;Commandes[[#This Row],[Famille de Produit]]</f>
        <v>202211CREMERIE</v>
      </c>
      <c r="J1735" s="38">
        <v>202211</v>
      </c>
    </row>
    <row r="1736" spans="1:10" ht="12" customHeight="1" x14ac:dyDescent="0.25">
      <c r="A1736" s="9">
        <v>44873</v>
      </c>
      <c r="B1736" s="10">
        <v>143429508</v>
      </c>
      <c r="C1736" s="3">
        <v>5540246176295</v>
      </c>
      <c r="D1736" s="9">
        <v>44875</v>
      </c>
      <c r="E1736" s="11">
        <v>7424</v>
      </c>
      <c r="F1736" s="30" t="str">
        <f>VLOOKUP(Commandes[[#This Row],[Article Commande]],'Catégorie des articles'!A:D,4,0)</f>
        <v>CREMERIE</v>
      </c>
      <c r="G1736" s="38">
        <v>202211</v>
      </c>
      <c r="H1736" s="37" t="str">
        <f>Commandes[[#This Row],[Num CDE]]&amp;Commandes[[#This Row],[AnnéeMois]]</f>
        <v>143429508202211</v>
      </c>
      <c r="I1736" t="str">
        <f>Commandes[[#This Row],[AnnéeMois]]&amp;Commandes[[#This Row],[Famille de Produit]]</f>
        <v>202211CREMERIE</v>
      </c>
      <c r="J1736" s="38">
        <v>202211</v>
      </c>
    </row>
    <row r="1737" spans="1:10" ht="12" customHeight="1" x14ac:dyDescent="0.25">
      <c r="A1737" s="9">
        <v>44873</v>
      </c>
      <c r="B1737" s="10">
        <v>143429508</v>
      </c>
      <c r="C1737" s="3">
        <v>5540246187987</v>
      </c>
      <c r="D1737" s="9">
        <v>44875</v>
      </c>
      <c r="E1737" s="11">
        <v>4455</v>
      </c>
      <c r="F1737" s="30" t="str">
        <f>VLOOKUP(Commandes[[#This Row],[Article Commande]],'Catégorie des articles'!A:D,4,0)</f>
        <v>CREMERIE</v>
      </c>
      <c r="G1737" s="38">
        <v>202211</v>
      </c>
      <c r="H1737" s="37" t="str">
        <f>Commandes[[#This Row],[Num CDE]]&amp;Commandes[[#This Row],[AnnéeMois]]</f>
        <v>143429508202211</v>
      </c>
      <c r="I1737" t="str">
        <f>Commandes[[#This Row],[AnnéeMois]]&amp;Commandes[[#This Row],[Famille de Produit]]</f>
        <v>202211CREMERIE</v>
      </c>
      <c r="J1737" s="38">
        <v>202211</v>
      </c>
    </row>
    <row r="1738" spans="1:10" ht="12" customHeight="1" x14ac:dyDescent="0.25">
      <c r="A1738" s="9">
        <v>44873</v>
      </c>
      <c r="B1738" s="10">
        <v>143429509</v>
      </c>
      <c r="C1738" s="3">
        <v>5540246172978</v>
      </c>
      <c r="D1738" s="9">
        <v>44875</v>
      </c>
      <c r="E1738" s="11">
        <v>1671</v>
      </c>
      <c r="F1738" s="30" t="str">
        <f>VLOOKUP(Commandes[[#This Row],[Article Commande]],'Catégorie des articles'!A:D,4,0)</f>
        <v>CREMERIE</v>
      </c>
      <c r="G1738" s="38">
        <v>202211</v>
      </c>
      <c r="H1738" s="37" t="str">
        <f>Commandes[[#This Row],[Num CDE]]&amp;Commandes[[#This Row],[AnnéeMois]]</f>
        <v>143429509202211</v>
      </c>
      <c r="I1738" t="str">
        <f>Commandes[[#This Row],[AnnéeMois]]&amp;Commandes[[#This Row],[Famille de Produit]]</f>
        <v>202211CREMERIE</v>
      </c>
      <c r="J1738" s="38">
        <v>202211</v>
      </c>
    </row>
    <row r="1739" spans="1:10" ht="12" customHeight="1" x14ac:dyDescent="0.25">
      <c r="A1739" s="9">
        <v>44873</v>
      </c>
      <c r="B1739" s="10">
        <v>143429509</v>
      </c>
      <c r="C1739" s="3">
        <v>5540246188175</v>
      </c>
      <c r="D1739" s="9">
        <v>44875</v>
      </c>
      <c r="E1739" s="11">
        <v>232</v>
      </c>
      <c r="F1739" s="30" t="str">
        <f>VLOOKUP(Commandes[[#This Row],[Article Commande]],'Catégorie des articles'!A:D,4,0)</f>
        <v>CREMERIE</v>
      </c>
      <c r="G1739" s="38">
        <v>202211</v>
      </c>
      <c r="H1739" s="37" t="str">
        <f>Commandes[[#This Row],[Num CDE]]&amp;Commandes[[#This Row],[AnnéeMois]]</f>
        <v>143429509202211</v>
      </c>
      <c r="I1739" t="str">
        <f>Commandes[[#This Row],[AnnéeMois]]&amp;Commandes[[#This Row],[Famille de Produit]]</f>
        <v>202211CREMERIE</v>
      </c>
      <c r="J1739" s="38">
        <v>202211</v>
      </c>
    </row>
    <row r="1740" spans="1:10" ht="12" customHeight="1" x14ac:dyDescent="0.25">
      <c r="A1740" s="6">
        <v>44874</v>
      </c>
      <c r="B1740" s="7">
        <v>143429538</v>
      </c>
      <c r="C1740" s="3">
        <v>5540246172978</v>
      </c>
      <c r="D1740" s="6">
        <v>44878</v>
      </c>
      <c r="E1740" s="8">
        <v>836</v>
      </c>
      <c r="F1740" s="30" t="str">
        <f>VLOOKUP(Commandes[[#This Row],[Article Commande]],'Catégorie des articles'!A:D,4,0)</f>
        <v>CREMERIE</v>
      </c>
      <c r="G1740" s="38">
        <v>202211</v>
      </c>
      <c r="H1740" s="37" t="str">
        <f>Commandes[[#This Row],[Num CDE]]&amp;Commandes[[#This Row],[AnnéeMois]]</f>
        <v>143429538202211</v>
      </c>
      <c r="I1740" t="str">
        <f>Commandes[[#This Row],[AnnéeMois]]&amp;Commandes[[#This Row],[Famille de Produit]]</f>
        <v>202211CREMERIE</v>
      </c>
      <c r="J1740" s="38">
        <v>202211</v>
      </c>
    </row>
    <row r="1741" spans="1:10" ht="12" customHeight="1" x14ac:dyDescent="0.25">
      <c r="A1741" s="6">
        <v>44874</v>
      </c>
      <c r="B1741" s="7">
        <v>143429538</v>
      </c>
      <c r="C1741" s="3">
        <v>5540246176699</v>
      </c>
      <c r="D1741" s="6">
        <v>44878</v>
      </c>
      <c r="E1741" s="8">
        <v>4176</v>
      </c>
      <c r="F1741" s="30" t="str">
        <f>VLOOKUP(Commandes[[#This Row],[Article Commande]],'Catégorie des articles'!A:D,4,0)</f>
        <v>CREMERIE</v>
      </c>
      <c r="G1741" s="38">
        <v>202211</v>
      </c>
      <c r="H1741" s="37" t="str">
        <f>Commandes[[#This Row],[Num CDE]]&amp;Commandes[[#This Row],[AnnéeMois]]</f>
        <v>143429538202211</v>
      </c>
      <c r="I1741" t="str">
        <f>Commandes[[#This Row],[AnnéeMois]]&amp;Commandes[[#This Row],[Famille de Produit]]</f>
        <v>202211CREMERIE</v>
      </c>
      <c r="J1741" s="38">
        <v>202211</v>
      </c>
    </row>
    <row r="1742" spans="1:10" ht="12" customHeight="1" x14ac:dyDescent="0.25">
      <c r="A1742" s="9">
        <v>44874</v>
      </c>
      <c r="B1742" s="10">
        <v>143429538</v>
      </c>
      <c r="C1742" s="3">
        <v>5540246192102</v>
      </c>
      <c r="D1742" s="9">
        <v>44878</v>
      </c>
      <c r="E1742" s="11">
        <v>4009</v>
      </c>
      <c r="F1742" s="30" t="str">
        <f>VLOOKUP(Commandes[[#This Row],[Article Commande]],'Catégorie des articles'!A:D,4,0)</f>
        <v>CREMERIE</v>
      </c>
      <c r="G1742" s="38">
        <v>202211</v>
      </c>
      <c r="H1742" s="37" t="str">
        <f>Commandes[[#This Row],[Num CDE]]&amp;Commandes[[#This Row],[AnnéeMois]]</f>
        <v>143429538202211</v>
      </c>
      <c r="I1742" t="str">
        <f>Commandes[[#This Row],[AnnéeMois]]&amp;Commandes[[#This Row],[Famille de Produit]]</f>
        <v>202211CREMERIE</v>
      </c>
      <c r="J1742" s="38">
        <v>202211</v>
      </c>
    </row>
    <row r="1743" spans="1:10" ht="12" customHeight="1" x14ac:dyDescent="0.25">
      <c r="A1743" s="6">
        <v>44874</v>
      </c>
      <c r="B1743" s="7">
        <v>143429539</v>
      </c>
      <c r="C1743" s="3">
        <v>5540246187987</v>
      </c>
      <c r="D1743" s="6">
        <v>44878</v>
      </c>
      <c r="E1743" s="8">
        <v>6682</v>
      </c>
      <c r="F1743" s="30" t="str">
        <f>VLOOKUP(Commandes[[#This Row],[Article Commande]],'Catégorie des articles'!A:D,4,0)</f>
        <v>CREMERIE</v>
      </c>
      <c r="G1743" s="38">
        <v>202211</v>
      </c>
      <c r="H1743" s="37" t="str">
        <f>Commandes[[#This Row],[Num CDE]]&amp;Commandes[[#This Row],[AnnéeMois]]</f>
        <v>143429539202211</v>
      </c>
      <c r="I1743" t="str">
        <f>Commandes[[#This Row],[AnnéeMois]]&amp;Commandes[[#This Row],[Famille de Produit]]</f>
        <v>202211CREMERIE</v>
      </c>
      <c r="J1743" s="38">
        <v>202211</v>
      </c>
    </row>
    <row r="1744" spans="1:10" ht="12" customHeight="1" x14ac:dyDescent="0.25">
      <c r="A1744" s="9">
        <v>44874</v>
      </c>
      <c r="B1744" s="10">
        <v>143429539</v>
      </c>
      <c r="C1744" s="3">
        <v>5540246188200</v>
      </c>
      <c r="D1744" s="9">
        <v>44878</v>
      </c>
      <c r="E1744" s="11">
        <v>2970</v>
      </c>
      <c r="F1744" s="30" t="str">
        <f>VLOOKUP(Commandes[[#This Row],[Article Commande]],'Catégorie des articles'!A:D,4,0)</f>
        <v>CREMERIE</v>
      </c>
      <c r="G1744" s="38">
        <v>202211</v>
      </c>
      <c r="H1744" s="37" t="str">
        <f>Commandes[[#This Row],[Num CDE]]&amp;Commandes[[#This Row],[AnnéeMois]]</f>
        <v>143429539202211</v>
      </c>
      <c r="I1744" t="str">
        <f>Commandes[[#This Row],[AnnéeMois]]&amp;Commandes[[#This Row],[Famille de Produit]]</f>
        <v>202211CREMERIE</v>
      </c>
      <c r="J1744" s="38">
        <v>202211</v>
      </c>
    </row>
    <row r="1745" spans="1:10" ht="12" customHeight="1" x14ac:dyDescent="0.25">
      <c r="A1745" s="6">
        <v>44874</v>
      </c>
      <c r="B1745" s="7">
        <v>143429553</v>
      </c>
      <c r="C1745" s="3">
        <v>5540246185429</v>
      </c>
      <c r="D1745" s="6">
        <v>44879</v>
      </c>
      <c r="E1745" s="8">
        <v>279</v>
      </c>
      <c r="F1745" s="30" t="str">
        <f>VLOOKUP(Commandes[[#This Row],[Article Commande]],'Catégorie des articles'!A:D,4,0)</f>
        <v>CREMERIE</v>
      </c>
      <c r="G1745" s="38">
        <v>202211</v>
      </c>
      <c r="H1745" s="37" t="str">
        <f>Commandes[[#This Row],[Num CDE]]&amp;Commandes[[#This Row],[AnnéeMois]]</f>
        <v>143429553202211</v>
      </c>
      <c r="I1745" t="str">
        <f>Commandes[[#This Row],[AnnéeMois]]&amp;Commandes[[#This Row],[Famille de Produit]]</f>
        <v>202211CREMERIE</v>
      </c>
      <c r="J1745" s="38">
        <v>202211</v>
      </c>
    </row>
    <row r="1746" spans="1:10" ht="12" customHeight="1" x14ac:dyDescent="0.25">
      <c r="A1746" s="6">
        <v>44875</v>
      </c>
      <c r="B1746" s="7">
        <v>143429584</v>
      </c>
      <c r="C1746" s="3">
        <v>5540246172539</v>
      </c>
      <c r="D1746" s="6">
        <v>44879</v>
      </c>
      <c r="E1746" s="8">
        <v>24</v>
      </c>
      <c r="F1746" s="30" t="str">
        <f>VLOOKUP(Commandes[[#This Row],[Article Commande]],'Catégorie des articles'!A:D,4,0)</f>
        <v>CREMERIE</v>
      </c>
      <c r="G1746" s="38">
        <v>202211</v>
      </c>
      <c r="H1746" s="37" t="str">
        <f>Commandes[[#This Row],[Num CDE]]&amp;Commandes[[#This Row],[AnnéeMois]]</f>
        <v>143429584202211</v>
      </c>
      <c r="I1746" t="str">
        <f>Commandes[[#This Row],[AnnéeMois]]&amp;Commandes[[#This Row],[Famille de Produit]]</f>
        <v>202211CREMERIE</v>
      </c>
      <c r="J1746" s="38">
        <v>202211</v>
      </c>
    </row>
    <row r="1747" spans="1:10" ht="12" customHeight="1" x14ac:dyDescent="0.25">
      <c r="A1747" s="9">
        <v>44875</v>
      </c>
      <c r="B1747" s="10">
        <v>143429584</v>
      </c>
      <c r="C1747" s="3">
        <v>5540246172669</v>
      </c>
      <c r="D1747" s="9">
        <v>44879</v>
      </c>
      <c r="E1747" s="11">
        <v>140</v>
      </c>
      <c r="F1747" s="30" t="str">
        <f>VLOOKUP(Commandes[[#This Row],[Article Commande]],'Catégorie des articles'!A:D,4,0)</f>
        <v>CREMERIE</v>
      </c>
      <c r="G1747" s="38">
        <v>202211</v>
      </c>
      <c r="H1747" s="37" t="str">
        <f>Commandes[[#This Row],[Num CDE]]&amp;Commandes[[#This Row],[AnnéeMois]]</f>
        <v>143429584202211</v>
      </c>
      <c r="I1747" t="str">
        <f>Commandes[[#This Row],[AnnéeMois]]&amp;Commandes[[#This Row],[Famille de Produit]]</f>
        <v>202211CREMERIE</v>
      </c>
      <c r="J1747" s="38">
        <v>202211</v>
      </c>
    </row>
    <row r="1748" spans="1:10" ht="12" customHeight="1" x14ac:dyDescent="0.25">
      <c r="A1748" s="6">
        <v>44875</v>
      </c>
      <c r="B1748" s="7">
        <v>143429584</v>
      </c>
      <c r="C1748" s="3">
        <v>5540246172978</v>
      </c>
      <c r="D1748" s="6">
        <v>44879</v>
      </c>
      <c r="E1748" s="8">
        <v>836</v>
      </c>
      <c r="F1748" s="30" t="str">
        <f>VLOOKUP(Commandes[[#This Row],[Article Commande]],'Catégorie des articles'!A:D,4,0)</f>
        <v>CREMERIE</v>
      </c>
      <c r="G1748" s="38">
        <v>202211</v>
      </c>
      <c r="H1748" s="37" t="str">
        <f>Commandes[[#This Row],[Num CDE]]&amp;Commandes[[#This Row],[AnnéeMois]]</f>
        <v>143429584202211</v>
      </c>
      <c r="I1748" t="str">
        <f>Commandes[[#This Row],[AnnéeMois]]&amp;Commandes[[#This Row],[Famille de Produit]]</f>
        <v>202211CREMERIE</v>
      </c>
      <c r="J1748" s="38">
        <v>202211</v>
      </c>
    </row>
    <row r="1749" spans="1:10" ht="12" customHeight="1" x14ac:dyDescent="0.25">
      <c r="A1749" s="6">
        <v>44875</v>
      </c>
      <c r="B1749" s="7">
        <v>143429584</v>
      </c>
      <c r="C1749" s="3">
        <v>5540246174174</v>
      </c>
      <c r="D1749" s="6">
        <v>44879</v>
      </c>
      <c r="E1749" s="8">
        <v>696</v>
      </c>
      <c r="F1749" s="30" t="str">
        <f>VLOOKUP(Commandes[[#This Row],[Article Commande]],'Catégorie des articles'!A:D,4,0)</f>
        <v>CREMERIE</v>
      </c>
      <c r="G1749" s="38">
        <v>202211</v>
      </c>
      <c r="H1749" s="37" t="str">
        <f>Commandes[[#This Row],[Num CDE]]&amp;Commandes[[#This Row],[AnnéeMois]]</f>
        <v>143429584202211</v>
      </c>
      <c r="I1749" t="str">
        <f>Commandes[[#This Row],[AnnéeMois]]&amp;Commandes[[#This Row],[Famille de Produit]]</f>
        <v>202211CREMERIE</v>
      </c>
      <c r="J1749" s="38">
        <v>202211</v>
      </c>
    </row>
    <row r="1750" spans="1:10" ht="12" customHeight="1" x14ac:dyDescent="0.25">
      <c r="A1750" s="6">
        <v>44875</v>
      </c>
      <c r="B1750" s="7">
        <v>143429584</v>
      </c>
      <c r="C1750" s="3">
        <v>5540246176699</v>
      </c>
      <c r="D1750" s="6">
        <v>44879</v>
      </c>
      <c r="E1750" s="8">
        <v>8352</v>
      </c>
      <c r="F1750" s="30" t="str">
        <f>VLOOKUP(Commandes[[#This Row],[Article Commande]],'Catégorie des articles'!A:D,4,0)</f>
        <v>CREMERIE</v>
      </c>
      <c r="G1750" s="38">
        <v>202211</v>
      </c>
      <c r="H1750" s="37" t="str">
        <f>Commandes[[#This Row],[Num CDE]]&amp;Commandes[[#This Row],[AnnéeMois]]</f>
        <v>143429584202211</v>
      </c>
      <c r="I1750" t="str">
        <f>Commandes[[#This Row],[AnnéeMois]]&amp;Commandes[[#This Row],[Famille de Produit]]</f>
        <v>202211CREMERIE</v>
      </c>
      <c r="J1750" s="38">
        <v>202211</v>
      </c>
    </row>
    <row r="1751" spans="1:10" ht="12" customHeight="1" x14ac:dyDescent="0.25">
      <c r="A1751" s="9">
        <v>44875</v>
      </c>
      <c r="B1751" s="10">
        <v>143429585</v>
      </c>
      <c r="C1751" s="3">
        <v>5540246176294</v>
      </c>
      <c r="D1751" s="9">
        <v>44879</v>
      </c>
      <c r="E1751" s="11">
        <v>1485</v>
      </c>
      <c r="F1751" s="30" t="str">
        <f>VLOOKUP(Commandes[[#This Row],[Article Commande]],'Catégorie des articles'!A:D,4,0)</f>
        <v>CREMERIE</v>
      </c>
      <c r="G1751" s="38">
        <v>202211</v>
      </c>
      <c r="H1751" s="37" t="str">
        <f>Commandes[[#This Row],[Num CDE]]&amp;Commandes[[#This Row],[AnnéeMois]]</f>
        <v>143429585202211</v>
      </c>
      <c r="I1751" t="str">
        <f>Commandes[[#This Row],[AnnéeMois]]&amp;Commandes[[#This Row],[Famille de Produit]]</f>
        <v>202211CREMERIE</v>
      </c>
      <c r="J1751" s="38">
        <v>202211</v>
      </c>
    </row>
    <row r="1752" spans="1:10" ht="12" customHeight="1" x14ac:dyDescent="0.25">
      <c r="A1752" s="6">
        <v>44875</v>
      </c>
      <c r="B1752" s="7">
        <v>143429585</v>
      </c>
      <c r="C1752" s="3">
        <v>5540246176295</v>
      </c>
      <c r="D1752" s="6">
        <v>44879</v>
      </c>
      <c r="E1752" s="8">
        <v>4455</v>
      </c>
      <c r="F1752" s="30" t="str">
        <f>VLOOKUP(Commandes[[#This Row],[Article Commande]],'Catégorie des articles'!A:D,4,0)</f>
        <v>CREMERIE</v>
      </c>
      <c r="G1752" s="38">
        <v>202211</v>
      </c>
      <c r="H1752" s="37" t="str">
        <f>Commandes[[#This Row],[Num CDE]]&amp;Commandes[[#This Row],[AnnéeMois]]</f>
        <v>143429585202211</v>
      </c>
      <c r="I1752" t="str">
        <f>Commandes[[#This Row],[AnnéeMois]]&amp;Commandes[[#This Row],[Famille de Produit]]</f>
        <v>202211CREMERIE</v>
      </c>
      <c r="J1752" s="38">
        <v>202211</v>
      </c>
    </row>
    <row r="1753" spans="1:10" ht="12" customHeight="1" x14ac:dyDescent="0.25">
      <c r="A1753" s="9">
        <v>44875</v>
      </c>
      <c r="B1753" s="10">
        <v>143429585</v>
      </c>
      <c r="C1753" s="3">
        <v>5540246187987</v>
      </c>
      <c r="D1753" s="9">
        <v>44879</v>
      </c>
      <c r="E1753" s="11">
        <v>4455</v>
      </c>
      <c r="F1753" s="30" t="str">
        <f>VLOOKUP(Commandes[[#This Row],[Article Commande]],'Catégorie des articles'!A:D,4,0)</f>
        <v>CREMERIE</v>
      </c>
      <c r="G1753" s="38">
        <v>202211</v>
      </c>
      <c r="H1753" s="37" t="str">
        <f>Commandes[[#This Row],[Num CDE]]&amp;Commandes[[#This Row],[AnnéeMois]]</f>
        <v>143429585202211</v>
      </c>
      <c r="I1753" t="str">
        <f>Commandes[[#This Row],[AnnéeMois]]&amp;Commandes[[#This Row],[Famille de Produit]]</f>
        <v>202211CREMERIE</v>
      </c>
      <c r="J1753" s="38">
        <v>202211</v>
      </c>
    </row>
    <row r="1754" spans="1:10" ht="12" customHeight="1" x14ac:dyDescent="0.25">
      <c r="A1754" s="6">
        <v>44875</v>
      </c>
      <c r="B1754" s="7">
        <v>143429586</v>
      </c>
      <c r="C1754" s="3">
        <v>5540246185429</v>
      </c>
      <c r="D1754" s="6">
        <v>44881</v>
      </c>
      <c r="E1754" s="8">
        <v>140</v>
      </c>
      <c r="F1754" s="30" t="str">
        <f>VLOOKUP(Commandes[[#This Row],[Article Commande]],'Catégorie des articles'!A:D,4,0)</f>
        <v>CREMERIE</v>
      </c>
      <c r="G1754" s="38">
        <v>202211</v>
      </c>
      <c r="H1754" s="37" t="str">
        <f>Commandes[[#This Row],[Num CDE]]&amp;Commandes[[#This Row],[AnnéeMois]]</f>
        <v>143429586202211</v>
      </c>
      <c r="I1754" t="str">
        <f>Commandes[[#This Row],[AnnéeMois]]&amp;Commandes[[#This Row],[Famille de Produit]]</f>
        <v>202211CREMERIE</v>
      </c>
      <c r="J1754" s="38">
        <v>202211</v>
      </c>
    </row>
    <row r="1755" spans="1:10" ht="12" customHeight="1" x14ac:dyDescent="0.25">
      <c r="A1755" s="9">
        <v>44875</v>
      </c>
      <c r="B1755" s="10">
        <v>143429586</v>
      </c>
      <c r="C1755" s="3">
        <v>5540246185562</v>
      </c>
      <c r="D1755" s="9">
        <v>44881</v>
      </c>
      <c r="E1755" s="11">
        <v>209</v>
      </c>
      <c r="F1755" s="30" t="str">
        <f>VLOOKUP(Commandes[[#This Row],[Article Commande]],'Catégorie des articles'!A:D,4,0)</f>
        <v>CREMERIE</v>
      </c>
      <c r="G1755" s="38">
        <v>202211</v>
      </c>
      <c r="H1755" s="37" t="str">
        <f>Commandes[[#This Row],[Num CDE]]&amp;Commandes[[#This Row],[AnnéeMois]]</f>
        <v>143429586202211</v>
      </c>
      <c r="I1755" t="str">
        <f>Commandes[[#This Row],[AnnéeMois]]&amp;Commandes[[#This Row],[Famille de Produit]]</f>
        <v>202211CREMERIE</v>
      </c>
      <c r="J1755" s="38">
        <v>202211</v>
      </c>
    </row>
    <row r="1756" spans="1:10" ht="12" customHeight="1" x14ac:dyDescent="0.25">
      <c r="A1756" s="6">
        <v>44875</v>
      </c>
      <c r="B1756" s="7">
        <v>143429586</v>
      </c>
      <c r="C1756" s="3">
        <v>5540246186325</v>
      </c>
      <c r="D1756" s="6">
        <v>44881</v>
      </c>
      <c r="E1756" s="8">
        <v>279</v>
      </c>
      <c r="F1756" s="30" t="str">
        <f>VLOOKUP(Commandes[[#This Row],[Article Commande]],'Catégorie des articles'!A:D,4,0)</f>
        <v>CREMERIE</v>
      </c>
      <c r="G1756" s="38">
        <v>202211</v>
      </c>
      <c r="H1756" s="37" t="str">
        <f>Commandes[[#This Row],[Num CDE]]&amp;Commandes[[#This Row],[AnnéeMois]]</f>
        <v>143429586202211</v>
      </c>
      <c r="I1756" t="str">
        <f>Commandes[[#This Row],[AnnéeMois]]&amp;Commandes[[#This Row],[Famille de Produit]]</f>
        <v>202211CREMERIE</v>
      </c>
      <c r="J1756" s="38">
        <v>202211</v>
      </c>
    </row>
    <row r="1757" spans="1:10" ht="12" customHeight="1" x14ac:dyDescent="0.25">
      <c r="A1757" s="6">
        <v>44875</v>
      </c>
      <c r="B1757" s="7">
        <v>143429592</v>
      </c>
      <c r="C1757" s="3">
        <v>5540246181061</v>
      </c>
      <c r="D1757" s="6">
        <v>44887</v>
      </c>
      <c r="E1757" s="8">
        <v>6615</v>
      </c>
      <c r="F1757" s="30" t="str">
        <f>VLOOKUP(Commandes[[#This Row],[Article Commande]],'Catégorie des articles'!A:D,4,0)</f>
        <v>VOLAILLE</v>
      </c>
      <c r="G1757" s="38">
        <v>202211</v>
      </c>
      <c r="H1757" s="37" t="str">
        <f>Commandes[[#This Row],[Num CDE]]&amp;Commandes[[#This Row],[AnnéeMois]]</f>
        <v>143429592202211</v>
      </c>
      <c r="I1757" t="str">
        <f>Commandes[[#This Row],[AnnéeMois]]&amp;Commandes[[#This Row],[Famille de Produit]]</f>
        <v>202211VOLAILLE</v>
      </c>
      <c r="J1757" s="38">
        <v>202211</v>
      </c>
    </row>
    <row r="1758" spans="1:10" ht="12" customHeight="1" x14ac:dyDescent="0.25">
      <c r="A1758" s="9">
        <v>44875</v>
      </c>
      <c r="B1758" s="10">
        <v>143429592</v>
      </c>
      <c r="C1758" s="3">
        <v>5540246183547</v>
      </c>
      <c r="D1758" s="9">
        <v>44887</v>
      </c>
      <c r="E1758" s="11">
        <v>13364</v>
      </c>
      <c r="F1758" s="30" t="str">
        <f>VLOOKUP(Commandes[[#This Row],[Article Commande]],'Catégorie des articles'!A:D,4,0)</f>
        <v>VOLAILLE</v>
      </c>
      <c r="G1758" s="38">
        <v>202211</v>
      </c>
      <c r="H1758" s="37" t="str">
        <f>Commandes[[#This Row],[Num CDE]]&amp;Commandes[[#This Row],[AnnéeMois]]</f>
        <v>143429592202211</v>
      </c>
      <c r="I1758" t="str">
        <f>Commandes[[#This Row],[AnnéeMois]]&amp;Commandes[[#This Row],[Famille de Produit]]</f>
        <v>202211VOLAILLE</v>
      </c>
      <c r="J1758" s="38">
        <v>202211</v>
      </c>
    </row>
    <row r="1759" spans="1:10" ht="12" customHeight="1" x14ac:dyDescent="0.25">
      <c r="A1759" s="6">
        <v>44875</v>
      </c>
      <c r="B1759" s="7">
        <v>143429592</v>
      </c>
      <c r="C1759" s="3">
        <v>5540246185278</v>
      </c>
      <c r="D1759" s="6">
        <v>44887</v>
      </c>
      <c r="E1759" s="8">
        <v>3358</v>
      </c>
      <c r="F1759" s="30" t="str">
        <f>VLOOKUP(Commandes[[#This Row],[Article Commande]],'Catégorie des articles'!A:D,4,0)</f>
        <v>VOLAILLE</v>
      </c>
      <c r="G1759" s="38">
        <v>202211</v>
      </c>
      <c r="H1759" s="37" t="str">
        <f>Commandes[[#This Row],[Num CDE]]&amp;Commandes[[#This Row],[AnnéeMois]]</f>
        <v>143429592202211</v>
      </c>
      <c r="I1759" t="str">
        <f>Commandes[[#This Row],[AnnéeMois]]&amp;Commandes[[#This Row],[Famille de Produit]]</f>
        <v>202211VOLAILLE</v>
      </c>
      <c r="J1759" s="38">
        <v>202211</v>
      </c>
    </row>
    <row r="1760" spans="1:10" ht="12" customHeight="1" x14ac:dyDescent="0.25">
      <c r="A1760" s="9">
        <v>44875</v>
      </c>
      <c r="B1760" s="10">
        <v>143429593</v>
      </c>
      <c r="C1760" s="3">
        <v>5540246183587</v>
      </c>
      <c r="D1760" s="9">
        <v>44892</v>
      </c>
      <c r="E1760" s="11">
        <v>1003</v>
      </c>
      <c r="F1760" s="30" t="str">
        <f>VLOOKUP(Commandes[[#This Row],[Article Commande]],'Catégorie des articles'!A:D,4,0)</f>
        <v>MIX LEGUMES</v>
      </c>
      <c r="G1760" s="38">
        <v>202211</v>
      </c>
      <c r="H1760" s="37" t="str">
        <f>Commandes[[#This Row],[Num CDE]]&amp;Commandes[[#This Row],[AnnéeMois]]</f>
        <v>143429593202211</v>
      </c>
      <c r="I1760" t="str">
        <f>Commandes[[#This Row],[AnnéeMois]]&amp;Commandes[[#This Row],[Famille de Produit]]</f>
        <v>202211MIX LEGUMES</v>
      </c>
      <c r="J1760" s="38">
        <v>202211</v>
      </c>
    </row>
    <row r="1761" spans="1:10" ht="12" customHeight="1" x14ac:dyDescent="0.25">
      <c r="A1761" s="6">
        <v>44875</v>
      </c>
      <c r="B1761" s="7">
        <v>143429593</v>
      </c>
      <c r="C1761" s="3">
        <v>5540246183589</v>
      </c>
      <c r="D1761" s="6">
        <v>44892</v>
      </c>
      <c r="E1761" s="8">
        <v>1300</v>
      </c>
      <c r="F1761" s="30" t="str">
        <f>VLOOKUP(Commandes[[#This Row],[Article Commande]],'Catégorie des articles'!A:D,4,0)</f>
        <v>MIX LEGUMES</v>
      </c>
      <c r="G1761" s="38">
        <v>202211</v>
      </c>
      <c r="H1761" s="37" t="str">
        <f>Commandes[[#This Row],[Num CDE]]&amp;Commandes[[#This Row],[AnnéeMois]]</f>
        <v>143429593202211</v>
      </c>
      <c r="I1761" t="str">
        <f>Commandes[[#This Row],[AnnéeMois]]&amp;Commandes[[#This Row],[Famille de Produit]]</f>
        <v>202211MIX LEGUMES</v>
      </c>
      <c r="J1761" s="38">
        <v>202211</v>
      </c>
    </row>
    <row r="1762" spans="1:10" ht="12" customHeight="1" x14ac:dyDescent="0.25">
      <c r="A1762" s="9">
        <v>44875</v>
      </c>
      <c r="B1762" s="10">
        <v>143429599</v>
      </c>
      <c r="C1762" s="3">
        <v>5540246177376</v>
      </c>
      <c r="D1762" s="9">
        <v>44892</v>
      </c>
      <c r="E1762" s="11">
        <v>1420</v>
      </c>
      <c r="F1762" s="30" t="str">
        <f>VLOOKUP(Commandes[[#This Row],[Article Commande]],'Catégorie des articles'!A:D,4,0)</f>
        <v>BOULANGERIE</v>
      </c>
      <c r="G1762" s="38">
        <v>202211</v>
      </c>
      <c r="H1762" s="37" t="str">
        <f>Commandes[[#This Row],[Num CDE]]&amp;Commandes[[#This Row],[AnnéeMois]]</f>
        <v>143429599202211</v>
      </c>
      <c r="I1762" t="str">
        <f>Commandes[[#This Row],[AnnéeMois]]&amp;Commandes[[#This Row],[Famille de Produit]]</f>
        <v>202211BOULANGERIE</v>
      </c>
      <c r="J1762" s="38">
        <v>202211</v>
      </c>
    </row>
    <row r="1763" spans="1:10" ht="12" customHeight="1" x14ac:dyDescent="0.25">
      <c r="A1763" s="6">
        <v>44875</v>
      </c>
      <c r="B1763" s="7">
        <v>143429600</v>
      </c>
      <c r="C1763" s="3">
        <v>5540246180522</v>
      </c>
      <c r="D1763" s="6">
        <v>44895</v>
      </c>
      <c r="E1763" s="8">
        <v>1671</v>
      </c>
      <c r="F1763" s="30" t="str">
        <f>VLOOKUP(Commandes[[#This Row],[Article Commande]],'Catégorie des articles'!A:D,4,0)</f>
        <v>BOULANGERIE</v>
      </c>
      <c r="G1763" s="38">
        <v>202211</v>
      </c>
      <c r="H1763" s="37" t="str">
        <f>Commandes[[#This Row],[Num CDE]]&amp;Commandes[[#This Row],[AnnéeMois]]</f>
        <v>143429600202211</v>
      </c>
      <c r="I1763" t="str">
        <f>Commandes[[#This Row],[AnnéeMois]]&amp;Commandes[[#This Row],[Famille de Produit]]</f>
        <v>202211BOULANGERIE</v>
      </c>
      <c r="J1763" s="38">
        <v>202211</v>
      </c>
    </row>
    <row r="1764" spans="1:10" ht="12" customHeight="1" x14ac:dyDescent="0.25">
      <c r="A1764" s="6">
        <v>44875</v>
      </c>
      <c r="B1764" s="7">
        <v>143429604</v>
      </c>
      <c r="C1764" s="3">
        <v>5540246182684</v>
      </c>
      <c r="D1764" s="6">
        <v>44892</v>
      </c>
      <c r="E1764" s="8">
        <v>232</v>
      </c>
      <c r="F1764" s="30" t="str">
        <f>VLOOKUP(Commandes[[#This Row],[Article Commande]],'Catégorie des articles'!A:D,4,0)</f>
        <v>BOULANGERIE</v>
      </c>
      <c r="G1764" s="38">
        <v>202211</v>
      </c>
      <c r="H1764" s="37" t="str">
        <f>Commandes[[#This Row],[Num CDE]]&amp;Commandes[[#This Row],[AnnéeMois]]</f>
        <v>143429604202211</v>
      </c>
      <c r="I1764" t="str">
        <f>Commandes[[#This Row],[AnnéeMois]]&amp;Commandes[[#This Row],[Famille de Produit]]</f>
        <v>202211BOULANGERIE</v>
      </c>
      <c r="J1764" s="38">
        <v>202211</v>
      </c>
    </row>
    <row r="1765" spans="1:10" ht="12" customHeight="1" x14ac:dyDescent="0.25">
      <c r="A1765" s="9">
        <v>44875</v>
      </c>
      <c r="B1765" s="10">
        <v>143429604</v>
      </c>
      <c r="C1765" s="3">
        <v>5540246183844</v>
      </c>
      <c r="D1765" s="9">
        <v>44892</v>
      </c>
      <c r="E1765" s="11">
        <v>464</v>
      </c>
      <c r="F1765" s="30" t="str">
        <f>VLOOKUP(Commandes[[#This Row],[Article Commande]],'Catégorie des articles'!A:D,4,0)</f>
        <v>BOULANGERIE</v>
      </c>
      <c r="G1765" s="38">
        <v>202211</v>
      </c>
      <c r="H1765" s="37" t="str">
        <f>Commandes[[#This Row],[Num CDE]]&amp;Commandes[[#This Row],[AnnéeMois]]</f>
        <v>143429604202211</v>
      </c>
      <c r="I1765" t="str">
        <f>Commandes[[#This Row],[AnnéeMois]]&amp;Commandes[[#This Row],[Famille de Produit]]</f>
        <v>202211BOULANGERIE</v>
      </c>
      <c r="J1765" s="38">
        <v>202211</v>
      </c>
    </row>
    <row r="1766" spans="1:10" ht="12" customHeight="1" x14ac:dyDescent="0.25">
      <c r="A1766" s="6">
        <v>44875</v>
      </c>
      <c r="B1766" s="7">
        <v>143429604</v>
      </c>
      <c r="C1766" s="3">
        <v>5540246194467</v>
      </c>
      <c r="D1766" s="6">
        <v>44892</v>
      </c>
      <c r="E1766" s="8">
        <v>17818</v>
      </c>
      <c r="F1766" s="30" t="str">
        <f>VLOOKUP(Commandes[[#This Row],[Article Commande]],'Catégorie des articles'!A:D,4,0)</f>
        <v>BOULANGERIE</v>
      </c>
      <c r="G1766" s="38">
        <v>202211</v>
      </c>
      <c r="H1766" s="37" t="str">
        <f>Commandes[[#This Row],[Num CDE]]&amp;Commandes[[#This Row],[AnnéeMois]]</f>
        <v>143429604202211</v>
      </c>
      <c r="I1766" t="str">
        <f>Commandes[[#This Row],[AnnéeMois]]&amp;Commandes[[#This Row],[Famille de Produit]]</f>
        <v>202211BOULANGERIE</v>
      </c>
      <c r="J1766" s="38">
        <v>202211</v>
      </c>
    </row>
    <row r="1767" spans="1:10" ht="12" customHeight="1" x14ac:dyDescent="0.25">
      <c r="A1767" s="6">
        <v>44875</v>
      </c>
      <c r="B1767" s="7">
        <v>143429614</v>
      </c>
      <c r="C1767" s="3">
        <v>5540246183130</v>
      </c>
      <c r="D1767" s="6">
        <v>44895</v>
      </c>
      <c r="E1767" s="8">
        <v>3383</v>
      </c>
      <c r="F1767" s="30" t="str">
        <f>VLOOKUP(Commandes[[#This Row],[Article Commande]],'Catégorie des articles'!A:D,4,0)</f>
        <v>MIX LEGUMES</v>
      </c>
      <c r="G1767" s="38">
        <v>202211</v>
      </c>
      <c r="H1767" s="37" t="str">
        <f>Commandes[[#This Row],[Num CDE]]&amp;Commandes[[#This Row],[AnnéeMois]]</f>
        <v>143429614202211</v>
      </c>
      <c r="I1767" t="str">
        <f>Commandes[[#This Row],[AnnéeMois]]&amp;Commandes[[#This Row],[Famille de Produit]]</f>
        <v>202211MIX LEGUMES</v>
      </c>
      <c r="J1767" s="38">
        <v>202211</v>
      </c>
    </row>
    <row r="1768" spans="1:10" ht="12" customHeight="1" x14ac:dyDescent="0.25">
      <c r="A1768" s="9">
        <v>44875</v>
      </c>
      <c r="B1768" s="10">
        <v>143429614</v>
      </c>
      <c r="C1768" s="3">
        <v>5540246183455</v>
      </c>
      <c r="D1768" s="9">
        <v>44895</v>
      </c>
      <c r="E1768" s="11">
        <v>1044</v>
      </c>
      <c r="F1768" s="30" t="str">
        <f>VLOOKUP(Commandes[[#This Row],[Article Commande]],'Catégorie des articles'!A:D,4,0)</f>
        <v>MIX LEGUMES</v>
      </c>
      <c r="G1768" s="38">
        <v>202211</v>
      </c>
      <c r="H1768" s="37" t="str">
        <f>Commandes[[#This Row],[Num CDE]]&amp;Commandes[[#This Row],[AnnéeMois]]</f>
        <v>143429614202211</v>
      </c>
      <c r="I1768" t="str">
        <f>Commandes[[#This Row],[AnnéeMois]]&amp;Commandes[[#This Row],[Famille de Produit]]</f>
        <v>202211MIX LEGUMES</v>
      </c>
      <c r="J1768" s="38">
        <v>202211</v>
      </c>
    </row>
    <row r="1769" spans="1:10" ht="12" customHeight="1" x14ac:dyDescent="0.25">
      <c r="A1769" s="6">
        <v>44875</v>
      </c>
      <c r="B1769" s="7">
        <v>143429614</v>
      </c>
      <c r="C1769" s="3">
        <v>5540246183555</v>
      </c>
      <c r="D1769" s="6">
        <v>44895</v>
      </c>
      <c r="E1769" s="8">
        <v>543</v>
      </c>
      <c r="F1769" s="30" t="str">
        <f>VLOOKUP(Commandes[[#This Row],[Article Commande]],'Catégorie des articles'!A:D,4,0)</f>
        <v>MIX LEGUMES</v>
      </c>
      <c r="G1769" s="38">
        <v>202211</v>
      </c>
      <c r="H1769" s="37" t="str">
        <f>Commandes[[#This Row],[Num CDE]]&amp;Commandes[[#This Row],[AnnéeMois]]</f>
        <v>143429614202211</v>
      </c>
      <c r="I1769" t="str">
        <f>Commandes[[#This Row],[AnnéeMois]]&amp;Commandes[[#This Row],[Famille de Produit]]</f>
        <v>202211MIX LEGUMES</v>
      </c>
      <c r="J1769" s="38">
        <v>202211</v>
      </c>
    </row>
    <row r="1770" spans="1:10" ht="12" customHeight="1" x14ac:dyDescent="0.25">
      <c r="A1770" s="9">
        <v>44875</v>
      </c>
      <c r="B1770" s="10">
        <v>143429615</v>
      </c>
      <c r="C1770" s="3">
        <v>5540246195943</v>
      </c>
      <c r="D1770" s="9">
        <v>44906</v>
      </c>
      <c r="E1770" s="11">
        <v>928</v>
      </c>
      <c r="F1770" s="30" t="str">
        <f>VLOOKUP(Commandes[[#This Row],[Article Commande]],'Catégorie des articles'!A:D,4,0)</f>
        <v>CREMERIE</v>
      </c>
      <c r="G1770" s="38">
        <v>202211</v>
      </c>
      <c r="H1770" s="37" t="str">
        <f>Commandes[[#This Row],[Num CDE]]&amp;Commandes[[#This Row],[AnnéeMois]]</f>
        <v>143429615202211</v>
      </c>
      <c r="I1770" t="str">
        <f>Commandes[[#This Row],[AnnéeMois]]&amp;Commandes[[#This Row],[Famille de Produit]]</f>
        <v>202211CREMERIE</v>
      </c>
      <c r="J1770" s="38">
        <v>202211</v>
      </c>
    </row>
    <row r="1771" spans="1:10" ht="12" customHeight="1" x14ac:dyDescent="0.25">
      <c r="A1771" s="6">
        <v>44875</v>
      </c>
      <c r="B1771" s="7">
        <v>143429615</v>
      </c>
      <c r="C1771" s="3">
        <v>5540246195944</v>
      </c>
      <c r="D1771" s="6">
        <v>44906</v>
      </c>
      <c r="E1771" s="8">
        <v>928</v>
      </c>
      <c r="F1771" s="30" t="str">
        <f>VLOOKUP(Commandes[[#This Row],[Article Commande]],'Catégorie des articles'!A:D,4,0)</f>
        <v>CREMERIE</v>
      </c>
      <c r="G1771" s="38">
        <v>202211</v>
      </c>
      <c r="H1771" s="37" t="str">
        <f>Commandes[[#This Row],[Num CDE]]&amp;Commandes[[#This Row],[AnnéeMois]]</f>
        <v>143429615202211</v>
      </c>
      <c r="I1771" t="str">
        <f>Commandes[[#This Row],[AnnéeMois]]&amp;Commandes[[#This Row],[Famille de Produit]]</f>
        <v>202211CREMERIE</v>
      </c>
      <c r="J1771" s="38">
        <v>202211</v>
      </c>
    </row>
    <row r="1772" spans="1:10" ht="12" customHeight="1" x14ac:dyDescent="0.25">
      <c r="A1772" s="9">
        <v>44875</v>
      </c>
      <c r="B1772" s="10">
        <v>143429616</v>
      </c>
      <c r="C1772" s="3">
        <v>5540246183558</v>
      </c>
      <c r="D1772" s="9">
        <v>44886</v>
      </c>
      <c r="E1772" s="11">
        <v>5197</v>
      </c>
      <c r="F1772" s="30" t="str">
        <f>VLOOKUP(Commandes[[#This Row],[Article Commande]],'Catégorie des articles'!A:D,4,0)</f>
        <v>MIX LEGUMES</v>
      </c>
      <c r="G1772" s="38">
        <v>202211</v>
      </c>
      <c r="H1772" s="37" t="str">
        <f>Commandes[[#This Row],[Num CDE]]&amp;Commandes[[#This Row],[AnnéeMois]]</f>
        <v>143429616202211</v>
      </c>
      <c r="I1772" t="str">
        <f>Commandes[[#This Row],[AnnéeMois]]&amp;Commandes[[#This Row],[Famille de Produit]]</f>
        <v>202211MIX LEGUMES</v>
      </c>
      <c r="J1772" s="38">
        <v>202211</v>
      </c>
    </row>
    <row r="1773" spans="1:10" ht="12" customHeight="1" x14ac:dyDescent="0.25">
      <c r="A1773" s="6">
        <v>44875</v>
      </c>
      <c r="B1773" s="7">
        <v>143429616</v>
      </c>
      <c r="C1773" s="3">
        <v>5540246192209</v>
      </c>
      <c r="D1773" s="6">
        <v>44886</v>
      </c>
      <c r="E1773" s="8">
        <v>2228</v>
      </c>
      <c r="F1773" s="30" t="str">
        <f>VLOOKUP(Commandes[[#This Row],[Article Commande]],'Catégorie des articles'!A:D,4,0)</f>
        <v>MIX LEGUMES</v>
      </c>
      <c r="G1773" s="38">
        <v>202211</v>
      </c>
      <c r="H1773" s="37" t="str">
        <f>Commandes[[#This Row],[Num CDE]]&amp;Commandes[[#This Row],[AnnéeMois]]</f>
        <v>143429616202211</v>
      </c>
      <c r="I1773" t="str">
        <f>Commandes[[#This Row],[AnnéeMois]]&amp;Commandes[[#This Row],[Famille de Produit]]</f>
        <v>202211MIX LEGUMES</v>
      </c>
      <c r="J1773" s="38">
        <v>202211</v>
      </c>
    </row>
    <row r="1774" spans="1:10" ht="12" customHeight="1" x14ac:dyDescent="0.25">
      <c r="A1774" s="9">
        <v>44875</v>
      </c>
      <c r="B1774" s="10">
        <v>143429618</v>
      </c>
      <c r="C1774" s="3">
        <v>5540246190727</v>
      </c>
      <c r="D1774" s="9">
        <v>44894</v>
      </c>
      <c r="E1774" s="11">
        <v>877</v>
      </c>
      <c r="F1774" s="30" t="str">
        <f>VLOOKUP(Commandes[[#This Row],[Article Commande]],'Catégorie des articles'!A:D,4,0)</f>
        <v>BOULANGERIE</v>
      </c>
      <c r="G1774" s="38">
        <v>202211</v>
      </c>
      <c r="H1774" s="37" t="str">
        <f>Commandes[[#This Row],[Num CDE]]&amp;Commandes[[#This Row],[AnnéeMois]]</f>
        <v>143429618202211</v>
      </c>
      <c r="I1774" t="str">
        <f>Commandes[[#This Row],[AnnéeMois]]&amp;Commandes[[#This Row],[Famille de Produit]]</f>
        <v>202211BOULANGERIE</v>
      </c>
      <c r="J1774" s="38">
        <v>202211</v>
      </c>
    </row>
    <row r="1775" spans="1:10" ht="12" customHeight="1" x14ac:dyDescent="0.25">
      <c r="A1775" s="9">
        <v>44875</v>
      </c>
      <c r="B1775" s="10">
        <v>143429651</v>
      </c>
      <c r="C1775" s="3">
        <v>5540246194947</v>
      </c>
      <c r="D1775" s="9">
        <v>44903</v>
      </c>
      <c r="E1775" s="11">
        <v>232</v>
      </c>
      <c r="F1775" s="30" t="str">
        <f>VLOOKUP(Commandes[[#This Row],[Article Commande]],'Catégorie des articles'!A:D,4,0)</f>
        <v>EMBALLAGES</v>
      </c>
      <c r="G1775" s="38">
        <v>202211</v>
      </c>
      <c r="H1775" s="37" t="str">
        <f>Commandes[[#This Row],[Num CDE]]&amp;Commandes[[#This Row],[AnnéeMois]]</f>
        <v>143429651202211</v>
      </c>
      <c r="I1775" t="str">
        <f>Commandes[[#This Row],[AnnéeMois]]&amp;Commandes[[#This Row],[Famille de Produit]]</f>
        <v>202211EMBALLAGES</v>
      </c>
      <c r="J1775" s="38">
        <v>202211</v>
      </c>
    </row>
    <row r="1776" spans="1:10" ht="12" customHeight="1" x14ac:dyDescent="0.25">
      <c r="A1776" s="6">
        <v>44878</v>
      </c>
      <c r="B1776" s="7">
        <v>143439653</v>
      </c>
      <c r="C1776" s="3">
        <v>5540246172539</v>
      </c>
      <c r="D1776" s="6">
        <v>44880</v>
      </c>
      <c r="E1776" s="8">
        <v>24</v>
      </c>
      <c r="F1776" s="30" t="str">
        <f>VLOOKUP(Commandes[[#This Row],[Article Commande]],'Catégorie des articles'!A:D,4,0)</f>
        <v>CREMERIE</v>
      </c>
      <c r="G1776" s="38">
        <v>202211</v>
      </c>
      <c r="H1776" s="37" t="str">
        <f>Commandes[[#This Row],[Num CDE]]&amp;Commandes[[#This Row],[AnnéeMois]]</f>
        <v>143439653202211</v>
      </c>
      <c r="I1776" t="str">
        <f>Commandes[[#This Row],[AnnéeMois]]&amp;Commandes[[#This Row],[Famille de Produit]]</f>
        <v>202211CREMERIE</v>
      </c>
      <c r="J1776" s="38">
        <v>202211</v>
      </c>
    </row>
    <row r="1777" spans="1:10" ht="12" customHeight="1" x14ac:dyDescent="0.25">
      <c r="A1777" s="9">
        <v>44878</v>
      </c>
      <c r="B1777" s="10">
        <v>143439653</v>
      </c>
      <c r="C1777" s="3">
        <v>5540246172669</v>
      </c>
      <c r="D1777" s="9">
        <v>44880</v>
      </c>
      <c r="E1777" s="11">
        <v>140</v>
      </c>
      <c r="F1777" s="30" t="str">
        <f>VLOOKUP(Commandes[[#This Row],[Article Commande]],'Catégorie des articles'!A:D,4,0)</f>
        <v>CREMERIE</v>
      </c>
      <c r="G1777" s="38">
        <v>202211</v>
      </c>
      <c r="H1777" s="37" t="str">
        <f>Commandes[[#This Row],[Num CDE]]&amp;Commandes[[#This Row],[AnnéeMois]]</f>
        <v>143439653202211</v>
      </c>
      <c r="I1777" t="str">
        <f>Commandes[[#This Row],[AnnéeMois]]&amp;Commandes[[#This Row],[Famille de Produit]]</f>
        <v>202211CREMERIE</v>
      </c>
      <c r="J1777" s="38">
        <v>202211</v>
      </c>
    </row>
    <row r="1778" spans="1:10" ht="12" customHeight="1" x14ac:dyDescent="0.25">
      <c r="A1778" s="6">
        <v>44878</v>
      </c>
      <c r="B1778" s="7">
        <v>143439655</v>
      </c>
      <c r="C1778" s="3">
        <v>5540246176294</v>
      </c>
      <c r="D1778" s="6">
        <v>44880</v>
      </c>
      <c r="E1778" s="8">
        <v>1485</v>
      </c>
      <c r="F1778" s="30" t="str">
        <f>VLOOKUP(Commandes[[#This Row],[Article Commande]],'Catégorie des articles'!A:D,4,0)</f>
        <v>CREMERIE</v>
      </c>
      <c r="G1778" s="38">
        <v>202211</v>
      </c>
      <c r="H1778" s="37" t="str">
        <f>Commandes[[#This Row],[Num CDE]]&amp;Commandes[[#This Row],[AnnéeMois]]</f>
        <v>143439655202211</v>
      </c>
      <c r="I1778" t="str">
        <f>Commandes[[#This Row],[AnnéeMois]]&amp;Commandes[[#This Row],[Famille de Produit]]</f>
        <v>202211CREMERIE</v>
      </c>
      <c r="J1778" s="38">
        <v>202211</v>
      </c>
    </row>
    <row r="1779" spans="1:10" ht="12" customHeight="1" x14ac:dyDescent="0.25">
      <c r="A1779" s="9">
        <v>44878</v>
      </c>
      <c r="B1779" s="10">
        <v>143439655</v>
      </c>
      <c r="C1779" s="3">
        <v>5540246176295</v>
      </c>
      <c r="D1779" s="9">
        <v>44880</v>
      </c>
      <c r="E1779" s="11">
        <v>4455</v>
      </c>
      <c r="F1779" s="30" t="str">
        <f>VLOOKUP(Commandes[[#This Row],[Article Commande]],'Catégorie des articles'!A:D,4,0)</f>
        <v>CREMERIE</v>
      </c>
      <c r="G1779" s="38">
        <v>202211</v>
      </c>
      <c r="H1779" s="37" t="str">
        <f>Commandes[[#This Row],[Num CDE]]&amp;Commandes[[#This Row],[AnnéeMois]]</f>
        <v>143439655202211</v>
      </c>
      <c r="I1779" t="str">
        <f>Commandes[[#This Row],[AnnéeMois]]&amp;Commandes[[#This Row],[Famille de Produit]]</f>
        <v>202211CREMERIE</v>
      </c>
      <c r="J1779" s="38">
        <v>202211</v>
      </c>
    </row>
    <row r="1780" spans="1:10" ht="12" customHeight="1" x14ac:dyDescent="0.25">
      <c r="A1780" s="6">
        <v>44878</v>
      </c>
      <c r="B1780" s="7">
        <v>143439655</v>
      </c>
      <c r="C1780" s="3">
        <v>5540246187987</v>
      </c>
      <c r="D1780" s="6">
        <v>44880</v>
      </c>
      <c r="E1780" s="8">
        <v>2228</v>
      </c>
      <c r="F1780" s="30" t="str">
        <f>VLOOKUP(Commandes[[#This Row],[Article Commande]],'Catégorie des articles'!A:D,4,0)</f>
        <v>CREMERIE</v>
      </c>
      <c r="G1780" s="38">
        <v>202211</v>
      </c>
      <c r="H1780" s="37" t="str">
        <f>Commandes[[#This Row],[Num CDE]]&amp;Commandes[[#This Row],[AnnéeMois]]</f>
        <v>143439655202211</v>
      </c>
      <c r="I1780" t="str">
        <f>Commandes[[#This Row],[AnnéeMois]]&amp;Commandes[[#This Row],[Famille de Produit]]</f>
        <v>202211CREMERIE</v>
      </c>
      <c r="J1780" s="38">
        <v>202211</v>
      </c>
    </row>
    <row r="1781" spans="1:10" ht="12" customHeight="1" x14ac:dyDescent="0.25">
      <c r="A1781" s="9">
        <v>44878</v>
      </c>
      <c r="B1781" s="10">
        <v>143439655</v>
      </c>
      <c r="C1781" s="3">
        <v>5540246188200</v>
      </c>
      <c r="D1781" s="9">
        <v>44880</v>
      </c>
      <c r="E1781" s="11">
        <v>2228</v>
      </c>
      <c r="F1781" s="30" t="str">
        <f>VLOOKUP(Commandes[[#This Row],[Article Commande]],'Catégorie des articles'!A:D,4,0)</f>
        <v>CREMERIE</v>
      </c>
      <c r="G1781" s="38">
        <v>202211</v>
      </c>
      <c r="H1781" s="37" t="str">
        <f>Commandes[[#This Row],[Num CDE]]&amp;Commandes[[#This Row],[AnnéeMois]]</f>
        <v>143439655202211</v>
      </c>
      <c r="I1781" t="str">
        <f>Commandes[[#This Row],[AnnéeMois]]&amp;Commandes[[#This Row],[Famille de Produit]]</f>
        <v>202211CREMERIE</v>
      </c>
      <c r="J1781" s="38">
        <v>202211</v>
      </c>
    </row>
    <row r="1782" spans="1:10" ht="12" customHeight="1" x14ac:dyDescent="0.25">
      <c r="A1782" s="9">
        <v>44878</v>
      </c>
      <c r="B1782" s="10">
        <v>143439659</v>
      </c>
      <c r="C1782" s="3">
        <v>5540246173472</v>
      </c>
      <c r="D1782" s="9">
        <v>44882</v>
      </c>
      <c r="E1782" s="11">
        <v>279</v>
      </c>
      <c r="F1782" s="30" t="str">
        <f>VLOOKUP(Commandes[[#This Row],[Article Commande]],'Catégorie des articles'!A:D,4,0)</f>
        <v>CREMERIE</v>
      </c>
      <c r="G1782" s="38">
        <v>202211</v>
      </c>
      <c r="H1782" s="37" t="str">
        <f>Commandes[[#This Row],[Num CDE]]&amp;Commandes[[#This Row],[AnnéeMois]]</f>
        <v>143439659202211</v>
      </c>
      <c r="I1782" t="str">
        <f>Commandes[[#This Row],[AnnéeMois]]&amp;Commandes[[#This Row],[Famille de Produit]]</f>
        <v>202211CREMERIE</v>
      </c>
      <c r="J1782" s="38">
        <v>202211</v>
      </c>
    </row>
    <row r="1783" spans="1:10" ht="12" customHeight="1" x14ac:dyDescent="0.25">
      <c r="A1783" s="6">
        <v>44878</v>
      </c>
      <c r="B1783" s="7">
        <v>143439659</v>
      </c>
      <c r="C1783" s="3">
        <v>5540246175049</v>
      </c>
      <c r="D1783" s="6">
        <v>44882</v>
      </c>
      <c r="E1783" s="8">
        <v>836</v>
      </c>
      <c r="F1783" s="30" t="str">
        <f>VLOOKUP(Commandes[[#This Row],[Article Commande]],'Catégorie des articles'!A:D,4,0)</f>
        <v>CREMERIE</v>
      </c>
      <c r="G1783" s="38">
        <v>202211</v>
      </c>
      <c r="H1783" s="37" t="str">
        <f>Commandes[[#This Row],[Num CDE]]&amp;Commandes[[#This Row],[AnnéeMois]]</f>
        <v>143439659202211</v>
      </c>
      <c r="I1783" t="str">
        <f>Commandes[[#This Row],[AnnéeMois]]&amp;Commandes[[#This Row],[Famille de Produit]]</f>
        <v>202211CREMERIE</v>
      </c>
      <c r="J1783" s="38">
        <v>202211</v>
      </c>
    </row>
    <row r="1784" spans="1:10" ht="12" customHeight="1" x14ac:dyDescent="0.25">
      <c r="A1784" s="9">
        <v>44878</v>
      </c>
      <c r="B1784" s="10">
        <v>143439659</v>
      </c>
      <c r="C1784" s="3">
        <v>5540246175050</v>
      </c>
      <c r="D1784" s="9">
        <v>44882</v>
      </c>
      <c r="E1784" s="11">
        <v>836</v>
      </c>
      <c r="F1784" s="30" t="str">
        <f>VLOOKUP(Commandes[[#This Row],[Article Commande]],'Catégorie des articles'!A:D,4,0)</f>
        <v>CREMERIE</v>
      </c>
      <c r="G1784" s="38">
        <v>202211</v>
      </c>
      <c r="H1784" s="37" t="str">
        <f>Commandes[[#This Row],[Num CDE]]&amp;Commandes[[#This Row],[AnnéeMois]]</f>
        <v>143439659202211</v>
      </c>
      <c r="I1784" t="str">
        <f>Commandes[[#This Row],[AnnéeMois]]&amp;Commandes[[#This Row],[Famille de Produit]]</f>
        <v>202211CREMERIE</v>
      </c>
      <c r="J1784" s="38">
        <v>202211</v>
      </c>
    </row>
    <row r="1785" spans="1:10" ht="12" customHeight="1" x14ac:dyDescent="0.25">
      <c r="A1785" s="9">
        <v>44879</v>
      </c>
      <c r="B1785" s="10">
        <v>143439679</v>
      </c>
      <c r="C1785" s="3">
        <v>5540246171759</v>
      </c>
      <c r="D1785" s="9">
        <v>44886</v>
      </c>
      <c r="E1785" s="11">
        <v>6682</v>
      </c>
      <c r="F1785" s="30" t="str">
        <f>VLOOKUP(Commandes[[#This Row],[Article Commande]],'Catégorie des articles'!A:D,4,0)</f>
        <v>MIX LEGUMES</v>
      </c>
      <c r="G1785" s="38">
        <v>202211</v>
      </c>
      <c r="H1785" s="37" t="str">
        <f>Commandes[[#This Row],[Num CDE]]&amp;Commandes[[#This Row],[AnnéeMois]]</f>
        <v>143439679202211</v>
      </c>
      <c r="I1785" t="str">
        <f>Commandes[[#This Row],[AnnéeMois]]&amp;Commandes[[#This Row],[Famille de Produit]]</f>
        <v>202211MIX LEGUMES</v>
      </c>
      <c r="J1785" s="38">
        <v>202211</v>
      </c>
    </row>
    <row r="1786" spans="1:10" ht="12" customHeight="1" x14ac:dyDescent="0.25">
      <c r="A1786" s="6">
        <v>44879</v>
      </c>
      <c r="B1786" s="7">
        <v>143439679</v>
      </c>
      <c r="C1786" s="3">
        <v>5540246177133</v>
      </c>
      <c r="D1786" s="6">
        <v>44886</v>
      </c>
      <c r="E1786" s="8">
        <v>8909</v>
      </c>
      <c r="F1786" s="30" t="str">
        <f>VLOOKUP(Commandes[[#This Row],[Article Commande]],'Catégorie des articles'!A:D,4,0)</f>
        <v>MIX LEGUMES</v>
      </c>
      <c r="G1786" s="38">
        <v>202211</v>
      </c>
      <c r="H1786" s="37" t="str">
        <f>Commandes[[#This Row],[Num CDE]]&amp;Commandes[[#This Row],[AnnéeMois]]</f>
        <v>143439679202211</v>
      </c>
      <c r="I1786" t="str">
        <f>Commandes[[#This Row],[AnnéeMois]]&amp;Commandes[[#This Row],[Famille de Produit]]</f>
        <v>202211MIX LEGUMES</v>
      </c>
      <c r="J1786" s="38">
        <v>202211</v>
      </c>
    </row>
    <row r="1787" spans="1:10" ht="12" customHeight="1" x14ac:dyDescent="0.25">
      <c r="A1787" s="6">
        <v>44879</v>
      </c>
      <c r="B1787" s="7">
        <v>143439682</v>
      </c>
      <c r="C1787" s="3">
        <v>5540246176699</v>
      </c>
      <c r="D1787" s="6">
        <v>44881</v>
      </c>
      <c r="E1787" s="8">
        <v>8352</v>
      </c>
      <c r="F1787" s="30" t="str">
        <f>VLOOKUP(Commandes[[#This Row],[Article Commande]],'Catégorie des articles'!A:D,4,0)</f>
        <v>CREMERIE</v>
      </c>
      <c r="G1787" s="38">
        <v>202211</v>
      </c>
      <c r="H1787" s="37" t="str">
        <f>Commandes[[#This Row],[Num CDE]]&amp;Commandes[[#This Row],[AnnéeMois]]</f>
        <v>143439682202211</v>
      </c>
      <c r="I1787" t="str">
        <f>Commandes[[#This Row],[AnnéeMois]]&amp;Commandes[[#This Row],[Famille de Produit]]</f>
        <v>202211CREMERIE</v>
      </c>
      <c r="J1787" s="38">
        <v>202211</v>
      </c>
    </row>
    <row r="1788" spans="1:10" ht="12" customHeight="1" x14ac:dyDescent="0.25">
      <c r="A1788" s="6">
        <v>44879</v>
      </c>
      <c r="B1788" s="7">
        <v>143439683</v>
      </c>
      <c r="C1788" s="3">
        <v>5540246176295</v>
      </c>
      <c r="D1788" s="6">
        <v>44881</v>
      </c>
      <c r="E1788" s="8">
        <v>4455</v>
      </c>
      <c r="F1788" s="30" t="str">
        <f>VLOOKUP(Commandes[[#This Row],[Article Commande]],'Catégorie des articles'!A:D,4,0)</f>
        <v>CREMERIE</v>
      </c>
      <c r="G1788" s="38">
        <v>202211</v>
      </c>
      <c r="H1788" s="37" t="str">
        <f>Commandes[[#This Row],[Num CDE]]&amp;Commandes[[#This Row],[AnnéeMois]]</f>
        <v>143439683202211</v>
      </c>
      <c r="I1788" t="str">
        <f>Commandes[[#This Row],[AnnéeMois]]&amp;Commandes[[#This Row],[Famille de Produit]]</f>
        <v>202211CREMERIE</v>
      </c>
      <c r="J1788" s="38">
        <v>202211</v>
      </c>
    </row>
    <row r="1789" spans="1:10" ht="12" customHeight="1" x14ac:dyDescent="0.25">
      <c r="A1789" s="9">
        <v>44879</v>
      </c>
      <c r="B1789" s="10">
        <v>143439690</v>
      </c>
      <c r="C1789" s="3">
        <v>5540246191598</v>
      </c>
      <c r="D1789" s="9">
        <v>44885</v>
      </c>
      <c r="E1789" s="11">
        <v>1601</v>
      </c>
      <c r="F1789" s="30" t="str">
        <f>VLOOKUP(Commandes[[#This Row],[Article Commande]],'Catégorie des articles'!A:D,4,0)</f>
        <v>CREMERIE</v>
      </c>
      <c r="G1789" s="38">
        <v>202211</v>
      </c>
      <c r="H1789" s="37" t="str">
        <f>Commandes[[#This Row],[Num CDE]]&amp;Commandes[[#This Row],[AnnéeMois]]</f>
        <v>143439690202211</v>
      </c>
      <c r="I1789" t="str">
        <f>Commandes[[#This Row],[AnnéeMois]]&amp;Commandes[[#This Row],[Famille de Produit]]</f>
        <v>202211CREMERIE</v>
      </c>
      <c r="J1789" s="38">
        <v>202211</v>
      </c>
    </row>
    <row r="1790" spans="1:10" ht="12" customHeight="1" x14ac:dyDescent="0.25">
      <c r="A1790" s="9">
        <v>44879</v>
      </c>
      <c r="B1790" s="10">
        <v>143439691</v>
      </c>
      <c r="C1790" s="3">
        <v>5540246195943</v>
      </c>
      <c r="D1790" s="9">
        <v>44914</v>
      </c>
      <c r="E1790" s="11">
        <v>928</v>
      </c>
      <c r="F1790" s="30" t="str">
        <f>VLOOKUP(Commandes[[#This Row],[Article Commande]],'Catégorie des articles'!A:D,4,0)</f>
        <v>CREMERIE</v>
      </c>
      <c r="G1790" s="38">
        <v>202211</v>
      </c>
      <c r="H1790" s="37" t="str">
        <f>Commandes[[#This Row],[Num CDE]]&amp;Commandes[[#This Row],[AnnéeMois]]</f>
        <v>143439691202211</v>
      </c>
      <c r="I1790" t="str">
        <f>Commandes[[#This Row],[AnnéeMois]]&amp;Commandes[[#This Row],[Famille de Produit]]</f>
        <v>202211CREMERIE</v>
      </c>
      <c r="J1790" s="38">
        <v>202211</v>
      </c>
    </row>
    <row r="1791" spans="1:10" ht="12" customHeight="1" x14ac:dyDescent="0.25">
      <c r="A1791" s="6">
        <v>44879</v>
      </c>
      <c r="B1791" s="7">
        <v>143439691</v>
      </c>
      <c r="C1791" s="3">
        <v>5540246195944</v>
      </c>
      <c r="D1791" s="6">
        <v>44914</v>
      </c>
      <c r="E1791" s="8">
        <v>928</v>
      </c>
      <c r="F1791" s="30" t="str">
        <f>VLOOKUP(Commandes[[#This Row],[Article Commande]],'Catégorie des articles'!A:D,4,0)</f>
        <v>CREMERIE</v>
      </c>
      <c r="G1791" s="38">
        <v>202211</v>
      </c>
      <c r="H1791" s="37" t="str">
        <f>Commandes[[#This Row],[Num CDE]]&amp;Commandes[[#This Row],[AnnéeMois]]</f>
        <v>143439691202211</v>
      </c>
      <c r="I1791" t="str">
        <f>Commandes[[#This Row],[AnnéeMois]]&amp;Commandes[[#This Row],[Famille de Produit]]</f>
        <v>202211CREMERIE</v>
      </c>
      <c r="J1791" s="38">
        <v>202211</v>
      </c>
    </row>
    <row r="1792" spans="1:10" ht="12" customHeight="1" x14ac:dyDescent="0.25">
      <c r="A1792" s="9">
        <v>44880</v>
      </c>
      <c r="B1792" s="10">
        <v>143439720</v>
      </c>
      <c r="C1792" s="3">
        <v>5540246172669</v>
      </c>
      <c r="D1792" s="9">
        <v>44882</v>
      </c>
      <c r="E1792" s="11">
        <v>140</v>
      </c>
      <c r="F1792" s="30" t="str">
        <f>VLOOKUP(Commandes[[#This Row],[Article Commande]],'Catégorie des articles'!A:D,4,0)</f>
        <v>CREMERIE</v>
      </c>
      <c r="G1792" s="38">
        <v>202211</v>
      </c>
      <c r="H1792" s="37" t="str">
        <f>Commandes[[#This Row],[Num CDE]]&amp;Commandes[[#This Row],[AnnéeMois]]</f>
        <v>143439720202211</v>
      </c>
      <c r="I1792" t="str">
        <f>Commandes[[#This Row],[AnnéeMois]]&amp;Commandes[[#This Row],[Famille de Produit]]</f>
        <v>202211CREMERIE</v>
      </c>
      <c r="J1792" s="38">
        <v>202211</v>
      </c>
    </row>
    <row r="1793" spans="1:10" ht="12" customHeight="1" x14ac:dyDescent="0.25">
      <c r="A1793" s="6">
        <v>44880</v>
      </c>
      <c r="B1793" s="7">
        <v>143439720</v>
      </c>
      <c r="C1793" s="3">
        <v>5540246172978</v>
      </c>
      <c r="D1793" s="6">
        <v>44882</v>
      </c>
      <c r="E1793" s="8">
        <v>1671</v>
      </c>
      <c r="F1793" s="30" t="str">
        <f>VLOOKUP(Commandes[[#This Row],[Article Commande]],'Catégorie des articles'!A:D,4,0)</f>
        <v>CREMERIE</v>
      </c>
      <c r="G1793" s="38">
        <v>202211</v>
      </c>
      <c r="H1793" s="37" t="str">
        <f>Commandes[[#This Row],[Num CDE]]&amp;Commandes[[#This Row],[AnnéeMois]]</f>
        <v>143439720202211</v>
      </c>
      <c r="I1793" t="str">
        <f>Commandes[[#This Row],[AnnéeMois]]&amp;Commandes[[#This Row],[Famille de Produit]]</f>
        <v>202211CREMERIE</v>
      </c>
      <c r="J1793" s="38">
        <v>202211</v>
      </c>
    </row>
    <row r="1794" spans="1:10" ht="12" customHeight="1" x14ac:dyDescent="0.25">
      <c r="A1794" s="6">
        <v>44880</v>
      </c>
      <c r="B1794" s="7">
        <v>143439720</v>
      </c>
      <c r="C1794" s="3">
        <v>5540246174174</v>
      </c>
      <c r="D1794" s="6">
        <v>44882</v>
      </c>
      <c r="E1794" s="8">
        <v>232</v>
      </c>
      <c r="F1794" s="30" t="str">
        <f>VLOOKUP(Commandes[[#This Row],[Article Commande]],'Catégorie des articles'!A:D,4,0)</f>
        <v>CREMERIE</v>
      </c>
      <c r="G1794" s="38">
        <v>202211</v>
      </c>
      <c r="H1794" s="37" t="str">
        <f>Commandes[[#This Row],[Num CDE]]&amp;Commandes[[#This Row],[AnnéeMois]]</f>
        <v>143439720202211</v>
      </c>
      <c r="I1794" t="str">
        <f>Commandes[[#This Row],[AnnéeMois]]&amp;Commandes[[#This Row],[Famille de Produit]]</f>
        <v>202211CREMERIE</v>
      </c>
      <c r="J1794" s="38">
        <v>202211</v>
      </c>
    </row>
    <row r="1795" spans="1:10" ht="12" customHeight="1" x14ac:dyDescent="0.25">
      <c r="A1795" s="6">
        <v>44880</v>
      </c>
      <c r="B1795" s="7">
        <v>143439720</v>
      </c>
      <c r="C1795" s="3">
        <v>5540246188175</v>
      </c>
      <c r="D1795" s="6">
        <v>44882</v>
      </c>
      <c r="E1795" s="8">
        <v>232</v>
      </c>
      <c r="F1795" s="30" t="str">
        <f>VLOOKUP(Commandes[[#This Row],[Article Commande]],'Catégorie des articles'!A:D,4,0)</f>
        <v>CREMERIE</v>
      </c>
      <c r="G1795" s="38">
        <v>202211</v>
      </c>
      <c r="H1795" s="37" t="str">
        <f>Commandes[[#This Row],[Num CDE]]&amp;Commandes[[#This Row],[AnnéeMois]]</f>
        <v>143439720202211</v>
      </c>
      <c r="I1795" t="str">
        <f>Commandes[[#This Row],[AnnéeMois]]&amp;Commandes[[#This Row],[Famille de Produit]]</f>
        <v>202211CREMERIE</v>
      </c>
      <c r="J1795" s="38">
        <v>202211</v>
      </c>
    </row>
    <row r="1796" spans="1:10" ht="12" customHeight="1" x14ac:dyDescent="0.25">
      <c r="A1796" s="6">
        <v>44880</v>
      </c>
      <c r="B1796" s="7">
        <v>143439723</v>
      </c>
      <c r="C1796" s="3">
        <v>5540246171933</v>
      </c>
      <c r="D1796" s="6">
        <v>44882</v>
      </c>
      <c r="E1796" s="8">
        <v>1671</v>
      </c>
      <c r="F1796" s="30" t="str">
        <f>VLOOKUP(Commandes[[#This Row],[Article Commande]],'Catégorie des articles'!A:D,4,0)</f>
        <v>CREMERIE</v>
      </c>
      <c r="G1796" s="38">
        <v>202211</v>
      </c>
      <c r="H1796" s="37" t="str">
        <f>Commandes[[#This Row],[Num CDE]]&amp;Commandes[[#This Row],[AnnéeMois]]</f>
        <v>143439723202211</v>
      </c>
      <c r="I1796" t="str">
        <f>Commandes[[#This Row],[AnnéeMois]]&amp;Commandes[[#This Row],[Famille de Produit]]</f>
        <v>202211CREMERIE</v>
      </c>
      <c r="J1796" s="38">
        <v>202211</v>
      </c>
    </row>
    <row r="1797" spans="1:10" ht="12" customHeight="1" x14ac:dyDescent="0.25">
      <c r="A1797" s="6">
        <v>44880</v>
      </c>
      <c r="B1797" s="7">
        <v>143439723</v>
      </c>
      <c r="C1797" s="3">
        <v>5540246176294</v>
      </c>
      <c r="D1797" s="6">
        <v>44882</v>
      </c>
      <c r="E1797" s="8">
        <v>743</v>
      </c>
      <c r="F1797" s="30" t="str">
        <f>VLOOKUP(Commandes[[#This Row],[Article Commande]],'Catégorie des articles'!A:D,4,0)</f>
        <v>CREMERIE</v>
      </c>
      <c r="G1797" s="38">
        <v>202211</v>
      </c>
      <c r="H1797" s="37" t="str">
        <f>Commandes[[#This Row],[Num CDE]]&amp;Commandes[[#This Row],[AnnéeMois]]</f>
        <v>143439723202211</v>
      </c>
      <c r="I1797" t="str">
        <f>Commandes[[#This Row],[AnnéeMois]]&amp;Commandes[[#This Row],[Famille de Produit]]</f>
        <v>202211CREMERIE</v>
      </c>
      <c r="J1797" s="38">
        <v>202211</v>
      </c>
    </row>
    <row r="1798" spans="1:10" ht="12" customHeight="1" x14ac:dyDescent="0.25">
      <c r="A1798" s="9">
        <v>44880</v>
      </c>
      <c r="B1798" s="10">
        <v>143439723</v>
      </c>
      <c r="C1798" s="3">
        <v>5540246176295</v>
      </c>
      <c r="D1798" s="9">
        <v>44882</v>
      </c>
      <c r="E1798" s="11">
        <v>7424</v>
      </c>
      <c r="F1798" s="30" t="str">
        <f>VLOOKUP(Commandes[[#This Row],[Article Commande]],'Catégorie des articles'!A:D,4,0)</f>
        <v>CREMERIE</v>
      </c>
      <c r="G1798" s="38">
        <v>202211</v>
      </c>
      <c r="H1798" s="37" t="str">
        <f>Commandes[[#This Row],[Num CDE]]&amp;Commandes[[#This Row],[AnnéeMois]]</f>
        <v>143439723202211</v>
      </c>
      <c r="I1798" t="str">
        <f>Commandes[[#This Row],[AnnéeMois]]&amp;Commandes[[#This Row],[Famille de Produit]]</f>
        <v>202211CREMERIE</v>
      </c>
      <c r="J1798" s="38">
        <v>202211</v>
      </c>
    </row>
    <row r="1799" spans="1:10" ht="12" customHeight="1" x14ac:dyDescent="0.25">
      <c r="A1799" s="9">
        <v>44880</v>
      </c>
      <c r="B1799" s="10">
        <v>143439723</v>
      </c>
      <c r="C1799" s="3">
        <v>5540246187987</v>
      </c>
      <c r="D1799" s="9">
        <v>44882</v>
      </c>
      <c r="E1799" s="11">
        <v>4455</v>
      </c>
      <c r="F1799" s="30" t="str">
        <f>VLOOKUP(Commandes[[#This Row],[Article Commande]],'Catégorie des articles'!A:D,4,0)</f>
        <v>CREMERIE</v>
      </c>
      <c r="G1799" s="38">
        <v>202211</v>
      </c>
      <c r="H1799" s="37" t="str">
        <f>Commandes[[#This Row],[Num CDE]]&amp;Commandes[[#This Row],[AnnéeMois]]</f>
        <v>143439723202211</v>
      </c>
      <c r="I1799" t="str">
        <f>Commandes[[#This Row],[AnnéeMois]]&amp;Commandes[[#This Row],[Famille de Produit]]</f>
        <v>202211CREMERIE</v>
      </c>
      <c r="J1799" s="38">
        <v>202211</v>
      </c>
    </row>
    <row r="1800" spans="1:10" ht="12" customHeight="1" x14ac:dyDescent="0.25">
      <c r="A1800" s="6">
        <v>44880</v>
      </c>
      <c r="B1800" s="7">
        <v>143439723</v>
      </c>
      <c r="C1800" s="3">
        <v>5540246188200</v>
      </c>
      <c r="D1800" s="6">
        <v>44882</v>
      </c>
      <c r="E1800" s="8">
        <v>1485</v>
      </c>
      <c r="F1800" s="30" t="str">
        <f>VLOOKUP(Commandes[[#This Row],[Article Commande]],'Catégorie des articles'!A:D,4,0)</f>
        <v>CREMERIE</v>
      </c>
      <c r="G1800" s="38">
        <v>202211</v>
      </c>
      <c r="H1800" s="37" t="str">
        <f>Commandes[[#This Row],[Num CDE]]&amp;Commandes[[#This Row],[AnnéeMois]]</f>
        <v>143439723202211</v>
      </c>
      <c r="I1800" t="str">
        <f>Commandes[[#This Row],[AnnéeMois]]&amp;Commandes[[#This Row],[Famille de Produit]]</f>
        <v>202211CREMERIE</v>
      </c>
      <c r="J1800" s="38">
        <v>202211</v>
      </c>
    </row>
    <row r="1801" spans="1:10" ht="12" customHeight="1" x14ac:dyDescent="0.25">
      <c r="A1801" s="9">
        <v>44880</v>
      </c>
      <c r="B1801" s="10">
        <v>143439726</v>
      </c>
      <c r="C1801" s="3">
        <v>5540246194632</v>
      </c>
      <c r="D1801" s="9">
        <v>44887</v>
      </c>
      <c r="E1801" s="11">
        <v>1003</v>
      </c>
      <c r="F1801" s="30" t="str">
        <f>VLOOKUP(Commandes[[#This Row],[Article Commande]],'Catégorie des articles'!A:D,4,0)</f>
        <v>BOULANGERIE</v>
      </c>
      <c r="G1801" s="38">
        <v>202211</v>
      </c>
      <c r="H1801" s="37" t="str">
        <f>Commandes[[#This Row],[Num CDE]]&amp;Commandes[[#This Row],[AnnéeMois]]</f>
        <v>143439726202211</v>
      </c>
      <c r="I1801" t="str">
        <f>Commandes[[#This Row],[AnnéeMois]]&amp;Commandes[[#This Row],[Famille de Produit]]</f>
        <v>202211BOULANGERIE</v>
      </c>
      <c r="J1801" s="38">
        <v>202211</v>
      </c>
    </row>
    <row r="1802" spans="1:10" ht="12" customHeight="1" x14ac:dyDescent="0.25">
      <c r="A1802" s="6">
        <v>44880</v>
      </c>
      <c r="B1802" s="7">
        <v>143439726</v>
      </c>
      <c r="C1802" s="3">
        <v>5540246196046</v>
      </c>
      <c r="D1802" s="6">
        <v>44887</v>
      </c>
      <c r="E1802" s="8">
        <v>251</v>
      </c>
      <c r="F1802" s="30" t="str">
        <f>VLOOKUP(Commandes[[#This Row],[Article Commande]],'Catégorie des articles'!A:D,4,0)</f>
        <v>BOULANGERIE</v>
      </c>
      <c r="G1802" s="38">
        <v>202211</v>
      </c>
      <c r="H1802" s="37" t="str">
        <f>Commandes[[#This Row],[Num CDE]]&amp;Commandes[[#This Row],[AnnéeMois]]</f>
        <v>143439726202211</v>
      </c>
      <c r="I1802" t="str">
        <f>Commandes[[#This Row],[AnnéeMois]]&amp;Commandes[[#This Row],[Famille de Produit]]</f>
        <v>202211BOULANGERIE</v>
      </c>
      <c r="J1802" s="38">
        <v>202211</v>
      </c>
    </row>
    <row r="1803" spans="1:10" ht="12" customHeight="1" x14ac:dyDescent="0.25">
      <c r="A1803" s="9">
        <v>44880</v>
      </c>
      <c r="B1803" s="10">
        <v>143439731</v>
      </c>
      <c r="C1803" s="3">
        <v>5540246194632</v>
      </c>
      <c r="D1803" s="9">
        <v>44889</v>
      </c>
      <c r="E1803" s="11">
        <v>1170</v>
      </c>
      <c r="F1803" s="30" t="str">
        <f>VLOOKUP(Commandes[[#This Row],[Article Commande]],'Catégorie des articles'!A:D,4,0)</f>
        <v>BOULANGERIE</v>
      </c>
      <c r="G1803" s="38">
        <v>202211</v>
      </c>
      <c r="H1803" s="37" t="str">
        <f>Commandes[[#This Row],[Num CDE]]&amp;Commandes[[#This Row],[AnnéeMois]]</f>
        <v>143439731202211</v>
      </c>
      <c r="I1803" t="str">
        <f>Commandes[[#This Row],[AnnéeMois]]&amp;Commandes[[#This Row],[Famille de Produit]]</f>
        <v>202211BOULANGERIE</v>
      </c>
      <c r="J1803" s="38">
        <v>202211</v>
      </c>
    </row>
    <row r="1804" spans="1:10" ht="12" customHeight="1" x14ac:dyDescent="0.25">
      <c r="A1804" s="6">
        <v>44880</v>
      </c>
      <c r="B1804" s="7">
        <v>143439747</v>
      </c>
      <c r="C1804" s="3">
        <v>5540246170256</v>
      </c>
      <c r="D1804" s="6">
        <v>44901</v>
      </c>
      <c r="E1804" s="8">
        <v>3174</v>
      </c>
      <c r="F1804" s="30" t="str">
        <f>VLOOKUP(Commandes[[#This Row],[Article Commande]],'Catégorie des articles'!A:D,4,0)</f>
        <v>BOULANGERIE</v>
      </c>
      <c r="G1804" s="38">
        <v>202211</v>
      </c>
      <c r="H1804" s="37" t="str">
        <f>Commandes[[#This Row],[Num CDE]]&amp;Commandes[[#This Row],[AnnéeMois]]</f>
        <v>143439747202211</v>
      </c>
      <c r="I1804" t="str">
        <f>Commandes[[#This Row],[AnnéeMois]]&amp;Commandes[[#This Row],[Famille de Produit]]</f>
        <v>202211BOULANGERIE</v>
      </c>
      <c r="J1804" s="38">
        <v>202211</v>
      </c>
    </row>
    <row r="1805" spans="1:10" ht="12" customHeight="1" x14ac:dyDescent="0.25">
      <c r="A1805" s="9">
        <v>44880</v>
      </c>
      <c r="B1805" s="10">
        <v>143439747</v>
      </c>
      <c r="C1805" s="3">
        <v>5540246171888</v>
      </c>
      <c r="D1805" s="9">
        <v>44901</v>
      </c>
      <c r="E1805" s="11">
        <v>520</v>
      </c>
      <c r="F1805" s="30" t="str">
        <f>VLOOKUP(Commandes[[#This Row],[Article Commande]],'Catégorie des articles'!A:D,4,0)</f>
        <v>BOULANGERIE</v>
      </c>
      <c r="G1805" s="38">
        <v>202211</v>
      </c>
      <c r="H1805" s="37" t="str">
        <f>Commandes[[#This Row],[Num CDE]]&amp;Commandes[[#This Row],[AnnéeMois]]</f>
        <v>143439747202211</v>
      </c>
      <c r="I1805" t="str">
        <f>Commandes[[#This Row],[AnnéeMois]]&amp;Commandes[[#This Row],[Famille de Produit]]</f>
        <v>202211BOULANGERIE</v>
      </c>
      <c r="J1805" s="38">
        <v>202211</v>
      </c>
    </row>
    <row r="1806" spans="1:10" ht="12" customHeight="1" x14ac:dyDescent="0.25">
      <c r="A1806" s="6">
        <v>44880</v>
      </c>
      <c r="B1806" s="7">
        <v>143439748</v>
      </c>
      <c r="C1806" s="3">
        <v>5540246170256</v>
      </c>
      <c r="D1806" s="6">
        <v>44908</v>
      </c>
      <c r="E1806" s="8">
        <v>3174</v>
      </c>
      <c r="F1806" s="30" t="str">
        <f>VLOOKUP(Commandes[[#This Row],[Article Commande]],'Catégorie des articles'!A:D,4,0)</f>
        <v>BOULANGERIE</v>
      </c>
      <c r="G1806" s="38">
        <v>202211</v>
      </c>
      <c r="H1806" s="37" t="str">
        <f>Commandes[[#This Row],[Num CDE]]&amp;Commandes[[#This Row],[AnnéeMois]]</f>
        <v>143439748202211</v>
      </c>
      <c r="I1806" t="str">
        <f>Commandes[[#This Row],[AnnéeMois]]&amp;Commandes[[#This Row],[Famille de Produit]]</f>
        <v>202211BOULANGERIE</v>
      </c>
      <c r="J1806" s="38">
        <v>202211</v>
      </c>
    </row>
    <row r="1807" spans="1:10" ht="12" customHeight="1" x14ac:dyDescent="0.25">
      <c r="A1807" s="9">
        <v>44880</v>
      </c>
      <c r="B1807" s="10">
        <v>143439748</v>
      </c>
      <c r="C1807" s="3">
        <v>5540246171888</v>
      </c>
      <c r="D1807" s="9">
        <v>44908</v>
      </c>
      <c r="E1807" s="11">
        <v>520</v>
      </c>
      <c r="F1807" s="30" t="str">
        <f>VLOOKUP(Commandes[[#This Row],[Article Commande]],'Catégorie des articles'!A:D,4,0)</f>
        <v>BOULANGERIE</v>
      </c>
      <c r="G1807" s="38">
        <v>202211</v>
      </c>
      <c r="H1807" s="37" t="str">
        <f>Commandes[[#This Row],[Num CDE]]&amp;Commandes[[#This Row],[AnnéeMois]]</f>
        <v>143439748202211</v>
      </c>
      <c r="I1807" t="str">
        <f>Commandes[[#This Row],[AnnéeMois]]&amp;Commandes[[#This Row],[Famille de Produit]]</f>
        <v>202211BOULANGERIE</v>
      </c>
      <c r="J1807" s="38">
        <v>202211</v>
      </c>
    </row>
    <row r="1808" spans="1:10" ht="12" customHeight="1" x14ac:dyDescent="0.25">
      <c r="A1808" s="6">
        <v>44880</v>
      </c>
      <c r="B1808" s="7">
        <v>143439749</v>
      </c>
      <c r="C1808" s="3">
        <v>5540246170256</v>
      </c>
      <c r="D1808" s="6">
        <v>44915</v>
      </c>
      <c r="E1808" s="8">
        <v>3174</v>
      </c>
      <c r="F1808" s="30" t="str">
        <f>VLOOKUP(Commandes[[#This Row],[Article Commande]],'Catégorie des articles'!A:D,4,0)</f>
        <v>BOULANGERIE</v>
      </c>
      <c r="G1808" s="38">
        <v>202211</v>
      </c>
      <c r="H1808" s="37" t="str">
        <f>Commandes[[#This Row],[Num CDE]]&amp;Commandes[[#This Row],[AnnéeMois]]</f>
        <v>143439749202211</v>
      </c>
      <c r="I1808" t="str">
        <f>Commandes[[#This Row],[AnnéeMois]]&amp;Commandes[[#This Row],[Famille de Produit]]</f>
        <v>202211BOULANGERIE</v>
      </c>
      <c r="J1808" s="38">
        <v>202211</v>
      </c>
    </row>
    <row r="1809" spans="1:10" ht="12" customHeight="1" x14ac:dyDescent="0.25">
      <c r="A1809" s="9">
        <v>44880</v>
      </c>
      <c r="B1809" s="10">
        <v>143439749</v>
      </c>
      <c r="C1809" s="3">
        <v>5540246171888</v>
      </c>
      <c r="D1809" s="9">
        <v>44915</v>
      </c>
      <c r="E1809" s="11">
        <v>520</v>
      </c>
      <c r="F1809" s="30" t="str">
        <f>VLOOKUP(Commandes[[#This Row],[Article Commande]],'Catégorie des articles'!A:D,4,0)</f>
        <v>BOULANGERIE</v>
      </c>
      <c r="G1809" s="38">
        <v>202211</v>
      </c>
      <c r="H1809" s="37" t="str">
        <f>Commandes[[#This Row],[Num CDE]]&amp;Commandes[[#This Row],[AnnéeMois]]</f>
        <v>143439749202211</v>
      </c>
      <c r="I1809" t="str">
        <f>Commandes[[#This Row],[AnnéeMois]]&amp;Commandes[[#This Row],[Famille de Produit]]</f>
        <v>202211BOULANGERIE</v>
      </c>
      <c r="J1809" s="38">
        <v>202211</v>
      </c>
    </row>
    <row r="1810" spans="1:10" ht="12" customHeight="1" x14ac:dyDescent="0.25">
      <c r="A1810" s="6">
        <v>44881</v>
      </c>
      <c r="B1810" s="7">
        <v>143439771</v>
      </c>
      <c r="C1810" s="3">
        <v>5540246172669</v>
      </c>
      <c r="D1810" s="6">
        <v>44885</v>
      </c>
      <c r="E1810" s="8">
        <v>140</v>
      </c>
      <c r="F1810" s="30" t="str">
        <f>VLOOKUP(Commandes[[#This Row],[Article Commande]],'Catégorie des articles'!A:D,4,0)</f>
        <v>CREMERIE</v>
      </c>
      <c r="G1810" s="38">
        <v>202211</v>
      </c>
      <c r="H1810" s="37" t="str">
        <f>Commandes[[#This Row],[Num CDE]]&amp;Commandes[[#This Row],[AnnéeMois]]</f>
        <v>143439771202211</v>
      </c>
      <c r="I1810" t="str">
        <f>Commandes[[#This Row],[AnnéeMois]]&amp;Commandes[[#This Row],[Famille de Produit]]</f>
        <v>202211CREMERIE</v>
      </c>
      <c r="J1810" s="38">
        <v>202211</v>
      </c>
    </row>
    <row r="1811" spans="1:10" ht="12" customHeight="1" x14ac:dyDescent="0.25">
      <c r="A1811" s="6">
        <v>44881</v>
      </c>
      <c r="B1811" s="7">
        <v>143439771</v>
      </c>
      <c r="C1811" s="3">
        <v>5540246191594</v>
      </c>
      <c r="D1811" s="6">
        <v>44885</v>
      </c>
      <c r="E1811" s="8">
        <v>1504</v>
      </c>
      <c r="F1811" s="30" t="str">
        <f>VLOOKUP(Commandes[[#This Row],[Article Commande]],'Catégorie des articles'!A:D,4,0)</f>
        <v>CREMERIE</v>
      </c>
      <c r="G1811" s="38">
        <v>202211</v>
      </c>
      <c r="H1811" s="37" t="str">
        <f>Commandes[[#This Row],[Num CDE]]&amp;Commandes[[#This Row],[AnnéeMois]]</f>
        <v>143439771202211</v>
      </c>
      <c r="I1811" t="str">
        <f>Commandes[[#This Row],[AnnéeMois]]&amp;Commandes[[#This Row],[Famille de Produit]]</f>
        <v>202211CREMERIE</v>
      </c>
      <c r="J1811" s="38">
        <v>202211</v>
      </c>
    </row>
    <row r="1812" spans="1:10" ht="12" customHeight="1" x14ac:dyDescent="0.25">
      <c r="A1812" s="9">
        <v>44881</v>
      </c>
      <c r="B1812" s="10">
        <v>143439773</v>
      </c>
      <c r="C1812" s="3">
        <v>5540246171933</v>
      </c>
      <c r="D1812" s="9">
        <v>44885</v>
      </c>
      <c r="E1812" s="11">
        <v>1114</v>
      </c>
      <c r="F1812" s="30" t="str">
        <f>VLOOKUP(Commandes[[#This Row],[Article Commande]],'Catégorie des articles'!A:D,4,0)</f>
        <v>CREMERIE</v>
      </c>
      <c r="G1812" s="38">
        <v>202211</v>
      </c>
      <c r="H1812" s="37" t="str">
        <f>Commandes[[#This Row],[Num CDE]]&amp;Commandes[[#This Row],[AnnéeMois]]</f>
        <v>143439773202211</v>
      </c>
      <c r="I1812" t="str">
        <f>Commandes[[#This Row],[AnnéeMois]]&amp;Commandes[[#This Row],[Famille de Produit]]</f>
        <v>202211CREMERIE</v>
      </c>
      <c r="J1812" s="38">
        <v>202211</v>
      </c>
    </row>
    <row r="1813" spans="1:10" ht="12" customHeight="1" x14ac:dyDescent="0.25">
      <c r="A1813" s="6">
        <v>44881</v>
      </c>
      <c r="B1813" s="7">
        <v>143439773</v>
      </c>
      <c r="C1813" s="3">
        <v>5540246176295</v>
      </c>
      <c r="D1813" s="6">
        <v>44885</v>
      </c>
      <c r="E1813" s="8">
        <v>8909</v>
      </c>
      <c r="F1813" s="30" t="str">
        <f>VLOOKUP(Commandes[[#This Row],[Article Commande]],'Catégorie des articles'!A:D,4,0)</f>
        <v>CREMERIE</v>
      </c>
      <c r="G1813" s="38">
        <v>202211</v>
      </c>
      <c r="H1813" s="37" t="str">
        <f>Commandes[[#This Row],[Num CDE]]&amp;Commandes[[#This Row],[AnnéeMois]]</f>
        <v>143439773202211</v>
      </c>
      <c r="I1813" t="str">
        <f>Commandes[[#This Row],[AnnéeMois]]&amp;Commandes[[#This Row],[Famille de Produit]]</f>
        <v>202211CREMERIE</v>
      </c>
      <c r="J1813" s="38">
        <v>202211</v>
      </c>
    </row>
    <row r="1814" spans="1:10" ht="12" customHeight="1" x14ac:dyDescent="0.25">
      <c r="A1814" s="9">
        <v>44881</v>
      </c>
      <c r="B1814" s="10">
        <v>143439773</v>
      </c>
      <c r="C1814" s="3">
        <v>5540246187987</v>
      </c>
      <c r="D1814" s="9">
        <v>44885</v>
      </c>
      <c r="E1814" s="11">
        <v>4455</v>
      </c>
      <c r="F1814" s="30" t="str">
        <f>VLOOKUP(Commandes[[#This Row],[Article Commande]],'Catégorie des articles'!A:D,4,0)</f>
        <v>CREMERIE</v>
      </c>
      <c r="G1814" s="38">
        <v>202211</v>
      </c>
      <c r="H1814" s="37" t="str">
        <f>Commandes[[#This Row],[Num CDE]]&amp;Commandes[[#This Row],[AnnéeMois]]</f>
        <v>143439773202211</v>
      </c>
      <c r="I1814" t="str">
        <f>Commandes[[#This Row],[AnnéeMois]]&amp;Commandes[[#This Row],[Famille de Produit]]</f>
        <v>202211CREMERIE</v>
      </c>
      <c r="J1814" s="38">
        <v>202211</v>
      </c>
    </row>
    <row r="1815" spans="1:10" ht="12" customHeight="1" x14ac:dyDescent="0.25">
      <c r="A1815" s="9">
        <v>44881</v>
      </c>
      <c r="B1815" s="10">
        <v>143439780</v>
      </c>
      <c r="C1815" s="3">
        <v>5540246177133</v>
      </c>
      <c r="D1815" s="9">
        <v>44885</v>
      </c>
      <c r="E1815" s="11">
        <v>499</v>
      </c>
      <c r="F1815" s="30" t="str">
        <f>VLOOKUP(Commandes[[#This Row],[Article Commande]],'Catégorie des articles'!A:D,4,0)</f>
        <v>MIX LEGUMES</v>
      </c>
      <c r="G1815" s="38">
        <v>202211</v>
      </c>
      <c r="H1815" s="37" t="str">
        <f>Commandes[[#This Row],[Num CDE]]&amp;Commandes[[#This Row],[AnnéeMois]]</f>
        <v>143439780202211</v>
      </c>
      <c r="I1815" t="str">
        <f>Commandes[[#This Row],[AnnéeMois]]&amp;Commandes[[#This Row],[Famille de Produit]]</f>
        <v>202211MIX LEGUMES</v>
      </c>
      <c r="J1815" s="38">
        <v>202211</v>
      </c>
    </row>
    <row r="1816" spans="1:10" ht="12" customHeight="1" x14ac:dyDescent="0.25">
      <c r="A1816" s="6">
        <v>44881</v>
      </c>
      <c r="B1816" s="7">
        <v>143439780</v>
      </c>
      <c r="C1816" s="3">
        <v>5540246192148</v>
      </c>
      <c r="D1816" s="6">
        <v>44885</v>
      </c>
      <c r="E1816" s="8">
        <v>22272</v>
      </c>
      <c r="F1816" s="30" t="str">
        <f>VLOOKUP(Commandes[[#This Row],[Article Commande]],'Catégorie des articles'!A:D,4,0)</f>
        <v>MIX LEGUMES</v>
      </c>
      <c r="G1816" s="38">
        <v>202211</v>
      </c>
      <c r="H1816" s="37" t="str">
        <f>Commandes[[#This Row],[Num CDE]]&amp;Commandes[[#This Row],[AnnéeMois]]</f>
        <v>143439780202211</v>
      </c>
      <c r="I1816" t="str">
        <f>Commandes[[#This Row],[AnnéeMois]]&amp;Commandes[[#This Row],[Famille de Produit]]</f>
        <v>202211MIX LEGUMES</v>
      </c>
      <c r="J1816" s="38">
        <v>202211</v>
      </c>
    </row>
    <row r="1817" spans="1:10" ht="12" customHeight="1" x14ac:dyDescent="0.25">
      <c r="A1817" s="6">
        <v>44881</v>
      </c>
      <c r="B1817" s="7">
        <v>143439787</v>
      </c>
      <c r="C1817" s="3">
        <v>5540246174095</v>
      </c>
      <c r="D1817" s="6">
        <v>44887</v>
      </c>
      <c r="E1817" s="8">
        <v>140</v>
      </c>
      <c r="F1817" s="30" t="str">
        <f>VLOOKUP(Commandes[[#This Row],[Article Commande]],'Catégorie des articles'!A:D,4,0)</f>
        <v>CREMERIE</v>
      </c>
      <c r="G1817" s="38">
        <v>202211</v>
      </c>
      <c r="H1817" s="37" t="str">
        <f>Commandes[[#This Row],[Num CDE]]&amp;Commandes[[#This Row],[AnnéeMois]]</f>
        <v>143439787202211</v>
      </c>
      <c r="I1817" t="str">
        <f>Commandes[[#This Row],[AnnéeMois]]&amp;Commandes[[#This Row],[Famille de Produit]]</f>
        <v>202211CREMERIE</v>
      </c>
      <c r="J1817" s="38">
        <v>202211</v>
      </c>
    </row>
    <row r="1818" spans="1:10" ht="12" customHeight="1" x14ac:dyDescent="0.25">
      <c r="A1818" s="9">
        <v>44881</v>
      </c>
      <c r="B1818" s="10">
        <v>143439787</v>
      </c>
      <c r="C1818" s="3">
        <v>5540246175049</v>
      </c>
      <c r="D1818" s="9">
        <v>44887</v>
      </c>
      <c r="E1818" s="11">
        <v>557</v>
      </c>
      <c r="F1818" s="30" t="str">
        <f>VLOOKUP(Commandes[[#This Row],[Article Commande]],'Catégorie des articles'!A:D,4,0)</f>
        <v>CREMERIE</v>
      </c>
      <c r="G1818" s="38">
        <v>202211</v>
      </c>
      <c r="H1818" s="37" t="str">
        <f>Commandes[[#This Row],[Num CDE]]&amp;Commandes[[#This Row],[AnnéeMois]]</f>
        <v>143439787202211</v>
      </c>
      <c r="I1818" t="str">
        <f>Commandes[[#This Row],[AnnéeMois]]&amp;Commandes[[#This Row],[Famille de Produit]]</f>
        <v>202211CREMERIE</v>
      </c>
      <c r="J1818" s="38">
        <v>202211</v>
      </c>
    </row>
    <row r="1819" spans="1:10" ht="12" customHeight="1" x14ac:dyDescent="0.25">
      <c r="A1819" s="6">
        <v>44881</v>
      </c>
      <c r="B1819" s="7">
        <v>143439787</v>
      </c>
      <c r="C1819" s="3">
        <v>5540246175050</v>
      </c>
      <c r="D1819" s="6">
        <v>44887</v>
      </c>
      <c r="E1819" s="8">
        <v>557</v>
      </c>
      <c r="F1819" s="30" t="str">
        <f>VLOOKUP(Commandes[[#This Row],[Article Commande]],'Catégorie des articles'!A:D,4,0)</f>
        <v>CREMERIE</v>
      </c>
      <c r="G1819" s="38">
        <v>202211</v>
      </c>
      <c r="H1819" s="37" t="str">
        <f>Commandes[[#This Row],[Num CDE]]&amp;Commandes[[#This Row],[AnnéeMois]]</f>
        <v>143439787202211</v>
      </c>
      <c r="I1819" t="str">
        <f>Commandes[[#This Row],[AnnéeMois]]&amp;Commandes[[#This Row],[Famille de Produit]]</f>
        <v>202211CREMERIE</v>
      </c>
      <c r="J1819" s="38">
        <v>202211</v>
      </c>
    </row>
    <row r="1820" spans="1:10" ht="12" customHeight="1" x14ac:dyDescent="0.25">
      <c r="A1820" s="9">
        <v>44881</v>
      </c>
      <c r="B1820" s="10">
        <v>143439789</v>
      </c>
      <c r="C1820" s="3">
        <v>5540246185562</v>
      </c>
      <c r="D1820" s="9">
        <v>44887</v>
      </c>
      <c r="E1820" s="11">
        <v>70</v>
      </c>
      <c r="F1820" s="30" t="str">
        <f>VLOOKUP(Commandes[[#This Row],[Article Commande]],'Catégorie des articles'!A:D,4,0)</f>
        <v>CREMERIE</v>
      </c>
      <c r="G1820" s="38">
        <v>202211</v>
      </c>
      <c r="H1820" s="37" t="str">
        <f>Commandes[[#This Row],[Num CDE]]&amp;Commandes[[#This Row],[AnnéeMois]]</f>
        <v>143439789202211</v>
      </c>
      <c r="I1820" t="str">
        <f>Commandes[[#This Row],[AnnéeMois]]&amp;Commandes[[#This Row],[Famille de Produit]]</f>
        <v>202211CREMERIE</v>
      </c>
      <c r="J1820" s="38">
        <v>202211</v>
      </c>
    </row>
    <row r="1821" spans="1:10" ht="12" customHeight="1" x14ac:dyDescent="0.25">
      <c r="A1821" s="6">
        <v>44882</v>
      </c>
      <c r="B1821" s="7">
        <v>143439803</v>
      </c>
      <c r="C1821" s="3">
        <v>5540246176699</v>
      </c>
      <c r="D1821" s="6">
        <v>44886</v>
      </c>
      <c r="E1821" s="8">
        <v>8352</v>
      </c>
      <c r="F1821" s="30" t="str">
        <f>VLOOKUP(Commandes[[#This Row],[Article Commande]],'Catégorie des articles'!A:D,4,0)</f>
        <v>CREMERIE</v>
      </c>
      <c r="G1821" s="38">
        <v>202211</v>
      </c>
      <c r="H1821" s="37" t="str">
        <f>Commandes[[#This Row],[Num CDE]]&amp;Commandes[[#This Row],[AnnéeMois]]</f>
        <v>143439803202211</v>
      </c>
      <c r="I1821" t="str">
        <f>Commandes[[#This Row],[AnnéeMois]]&amp;Commandes[[#This Row],[Famille de Produit]]</f>
        <v>202211CREMERIE</v>
      </c>
      <c r="J1821" s="38">
        <v>202211</v>
      </c>
    </row>
    <row r="1822" spans="1:10" ht="12" customHeight="1" x14ac:dyDescent="0.25">
      <c r="A1822" s="6">
        <v>44882</v>
      </c>
      <c r="B1822" s="7">
        <v>143439803</v>
      </c>
      <c r="C1822" s="3">
        <v>5540246192102</v>
      </c>
      <c r="D1822" s="6">
        <v>44886</v>
      </c>
      <c r="E1822" s="8">
        <v>2005</v>
      </c>
      <c r="F1822" s="30" t="str">
        <f>VLOOKUP(Commandes[[#This Row],[Article Commande]],'Catégorie des articles'!A:D,4,0)</f>
        <v>CREMERIE</v>
      </c>
      <c r="G1822" s="38">
        <v>202211</v>
      </c>
      <c r="H1822" s="37" t="str">
        <f>Commandes[[#This Row],[Num CDE]]&amp;Commandes[[#This Row],[AnnéeMois]]</f>
        <v>143439803202211</v>
      </c>
      <c r="I1822" t="str">
        <f>Commandes[[#This Row],[AnnéeMois]]&amp;Commandes[[#This Row],[Famille de Produit]]</f>
        <v>202211CREMERIE</v>
      </c>
      <c r="J1822" s="38">
        <v>202211</v>
      </c>
    </row>
    <row r="1823" spans="1:10" ht="12" customHeight="1" x14ac:dyDescent="0.25">
      <c r="A1823" s="6">
        <v>44882</v>
      </c>
      <c r="B1823" s="7">
        <v>143439805</v>
      </c>
      <c r="C1823" s="3">
        <v>5540246171933</v>
      </c>
      <c r="D1823" s="6">
        <v>44886</v>
      </c>
      <c r="E1823" s="8">
        <v>1114</v>
      </c>
      <c r="F1823" s="30" t="str">
        <f>VLOOKUP(Commandes[[#This Row],[Article Commande]],'Catégorie des articles'!A:D,4,0)</f>
        <v>CREMERIE</v>
      </c>
      <c r="G1823" s="38">
        <v>202211</v>
      </c>
      <c r="H1823" s="37" t="str">
        <f>Commandes[[#This Row],[Num CDE]]&amp;Commandes[[#This Row],[AnnéeMois]]</f>
        <v>143439805202211</v>
      </c>
      <c r="I1823" t="str">
        <f>Commandes[[#This Row],[AnnéeMois]]&amp;Commandes[[#This Row],[Famille de Produit]]</f>
        <v>202211CREMERIE</v>
      </c>
      <c r="J1823" s="38">
        <v>202211</v>
      </c>
    </row>
    <row r="1824" spans="1:10" ht="12" customHeight="1" x14ac:dyDescent="0.25">
      <c r="A1824" s="9">
        <v>44882</v>
      </c>
      <c r="B1824" s="10">
        <v>143439805</v>
      </c>
      <c r="C1824" s="3">
        <v>5540246176294</v>
      </c>
      <c r="D1824" s="9">
        <v>44886</v>
      </c>
      <c r="E1824" s="11">
        <v>1485</v>
      </c>
      <c r="F1824" s="30" t="str">
        <f>VLOOKUP(Commandes[[#This Row],[Article Commande]],'Catégorie des articles'!A:D,4,0)</f>
        <v>CREMERIE</v>
      </c>
      <c r="G1824" s="38">
        <v>202211</v>
      </c>
      <c r="H1824" s="37" t="str">
        <f>Commandes[[#This Row],[Num CDE]]&amp;Commandes[[#This Row],[AnnéeMois]]</f>
        <v>143439805202211</v>
      </c>
      <c r="I1824" t="str">
        <f>Commandes[[#This Row],[AnnéeMois]]&amp;Commandes[[#This Row],[Famille de Produit]]</f>
        <v>202211CREMERIE</v>
      </c>
      <c r="J1824" s="38">
        <v>202211</v>
      </c>
    </row>
    <row r="1825" spans="1:10" ht="12" customHeight="1" x14ac:dyDescent="0.25">
      <c r="A1825" s="6">
        <v>44882</v>
      </c>
      <c r="B1825" s="7">
        <v>143439805</v>
      </c>
      <c r="C1825" s="3">
        <v>5540246176295</v>
      </c>
      <c r="D1825" s="6">
        <v>44886</v>
      </c>
      <c r="E1825" s="8">
        <v>8909</v>
      </c>
      <c r="F1825" s="30" t="str">
        <f>VLOOKUP(Commandes[[#This Row],[Article Commande]],'Catégorie des articles'!A:D,4,0)</f>
        <v>CREMERIE</v>
      </c>
      <c r="G1825" s="38">
        <v>202211</v>
      </c>
      <c r="H1825" s="37" t="str">
        <f>Commandes[[#This Row],[Num CDE]]&amp;Commandes[[#This Row],[AnnéeMois]]</f>
        <v>143439805202211</v>
      </c>
      <c r="I1825" t="str">
        <f>Commandes[[#This Row],[AnnéeMois]]&amp;Commandes[[#This Row],[Famille de Produit]]</f>
        <v>202211CREMERIE</v>
      </c>
      <c r="J1825" s="38">
        <v>202211</v>
      </c>
    </row>
    <row r="1826" spans="1:10" ht="12" customHeight="1" x14ac:dyDescent="0.25">
      <c r="A1826" s="6">
        <v>44882</v>
      </c>
      <c r="B1826" s="7">
        <v>143439805</v>
      </c>
      <c r="C1826" s="3">
        <v>5540246187987</v>
      </c>
      <c r="D1826" s="6">
        <v>44886</v>
      </c>
      <c r="E1826" s="8">
        <v>3341</v>
      </c>
      <c r="F1826" s="30" t="str">
        <f>VLOOKUP(Commandes[[#This Row],[Article Commande]],'Catégorie des articles'!A:D,4,0)</f>
        <v>CREMERIE</v>
      </c>
      <c r="G1826" s="38">
        <v>202211</v>
      </c>
      <c r="H1826" s="37" t="str">
        <f>Commandes[[#This Row],[Num CDE]]&amp;Commandes[[#This Row],[AnnéeMois]]</f>
        <v>143439805202211</v>
      </c>
      <c r="I1826" t="str">
        <f>Commandes[[#This Row],[AnnéeMois]]&amp;Commandes[[#This Row],[Famille de Produit]]</f>
        <v>202211CREMERIE</v>
      </c>
      <c r="J1826" s="38">
        <v>202211</v>
      </c>
    </row>
    <row r="1827" spans="1:10" ht="12" customHeight="1" x14ac:dyDescent="0.25">
      <c r="A1827" s="9">
        <v>44882</v>
      </c>
      <c r="B1827" s="10">
        <v>143439806</v>
      </c>
      <c r="C1827" s="3">
        <v>5540246191598</v>
      </c>
      <c r="D1827" s="9">
        <v>44887</v>
      </c>
      <c r="E1827" s="11">
        <v>1601</v>
      </c>
      <c r="F1827" s="30" t="str">
        <f>VLOOKUP(Commandes[[#This Row],[Article Commande]],'Catégorie des articles'!A:D,4,0)</f>
        <v>CREMERIE</v>
      </c>
      <c r="G1827" s="38">
        <v>202211</v>
      </c>
      <c r="H1827" s="37" t="str">
        <f>Commandes[[#This Row],[Num CDE]]&amp;Commandes[[#This Row],[AnnéeMois]]</f>
        <v>143439806202211</v>
      </c>
      <c r="I1827" t="str">
        <f>Commandes[[#This Row],[AnnéeMois]]&amp;Commandes[[#This Row],[Famille de Produit]]</f>
        <v>202211CREMERIE</v>
      </c>
      <c r="J1827" s="38">
        <v>202211</v>
      </c>
    </row>
    <row r="1828" spans="1:10" ht="12" customHeight="1" x14ac:dyDescent="0.25">
      <c r="A1828" s="9">
        <v>44882</v>
      </c>
      <c r="B1828" s="10">
        <v>143439825</v>
      </c>
      <c r="C1828" s="3">
        <v>5540246194632</v>
      </c>
      <c r="D1828" s="9">
        <v>44886</v>
      </c>
      <c r="E1828" s="11">
        <v>251</v>
      </c>
      <c r="F1828" s="30" t="str">
        <f>VLOOKUP(Commandes[[#This Row],[Article Commande]],'Catégorie des articles'!A:D,4,0)</f>
        <v>BOULANGERIE</v>
      </c>
      <c r="G1828" s="38">
        <v>202211</v>
      </c>
      <c r="H1828" s="37" t="str">
        <f>Commandes[[#This Row],[Num CDE]]&amp;Commandes[[#This Row],[AnnéeMois]]</f>
        <v>143439825202211</v>
      </c>
      <c r="I1828" t="str">
        <f>Commandes[[#This Row],[AnnéeMois]]&amp;Commandes[[#This Row],[Famille de Produit]]</f>
        <v>202211BOULANGERIE</v>
      </c>
      <c r="J1828" s="38">
        <v>202211</v>
      </c>
    </row>
    <row r="1829" spans="1:10" ht="12" customHeight="1" x14ac:dyDescent="0.25">
      <c r="A1829" s="6">
        <v>44882</v>
      </c>
      <c r="B1829" s="7">
        <v>143439825</v>
      </c>
      <c r="C1829" s="3">
        <v>5540246195250</v>
      </c>
      <c r="D1829" s="6">
        <v>44886</v>
      </c>
      <c r="E1829" s="8">
        <v>65</v>
      </c>
      <c r="F1829" s="30" t="str">
        <f>VLOOKUP(Commandes[[#This Row],[Article Commande]],'Catégorie des articles'!A:D,4,0)</f>
        <v>BOULANGERIE</v>
      </c>
      <c r="G1829" s="38">
        <v>202211</v>
      </c>
      <c r="H1829" s="37" t="str">
        <f>Commandes[[#This Row],[Num CDE]]&amp;Commandes[[#This Row],[AnnéeMois]]</f>
        <v>143439825202211</v>
      </c>
      <c r="I1829" t="str">
        <f>Commandes[[#This Row],[AnnéeMois]]&amp;Commandes[[#This Row],[Famille de Produit]]</f>
        <v>202211BOULANGERIE</v>
      </c>
      <c r="J1829" s="38">
        <v>202211</v>
      </c>
    </row>
    <row r="1830" spans="1:10" ht="12" customHeight="1" x14ac:dyDescent="0.25">
      <c r="A1830" s="9">
        <v>44882</v>
      </c>
      <c r="B1830" s="10">
        <v>143439825</v>
      </c>
      <c r="C1830" s="3">
        <v>5540246196046</v>
      </c>
      <c r="D1830" s="9">
        <v>44886</v>
      </c>
      <c r="E1830" s="11">
        <v>61</v>
      </c>
      <c r="F1830" s="30" t="str">
        <f>VLOOKUP(Commandes[[#This Row],[Article Commande]],'Catégorie des articles'!A:D,4,0)</f>
        <v>BOULANGERIE</v>
      </c>
      <c r="G1830" s="38">
        <v>202211</v>
      </c>
      <c r="H1830" s="37" t="str">
        <f>Commandes[[#This Row],[Num CDE]]&amp;Commandes[[#This Row],[AnnéeMois]]</f>
        <v>143439825202211</v>
      </c>
      <c r="I1830" t="str">
        <f>Commandes[[#This Row],[AnnéeMois]]&amp;Commandes[[#This Row],[Famille de Produit]]</f>
        <v>202211BOULANGERIE</v>
      </c>
      <c r="J1830" s="38">
        <v>202211</v>
      </c>
    </row>
    <row r="1831" spans="1:10" ht="12" customHeight="1" x14ac:dyDescent="0.25">
      <c r="A1831" s="6">
        <v>44882</v>
      </c>
      <c r="B1831" s="7">
        <v>143439827</v>
      </c>
      <c r="C1831" s="3">
        <v>5540246194632</v>
      </c>
      <c r="D1831" s="6">
        <v>44893</v>
      </c>
      <c r="E1831" s="8">
        <v>919</v>
      </c>
      <c r="F1831" s="30" t="str">
        <f>VLOOKUP(Commandes[[#This Row],[Article Commande]],'Catégorie des articles'!A:D,4,0)</f>
        <v>BOULANGERIE</v>
      </c>
      <c r="G1831" s="38">
        <v>202211</v>
      </c>
      <c r="H1831" s="37" t="str">
        <f>Commandes[[#This Row],[Num CDE]]&amp;Commandes[[#This Row],[AnnéeMois]]</f>
        <v>143439827202211</v>
      </c>
      <c r="I1831" t="str">
        <f>Commandes[[#This Row],[AnnéeMois]]&amp;Commandes[[#This Row],[Famille de Produit]]</f>
        <v>202211BOULANGERIE</v>
      </c>
      <c r="J1831" s="38">
        <v>202211</v>
      </c>
    </row>
    <row r="1832" spans="1:10" ht="12" customHeight="1" x14ac:dyDescent="0.25">
      <c r="A1832" s="9">
        <v>44882</v>
      </c>
      <c r="B1832" s="10">
        <v>143439827</v>
      </c>
      <c r="C1832" s="3">
        <v>5540246196046</v>
      </c>
      <c r="D1832" s="9">
        <v>44893</v>
      </c>
      <c r="E1832" s="11">
        <v>251</v>
      </c>
      <c r="F1832" s="30" t="str">
        <f>VLOOKUP(Commandes[[#This Row],[Article Commande]],'Catégorie des articles'!A:D,4,0)</f>
        <v>BOULANGERIE</v>
      </c>
      <c r="G1832" s="38">
        <v>202211</v>
      </c>
      <c r="H1832" s="37" t="str">
        <f>Commandes[[#This Row],[Num CDE]]&amp;Commandes[[#This Row],[AnnéeMois]]</f>
        <v>143439827202211</v>
      </c>
      <c r="I1832" t="str">
        <f>Commandes[[#This Row],[AnnéeMois]]&amp;Commandes[[#This Row],[Famille de Produit]]</f>
        <v>202211BOULANGERIE</v>
      </c>
      <c r="J1832" s="38">
        <v>202211</v>
      </c>
    </row>
    <row r="1833" spans="1:10" ht="12" customHeight="1" x14ac:dyDescent="0.25">
      <c r="A1833" s="9">
        <v>44882</v>
      </c>
      <c r="B1833" s="10">
        <v>143439828</v>
      </c>
      <c r="C1833" s="3">
        <v>5540246194632</v>
      </c>
      <c r="D1833" s="9">
        <v>44895</v>
      </c>
      <c r="E1833" s="11">
        <v>1003</v>
      </c>
      <c r="F1833" s="30" t="str">
        <f>VLOOKUP(Commandes[[#This Row],[Article Commande]],'Catégorie des articles'!A:D,4,0)</f>
        <v>BOULANGERIE</v>
      </c>
      <c r="G1833" s="38">
        <v>202211</v>
      </c>
      <c r="H1833" s="37" t="str">
        <f>Commandes[[#This Row],[Num CDE]]&amp;Commandes[[#This Row],[AnnéeMois]]</f>
        <v>143439828202211</v>
      </c>
      <c r="I1833" t="str">
        <f>Commandes[[#This Row],[AnnéeMois]]&amp;Commandes[[#This Row],[Famille de Produit]]</f>
        <v>202211BOULANGERIE</v>
      </c>
      <c r="J1833" s="38">
        <v>202211</v>
      </c>
    </row>
    <row r="1834" spans="1:10" ht="12" customHeight="1" x14ac:dyDescent="0.25">
      <c r="A1834" s="9">
        <v>44885</v>
      </c>
      <c r="B1834" s="10">
        <v>143449857</v>
      </c>
      <c r="C1834" s="3">
        <v>5540246172978</v>
      </c>
      <c r="D1834" s="9">
        <v>44887</v>
      </c>
      <c r="E1834" s="11">
        <v>836</v>
      </c>
      <c r="F1834" s="30" t="str">
        <f>VLOOKUP(Commandes[[#This Row],[Article Commande]],'Catégorie des articles'!A:D,4,0)</f>
        <v>CREMERIE</v>
      </c>
      <c r="G1834" s="38">
        <v>202211</v>
      </c>
      <c r="H1834" s="37" t="str">
        <f>Commandes[[#This Row],[Num CDE]]&amp;Commandes[[#This Row],[AnnéeMois]]</f>
        <v>143449857202211</v>
      </c>
      <c r="I1834" t="str">
        <f>Commandes[[#This Row],[AnnéeMois]]&amp;Commandes[[#This Row],[Famille de Produit]]</f>
        <v>202211CREMERIE</v>
      </c>
      <c r="J1834" s="38">
        <v>202211</v>
      </c>
    </row>
    <row r="1835" spans="1:10" ht="12" customHeight="1" x14ac:dyDescent="0.25">
      <c r="A1835" s="6">
        <v>44885</v>
      </c>
      <c r="B1835" s="7">
        <v>143449860</v>
      </c>
      <c r="C1835" s="3">
        <v>5540246176294</v>
      </c>
      <c r="D1835" s="6">
        <v>44887</v>
      </c>
      <c r="E1835" s="8">
        <v>743</v>
      </c>
      <c r="F1835" s="30" t="str">
        <f>VLOOKUP(Commandes[[#This Row],[Article Commande]],'Catégorie des articles'!A:D,4,0)</f>
        <v>CREMERIE</v>
      </c>
      <c r="G1835" s="38">
        <v>202211</v>
      </c>
      <c r="H1835" s="37" t="str">
        <f>Commandes[[#This Row],[Num CDE]]&amp;Commandes[[#This Row],[AnnéeMois]]</f>
        <v>143449860202211</v>
      </c>
      <c r="I1835" t="str">
        <f>Commandes[[#This Row],[AnnéeMois]]&amp;Commandes[[#This Row],[Famille de Produit]]</f>
        <v>202211CREMERIE</v>
      </c>
      <c r="J1835" s="38">
        <v>202211</v>
      </c>
    </row>
    <row r="1836" spans="1:10" ht="12" customHeight="1" x14ac:dyDescent="0.25">
      <c r="A1836" s="9">
        <v>44885</v>
      </c>
      <c r="B1836" s="10">
        <v>143449860</v>
      </c>
      <c r="C1836" s="3">
        <v>5540246176295</v>
      </c>
      <c r="D1836" s="9">
        <v>44887</v>
      </c>
      <c r="E1836" s="11">
        <v>4455</v>
      </c>
      <c r="F1836" s="30" t="str">
        <f>VLOOKUP(Commandes[[#This Row],[Article Commande]],'Catégorie des articles'!A:D,4,0)</f>
        <v>CREMERIE</v>
      </c>
      <c r="G1836" s="38">
        <v>202211</v>
      </c>
      <c r="H1836" s="37" t="str">
        <f>Commandes[[#This Row],[Num CDE]]&amp;Commandes[[#This Row],[AnnéeMois]]</f>
        <v>143449860202211</v>
      </c>
      <c r="I1836" t="str">
        <f>Commandes[[#This Row],[AnnéeMois]]&amp;Commandes[[#This Row],[Famille de Produit]]</f>
        <v>202211CREMERIE</v>
      </c>
      <c r="J1836" s="38">
        <v>202211</v>
      </c>
    </row>
    <row r="1837" spans="1:10" ht="12" customHeight="1" x14ac:dyDescent="0.25">
      <c r="A1837" s="9">
        <v>44885</v>
      </c>
      <c r="B1837" s="10">
        <v>143449860</v>
      </c>
      <c r="C1837" s="3">
        <v>5540246188200</v>
      </c>
      <c r="D1837" s="9">
        <v>44887</v>
      </c>
      <c r="E1837" s="11">
        <v>1485</v>
      </c>
      <c r="F1837" s="30" t="str">
        <f>VLOOKUP(Commandes[[#This Row],[Article Commande]],'Catégorie des articles'!A:D,4,0)</f>
        <v>CREMERIE</v>
      </c>
      <c r="G1837" s="38">
        <v>202211</v>
      </c>
      <c r="H1837" s="37" t="str">
        <f>Commandes[[#This Row],[Num CDE]]&amp;Commandes[[#This Row],[AnnéeMois]]</f>
        <v>143449860202211</v>
      </c>
      <c r="I1837" t="str">
        <f>Commandes[[#This Row],[AnnéeMois]]&amp;Commandes[[#This Row],[Famille de Produit]]</f>
        <v>202211CREMERIE</v>
      </c>
      <c r="J1837" s="38">
        <v>202211</v>
      </c>
    </row>
    <row r="1838" spans="1:10" ht="12" customHeight="1" x14ac:dyDescent="0.25">
      <c r="A1838" s="6">
        <v>44885</v>
      </c>
      <c r="B1838" s="7">
        <v>143449862</v>
      </c>
      <c r="C1838" s="3">
        <v>5540246172978</v>
      </c>
      <c r="D1838" s="6">
        <v>44886</v>
      </c>
      <c r="E1838" s="8">
        <v>3341</v>
      </c>
      <c r="F1838" s="30" t="str">
        <f>VLOOKUP(Commandes[[#This Row],[Article Commande]],'Catégorie des articles'!A:D,4,0)</f>
        <v>CREMERIE</v>
      </c>
      <c r="G1838" s="38">
        <v>202211</v>
      </c>
      <c r="H1838" s="37" t="str">
        <f>Commandes[[#This Row],[Num CDE]]&amp;Commandes[[#This Row],[AnnéeMois]]</f>
        <v>143449862202211</v>
      </c>
      <c r="I1838" t="str">
        <f>Commandes[[#This Row],[AnnéeMois]]&amp;Commandes[[#This Row],[Famille de Produit]]</f>
        <v>202211CREMERIE</v>
      </c>
      <c r="J1838" s="38">
        <v>202211</v>
      </c>
    </row>
    <row r="1839" spans="1:10" ht="12" customHeight="1" x14ac:dyDescent="0.25">
      <c r="A1839" s="9">
        <v>44885</v>
      </c>
      <c r="B1839" s="10">
        <v>143449875</v>
      </c>
      <c r="C1839" s="3">
        <v>5540246170256</v>
      </c>
      <c r="D1839" s="9">
        <v>44922</v>
      </c>
      <c r="E1839" s="11">
        <v>3174</v>
      </c>
      <c r="F1839" s="30" t="str">
        <f>VLOOKUP(Commandes[[#This Row],[Article Commande]],'Catégorie des articles'!A:D,4,0)</f>
        <v>BOULANGERIE</v>
      </c>
      <c r="G1839" s="38">
        <v>202211</v>
      </c>
      <c r="H1839" s="37" t="str">
        <f>Commandes[[#This Row],[Num CDE]]&amp;Commandes[[#This Row],[AnnéeMois]]</f>
        <v>143449875202211</v>
      </c>
      <c r="I1839" t="str">
        <f>Commandes[[#This Row],[AnnéeMois]]&amp;Commandes[[#This Row],[Famille de Produit]]</f>
        <v>202211BOULANGERIE</v>
      </c>
      <c r="J1839" s="38">
        <v>202211</v>
      </c>
    </row>
    <row r="1840" spans="1:10" ht="12" customHeight="1" x14ac:dyDescent="0.25">
      <c r="A1840" s="6">
        <v>44885</v>
      </c>
      <c r="B1840" s="7">
        <v>143449875</v>
      </c>
      <c r="C1840" s="3">
        <v>5540246171888</v>
      </c>
      <c r="D1840" s="6">
        <v>44922</v>
      </c>
      <c r="E1840" s="8">
        <v>520</v>
      </c>
      <c r="F1840" s="30" t="str">
        <f>VLOOKUP(Commandes[[#This Row],[Article Commande]],'Catégorie des articles'!A:D,4,0)</f>
        <v>BOULANGERIE</v>
      </c>
      <c r="G1840" s="38">
        <v>202211</v>
      </c>
      <c r="H1840" s="37" t="str">
        <f>Commandes[[#This Row],[Num CDE]]&amp;Commandes[[#This Row],[AnnéeMois]]</f>
        <v>143449875202211</v>
      </c>
      <c r="I1840" t="str">
        <f>Commandes[[#This Row],[AnnéeMois]]&amp;Commandes[[#This Row],[Famille de Produit]]</f>
        <v>202211BOULANGERIE</v>
      </c>
      <c r="J1840" s="38">
        <v>202211</v>
      </c>
    </row>
    <row r="1841" spans="1:10" ht="12" customHeight="1" x14ac:dyDescent="0.25">
      <c r="A1841" s="9">
        <v>44885</v>
      </c>
      <c r="B1841" s="10">
        <v>143449876</v>
      </c>
      <c r="C1841" s="3">
        <v>5540246170256</v>
      </c>
      <c r="D1841" s="9">
        <v>44929</v>
      </c>
      <c r="E1841" s="11">
        <v>3174</v>
      </c>
      <c r="F1841" s="30" t="str">
        <f>VLOOKUP(Commandes[[#This Row],[Article Commande]],'Catégorie des articles'!A:D,4,0)</f>
        <v>BOULANGERIE</v>
      </c>
      <c r="G1841" s="38">
        <v>202211</v>
      </c>
      <c r="H1841" s="37" t="str">
        <f>Commandes[[#This Row],[Num CDE]]&amp;Commandes[[#This Row],[AnnéeMois]]</f>
        <v>143449876202211</v>
      </c>
      <c r="I1841" t="str">
        <f>Commandes[[#This Row],[AnnéeMois]]&amp;Commandes[[#This Row],[Famille de Produit]]</f>
        <v>202211BOULANGERIE</v>
      </c>
      <c r="J1841" s="38">
        <v>202211</v>
      </c>
    </row>
    <row r="1842" spans="1:10" ht="12" customHeight="1" x14ac:dyDescent="0.25">
      <c r="A1842" s="6">
        <v>44885</v>
      </c>
      <c r="B1842" s="7">
        <v>143449876</v>
      </c>
      <c r="C1842" s="3">
        <v>5540246171888</v>
      </c>
      <c r="D1842" s="6">
        <v>44929</v>
      </c>
      <c r="E1842" s="8">
        <v>520</v>
      </c>
      <c r="F1842" s="30" t="str">
        <f>VLOOKUP(Commandes[[#This Row],[Article Commande]],'Catégorie des articles'!A:D,4,0)</f>
        <v>BOULANGERIE</v>
      </c>
      <c r="G1842" s="38">
        <v>202211</v>
      </c>
      <c r="H1842" s="37" t="str">
        <f>Commandes[[#This Row],[Num CDE]]&amp;Commandes[[#This Row],[AnnéeMois]]</f>
        <v>143449876202211</v>
      </c>
      <c r="I1842" t="str">
        <f>Commandes[[#This Row],[AnnéeMois]]&amp;Commandes[[#This Row],[Famille de Produit]]</f>
        <v>202211BOULANGERIE</v>
      </c>
      <c r="J1842" s="38">
        <v>202211</v>
      </c>
    </row>
    <row r="1843" spans="1:10" ht="12" customHeight="1" x14ac:dyDescent="0.25">
      <c r="A1843" s="9">
        <v>44885</v>
      </c>
      <c r="B1843" s="10">
        <v>143449877</v>
      </c>
      <c r="C1843" s="3">
        <v>5540246170256</v>
      </c>
      <c r="D1843" s="9">
        <v>44936</v>
      </c>
      <c r="E1843" s="11">
        <v>3174</v>
      </c>
      <c r="F1843" s="30" t="str">
        <f>VLOOKUP(Commandes[[#This Row],[Article Commande]],'Catégorie des articles'!A:D,4,0)</f>
        <v>BOULANGERIE</v>
      </c>
      <c r="G1843" s="38">
        <v>202211</v>
      </c>
      <c r="H1843" s="37" t="str">
        <f>Commandes[[#This Row],[Num CDE]]&amp;Commandes[[#This Row],[AnnéeMois]]</f>
        <v>143449877202211</v>
      </c>
      <c r="I1843" t="str">
        <f>Commandes[[#This Row],[AnnéeMois]]&amp;Commandes[[#This Row],[Famille de Produit]]</f>
        <v>202211BOULANGERIE</v>
      </c>
      <c r="J1843" s="38">
        <v>202211</v>
      </c>
    </row>
    <row r="1844" spans="1:10" ht="12" customHeight="1" x14ac:dyDescent="0.25">
      <c r="A1844" s="6">
        <v>44885</v>
      </c>
      <c r="B1844" s="7">
        <v>143449877</v>
      </c>
      <c r="C1844" s="3">
        <v>5540246171888</v>
      </c>
      <c r="D1844" s="6">
        <v>44936</v>
      </c>
      <c r="E1844" s="8">
        <v>520</v>
      </c>
      <c r="F1844" s="30" t="str">
        <f>VLOOKUP(Commandes[[#This Row],[Article Commande]],'Catégorie des articles'!A:D,4,0)</f>
        <v>BOULANGERIE</v>
      </c>
      <c r="G1844" s="38">
        <v>202211</v>
      </c>
      <c r="H1844" s="37" t="str">
        <f>Commandes[[#This Row],[Num CDE]]&amp;Commandes[[#This Row],[AnnéeMois]]</f>
        <v>143449877202211</v>
      </c>
      <c r="I1844" t="str">
        <f>Commandes[[#This Row],[AnnéeMois]]&amp;Commandes[[#This Row],[Famille de Produit]]</f>
        <v>202211BOULANGERIE</v>
      </c>
      <c r="J1844" s="38">
        <v>202211</v>
      </c>
    </row>
    <row r="1845" spans="1:10" ht="12" customHeight="1" x14ac:dyDescent="0.25">
      <c r="A1845" s="9">
        <v>44885</v>
      </c>
      <c r="B1845" s="10">
        <v>143449891</v>
      </c>
      <c r="C1845" s="3">
        <v>5540246181016</v>
      </c>
      <c r="D1845" s="9">
        <v>44892</v>
      </c>
      <c r="E1845" s="11">
        <v>10691</v>
      </c>
      <c r="F1845" s="30" t="str">
        <f>VLOOKUP(Commandes[[#This Row],[Article Commande]],'Catégorie des articles'!A:D,4,0)</f>
        <v>VOLAILLE</v>
      </c>
      <c r="G1845" s="38">
        <v>202211</v>
      </c>
      <c r="H1845" s="37" t="str">
        <f>Commandes[[#This Row],[Num CDE]]&amp;Commandes[[#This Row],[AnnéeMois]]</f>
        <v>143449891202211</v>
      </c>
      <c r="I1845" t="str">
        <f>Commandes[[#This Row],[AnnéeMois]]&amp;Commandes[[#This Row],[Famille de Produit]]</f>
        <v>202211VOLAILLE</v>
      </c>
      <c r="J1845" s="38">
        <v>202211</v>
      </c>
    </row>
    <row r="1846" spans="1:10" ht="12" customHeight="1" x14ac:dyDescent="0.25">
      <c r="A1846" s="9">
        <v>44886</v>
      </c>
      <c r="B1846" s="10">
        <v>143449917</v>
      </c>
      <c r="C1846" s="3">
        <v>5540246183130</v>
      </c>
      <c r="D1846" s="9">
        <v>44900</v>
      </c>
      <c r="E1846" s="11">
        <v>4511</v>
      </c>
      <c r="F1846" s="30" t="str">
        <f>VLOOKUP(Commandes[[#This Row],[Article Commande]],'Catégorie des articles'!A:D,4,0)</f>
        <v>MIX LEGUMES</v>
      </c>
      <c r="G1846" s="38">
        <v>202211</v>
      </c>
      <c r="H1846" s="37" t="str">
        <f>Commandes[[#This Row],[Num CDE]]&amp;Commandes[[#This Row],[AnnéeMois]]</f>
        <v>143449917202211</v>
      </c>
      <c r="I1846" t="str">
        <f>Commandes[[#This Row],[AnnéeMois]]&amp;Commandes[[#This Row],[Famille de Produit]]</f>
        <v>202211MIX LEGUMES</v>
      </c>
      <c r="J1846" s="38">
        <v>202211</v>
      </c>
    </row>
    <row r="1847" spans="1:10" ht="12" customHeight="1" x14ac:dyDescent="0.25">
      <c r="A1847" s="6">
        <v>44886</v>
      </c>
      <c r="B1847" s="7">
        <v>143449917</v>
      </c>
      <c r="C1847" s="3">
        <v>5540246183537</v>
      </c>
      <c r="D1847" s="6">
        <v>44900</v>
      </c>
      <c r="E1847" s="8">
        <v>961</v>
      </c>
      <c r="F1847" s="30" t="str">
        <f>VLOOKUP(Commandes[[#This Row],[Article Commande]],'Catégorie des articles'!A:D,4,0)</f>
        <v>MIX LEGUMES</v>
      </c>
      <c r="G1847" s="38">
        <v>202211</v>
      </c>
      <c r="H1847" s="37" t="str">
        <f>Commandes[[#This Row],[Num CDE]]&amp;Commandes[[#This Row],[AnnéeMois]]</f>
        <v>143449917202211</v>
      </c>
      <c r="I1847" t="str">
        <f>Commandes[[#This Row],[AnnéeMois]]&amp;Commandes[[#This Row],[Famille de Produit]]</f>
        <v>202211MIX LEGUMES</v>
      </c>
      <c r="J1847" s="38">
        <v>202211</v>
      </c>
    </row>
    <row r="1848" spans="1:10" ht="12" customHeight="1" x14ac:dyDescent="0.25">
      <c r="A1848" s="9">
        <v>44886</v>
      </c>
      <c r="B1848" s="10">
        <v>143449919</v>
      </c>
      <c r="C1848" s="3">
        <v>5540246172539</v>
      </c>
      <c r="D1848" s="9">
        <v>44889</v>
      </c>
      <c r="E1848" s="11">
        <v>24</v>
      </c>
      <c r="F1848" s="30" t="str">
        <f>VLOOKUP(Commandes[[#This Row],[Article Commande]],'Catégorie des articles'!A:D,4,0)</f>
        <v>CREMERIE</v>
      </c>
      <c r="G1848" s="38">
        <v>202211</v>
      </c>
      <c r="H1848" s="37" t="str">
        <f>Commandes[[#This Row],[Num CDE]]&amp;Commandes[[#This Row],[AnnéeMois]]</f>
        <v>143449919202211</v>
      </c>
      <c r="I1848" t="str">
        <f>Commandes[[#This Row],[AnnéeMois]]&amp;Commandes[[#This Row],[Famille de Produit]]</f>
        <v>202211CREMERIE</v>
      </c>
      <c r="J1848" s="38">
        <v>202211</v>
      </c>
    </row>
    <row r="1849" spans="1:10" ht="12" customHeight="1" x14ac:dyDescent="0.25">
      <c r="A1849" s="6">
        <v>44886</v>
      </c>
      <c r="B1849" s="7">
        <v>143449919</v>
      </c>
      <c r="C1849" s="3">
        <v>5540246172669</v>
      </c>
      <c r="D1849" s="6">
        <v>44889</v>
      </c>
      <c r="E1849" s="8">
        <v>140</v>
      </c>
      <c r="F1849" s="30" t="str">
        <f>VLOOKUP(Commandes[[#This Row],[Article Commande]],'Catégorie des articles'!A:D,4,0)</f>
        <v>CREMERIE</v>
      </c>
      <c r="G1849" s="38">
        <v>202211</v>
      </c>
      <c r="H1849" s="37" t="str">
        <f>Commandes[[#This Row],[Num CDE]]&amp;Commandes[[#This Row],[AnnéeMois]]</f>
        <v>143449919202211</v>
      </c>
      <c r="I1849" t="str">
        <f>Commandes[[#This Row],[AnnéeMois]]&amp;Commandes[[#This Row],[Famille de Produit]]</f>
        <v>202211CREMERIE</v>
      </c>
      <c r="J1849" s="38">
        <v>202211</v>
      </c>
    </row>
    <row r="1850" spans="1:10" ht="12" customHeight="1" x14ac:dyDescent="0.25">
      <c r="A1850" s="9">
        <v>44886</v>
      </c>
      <c r="B1850" s="10">
        <v>143449919</v>
      </c>
      <c r="C1850" s="3">
        <v>5540246172978</v>
      </c>
      <c r="D1850" s="9">
        <v>44889</v>
      </c>
      <c r="E1850" s="11">
        <v>1671</v>
      </c>
      <c r="F1850" s="30" t="str">
        <f>VLOOKUP(Commandes[[#This Row],[Article Commande]],'Catégorie des articles'!A:D,4,0)</f>
        <v>CREMERIE</v>
      </c>
      <c r="G1850" s="38">
        <v>202211</v>
      </c>
      <c r="H1850" s="37" t="str">
        <f>Commandes[[#This Row],[Num CDE]]&amp;Commandes[[#This Row],[AnnéeMois]]</f>
        <v>143449919202211</v>
      </c>
      <c r="I1850" t="str">
        <f>Commandes[[#This Row],[AnnéeMois]]&amp;Commandes[[#This Row],[Famille de Produit]]</f>
        <v>202211CREMERIE</v>
      </c>
      <c r="J1850" s="38">
        <v>202211</v>
      </c>
    </row>
    <row r="1851" spans="1:10" ht="12" customHeight="1" x14ac:dyDescent="0.25">
      <c r="A1851" s="6">
        <v>44886</v>
      </c>
      <c r="B1851" s="7">
        <v>143449919</v>
      </c>
      <c r="C1851" s="3">
        <v>5540246174174</v>
      </c>
      <c r="D1851" s="6">
        <v>44889</v>
      </c>
      <c r="E1851" s="8">
        <v>696</v>
      </c>
      <c r="F1851" s="30" t="str">
        <f>VLOOKUP(Commandes[[#This Row],[Article Commande]],'Catégorie des articles'!A:D,4,0)</f>
        <v>CREMERIE</v>
      </c>
      <c r="G1851" s="38">
        <v>202211</v>
      </c>
      <c r="H1851" s="37" t="str">
        <f>Commandes[[#This Row],[Num CDE]]&amp;Commandes[[#This Row],[AnnéeMois]]</f>
        <v>143449919202211</v>
      </c>
      <c r="I1851" t="str">
        <f>Commandes[[#This Row],[AnnéeMois]]&amp;Commandes[[#This Row],[Famille de Produit]]</f>
        <v>202211CREMERIE</v>
      </c>
      <c r="J1851" s="38">
        <v>202211</v>
      </c>
    </row>
    <row r="1852" spans="1:10" ht="12" customHeight="1" x14ac:dyDescent="0.25">
      <c r="A1852" s="6">
        <v>44886</v>
      </c>
      <c r="B1852" s="7">
        <v>143449919</v>
      </c>
      <c r="C1852" s="3">
        <v>5540246176699</v>
      </c>
      <c r="D1852" s="6">
        <v>44889</v>
      </c>
      <c r="E1852" s="8">
        <v>4176</v>
      </c>
      <c r="F1852" s="30" t="str">
        <f>VLOOKUP(Commandes[[#This Row],[Article Commande]],'Catégorie des articles'!A:D,4,0)</f>
        <v>CREMERIE</v>
      </c>
      <c r="G1852" s="38">
        <v>202211</v>
      </c>
      <c r="H1852" s="37" t="str">
        <f>Commandes[[#This Row],[Num CDE]]&amp;Commandes[[#This Row],[AnnéeMois]]</f>
        <v>143449919202211</v>
      </c>
      <c r="I1852" t="str">
        <f>Commandes[[#This Row],[AnnéeMois]]&amp;Commandes[[#This Row],[Famille de Produit]]</f>
        <v>202211CREMERIE</v>
      </c>
      <c r="J1852" s="38">
        <v>202211</v>
      </c>
    </row>
    <row r="1853" spans="1:10" ht="12" customHeight="1" x14ac:dyDescent="0.25">
      <c r="A1853" s="9">
        <v>44886</v>
      </c>
      <c r="B1853" s="10">
        <v>143449919</v>
      </c>
      <c r="C1853" s="3">
        <v>5540246188175</v>
      </c>
      <c r="D1853" s="9">
        <v>44889</v>
      </c>
      <c r="E1853" s="11">
        <v>116</v>
      </c>
      <c r="F1853" s="30" t="str">
        <f>VLOOKUP(Commandes[[#This Row],[Article Commande]],'Catégorie des articles'!A:D,4,0)</f>
        <v>CREMERIE</v>
      </c>
      <c r="G1853" s="38">
        <v>202211</v>
      </c>
      <c r="H1853" s="37" t="str">
        <f>Commandes[[#This Row],[Num CDE]]&amp;Commandes[[#This Row],[AnnéeMois]]</f>
        <v>143449919202211</v>
      </c>
      <c r="I1853" t="str">
        <f>Commandes[[#This Row],[AnnéeMois]]&amp;Commandes[[#This Row],[Famille de Produit]]</f>
        <v>202211CREMERIE</v>
      </c>
      <c r="J1853" s="38">
        <v>202211</v>
      </c>
    </row>
    <row r="1854" spans="1:10" ht="12" customHeight="1" x14ac:dyDescent="0.25">
      <c r="A1854" s="9">
        <v>44886</v>
      </c>
      <c r="B1854" s="10">
        <v>143449919</v>
      </c>
      <c r="C1854" s="3">
        <v>5540246191594</v>
      </c>
      <c r="D1854" s="9">
        <v>44889</v>
      </c>
      <c r="E1854" s="11">
        <v>1504</v>
      </c>
      <c r="F1854" s="30" t="str">
        <f>VLOOKUP(Commandes[[#This Row],[Article Commande]],'Catégorie des articles'!A:D,4,0)</f>
        <v>CREMERIE</v>
      </c>
      <c r="G1854" s="38">
        <v>202211</v>
      </c>
      <c r="H1854" s="37" t="str">
        <f>Commandes[[#This Row],[Num CDE]]&amp;Commandes[[#This Row],[AnnéeMois]]</f>
        <v>143449919202211</v>
      </c>
      <c r="I1854" t="str">
        <f>Commandes[[#This Row],[AnnéeMois]]&amp;Commandes[[#This Row],[Famille de Produit]]</f>
        <v>202211CREMERIE</v>
      </c>
      <c r="J1854" s="38">
        <v>202211</v>
      </c>
    </row>
    <row r="1855" spans="1:10" ht="12" customHeight="1" x14ac:dyDescent="0.25">
      <c r="A1855" s="6">
        <v>44886</v>
      </c>
      <c r="B1855" s="7">
        <v>143449919</v>
      </c>
      <c r="C1855" s="3">
        <v>5540246191598</v>
      </c>
      <c r="D1855" s="6">
        <v>44889</v>
      </c>
      <c r="E1855" s="8">
        <v>1601</v>
      </c>
      <c r="F1855" s="30" t="str">
        <f>VLOOKUP(Commandes[[#This Row],[Article Commande]],'Catégorie des articles'!A:D,4,0)</f>
        <v>CREMERIE</v>
      </c>
      <c r="G1855" s="38">
        <v>202211</v>
      </c>
      <c r="H1855" s="37" t="str">
        <f>Commandes[[#This Row],[Num CDE]]&amp;Commandes[[#This Row],[AnnéeMois]]</f>
        <v>143449919202211</v>
      </c>
      <c r="I1855" t="str">
        <f>Commandes[[#This Row],[AnnéeMois]]&amp;Commandes[[#This Row],[Famille de Produit]]</f>
        <v>202211CREMERIE</v>
      </c>
      <c r="J1855" s="38">
        <v>202211</v>
      </c>
    </row>
    <row r="1856" spans="1:10" ht="12" customHeight="1" x14ac:dyDescent="0.25">
      <c r="A1856" s="6">
        <v>44886</v>
      </c>
      <c r="B1856" s="7">
        <v>143449922</v>
      </c>
      <c r="C1856" s="3">
        <v>5540246176294</v>
      </c>
      <c r="D1856" s="6">
        <v>44889</v>
      </c>
      <c r="E1856" s="8">
        <v>743</v>
      </c>
      <c r="F1856" s="30" t="str">
        <f>VLOOKUP(Commandes[[#This Row],[Article Commande]],'Catégorie des articles'!A:D,4,0)</f>
        <v>CREMERIE</v>
      </c>
      <c r="G1856" s="38">
        <v>202211</v>
      </c>
      <c r="H1856" s="37" t="str">
        <f>Commandes[[#This Row],[Num CDE]]&amp;Commandes[[#This Row],[AnnéeMois]]</f>
        <v>143449922202211</v>
      </c>
      <c r="I1856" t="str">
        <f>Commandes[[#This Row],[AnnéeMois]]&amp;Commandes[[#This Row],[Famille de Produit]]</f>
        <v>202211CREMERIE</v>
      </c>
      <c r="J1856" s="38">
        <v>202211</v>
      </c>
    </row>
    <row r="1857" spans="1:10" ht="12" customHeight="1" x14ac:dyDescent="0.25">
      <c r="A1857" s="6">
        <v>44886</v>
      </c>
      <c r="B1857" s="7">
        <v>143449922</v>
      </c>
      <c r="C1857" s="3">
        <v>5540246187987</v>
      </c>
      <c r="D1857" s="6">
        <v>44889</v>
      </c>
      <c r="E1857" s="8">
        <v>2228</v>
      </c>
      <c r="F1857" s="30" t="str">
        <f>VLOOKUP(Commandes[[#This Row],[Article Commande]],'Catégorie des articles'!A:D,4,0)</f>
        <v>CREMERIE</v>
      </c>
      <c r="G1857" s="38">
        <v>202211</v>
      </c>
      <c r="H1857" s="37" t="str">
        <f>Commandes[[#This Row],[Num CDE]]&amp;Commandes[[#This Row],[AnnéeMois]]</f>
        <v>143449922202211</v>
      </c>
      <c r="I1857" t="str">
        <f>Commandes[[#This Row],[AnnéeMois]]&amp;Commandes[[#This Row],[Famille de Produit]]</f>
        <v>202211CREMERIE</v>
      </c>
      <c r="J1857" s="38">
        <v>202211</v>
      </c>
    </row>
    <row r="1858" spans="1:10" ht="12" customHeight="1" x14ac:dyDescent="0.25">
      <c r="A1858" s="9">
        <v>44886</v>
      </c>
      <c r="B1858" s="10">
        <v>143449922</v>
      </c>
      <c r="C1858" s="3">
        <v>5540246188200</v>
      </c>
      <c r="D1858" s="9">
        <v>44889</v>
      </c>
      <c r="E1858" s="11">
        <v>1485</v>
      </c>
      <c r="F1858" s="30" t="str">
        <f>VLOOKUP(Commandes[[#This Row],[Article Commande]],'Catégorie des articles'!A:D,4,0)</f>
        <v>CREMERIE</v>
      </c>
      <c r="G1858" s="38">
        <v>202211</v>
      </c>
      <c r="H1858" s="37" t="str">
        <f>Commandes[[#This Row],[Num CDE]]&amp;Commandes[[#This Row],[AnnéeMois]]</f>
        <v>143449922202211</v>
      </c>
      <c r="I1858" t="str">
        <f>Commandes[[#This Row],[AnnéeMois]]&amp;Commandes[[#This Row],[Famille de Produit]]</f>
        <v>202211CREMERIE</v>
      </c>
      <c r="J1858" s="38">
        <v>202211</v>
      </c>
    </row>
    <row r="1859" spans="1:10" ht="12" customHeight="1" x14ac:dyDescent="0.25">
      <c r="A1859" s="6">
        <v>44886</v>
      </c>
      <c r="B1859" s="7">
        <v>143449928</v>
      </c>
      <c r="C1859" s="3">
        <v>5540246174095</v>
      </c>
      <c r="D1859" s="6">
        <v>44895</v>
      </c>
      <c r="E1859" s="8">
        <v>70</v>
      </c>
      <c r="F1859" s="30" t="str">
        <f>VLOOKUP(Commandes[[#This Row],[Article Commande]],'Catégorie des articles'!A:D,4,0)</f>
        <v>CREMERIE</v>
      </c>
      <c r="G1859" s="38">
        <v>202211</v>
      </c>
      <c r="H1859" s="37" t="str">
        <f>Commandes[[#This Row],[Num CDE]]&amp;Commandes[[#This Row],[AnnéeMois]]</f>
        <v>143449928202211</v>
      </c>
      <c r="I1859" t="str">
        <f>Commandes[[#This Row],[AnnéeMois]]&amp;Commandes[[#This Row],[Famille de Produit]]</f>
        <v>202211CREMERIE</v>
      </c>
      <c r="J1859" s="38">
        <v>202211</v>
      </c>
    </row>
    <row r="1860" spans="1:10" ht="12" customHeight="1" x14ac:dyDescent="0.25">
      <c r="A1860" s="9">
        <v>44886</v>
      </c>
      <c r="B1860" s="10">
        <v>143449928</v>
      </c>
      <c r="C1860" s="3">
        <v>5540246175049</v>
      </c>
      <c r="D1860" s="9">
        <v>44895</v>
      </c>
      <c r="E1860" s="11">
        <v>557</v>
      </c>
      <c r="F1860" s="30" t="str">
        <f>VLOOKUP(Commandes[[#This Row],[Article Commande]],'Catégorie des articles'!A:D,4,0)</f>
        <v>CREMERIE</v>
      </c>
      <c r="G1860" s="38">
        <v>202211</v>
      </c>
      <c r="H1860" s="37" t="str">
        <f>Commandes[[#This Row],[Num CDE]]&amp;Commandes[[#This Row],[AnnéeMois]]</f>
        <v>143449928202211</v>
      </c>
      <c r="I1860" t="str">
        <f>Commandes[[#This Row],[AnnéeMois]]&amp;Commandes[[#This Row],[Famille de Produit]]</f>
        <v>202211CREMERIE</v>
      </c>
      <c r="J1860" s="38">
        <v>202211</v>
      </c>
    </row>
    <row r="1861" spans="1:10" ht="12" customHeight="1" x14ac:dyDescent="0.25">
      <c r="A1861" s="6">
        <v>44886</v>
      </c>
      <c r="B1861" s="7">
        <v>143449928</v>
      </c>
      <c r="C1861" s="3">
        <v>5540246175050</v>
      </c>
      <c r="D1861" s="6">
        <v>44895</v>
      </c>
      <c r="E1861" s="8">
        <v>418</v>
      </c>
      <c r="F1861" s="30" t="str">
        <f>VLOOKUP(Commandes[[#This Row],[Article Commande]],'Catégorie des articles'!A:D,4,0)</f>
        <v>CREMERIE</v>
      </c>
      <c r="G1861" s="38">
        <v>202211</v>
      </c>
      <c r="H1861" s="37" t="str">
        <f>Commandes[[#This Row],[Num CDE]]&amp;Commandes[[#This Row],[AnnéeMois]]</f>
        <v>143449928202211</v>
      </c>
      <c r="I1861" t="str">
        <f>Commandes[[#This Row],[AnnéeMois]]&amp;Commandes[[#This Row],[Famille de Produit]]</f>
        <v>202211CREMERIE</v>
      </c>
      <c r="J1861" s="38">
        <v>202211</v>
      </c>
    </row>
    <row r="1862" spans="1:10" ht="12" customHeight="1" x14ac:dyDescent="0.25">
      <c r="A1862" s="9">
        <v>44886</v>
      </c>
      <c r="B1862" s="10">
        <v>143449928</v>
      </c>
      <c r="C1862" s="3">
        <v>5540246190743</v>
      </c>
      <c r="D1862" s="9">
        <v>44895</v>
      </c>
      <c r="E1862" s="11">
        <v>279</v>
      </c>
      <c r="F1862" s="30" t="str">
        <f>VLOOKUP(Commandes[[#This Row],[Article Commande]],'Catégorie des articles'!A:D,4,0)</f>
        <v>CREMERIE</v>
      </c>
      <c r="G1862" s="38">
        <v>202211</v>
      </c>
      <c r="H1862" s="37" t="str">
        <f>Commandes[[#This Row],[Num CDE]]&amp;Commandes[[#This Row],[AnnéeMois]]</f>
        <v>143449928202211</v>
      </c>
      <c r="I1862" t="str">
        <f>Commandes[[#This Row],[AnnéeMois]]&amp;Commandes[[#This Row],[Famille de Produit]]</f>
        <v>202211CREMERIE</v>
      </c>
      <c r="J1862" s="38">
        <v>202211</v>
      </c>
    </row>
    <row r="1863" spans="1:10" ht="12" customHeight="1" x14ac:dyDescent="0.25">
      <c r="A1863" s="6">
        <v>44886</v>
      </c>
      <c r="B1863" s="7">
        <v>143449929</v>
      </c>
      <c r="C1863" s="3">
        <v>5540246196148</v>
      </c>
      <c r="D1863" s="6">
        <v>44915</v>
      </c>
      <c r="E1863" s="8">
        <v>975</v>
      </c>
      <c r="F1863" s="30" t="str">
        <f>VLOOKUP(Commandes[[#This Row],[Article Commande]],'Catégorie des articles'!A:D,4,0)</f>
        <v>EMBALLAGES</v>
      </c>
      <c r="G1863" s="38">
        <v>202211</v>
      </c>
      <c r="H1863" s="37" t="str">
        <f>Commandes[[#This Row],[Num CDE]]&amp;Commandes[[#This Row],[AnnéeMois]]</f>
        <v>143449929202211</v>
      </c>
      <c r="I1863" t="str">
        <f>Commandes[[#This Row],[AnnéeMois]]&amp;Commandes[[#This Row],[Famille de Produit]]</f>
        <v>202211EMBALLAGES</v>
      </c>
      <c r="J1863" s="38">
        <v>202211</v>
      </c>
    </row>
    <row r="1864" spans="1:10" ht="12" customHeight="1" x14ac:dyDescent="0.25">
      <c r="A1864" s="9">
        <v>44886</v>
      </c>
      <c r="B1864" s="10">
        <v>143449946</v>
      </c>
      <c r="C1864" s="3">
        <v>5540246185429</v>
      </c>
      <c r="D1864" s="9">
        <v>44895</v>
      </c>
      <c r="E1864" s="11">
        <v>140</v>
      </c>
      <c r="F1864" s="30" t="str">
        <f>VLOOKUP(Commandes[[#This Row],[Article Commande]],'Catégorie des articles'!A:D,4,0)</f>
        <v>CREMERIE</v>
      </c>
      <c r="G1864" s="38">
        <v>202211</v>
      </c>
      <c r="H1864" s="37" t="str">
        <f>Commandes[[#This Row],[Num CDE]]&amp;Commandes[[#This Row],[AnnéeMois]]</f>
        <v>143449946202211</v>
      </c>
      <c r="I1864" t="str">
        <f>Commandes[[#This Row],[AnnéeMois]]&amp;Commandes[[#This Row],[Famille de Produit]]</f>
        <v>202211CREMERIE</v>
      </c>
      <c r="J1864" s="38">
        <v>202211</v>
      </c>
    </row>
    <row r="1865" spans="1:10" ht="12" customHeight="1" x14ac:dyDescent="0.25">
      <c r="A1865" s="6">
        <v>44886</v>
      </c>
      <c r="B1865" s="7">
        <v>143449946</v>
      </c>
      <c r="C1865" s="3">
        <v>5540246185562</v>
      </c>
      <c r="D1865" s="6">
        <v>44895</v>
      </c>
      <c r="E1865" s="8">
        <v>140</v>
      </c>
      <c r="F1865" s="30" t="str">
        <f>VLOOKUP(Commandes[[#This Row],[Article Commande]],'Catégorie des articles'!A:D,4,0)</f>
        <v>CREMERIE</v>
      </c>
      <c r="G1865" s="38">
        <v>202211</v>
      </c>
      <c r="H1865" s="37" t="str">
        <f>Commandes[[#This Row],[Num CDE]]&amp;Commandes[[#This Row],[AnnéeMois]]</f>
        <v>143449946202211</v>
      </c>
      <c r="I1865" t="str">
        <f>Commandes[[#This Row],[AnnéeMois]]&amp;Commandes[[#This Row],[Famille de Produit]]</f>
        <v>202211CREMERIE</v>
      </c>
      <c r="J1865" s="38">
        <v>202211</v>
      </c>
    </row>
    <row r="1866" spans="1:10" ht="12" customHeight="1" x14ac:dyDescent="0.25">
      <c r="A1866" s="9">
        <v>44886</v>
      </c>
      <c r="B1866" s="10">
        <v>143449946</v>
      </c>
      <c r="C1866" s="3">
        <v>5540246186325</v>
      </c>
      <c r="D1866" s="9">
        <v>44895</v>
      </c>
      <c r="E1866" s="11">
        <v>140</v>
      </c>
      <c r="F1866" s="30" t="str">
        <f>VLOOKUP(Commandes[[#This Row],[Article Commande]],'Catégorie des articles'!A:D,4,0)</f>
        <v>CREMERIE</v>
      </c>
      <c r="G1866" s="38">
        <v>202211</v>
      </c>
      <c r="H1866" s="37" t="str">
        <f>Commandes[[#This Row],[Num CDE]]&amp;Commandes[[#This Row],[AnnéeMois]]</f>
        <v>143449946202211</v>
      </c>
      <c r="I1866" t="str">
        <f>Commandes[[#This Row],[AnnéeMois]]&amp;Commandes[[#This Row],[Famille de Produit]]</f>
        <v>202211CREMERIE</v>
      </c>
      <c r="J1866" s="38">
        <v>202211</v>
      </c>
    </row>
    <row r="1867" spans="1:10" ht="12" customHeight="1" x14ac:dyDescent="0.25">
      <c r="A1867" s="6">
        <v>44886</v>
      </c>
      <c r="B1867" s="7">
        <v>143449947</v>
      </c>
      <c r="C1867" s="3">
        <v>5540246194632</v>
      </c>
      <c r="D1867" s="6">
        <v>44900</v>
      </c>
      <c r="E1867" s="8">
        <v>919</v>
      </c>
      <c r="F1867" s="30" t="str">
        <f>VLOOKUP(Commandes[[#This Row],[Article Commande]],'Catégorie des articles'!A:D,4,0)</f>
        <v>BOULANGERIE</v>
      </c>
      <c r="G1867" s="38">
        <v>202211</v>
      </c>
      <c r="H1867" s="37" t="str">
        <f>Commandes[[#This Row],[Num CDE]]&amp;Commandes[[#This Row],[AnnéeMois]]</f>
        <v>143449947202211</v>
      </c>
      <c r="I1867" t="str">
        <f>Commandes[[#This Row],[AnnéeMois]]&amp;Commandes[[#This Row],[Famille de Produit]]</f>
        <v>202211BOULANGERIE</v>
      </c>
      <c r="J1867" s="38">
        <v>202211</v>
      </c>
    </row>
    <row r="1868" spans="1:10" ht="12" customHeight="1" x14ac:dyDescent="0.25">
      <c r="A1868" s="9">
        <v>44886</v>
      </c>
      <c r="B1868" s="10">
        <v>143449947</v>
      </c>
      <c r="C1868" s="3">
        <v>5540246195250</v>
      </c>
      <c r="D1868" s="9">
        <v>44900</v>
      </c>
      <c r="E1868" s="11">
        <v>251</v>
      </c>
      <c r="F1868" s="30" t="str">
        <f>VLOOKUP(Commandes[[#This Row],[Article Commande]],'Catégorie des articles'!A:D,4,0)</f>
        <v>BOULANGERIE</v>
      </c>
      <c r="G1868" s="38">
        <v>202211</v>
      </c>
      <c r="H1868" s="37" t="str">
        <f>Commandes[[#This Row],[Num CDE]]&amp;Commandes[[#This Row],[AnnéeMois]]</f>
        <v>143449947202211</v>
      </c>
      <c r="I1868" t="str">
        <f>Commandes[[#This Row],[AnnéeMois]]&amp;Commandes[[#This Row],[Famille de Produit]]</f>
        <v>202211BOULANGERIE</v>
      </c>
      <c r="J1868" s="38">
        <v>202211</v>
      </c>
    </row>
    <row r="1869" spans="1:10" ht="12" customHeight="1" x14ac:dyDescent="0.25">
      <c r="A1869" s="6">
        <v>44886</v>
      </c>
      <c r="B1869" s="7">
        <v>143449947</v>
      </c>
      <c r="C1869" s="3">
        <v>5540246196046</v>
      </c>
      <c r="D1869" s="6">
        <v>44900</v>
      </c>
      <c r="E1869" s="8">
        <v>168</v>
      </c>
      <c r="F1869" s="30" t="str">
        <f>VLOOKUP(Commandes[[#This Row],[Article Commande]],'Catégorie des articles'!A:D,4,0)</f>
        <v>BOULANGERIE</v>
      </c>
      <c r="G1869" s="38">
        <v>202211</v>
      </c>
      <c r="H1869" s="37" t="str">
        <f>Commandes[[#This Row],[Num CDE]]&amp;Commandes[[#This Row],[AnnéeMois]]</f>
        <v>143449947202211</v>
      </c>
      <c r="I1869" t="str">
        <f>Commandes[[#This Row],[AnnéeMois]]&amp;Commandes[[#This Row],[Famille de Produit]]</f>
        <v>202211BOULANGERIE</v>
      </c>
      <c r="J1869" s="38">
        <v>202211</v>
      </c>
    </row>
    <row r="1870" spans="1:10" ht="12" customHeight="1" x14ac:dyDescent="0.25">
      <c r="A1870" s="9">
        <v>44886</v>
      </c>
      <c r="B1870" s="10">
        <v>143449948</v>
      </c>
      <c r="C1870" s="3">
        <v>5540246194632</v>
      </c>
      <c r="D1870" s="9">
        <v>44903</v>
      </c>
      <c r="E1870" s="11">
        <v>2256</v>
      </c>
      <c r="F1870" s="30" t="str">
        <f>VLOOKUP(Commandes[[#This Row],[Article Commande]],'Catégorie des articles'!A:D,4,0)</f>
        <v>BOULANGERIE</v>
      </c>
      <c r="G1870" s="38">
        <v>202211</v>
      </c>
      <c r="H1870" s="37" t="str">
        <f>Commandes[[#This Row],[Num CDE]]&amp;Commandes[[#This Row],[AnnéeMois]]</f>
        <v>143449948202211</v>
      </c>
      <c r="I1870" t="str">
        <f>Commandes[[#This Row],[AnnéeMois]]&amp;Commandes[[#This Row],[Famille de Produit]]</f>
        <v>202211BOULANGERIE</v>
      </c>
      <c r="J1870" s="38">
        <v>202211</v>
      </c>
    </row>
    <row r="1871" spans="1:10" ht="12" customHeight="1" x14ac:dyDescent="0.25">
      <c r="A1871" s="9">
        <v>44886</v>
      </c>
      <c r="B1871" s="10">
        <v>143449949</v>
      </c>
      <c r="C1871" s="3">
        <v>5540246194632</v>
      </c>
      <c r="D1871" s="9">
        <v>44907</v>
      </c>
      <c r="E1871" s="11">
        <v>836</v>
      </c>
      <c r="F1871" s="30" t="str">
        <f>VLOOKUP(Commandes[[#This Row],[Article Commande]],'Catégorie des articles'!A:D,4,0)</f>
        <v>BOULANGERIE</v>
      </c>
      <c r="G1871" s="38">
        <v>202211</v>
      </c>
      <c r="H1871" s="37" t="str">
        <f>Commandes[[#This Row],[Num CDE]]&amp;Commandes[[#This Row],[AnnéeMois]]</f>
        <v>143449949202211</v>
      </c>
      <c r="I1871" t="str">
        <f>Commandes[[#This Row],[AnnéeMois]]&amp;Commandes[[#This Row],[Famille de Produit]]</f>
        <v>202211BOULANGERIE</v>
      </c>
      <c r="J1871" s="38">
        <v>202211</v>
      </c>
    </row>
    <row r="1872" spans="1:10" ht="12" customHeight="1" x14ac:dyDescent="0.25">
      <c r="A1872" s="9">
        <v>44886</v>
      </c>
      <c r="B1872" s="10">
        <v>143449951</v>
      </c>
      <c r="C1872" s="3">
        <v>5540246194632</v>
      </c>
      <c r="D1872" s="9">
        <v>44910</v>
      </c>
      <c r="E1872" s="11">
        <v>2172</v>
      </c>
      <c r="F1872" s="30" t="str">
        <f>VLOOKUP(Commandes[[#This Row],[Article Commande]],'Catégorie des articles'!A:D,4,0)</f>
        <v>BOULANGERIE</v>
      </c>
      <c r="G1872" s="38">
        <v>202211</v>
      </c>
      <c r="H1872" s="37" t="str">
        <f>Commandes[[#This Row],[Num CDE]]&amp;Commandes[[#This Row],[AnnéeMois]]</f>
        <v>143449951202211</v>
      </c>
      <c r="I1872" t="str">
        <f>Commandes[[#This Row],[AnnéeMois]]&amp;Commandes[[#This Row],[Famille de Produit]]</f>
        <v>202211BOULANGERIE</v>
      </c>
      <c r="J1872" s="38">
        <v>202211</v>
      </c>
    </row>
    <row r="1873" spans="1:10" ht="12" customHeight="1" x14ac:dyDescent="0.25">
      <c r="A1873" s="9">
        <v>44886</v>
      </c>
      <c r="B1873" s="10">
        <v>143449952</v>
      </c>
      <c r="C1873" s="3">
        <v>5540246194632</v>
      </c>
      <c r="D1873" s="9">
        <v>44914</v>
      </c>
      <c r="E1873" s="11">
        <v>1921</v>
      </c>
      <c r="F1873" s="30" t="str">
        <f>VLOOKUP(Commandes[[#This Row],[Article Commande]],'Catégorie des articles'!A:D,4,0)</f>
        <v>BOULANGERIE</v>
      </c>
      <c r="G1873" s="38">
        <v>202211</v>
      </c>
      <c r="H1873" s="37" t="str">
        <f>Commandes[[#This Row],[Num CDE]]&amp;Commandes[[#This Row],[AnnéeMois]]</f>
        <v>143449952202211</v>
      </c>
      <c r="I1873" t="str">
        <f>Commandes[[#This Row],[AnnéeMois]]&amp;Commandes[[#This Row],[Famille de Produit]]</f>
        <v>202211BOULANGERIE</v>
      </c>
      <c r="J1873" s="38">
        <v>202211</v>
      </c>
    </row>
    <row r="1874" spans="1:10" ht="12" customHeight="1" x14ac:dyDescent="0.25">
      <c r="A1874" s="6">
        <v>44886</v>
      </c>
      <c r="B1874" s="7">
        <v>143449953</v>
      </c>
      <c r="C1874" s="3">
        <v>5540246194632</v>
      </c>
      <c r="D1874" s="6">
        <v>44922</v>
      </c>
      <c r="E1874" s="8">
        <v>2757</v>
      </c>
      <c r="F1874" s="30" t="str">
        <f>VLOOKUP(Commandes[[#This Row],[Article Commande]],'Catégorie des articles'!A:D,4,0)</f>
        <v>BOULANGERIE</v>
      </c>
      <c r="G1874" s="38">
        <v>202211</v>
      </c>
      <c r="H1874" s="37" t="str">
        <f>Commandes[[#This Row],[Num CDE]]&amp;Commandes[[#This Row],[AnnéeMois]]</f>
        <v>143449953202211</v>
      </c>
      <c r="I1874" t="str">
        <f>Commandes[[#This Row],[AnnéeMois]]&amp;Commandes[[#This Row],[Famille de Produit]]</f>
        <v>202211BOULANGERIE</v>
      </c>
      <c r="J1874" s="38">
        <v>202211</v>
      </c>
    </row>
    <row r="1875" spans="1:10" ht="12" customHeight="1" x14ac:dyDescent="0.25">
      <c r="A1875" s="6">
        <v>44887</v>
      </c>
      <c r="B1875" s="7">
        <v>143449961</v>
      </c>
      <c r="C1875" s="3">
        <v>5540246192907</v>
      </c>
      <c r="D1875" s="6">
        <v>44930</v>
      </c>
      <c r="E1875" s="8">
        <v>3341</v>
      </c>
      <c r="F1875" s="30" t="str">
        <f>VLOOKUP(Commandes[[#This Row],[Article Commande]],'Catégorie des articles'!A:D,4,0)</f>
        <v>VOLAILLE</v>
      </c>
      <c r="G1875" s="38">
        <v>202211</v>
      </c>
      <c r="H1875" s="37" t="str">
        <f>Commandes[[#This Row],[Num CDE]]&amp;Commandes[[#This Row],[AnnéeMois]]</f>
        <v>143449961202211</v>
      </c>
      <c r="I1875" t="str">
        <f>Commandes[[#This Row],[AnnéeMois]]&amp;Commandes[[#This Row],[Famille de Produit]]</f>
        <v>202211VOLAILLE</v>
      </c>
      <c r="J1875" s="38">
        <v>202211</v>
      </c>
    </row>
    <row r="1876" spans="1:10" ht="12" customHeight="1" x14ac:dyDescent="0.25">
      <c r="A1876" s="9">
        <v>44887</v>
      </c>
      <c r="B1876" s="10">
        <v>143449962</v>
      </c>
      <c r="C1876" s="3">
        <v>5540246192907</v>
      </c>
      <c r="D1876" s="9">
        <v>44952</v>
      </c>
      <c r="E1876" s="11">
        <v>11136</v>
      </c>
      <c r="F1876" s="30" t="str">
        <f>VLOOKUP(Commandes[[#This Row],[Article Commande]],'Catégorie des articles'!A:D,4,0)</f>
        <v>VOLAILLE</v>
      </c>
      <c r="G1876" s="38">
        <v>202211</v>
      </c>
      <c r="H1876" s="37" t="str">
        <f>Commandes[[#This Row],[Num CDE]]&amp;Commandes[[#This Row],[AnnéeMois]]</f>
        <v>143449962202211</v>
      </c>
      <c r="I1876" t="str">
        <f>Commandes[[#This Row],[AnnéeMois]]&amp;Commandes[[#This Row],[Famille de Produit]]</f>
        <v>202211VOLAILLE</v>
      </c>
      <c r="J1876" s="38">
        <v>202211</v>
      </c>
    </row>
    <row r="1877" spans="1:10" ht="12" customHeight="1" x14ac:dyDescent="0.25">
      <c r="A1877" s="9">
        <v>44887</v>
      </c>
      <c r="B1877" s="10">
        <v>143449966</v>
      </c>
      <c r="C1877" s="3">
        <v>5540246172978</v>
      </c>
      <c r="D1877" s="9">
        <v>44892</v>
      </c>
      <c r="E1877" s="11">
        <v>1671</v>
      </c>
      <c r="F1877" s="30" t="str">
        <f>VLOOKUP(Commandes[[#This Row],[Article Commande]],'Catégorie des articles'!A:D,4,0)</f>
        <v>CREMERIE</v>
      </c>
      <c r="G1877" s="38">
        <v>202211</v>
      </c>
      <c r="H1877" s="37" t="str">
        <f>Commandes[[#This Row],[Num CDE]]&amp;Commandes[[#This Row],[AnnéeMois]]</f>
        <v>143449966202211</v>
      </c>
      <c r="I1877" t="str">
        <f>Commandes[[#This Row],[AnnéeMois]]&amp;Commandes[[#This Row],[Famille de Produit]]</f>
        <v>202211CREMERIE</v>
      </c>
      <c r="J1877" s="38">
        <v>202211</v>
      </c>
    </row>
    <row r="1878" spans="1:10" ht="12" customHeight="1" x14ac:dyDescent="0.25">
      <c r="A1878" s="6">
        <v>44887</v>
      </c>
      <c r="B1878" s="7">
        <v>143449966</v>
      </c>
      <c r="C1878" s="3">
        <v>5540246176699</v>
      </c>
      <c r="D1878" s="6">
        <v>44892</v>
      </c>
      <c r="E1878" s="8">
        <v>4176</v>
      </c>
      <c r="F1878" s="30" t="str">
        <f>VLOOKUP(Commandes[[#This Row],[Article Commande]],'Catégorie des articles'!A:D,4,0)</f>
        <v>CREMERIE</v>
      </c>
      <c r="G1878" s="38">
        <v>202211</v>
      </c>
      <c r="H1878" s="37" t="str">
        <f>Commandes[[#This Row],[Num CDE]]&amp;Commandes[[#This Row],[AnnéeMois]]</f>
        <v>143449966202211</v>
      </c>
      <c r="I1878" t="str">
        <f>Commandes[[#This Row],[AnnéeMois]]&amp;Commandes[[#This Row],[Famille de Produit]]</f>
        <v>202211CREMERIE</v>
      </c>
      <c r="J1878" s="38">
        <v>202211</v>
      </c>
    </row>
    <row r="1879" spans="1:10" ht="12" customHeight="1" x14ac:dyDescent="0.25">
      <c r="A1879" s="6">
        <v>44887</v>
      </c>
      <c r="B1879" s="7">
        <v>143449966</v>
      </c>
      <c r="C1879" s="3">
        <v>5540246188175</v>
      </c>
      <c r="D1879" s="6">
        <v>44892</v>
      </c>
      <c r="E1879" s="8">
        <v>116</v>
      </c>
      <c r="F1879" s="30" t="str">
        <f>VLOOKUP(Commandes[[#This Row],[Article Commande]],'Catégorie des articles'!A:D,4,0)</f>
        <v>CREMERIE</v>
      </c>
      <c r="G1879" s="38">
        <v>202211</v>
      </c>
      <c r="H1879" s="37" t="str">
        <f>Commandes[[#This Row],[Num CDE]]&amp;Commandes[[#This Row],[AnnéeMois]]</f>
        <v>143449966202211</v>
      </c>
      <c r="I1879" t="str">
        <f>Commandes[[#This Row],[AnnéeMois]]&amp;Commandes[[#This Row],[Famille de Produit]]</f>
        <v>202211CREMERIE</v>
      </c>
      <c r="J1879" s="38">
        <v>202211</v>
      </c>
    </row>
    <row r="1880" spans="1:10" ht="12" customHeight="1" x14ac:dyDescent="0.25">
      <c r="A1880" s="9">
        <v>44887</v>
      </c>
      <c r="B1880" s="10">
        <v>143449967</v>
      </c>
      <c r="C1880" s="3">
        <v>5540246187987</v>
      </c>
      <c r="D1880" s="9">
        <v>44892</v>
      </c>
      <c r="E1880" s="11">
        <v>2228</v>
      </c>
      <c r="F1880" s="30" t="str">
        <f>VLOOKUP(Commandes[[#This Row],[Article Commande]],'Catégorie des articles'!A:D,4,0)</f>
        <v>CREMERIE</v>
      </c>
      <c r="G1880" s="38">
        <v>202211</v>
      </c>
      <c r="H1880" s="37" t="str">
        <f>Commandes[[#This Row],[Num CDE]]&amp;Commandes[[#This Row],[AnnéeMois]]</f>
        <v>143449967202211</v>
      </c>
      <c r="I1880" t="str">
        <f>Commandes[[#This Row],[AnnéeMois]]&amp;Commandes[[#This Row],[Famille de Produit]]</f>
        <v>202211CREMERIE</v>
      </c>
      <c r="J1880" s="38">
        <v>202211</v>
      </c>
    </row>
    <row r="1881" spans="1:10" ht="12" customHeight="1" x14ac:dyDescent="0.25">
      <c r="A1881" s="6">
        <v>44887</v>
      </c>
      <c r="B1881" s="7">
        <v>143449967</v>
      </c>
      <c r="C1881" s="3">
        <v>5540246188200</v>
      </c>
      <c r="D1881" s="6">
        <v>44892</v>
      </c>
      <c r="E1881" s="8">
        <v>1485</v>
      </c>
      <c r="F1881" s="30" t="str">
        <f>VLOOKUP(Commandes[[#This Row],[Article Commande]],'Catégorie des articles'!A:D,4,0)</f>
        <v>CREMERIE</v>
      </c>
      <c r="G1881" s="38">
        <v>202211</v>
      </c>
      <c r="H1881" s="37" t="str">
        <f>Commandes[[#This Row],[Num CDE]]&amp;Commandes[[#This Row],[AnnéeMois]]</f>
        <v>143449967202211</v>
      </c>
      <c r="I1881" t="str">
        <f>Commandes[[#This Row],[AnnéeMois]]&amp;Commandes[[#This Row],[Famille de Produit]]</f>
        <v>202211CREMERIE</v>
      </c>
      <c r="J1881" s="38">
        <v>202211</v>
      </c>
    </row>
    <row r="1882" spans="1:10" ht="12" customHeight="1" x14ac:dyDescent="0.25">
      <c r="A1882" s="6">
        <v>44887</v>
      </c>
      <c r="B1882" s="7">
        <v>143449971</v>
      </c>
      <c r="C1882" s="3">
        <v>5540246171759</v>
      </c>
      <c r="D1882" s="6">
        <v>44896</v>
      </c>
      <c r="E1882" s="8">
        <v>8352</v>
      </c>
      <c r="F1882" s="30" t="str">
        <f>VLOOKUP(Commandes[[#This Row],[Article Commande]],'Catégorie des articles'!A:D,4,0)</f>
        <v>MIX LEGUMES</v>
      </c>
      <c r="G1882" s="38">
        <v>202211</v>
      </c>
      <c r="H1882" s="37" t="str">
        <f>Commandes[[#This Row],[Num CDE]]&amp;Commandes[[#This Row],[AnnéeMois]]</f>
        <v>143449971202211</v>
      </c>
      <c r="I1882" t="str">
        <f>Commandes[[#This Row],[AnnéeMois]]&amp;Commandes[[#This Row],[Famille de Produit]]</f>
        <v>202211MIX LEGUMES</v>
      </c>
      <c r="J1882" s="38">
        <v>202211</v>
      </c>
    </row>
    <row r="1883" spans="1:10" ht="12" customHeight="1" x14ac:dyDescent="0.25">
      <c r="A1883" s="9">
        <v>44887</v>
      </c>
      <c r="B1883" s="10">
        <v>143449971</v>
      </c>
      <c r="C1883" s="3">
        <v>5540246192518</v>
      </c>
      <c r="D1883" s="9">
        <v>44896</v>
      </c>
      <c r="E1883" s="11">
        <v>26309</v>
      </c>
      <c r="F1883" s="30" t="str">
        <f>VLOOKUP(Commandes[[#This Row],[Article Commande]],'Catégorie des articles'!A:D,4,0)</f>
        <v>MIX LEGUMES</v>
      </c>
      <c r="G1883" s="38">
        <v>202211</v>
      </c>
      <c r="H1883" s="37" t="str">
        <f>Commandes[[#This Row],[Num CDE]]&amp;Commandes[[#This Row],[AnnéeMois]]</f>
        <v>143449971202211</v>
      </c>
      <c r="I1883" t="str">
        <f>Commandes[[#This Row],[AnnéeMois]]&amp;Commandes[[#This Row],[Famille de Produit]]</f>
        <v>202211MIX LEGUMES</v>
      </c>
      <c r="J1883" s="38">
        <v>202211</v>
      </c>
    </row>
    <row r="1884" spans="1:10" ht="12" customHeight="1" x14ac:dyDescent="0.25">
      <c r="A1884" s="6">
        <v>44887</v>
      </c>
      <c r="B1884" s="7">
        <v>143449974</v>
      </c>
      <c r="C1884" s="3">
        <v>5540246192148</v>
      </c>
      <c r="D1884" s="6">
        <v>44894</v>
      </c>
      <c r="E1884" s="8">
        <v>45936</v>
      </c>
      <c r="F1884" s="30" t="str">
        <f>VLOOKUP(Commandes[[#This Row],[Article Commande]],'Catégorie des articles'!A:D,4,0)</f>
        <v>MIX LEGUMES</v>
      </c>
      <c r="G1884" s="38">
        <v>202211</v>
      </c>
      <c r="H1884" s="37" t="str">
        <f>Commandes[[#This Row],[Num CDE]]&amp;Commandes[[#This Row],[AnnéeMois]]</f>
        <v>143449974202211</v>
      </c>
      <c r="I1884" t="str">
        <f>Commandes[[#This Row],[AnnéeMois]]&amp;Commandes[[#This Row],[Famille de Produit]]</f>
        <v>202211MIX LEGUMES</v>
      </c>
      <c r="J1884" s="38">
        <v>202211</v>
      </c>
    </row>
    <row r="1885" spans="1:10" ht="12" customHeight="1" x14ac:dyDescent="0.25">
      <c r="A1885" s="9">
        <v>44887</v>
      </c>
      <c r="B1885" s="10">
        <v>143449975</v>
      </c>
      <c r="C1885" s="3">
        <v>5540246192148</v>
      </c>
      <c r="D1885" s="9">
        <v>44901</v>
      </c>
      <c r="E1885" s="11">
        <v>45936</v>
      </c>
      <c r="F1885" s="30" t="str">
        <f>VLOOKUP(Commandes[[#This Row],[Article Commande]],'Catégorie des articles'!A:D,4,0)</f>
        <v>MIX LEGUMES</v>
      </c>
      <c r="G1885" s="38">
        <v>202211</v>
      </c>
      <c r="H1885" s="37" t="str">
        <f>Commandes[[#This Row],[Num CDE]]&amp;Commandes[[#This Row],[AnnéeMois]]</f>
        <v>143449975202211</v>
      </c>
      <c r="I1885" t="str">
        <f>Commandes[[#This Row],[AnnéeMois]]&amp;Commandes[[#This Row],[Famille de Produit]]</f>
        <v>202211MIX LEGUMES</v>
      </c>
      <c r="J1885" s="38">
        <v>202211</v>
      </c>
    </row>
    <row r="1886" spans="1:10" ht="12" customHeight="1" x14ac:dyDescent="0.25">
      <c r="A1886" s="9">
        <v>44887</v>
      </c>
      <c r="B1886" s="10">
        <v>143449977</v>
      </c>
      <c r="C1886" s="3">
        <v>5540246195943</v>
      </c>
      <c r="D1886" s="9">
        <v>44922</v>
      </c>
      <c r="E1886" s="11">
        <v>928</v>
      </c>
      <c r="F1886" s="30" t="str">
        <f>VLOOKUP(Commandes[[#This Row],[Article Commande]],'Catégorie des articles'!A:D,4,0)</f>
        <v>CREMERIE</v>
      </c>
      <c r="G1886" s="38">
        <v>202211</v>
      </c>
      <c r="H1886" s="37" t="str">
        <f>Commandes[[#This Row],[Num CDE]]&amp;Commandes[[#This Row],[AnnéeMois]]</f>
        <v>143449977202211</v>
      </c>
      <c r="I1886" t="str">
        <f>Commandes[[#This Row],[AnnéeMois]]&amp;Commandes[[#This Row],[Famille de Produit]]</f>
        <v>202211CREMERIE</v>
      </c>
      <c r="J1886" s="38">
        <v>202211</v>
      </c>
    </row>
    <row r="1887" spans="1:10" ht="12" customHeight="1" x14ac:dyDescent="0.25">
      <c r="A1887" s="6">
        <v>44887</v>
      </c>
      <c r="B1887" s="7">
        <v>143449977</v>
      </c>
      <c r="C1887" s="3">
        <v>5540246195944</v>
      </c>
      <c r="D1887" s="6">
        <v>44922</v>
      </c>
      <c r="E1887" s="8">
        <v>928</v>
      </c>
      <c r="F1887" s="30" t="str">
        <f>VLOOKUP(Commandes[[#This Row],[Article Commande]],'Catégorie des articles'!A:D,4,0)</f>
        <v>CREMERIE</v>
      </c>
      <c r="G1887" s="38">
        <v>202211</v>
      </c>
      <c r="H1887" s="37" t="str">
        <f>Commandes[[#This Row],[Num CDE]]&amp;Commandes[[#This Row],[AnnéeMois]]</f>
        <v>143449977202211</v>
      </c>
      <c r="I1887" t="str">
        <f>Commandes[[#This Row],[AnnéeMois]]&amp;Commandes[[#This Row],[Famille de Produit]]</f>
        <v>202211CREMERIE</v>
      </c>
      <c r="J1887" s="38">
        <v>202211</v>
      </c>
    </row>
    <row r="1888" spans="1:10" ht="12" customHeight="1" x14ac:dyDescent="0.25">
      <c r="A1888" s="9">
        <v>44887</v>
      </c>
      <c r="B1888" s="10">
        <v>143449978</v>
      </c>
      <c r="C1888" s="3">
        <v>5540246195943</v>
      </c>
      <c r="D1888" s="9">
        <v>44928</v>
      </c>
      <c r="E1888" s="11">
        <v>928</v>
      </c>
      <c r="F1888" s="30" t="str">
        <f>VLOOKUP(Commandes[[#This Row],[Article Commande]],'Catégorie des articles'!A:D,4,0)</f>
        <v>CREMERIE</v>
      </c>
      <c r="G1888" s="38">
        <v>202211</v>
      </c>
      <c r="H1888" s="37" t="str">
        <f>Commandes[[#This Row],[Num CDE]]&amp;Commandes[[#This Row],[AnnéeMois]]</f>
        <v>143449978202211</v>
      </c>
      <c r="I1888" t="str">
        <f>Commandes[[#This Row],[AnnéeMois]]&amp;Commandes[[#This Row],[Famille de Produit]]</f>
        <v>202211CREMERIE</v>
      </c>
      <c r="J1888" s="38">
        <v>202211</v>
      </c>
    </row>
    <row r="1889" spans="1:10" ht="12" customHeight="1" x14ac:dyDescent="0.25">
      <c r="A1889" s="6">
        <v>44887</v>
      </c>
      <c r="B1889" s="7">
        <v>143449978</v>
      </c>
      <c r="C1889" s="3">
        <v>5540246195944</v>
      </c>
      <c r="D1889" s="6">
        <v>44928</v>
      </c>
      <c r="E1889" s="8">
        <v>928</v>
      </c>
      <c r="F1889" s="30" t="str">
        <f>VLOOKUP(Commandes[[#This Row],[Article Commande]],'Catégorie des articles'!A:D,4,0)</f>
        <v>CREMERIE</v>
      </c>
      <c r="G1889" s="38">
        <v>202211</v>
      </c>
      <c r="H1889" s="37" t="str">
        <f>Commandes[[#This Row],[Num CDE]]&amp;Commandes[[#This Row],[AnnéeMois]]</f>
        <v>143449978202211</v>
      </c>
      <c r="I1889" t="str">
        <f>Commandes[[#This Row],[AnnéeMois]]&amp;Commandes[[#This Row],[Famille de Produit]]</f>
        <v>202211CREMERIE</v>
      </c>
      <c r="J1889" s="38">
        <v>202211</v>
      </c>
    </row>
    <row r="1890" spans="1:10" ht="12" customHeight="1" x14ac:dyDescent="0.25">
      <c r="A1890" s="9">
        <v>44887</v>
      </c>
      <c r="B1890" s="10">
        <v>143449981</v>
      </c>
      <c r="C1890" s="3">
        <v>5540246191596</v>
      </c>
      <c r="D1890" s="9">
        <v>44902</v>
      </c>
      <c r="E1890" s="11">
        <v>223</v>
      </c>
      <c r="F1890" s="30" t="str">
        <f>VLOOKUP(Commandes[[#This Row],[Article Commande]],'Catégorie des articles'!A:D,4,0)</f>
        <v>BOULANGERIE</v>
      </c>
      <c r="G1890" s="38">
        <v>202211</v>
      </c>
      <c r="H1890" s="37" t="str">
        <f>Commandes[[#This Row],[Num CDE]]&amp;Commandes[[#This Row],[AnnéeMois]]</f>
        <v>143449981202211</v>
      </c>
      <c r="I1890" t="str">
        <f>Commandes[[#This Row],[AnnéeMois]]&amp;Commandes[[#This Row],[Famille de Produit]]</f>
        <v>202211BOULANGERIE</v>
      </c>
      <c r="J1890" s="38">
        <v>202211</v>
      </c>
    </row>
    <row r="1891" spans="1:10" ht="12" customHeight="1" x14ac:dyDescent="0.25">
      <c r="A1891" s="6">
        <v>44889</v>
      </c>
      <c r="B1891" s="7">
        <v>143449996</v>
      </c>
      <c r="C1891" s="3">
        <v>5540246171933</v>
      </c>
      <c r="D1891" s="6">
        <v>44893</v>
      </c>
      <c r="E1891" s="8">
        <v>669</v>
      </c>
      <c r="F1891" s="30" t="str">
        <f>VLOOKUP(Commandes[[#This Row],[Article Commande]],'Catégorie des articles'!A:D,4,0)</f>
        <v>CREMERIE</v>
      </c>
      <c r="G1891" s="38">
        <v>202211</v>
      </c>
      <c r="H1891" s="37" t="str">
        <f>Commandes[[#This Row],[Num CDE]]&amp;Commandes[[#This Row],[AnnéeMois]]</f>
        <v>143449996202211</v>
      </c>
      <c r="I1891" t="str">
        <f>Commandes[[#This Row],[AnnéeMois]]&amp;Commandes[[#This Row],[Famille de Produit]]</f>
        <v>202211CREMERIE</v>
      </c>
      <c r="J1891" s="38">
        <v>202211</v>
      </c>
    </row>
    <row r="1892" spans="1:10" ht="12" customHeight="1" x14ac:dyDescent="0.25">
      <c r="A1892" s="9">
        <v>44889</v>
      </c>
      <c r="B1892" s="10">
        <v>143449996</v>
      </c>
      <c r="C1892" s="3">
        <v>5540246176295</v>
      </c>
      <c r="D1892" s="9">
        <v>44893</v>
      </c>
      <c r="E1892" s="11">
        <v>2228</v>
      </c>
      <c r="F1892" s="30" t="str">
        <f>VLOOKUP(Commandes[[#This Row],[Article Commande]],'Catégorie des articles'!A:D,4,0)</f>
        <v>CREMERIE</v>
      </c>
      <c r="G1892" s="38">
        <v>202211</v>
      </c>
      <c r="H1892" s="37" t="str">
        <f>Commandes[[#This Row],[Num CDE]]&amp;Commandes[[#This Row],[AnnéeMois]]</f>
        <v>143449996202211</v>
      </c>
      <c r="I1892" t="str">
        <f>Commandes[[#This Row],[AnnéeMois]]&amp;Commandes[[#This Row],[Famille de Produit]]</f>
        <v>202211CREMERIE</v>
      </c>
      <c r="J1892" s="38">
        <v>202211</v>
      </c>
    </row>
    <row r="1893" spans="1:10" ht="12" customHeight="1" x14ac:dyDescent="0.25">
      <c r="A1893" s="6">
        <v>44889</v>
      </c>
      <c r="B1893" s="7">
        <v>143449996</v>
      </c>
      <c r="C1893" s="3">
        <v>5540246187987</v>
      </c>
      <c r="D1893" s="6">
        <v>44893</v>
      </c>
      <c r="E1893" s="8">
        <v>3341</v>
      </c>
      <c r="F1893" s="30" t="str">
        <f>VLOOKUP(Commandes[[#This Row],[Article Commande]],'Catégorie des articles'!A:D,4,0)</f>
        <v>CREMERIE</v>
      </c>
      <c r="G1893" s="38">
        <v>202211</v>
      </c>
      <c r="H1893" s="37" t="str">
        <f>Commandes[[#This Row],[Num CDE]]&amp;Commandes[[#This Row],[AnnéeMois]]</f>
        <v>143449996202211</v>
      </c>
      <c r="I1893" t="str">
        <f>Commandes[[#This Row],[AnnéeMois]]&amp;Commandes[[#This Row],[Famille de Produit]]</f>
        <v>202211CREMERIE</v>
      </c>
      <c r="J1893" s="38">
        <v>202211</v>
      </c>
    </row>
    <row r="1894" spans="1:10" ht="12" customHeight="1" x14ac:dyDescent="0.25">
      <c r="A1894" s="9">
        <v>44889</v>
      </c>
      <c r="B1894" s="10">
        <v>143450004</v>
      </c>
      <c r="C1894" s="3">
        <v>5540246182684</v>
      </c>
      <c r="D1894" s="9">
        <v>44902</v>
      </c>
      <c r="E1894" s="11">
        <v>372</v>
      </c>
      <c r="F1894" s="30" t="str">
        <f>VLOOKUP(Commandes[[#This Row],[Article Commande]],'Catégorie des articles'!A:D,4,0)</f>
        <v>BOULANGERIE</v>
      </c>
      <c r="G1894" s="38">
        <v>202211</v>
      </c>
      <c r="H1894" s="37" t="str">
        <f>Commandes[[#This Row],[Num CDE]]&amp;Commandes[[#This Row],[AnnéeMois]]</f>
        <v>143450004202211</v>
      </c>
      <c r="I1894" t="str">
        <f>Commandes[[#This Row],[AnnéeMois]]&amp;Commandes[[#This Row],[Famille de Produit]]</f>
        <v>202211BOULANGERIE</v>
      </c>
      <c r="J1894" s="38">
        <v>202211</v>
      </c>
    </row>
    <row r="1895" spans="1:10" ht="12" customHeight="1" x14ac:dyDescent="0.25">
      <c r="A1895" s="9">
        <v>44889</v>
      </c>
      <c r="B1895" s="10">
        <v>143450004</v>
      </c>
      <c r="C1895" s="3">
        <v>5540246194467</v>
      </c>
      <c r="D1895" s="9">
        <v>44902</v>
      </c>
      <c r="E1895" s="11">
        <v>12473</v>
      </c>
      <c r="F1895" s="30" t="str">
        <f>VLOOKUP(Commandes[[#This Row],[Article Commande]],'Catégorie des articles'!A:D,4,0)</f>
        <v>BOULANGERIE</v>
      </c>
      <c r="G1895" s="38">
        <v>202211</v>
      </c>
      <c r="H1895" s="37" t="str">
        <f>Commandes[[#This Row],[Num CDE]]&amp;Commandes[[#This Row],[AnnéeMois]]</f>
        <v>143450004202211</v>
      </c>
      <c r="I1895" t="str">
        <f>Commandes[[#This Row],[AnnéeMois]]&amp;Commandes[[#This Row],[Famille de Produit]]</f>
        <v>202211BOULANGERIE</v>
      </c>
      <c r="J1895" s="38">
        <v>202211</v>
      </c>
    </row>
    <row r="1896" spans="1:10" ht="12" customHeight="1" x14ac:dyDescent="0.25">
      <c r="A1896" s="6">
        <v>44892</v>
      </c>
      <c r="B1896" s="7">
        <v>143460020</v>
      </c>
      <c r="C1896" s="3">
        <v>5540246193878</v>
      </c>
      <c r="D1896" s="6">
        <v>44894</v>
      </c>
      <c r="E1896" s="8">
        <v>26727</v>
      </c>
      <c r="F1896" s="30" t="str">
        <f>VLOOKUP(Commandes[[#This Row],[Article Commande]],'Catégorie des articles'!A:D,4,0)</f>
        <v>VOLAILLE</v>
      </c>
      <c r="G1896" s="38">
        <v>202211</v>
      </c>
      <c r="H1896" s="37" t="str">
        <f>Commandes[[#This Row],[Num CDE]]&amp;Commandes[[#This Row],[AnnéeMois]]</f>
        <v>143460020202211</v>
      </c>
      <c r="I1896" t="str">
        <f>Commandes[[#This Row],[AnnéeMois]]&amp;Commandes[[#This Row],[Famille de Produit]]</f>
        <v>202211VOLAILLE</v>
      </c>
      <c r="J1896" s="38">
        <v>202211</v>
      </c>
    </row>
    <row r="1897" spans="1:10" ht="12" customHeight="1" x14ac:dyDescent="0.25">
      <c r="A1897" s="9">
        <v>44892</v>
      </c>
      <c r="B1897" s="10">
        <v>143460029</v>
      </c>
      <c r="C1897" s="3">
        <v>5540246172539</v>
      </c>
      <c r="D1897" s="9">
        <v>44894</v>
      </c>
      <c r="E1897" s="11">
        <v>24</v>
      </c>
      <c r="F1897" s="30" t="str">
        <f>VLOOKUP(Commandes[[#This Row],[Article Commande]],'Catégorie des articles'!A:D,4,0)</f>
        <v>CREMERIE</v>
      </c>
      <c r="G1897" s="38">
        <v>202211</v>
      </c>
      <c r="H1897" s="37" t="str">
        <f>Commandes[[#This Row],[Num CDE]]&amp;Commandes[[#This Row],[AnnéeMois]]</f>
        <v>143460029202211</v>
      </c>
      <c r="I1897" t="str">
        <f>Commandes[[#This Row],[AnnéeMois]]&amp;Commandes[[#This Row],[Famille de Produit]]</f>
        <v>202211CREMERIE</v>
      </c>
      <c r="J1897" s="38">
        <v>202211</v>
      </c>
    </row>
    <row r="1898" spans="1:10" ht="12" customHeight="1" x14ac:dyDescent="0.25">
      <c r="A1898" s="6">
        <v>44892</v>
      </c>
      <c r="B1898" s="7">
        <v>143460029</v>
      </c>
      <c r="C1898" s="3">
        <v>5540246172669</v>
      </c>
      <c r="D1898" s="6">
        <v>44894</v>
      </c>
      <c r="E1898" s="8">
        <v>279</v>
      </c>
      <c r="F1898" s="30" t="str">
        <f>VLOOKUP(Commandes[[#This Row],[Article Commande]],'Catégorie des articles'!A:D,4,0)</f>
        <v>CREMERIE</v>
      </c>
      <c r="G1898" s="38">
        <v>202211</v>
      </c>
      <c r="H1898" s="37" t="str">
        <f>Commandes[[#This Row],[Num CDE]]&amp;Commandes[[#This Row],[AnnéeMois]]</f>
        <v>143460029202211</v>
      </c>
      <c r="I1898" t="str">
        <f>Commandes[[#This Row],[AnnéeMois]]&amp;Commandes[[#This Row],[Famille de Produit]]</f>
        <v>202211CREMERIE</v>
      </c>
      <c r="J1898" s="38">
        <v>202211</v>
      </c>
    </row>
    <row r="1899" spans="1:10" ht="12" customHeight="1" x14ac:dyDescent="0.25">
      <c r="A1899" s="9">
        <v>44892</v>
      </c>
      <c r="B1899" s="10">
        <v>143460029</v>
      </c>
      <c r="C1899" s="3">
        <v>5540246172978</v>
      </c>
      <c r="D1899" s="9">
        <v>44894</v>
      </c>
      <c r="E1899" s="11">
        <v>1671</v>
      </c>
      <c r="F1899" s="30" t="str">
        <f>VLOOKUP(Commandes[[#This Row],[Article Commande]],'Catégorie des articles'!A:D,4,0)</f>
        <v>CREMERIE</v>
      </c>
      <c r="G1899" s="38">
        <v>202211</v>
      </c>
      <c r="H1899" s="37" t="str">
        <f>Commandes[[#This Row],[Num CDE]]&amp;Commandes[[#This Row],[AnnéeMois]]</f>
        <v>143460029202211</v>
      </c>
      <c r="I1899" t="str">
        <f>Commandes[[#This Row],[AnnéeMois]]&amp;Commandes[[#This Row],[Famille de Produit]]</f>
        <v>202211CREMERIE</v>
      </c>
      <c r="J1899" s="38">
        <v>202211</v>
      </c>
    </row>
    <row r="1900" spans="1:10" ht="12" customHeight="1" x14ac:dyDescent="0.25">
      <c r="A1900" s="6">
        <v>44892</v>
      </c>
      <c r="B1900" s="7">
        <v>143460029</v>
      </c>
      <c r="C1900" s="3">
        <v>5540246174174</v>
      </c>
      <c r="D1900" s="6">
        <v>44894</v>
      </c>
      <c r="E1900" s="8">
        <v>232</v>
      </c>
      <c r="F1900" s="30" t="str">
        <f>VLOOKUP(Commandes[[#This Row],[Article Commande]],'Catégorie des articles'!A:D,4,0)</f>
        <v>CREMERIE</v>
      </c>
      <c r="G1900" s="38">
        <v>202211</v>
      </c>
      <c r="H1900" s="37" t="str">
        <f>Commandes[[#This Row],[Num CDE]]&amp;Commandes[[#This Row],[AnnéeMois]]</f>
        <v>143460029202211</v>
      </c>
      <c r="I1900" t="str">
        <f>Commandes[[#This Row],[AnnéeMois]]&amp;Commandes[[#This Row],[Famille de Produit]]</f>
        <v>202211CREMERIE</v>
      </c>
      <c r="J1900" s="38">
        <v>202211</v>
      </c>
    </row>
    <row r="1901" spans="1:10" ht="12" customHeight="1" x14ac:dyDescent="0.25">
      <c r="A1901" s="6">
        <v>44892</v>
      </c>
      <c r="B1901" s="7">
        <v>143460029</v>
      </c>
      <c r="C1901" s="3">
        <v>5540246176699</v>
      </c>
      <c r="D1901" s="6">
        <v>44894</v>
      </c>
      <c r="E1901" s="8">
        <v>4176</v>
      </c>
      <c r="F1901" s="30" t="str">
        <f>VLOOKUP(Commandes[[#This Row],[Article Commande]],'Catégorie des articles'!A:D,4,0)</f>
        <v>CREMERIE</v>
      </c>
      <c r="G1901" s="38">
        <v>202211</v>
      </c>
      <c r="H1901" s="37" t="str">
        <f>Commandes[[#This Row],[Num CDE]]&amp;Commandes[[#This Row],[AnnéeMois]]</f>
        <v>143460029202211</v>
      </c>
      <c r="I1901" t="str">
        <f>Commandes[[#This Row],[AnnéeMois]]&amp;Commandes[[#This Row],[Famille de Produit]]</f>
        <v>202211CREMERIE</v>
      </c>
      <c r="J1901" s="38">
        <v>202211</v>
      </c>
    </row>
    <row r="1902" spans="1:10" ht="12" customHeight="1" x14ac:dyDescent="0.25">
      <c r="A1902" s="9">
        <v>44892</v>
      </c>
      <c r="B1902" s="10">
        <v>143460030</v>
      </c>
      <c r="C1902" s="3">
        <v>5540246171933</v>
      </c>
      <c r="D1902" s="9">
        <v>44894</v>
      </c>
      <c r="E1902" s="11">
        <v>557</v>
      </c>
      <c r="F1902" s="30" t="str">
        <f>VLOOKUP(Commandes[[#This Row],[Article Commande]],'Catégorie des articles'!A:D,4,0)</f>
        <v>CREMERIE</v>
      </c>
      <c r="G1902" s="38">
        <v>202211</v>
      </c>
      <c r="H1902" s="37" t="str">
        <f>Commandes[[#This Row],[Num CDE]]&amp;Commandes[[#This Row],[AnnéeMois]]</f>
        <v>143460030202211</v>
      </c>
      <c r="I1902" t="str">
        <f>Commandes[[#This Row],[AnnéeMois]]&amp;Commandes[[#This Row],[Famille de Produit]]</f>
        <v>202211CREMERIE</v>
      </c>
      <c r="J1902" s="38">
        <v>202211</v>
      </c>
    </row>
    <row r="1903" spans="1:10" ht="12" customHeight="1" x14ac:dyDescent="0.25">
      <c r="A1903" s="6">
        <v>44892</v>
      </c>
      <c r="B1903" s="7">
        <v>143460030</v>
      </c>
      <c r="C1903" s="3">
        <v>5540246176295</v>
      </c>
      <c r="D1903" s="6">
        <v>44894</v>
      </c>
      <c r="E1903" s="8">
        <v>8909</v>
      </c>
      <c r="F1903" s="30" t="str">
        <f>VLOOKUP(Commandes[[#This Row],[Article Commande]],'Catégorie des articles'!A:D,4,0)</f>
        <v>CREMERIE</v>
      </c>
      <c r="G1903" s="38">
        <v>202211</v>
      </c>
      <c r="H1903" s="37" t="str">
        <f>Commandes[[#This Row],[Num CDE]]&amp;Commandes[[#This Row],[AnnéeMois]]</f>
        <v>143460030202211</v>
      </c>
      <c r="I1903" t="str">
        <f>Commandes[[#This Row],[AnnéeMois]]&amp;Commandes[[#This Row],[Famille de Produit]]</f>
        <v>202211CREMERIE</v>
      </c>
      <c r="J1903" s="38">
        <v>202211</v>
      </c>
    </row>
    <row r="1904" spans="1:10" ht="12" customHeight="1" x14ac:dyDescent="0.25">
      <c r="A1904" s="9">
        <v>44892</v>
      </c>
      <c r="B1904" s="10">
        <v>143460030</v>
      </c>
      <c r="C1904" s="3">
        <v>5540246187987</v>
      </c>
      <c r="D1904" s="9">
        <v>44894</v>
      </c>
      <c r="E1904" s="11">
        <v>1671</v>
      </c>
      <c r="F1904" s="30" t="str">
        <f>VLOOKUP(Commandes[[#This Row],[Article Commande]],'Catégorie des articles'!A:D,4,0)</f>
        <v>CREMERIE</v>
      </c>
      <c r="G1904" s="38">
        <v>202211</v>
      </c>
      <c r="H1904" s="37" t="str">
        <f>Commandes[[#This Row],[Num CDE]]&amp;Commandes[[#This Row],[AnnéeMois]]</f>
        <v>143460030202211</v>
      </c>
      <c r="I1904" t="str">
        <f>Commandes[[#This Row],[AnnéeMois]]&amp;Commandes[[#This Row],[Famille de Produit]]</f>
        <v>202211CREMERIE</v>
      </c>
      <c r="J1904" s="38">
        <v>202211</v>
      </c>
    </row>
    <row r="1905" spans="1:10" ht="12" customHeight="1" x14ac:dyDescent="0.25">
      <c r="A1905" s="6">
        <v>44892</v>
      </c>
      <c r="B1905" s="7">
        <v>143460035</v>
      </c>
      <c r="C1905" s="3">
        <v>5540246181061</v>
      </c>
      <c r="D1905" s="6">
        <v>44908</v>
      </c>
      <c r="E1905" s="8">
        <v>3308</v>
      </c>
      <c r="F1905" s="30" t="str">
        <f>VLOOKUP(Commandes[[#This Row],[Article Commande]],'Catégorie des articles'!A:D,4,0)</f>
        <v>VOLAILLE</v>
      </c>
      <c r="G1905" s="38">
        <v>202211</v>
      </c>
      <c r="H1905" s="37" t="str">
        <f>Commandes[[#This Row],[Num CDE]]&amp;Commandes[[#This Row],[AnnéeMois]]</f>
        <v>143460035202211</v>
      </c>
      <c r="I1905" t="str">
        <f>Commandes[[#This Row],[AnnéeMois]]&amp;Commandes[[#This Row],[Famille de Produit]]</f>
        <v>202211VOLAILLE</v>
      </c>
      <c r="J1905" s="38">
        <v>202211</v>
      </c>
    </row>
    <row r="1906" spans="1:10" ht="12" customHeight="1" x14ac:dyDescent="0.25">
      <c r="A1906" s="9">
        <v>44892</v>
      </c>
      <c r="B1906" s="10">
        <v>143460035</v>
      </c>
      <c r="C1906" s="3">
        <v>5540246185278</v>
      </c>
      <c r="D1906" s="9">
        <v>44908</v>
      </c>
      <c r="E1906" s="11">
        <v>2239</v>
      </c>
      <c r="F1906" s="30" t="str">
        <f>VLOOKUP(Commandes[[#This Row],[Article Commande]],'Catégorie des articles'!A:D,4,0)</f>
        <v>VOLAILLE</v>
      </c>
      <c r="G1906" s="38">
        <v>202211</v>
      </c>
      <c r="H1906" s="37" t="str">
        <f>Commandes[[#This Row],[Num CDE]]&amp;Commandes[[#This Row],[AnnéeMois]]</f>
        <v>143460035202211</v>
      </c>
      <c r="I1906" t="str">
        <f>Commandes[[#This Row],[AnnéeMois]]&amp;Commandes[[#This Row],[Famille de Produit]]</f>
        <v>202211VOLAILLE</v>
      </c>
      <c r="J1906" s="38">
        <v>202211</v>
      </c>
    </row>
    <row r="1907" spans="1:10" ht="12" customHeight="1" x14ac:dyDescent="0.25">
      <c r="A1907" s="9">
        <v>44892</v>
      </c>
      <c r="B1907" s="10">
        <v>143460037</v>
      </c>
      <c r="C1907" s="3">
        <v>5540246183130</v>
      </c>
      <c r="D1907" s="9">
        <v>44909</v>
      </c>
      <c r="E1907" s="11">
        <v>2256</v>
      </c>
      <c r="F1907" s="30" t="str">
        <f>VLOOKUP(Commandes[[#This Row],[Article Commande]],'Catégorie des articles'!A:D,4,0)</f>
        <v>MIX LEGUMES</v>
      </c>
      <c r="G1907" s="38">
        <v>202211</v>
      </c>
      <c r="H1907" s="37" t="str">
        <f>Commandes[[#This Row],[Num CDE]]&amp;Commandes[[#This Row],[AnnéeMois]]</f>
        <v>143460037202211</v>
      </c>
      <c r="I1907" t="str">
        <f>Commandes[[#This Row],[AnnéeMois]]&amp;Commandes[[#This Row],[Famille de Produit]]</f>
        <v>202211MIX LEGUMES</v>
      </c>
      <c r="J1907" s="38">
        <v>202211</v>
      </c>
    </row>
    <row r="1908" spans="1:10" ht="12" customHeight="1" x14ac:dyDescent="0.25">
      <c r="A1908" s="6">
        <v>44892</v>
      </c>
      <c r="B1908" s="7">
        <v>143460037</v>
      </c>
      <c r="C1908" s="3">
        <v>5540246183538</v>
      </c>
      <c r="D1908" s="6">
        <v>44909</v>
      </c>
      <c r="E1908" s="8">
        <v>919</v>
      </c>
      <c r="F1908" s="30" t="str">
        <f>VLOOKUP(Commandes[[#This Row],[Article Commande]],'Catégorie des articles'!A:D,4,0)</f>
        <v>MIX LEGUMES</v>
      </c>
      <c r="G1908" s="38">
        <v>202211</v>
      </c>
      <c r="H1908" s="37" t="str">
        <f>Commandes[[#This Row],[Num CDE]]&amp;Commandes[[#This Row],[AnnéeMois]]</f>
        <v>143460037202211</v>
      </c>
      <c r="I1908" t="str">
        <f>Commandes[[#This Row],[AnnéeMois]]&amp;Commandes[[#This Row],[Famille de Produit]]</f>
        <v>202211MIX LEGUMES</v>
      </c>
      <c r="J1908" s="38">
        <v>202211</v>
      </c>
    </row>
    <row r="1909" spans="1:10" ht="12" customHeight="1" x14ac:dyDescent="0.25">
      <c r="A1909" s="9">
        <v>44892</v>
      </c>
      <c r="B1909" s="10">
        <v>143460044</v>
      </c>
      <c r="C1909" s="3">
        <v>5540246174095</v>
      </c>
      <c r="D1909" s="9">
        <v>44901</v>
      </c>
      <c r="E1909" s="11">
        <v>140</v>
      </c>
      <c r="F1909" s="30" t="str">
        <f>VLOOKUP(Commandes[[#This Row],[Article Commande]],'Catégorie des articles'!A:D,4,0)</f>
        <v>CREMERIE</v>
      </c>
      <c r="G1909" s="38">
        <v>202211</v>
      </c>
      <c r="H1909" s="37" t="str">
        <f>Commandes[[#This Row],[Num CDE]]&amp;Commandes[[#This Row],[AnnéeMois]]</f>
        <v>143460044202211</v>
      </c>
      <c r="I1909" t="str">
        <f>Commandes[[#This Row],[AnnéeMois]]&amp;Commandes[[#This Row],[Famille de Produit]]</f>
        <v>202211CREMERIE</v>
      </c>
      <c r="J1909" s="38">
        <v>202211</v>
      </c>
    </row>
    <row r="1910" spans="1:10" ht="12" customHeight="1" x14ac:dyDescent="0.25">
      <c r="A1910" s="6">
        <v>44892</v>
      </c>
      <c r="B1910" s="7">
        <v>143460044</v>
      </c>
      <c r="C1910" s="3">
        <v>5540246175047</v>
      </c>
      <c r="D1910" s="6">
        <v>44901</v>
      </c>
      <c r="E1910" s="8">
        <v>279</v>
      </c>
      <c r="F1910" s="30" t="str">
        <f>VLOOKUP(Commandes[[#This Row],[Article Commande]],'Catégorie des articles'!A:D,4,0)</f>
        <v>CREMERIE</v>
      </c>
      <c r="G1910" s="38">
        <v>202211</v>
      </c>
      <c r="H1910" s="37" t="str">
        <f>Commandes[[#This Row],[Num CDE]]&amp;Commandes[[#This Row],[AnnéeMois]]</f>
        <v>143460044202211</v>
      </c>
      <c r="I1910" t="str">
        <f>Commandes[[#This Row],[AnnéeMois]]&amp;Commandes[[#This Row],[Famille de Produit]]</f>
        <v>202211CREMERIE</v>
      </c>
      <c r="J1910" s="38">
        <v>202211</v>
      </c>
    </row>
    <row r="1911" spans="1:10" ht="12" customHeight="1" x14ac:dyDescent="0.25">
      <c r="A1911" s="9">
        <v>44892</v>
      </c>
      <c r="B1911" s="10">
        <v>143460044</v>
      </c>
      <c r="C1911" s="3">
        <v>5540246175049</v>
      </c>
      <c r="D1911" s="9">
        <v>44901</v>
      </c>
      <c r="E1911" s="11">
        <v>557</v>
      </c>
      <c r="F1911" s="30" t="str">
        <f>VLOOKUP(Commandes[[#This Row],[Article Commande]],'Catégorie des articles'!A:D,4,0)</f>
        <v>CREMERIE</v>
      </c>
      <c r="G1911" s="38">
        <v>202211</v>
      </c>
      <c r="H1911" s="37" t="str">
        <f>Commandes[[#This Row],[Num CDE]]&amp;Commandes[[#This Row],[AnnéeMois]]</f>
        <v>143460044202211</v>
      </c>
      <c r="I1911" t="str">
        <f>Commandes[[#This Row],[AnnéeMois]]&amp;Commandes[[#This Row],[Famille de Produit]]</f>
        <v>202211CREMERIE</v>
      </c>
      <c r="J1911" s="38">
        <v>202211</v>
      </c>
    </row>
    <row r="1912" spans="1:10" ht="12" customHeight="1" x14ac:dyDescent="0.25">
      <c r="A1912" s="6">
        <v>44892</v>
      </c>
      <c r="B1912" s="7">
        <v>143460044</v>
      </c>
      <c r="C1912" s="3">
        <v>5540246190743</v>
      </c>
      <c r="D1912" s="6">
        <v>44901</v>
      </c>
      <c r="E1912" s="8">
        <v>279</v>
      </c>
      <c r="F1912" s="30" t="str">
        <f>VLOOKUP(Commandes[[#This Row],[Article Commande]],'Catégorie des articles'!A:D,4,0)</f>
        <v>CREMERIE</v>
      </c>
      <c r="G1912" s="38">
        <v>202211</v>
      </c>
      <c r="H1912" s="37" t="str">
        <f>Commandes[[#This Row],[Num CDE]]&amp;Commandes[[#This Row],[AnnéeMois]]</f>
        <v>143460044202211</v>
      </c>
      <c r="I1912" t="str">
        <f>Commandes[[#This Row],[AnnéeMois]]&amp;Commandes[[#This Row],[Famille de Produit]]</f>
        <v>202211CREMERIE</v>
      </c>
      <c r="J1912" s="38">
        <v>202211</v>
      </c>
    </row>
    <row r="1913" spans="1:10" ht="12" customHeight="1" x14ac:dyDescent="0.25">
      <c r="A1913" s="6">
        <v>44892</v>
      </c>
      <c r="B1913" s="7">
        <v>143460045</v>
      </c>
      <c r="C1913" s="3">
        <v>5540246183587</v>
      </c>
      <c r="D1913" s="6">
        <v>44902</v>
      </c>
      <c r="E1913" s="8">
        <v>502</v>
      </c>
      <c r="F1913" s="30" t="str">
        <f>VLOOKUP(Commandes[[#This Row],[Article Commande]],'Catégorie des articles'!A:D,4,0)</f>
        <v>MIX LEGUMES</v>
      </c>
      <c r="G1913" s="38">
        <v>202211</v>
      </c>
      <c r="H1913" s="37" t="str">
        <f>Commandes[[#This Row],[Num CDE]]&amp;Commandes[[#This Row],[AnnéeMois]]</f>
        <v>143460045202211</v>
      </c>
      <c r="I1913" t="str">
        <f>Commandes[[#This Row],[AnnéeMois]]&amp;Commandes[[#This Row],[Famille de Produit]]</f>
        <v>202211MIX LEGUMES</v>
      </c>
      <c r="J1913" s="38">
        <v>202211</v>
      </c>
    </row>
    <row r="1914" spans="1:10" ht="12" customHeight="1" x14ac:dyDescent="0.25">
      <c r="A1914" s="9">
        <v>44892</v>
      </c>
      <c r="B1914" s="10">
        <v>143460045</v>
      </c>
      <c r="C1914" s="3">
        <v>5540246183589</v>
      </c>
      <c r="D1914" s="9">
        <v>44902</v>
      </c>
      <c r="E1914" s="11">
        <v>650</v>
      </c>
      <c r="F1914" s="30" t="str">
        <f>VLOOKUP(Commandes[[#This Row],[Article Commande]],'Catégorie des articles'!A:D,4,0)</f>
        <v>MIX LEGUMES</v>
      </c>
      <c r="G1914" s="38">
        <v>202211</v>
      </c>
      <c r="H1914" s="37" t="str">
        <f>Commandes[[#This Row],[Num CDE]]&amp;Commandes[[#This Row],[AnnéeMois]]</f>
        <v>143460045202211</v>
      </c>
      <c r="I1914" t="str">
        <f>Commandes[[#This Row],[AnnéeMois]]&amp;Commandes[[#This Row],[Famille de Produit]]</f>
        <v>202211MIX LEGUMES</v>
      </c>
      <c r="J1914" s="38">
        <v>202211</v>
      </c>
    </row>
    <row r="1915" spans="1:10" ht="12" customHeight="1" x14ac:dyDescent="0.25">
      <c r="A1915" s="6">
        <v>44892</v>
      </c>
      <c r="B1915" s="7">
        <v>143460045</v>
      </c>
      <c r="C1915" s="3">
        <v>5540246186352</v>
      </c>
      <c r="D1915" s="6">
        <v>44902</v>
      </c>
      <c r="E1915" s="8">
        <v>1880</v>
      </c>
      <c r="F1915" s="30" t="str">
        <f>VLOOKUP(Commandes[[#This Row],[Article Commande]],'Catégorie des articles'!A:D,4,0)</f>
        <v>MIX LEGUMES</v>
      </c>
      <c r="G1915" s="38">
        <v>202211</v>
      </c>
      <c r="H1915" s="37" t="str">
        <f>Commandes[[#This Row],[Num CDE]]&amp;Commandes[[#This Row],[AnnéeMois]]</f>
        <v>143460045202211</v>
      </c>
      <c r="I1915" t="str">
        <f>Commandes[[#This Row],[AnnéeMois]]&amp;Commandes[[#This Row],[Famille de Produit]]</f>
        <v>202211MIX LEGUMES</v>
      </c>
      <c r="J1915" s="38">
        <v>202211</v>
      </c>
    </row>
    <row r="1916" spans="1:10" ht="12" customHeight="1" x14ac:dyDescent="0.25">
      <c r="A1916" s="6">
        <v>44892</v>
      </c>
      <c r="B1916" s="7">
        <v>143460047</v>
      </c>
      <c r="C1916" s="3">
        <v>5540246183558</v>
      </c>
      <c r="D1916" s="6">
        <v>44906</v>
      </c>
      <c r="E1916" s="8">
        <v>2599</v>
      </c>
      <c r="F1916" s="30" t="str">
        <f>VLOOKUP(Commandes[[#This Row],[Article Commande]],'Catégorie des articles'!A:D,4,0)</f>
        <v>MIX LEGUMES</v>
      </c>
      <c r="G1916" s="38">
        <v>202211</v>
      </c>
      <c r="H1916" s="37" t="str">
        <f>Commandes[[#This Row],[Num CDE]]&amp;Commandes[[#This Row],[AnnéeMois]]</f>
        <v>143460047202211</v>
      </c>
      <c r="I1916" t="str">
        <f>Commandes[[#This Row],[AnnéeMois]]&amp;Commandes[[#This Row],[Famille de Produit]]</f>
        <v>202211MIX LEGUMES</v>
      </c>
      <c r="J1916" s="38">
        <v>202211</v>
      </c>
    </row>
    <row r="1917" spans="1:10" ht="12" customHeight="1" x14ac:dyDescent="0.25">
      <c r="A1917" s="9">
        <v>44892</v>
      </c>
      <c r="B1917" s="10">
        <v>143460047</v>
      </c>
      <c r="C1917" s="3">
        <v>5540246192209</v>
      </c>
      <c r="D1917" s="9">
        <v>44906</v>
      </c>
      <c r="E1917" s="11">
        <v>2228</v>
      </c>
      <c r="F1917" s="30" t="str">
        <f>VLOOKUP(Commandes[[#This Row],[Article Commande]],'Catégorie des articles'!A:D,4,0)</f>
        <v>MIX LEGUMES</v>
      </c>
      <c r="G1917" s="38">
        <v>202211</v>
      </c>
      <c r="H1917" s="37" t="str">
        <f>Commandes[[#This Row],[Num CDE]]&amp;Commandes[[#This Row],[AnnéeMois]]</f>
        <v>143460047202211</v>
      </c>
      <c r="I1917" t="str">
        <f>Commandes[[#This Row],[AnnéeMois]]&amp;Commandes[[#This Row],[Famille de Produit]]</f>
        <v>202211MIX LEGUMES</v>
      </c>
      <c r="J1917" s="38">
        <v>202211</v>
      </c>
    </row>
    <row r="1918" spans="1:10" ht="12" customHeight="1" x14ac:dyDescent="0.25">
      <c r="A1918" s="6">
        <v>44892</v>
      </c>
      <c r="B1918" s="7">
        <v>143460047</v>
      </c>
      <c r="C1918" s="3">
        <v>5540246192462</v>
      </c>
      <c r="D1918" s="6">
        <v>44906</v>
      </c>
      <c r="E1918" s="8">
        <v>1114</v>
      </c>
      <c r="F1918" s="30" t="str">
        <f>VLOOKUP(Commandes[[#This Row],[Article Commande]],'Catégorie des articles'!A:D,4,0)</f>
        <v>MIX LEGUMES</v>
      </c>
      <c r="G1918" s="38">
        <v>202211</v>
      </c>
      <c r="H1918" s="37" t="str">
        <f>Commandes[[#This Row],[Num CDE]]&amp;Commandes[[#This Row],[AnnéeMois]]</f>
        <v>143460047202211</v>
      </c>
      <c r="I1918" t="str">
        <f>Commandes[[#This Row],[AnnéeMois]]&amp;Commandes[[#This Row],[Famille de Produit]]</f>
        <v>202211MIX LEGUMES</v>
      </c>
      <c r="J1918" s="38">
        <v>202211</v>
      </c>
    </row>
    <row r="1919" spans="1:10" ht="12" customHeight="1" x14ac:dyDescent="0.25">
      <c r="A1919" s="9">
        <v>44892</v>
      </c>
      <c r="B1919" s="10">
        <v>143460047</v>
      </c>
      <c r="C1919" s="3">
        <v>5540246192594</v>
      </c>
      <c r="D1919" s="9">
        <v>44906</v>
      </c>
      <c r="E1919" s="11">
        <v>743</v>
      </c>
      <c r="F1919" s="30" t="str">
        <f>VLOOKUP(Commandes[[#This Row],[Article Commande]],'Catégorie des articles'!A:D,4,0)</f>
        <v>MIX LEGUMES</v>
      </c>
      <c r="G1919" s="38">
        <v>202211</v>
      </c>
      <c r="H1919" s="37" t="str">
        <f>Commandes[[#This Row],[Num CDE]]&amp;Commandes[[#This Row],[AnnéeMois]]</f>
        <v>143460047202211</v>
      </c>
      <c r="I1919" t="str">
        <f>Commandes[[#This Row],[AnnéeMois]]&amp;Commandes[[#This Row],[Famille de Produit]]</f>
        <v>202211MIX LEGUMES</v>
      </c>
      <c r="J1919" s="38">
        <v>202211</v>
      </c>
    </row>
    <row r="1920" spans="1:10" ht="12" customHeight="1" x14ac:dyDescent="0.25">
      <c r="A1920" s="6">
        <v>44892</v>
      </c>
      <c r="B1920" s="7">
        <v>143460047</v>
      </c>
      <c r="C1920" s="3">
        <v>5540246192831</v>
      </c>
      <c r="D1920" s="6">
        <v>44906</v>
      </c>
      <c r="E1920" s="8">
        <v>1300</v>
      </c>
      <c r="F1920" s="30" t="str">
        <f>VLOOKUP(Commandes[[#This Row],[Article Commande]],'Catégorie des articles'!A:D,4,0)</f>
        <v>MIX LEGUMES</v>
      </c>
      <c r="G1920" s="38">
        <v>202211</v>
      </c>
      <c r="H1920" s="37" t="str">
        <f>Commandes[[#This Row],[Num CDE]]&amp;Commandes[[#This Row],[AnnéeMois]]</f>
        <v>143460047202211</v>
      </c>
      <c r="I1920" t="str">
        <f>Commandes[[#This Row],[AnnéeMois]]&amp;Commandes[[#This Row],[Famille de Produit]]</f>
        <v>202211MIX LEGUMES</v>
      </c>
      <c r="J1920" s="38">
        <v>202211</v>
      </c>
    </row>
    <row r="1921" spans="1:10" ht="12" customHeight="1" x14ac:dyDescent="0.25">
      <c r="A1921" s="6">
        <v>44892</v>
      </c>
      <c r="B1921" s="7">
        <v>143460048</v>
      </c>
      <c r="C1921" s="3">
        <v>5540246187995</v>
      </c>
      <c r="D1921" s="6">
        <v>44903</v>
      </c>
      <c r="E1921" s="8">
        <v>1337</v>
      </c>
      <c r="F1921" s="30" t="str">
        <f>VLOOKUP(Commandes[[#This Row],[Article Commande]],'Catégorie des articles'!A:D,4,0)</f>
        <v>EMBALLAGES</v>
      </c>
      <c r="G1921" s="38">
        <v>202211</v>
      </c>
      <c r="H1921" s="37" t="str">
        <f>Commandes[[#This Row],[Num CDE]]&amp;Commandes[[#This Row],[AnnéeMois]]</f>
        <v>143460048202211</v>
      </c>
      <c r="I1921" t="str">
        <f>Commandes[[#This Row],[AnnéeMois]]&amp;Commandes[[#This Row],[Famille de Produit]]</f>
        <v>202211EMBALLAGES</v>
      </c>
      <c r="J1921" s="38">
        <v>202211</v>
      </c>
    </row>
    <row r="1922" spans="1:10" ht="12" customHeight="1" x14ac:dyDescent="0.25">
      <c r="A1922" s="9">
        <v>44892</v>
      </c>
      <c r="B1922" s="10">
        <v>143460051</v>
      </c>
      <c r="C1922" s="3">
        <v>5540246177133</v>
      </c>
      <c r="D1922" s="9">
        <v>44909</v>
      </c>
      <c r="E1922" s="11">
        <v>18375</v>
      </c>
      <c r="F1922" s="30" t="str">
        <f>VLOOKUP(Commandes[[#This Row],[Article Commande]],'Catégorie des articles'!A:D,4,0)</f>
        <v>MIX LEGUMES</v>
      </c>
      <c r="G1922" s="38">
        <v>202211</v>
      </c>
      <c r="H1922" s="37" t="str">
        <f>Commandes[[#This Row],[Num CDE]]&amp;Commandes[[#This Row],[AnnéeMois]]</f>
        <v>143460051202211</v>
      </c>
      <c r="I1922" t="str">
        <f>Commandes[[#This Row],[AnnéeMois]]&amp;Commandes[[#This Row],[Famille de Produit]]</f>
        <v>202211MIX LEGUMES</v>
      </c>
      <c r="J1922" s="38">
        <v>202211</v>
      </c>
    </row>
    <row r="1923" spans="1:10" ht="12" customHeight="1" x14ac:dyDescent="0.25">
      <c r="A1923" s="6">
        <v>44892</v>
      </c>
      <c r="B1923" s="7">
        <v>143460052</v>
      </c>
      <c r="C1923" s="3">
        <v>5540246192148</v>
      </c>
      <c r="D1923" s="6">
        <v>44909</v>
      </c>
      <c r="E1923" s="8">
        <v>45936</v>
      </c>
      <c r="F1923" s="30" t="str">
        <f>VLOOKUP(Commandes[[#This Row],[Article Commande]],'Catégorie des articles'!A:D,4,0)</f>
        <v>MIX LEGUMES</v>
      </c>
      <c r="G1923" s="38">
        <v>202211</v>
      </c>
      <c r="H1923" s="37" t="str">
        <f>Commandes[[#This Row],[Num CDE]]&amp;Commandes[[#This Row],[AnnéeMois]]</f>
        <v>143460052202211</v>
      </c>
      <c r="I1923" t="str">
        <f>Commandes[[#This Row],[AnnéeMois]]&amp;Commandes[[#This Row],[Famille de Produit]]</f>
        <v>202211MIX LEGUMES</v>
      </c>
      <c r="J1923" s="38">
        <v>202211</v>
      </c>
    </row>
    <row r="1924" spans="1:10" ht="12" customHeight="1" x14ac:dyDescent="0.25">
      <c r="A1924" s="6">
        <v>44892</v>
      </c>
      <c r="B1924" s="7">
        <v>143460054</v>
      </c>
      <c r="C1924" s="3">
        <v>5540246194632</v>
      </c>
      <c r="D1924" s="6">
        <v>44922</v>
      </c>
      <c r="E1924" s="8">
        <v>2757</v>
      </c>
      <c r="F1924" s="30" t="str">
        <f>VLOOKUP(Commandes[[#This Row],[Article Commande]],'Catégorie des articles'!A:D,4,0)</f>
        <v>BOULANGERIE</v>
      </c>
      <c r="G1924" s="38">
        <v>202211</v>
      </c>
      <c r="H1924" s="37" t="str">
        <f>Commandes[[#This Row],[Num CDE]]&amp;Commandes[[#This Row],[AnnéeMois]]</f>
        <v>143460054202211</v>
      </c>
      <c r="I1924" t="str">
        <f>Commandes[[#This Row],[AnnéeMois]]&amp;Commandes[[#This Row],[Famille de Produit]]</f>
        <v>202211BOULANGERIE</v>
      </c>
      <c r="J1924" s="38">
        <v>202211</v>
      </c>
    </row>
    <row r="1925" spans="1:10" ht="12" customHeight="1" x14ac:dyDescent="0.25">
      <c r="A1925" s="6">
        <v>44892</v>
      </c>
      <c r="B1925" s="7">
        <v>143460056</v>
      </c>
      <c r="C1925" s="3">
        <v>5540246185429</v>
      </c>
      <c r="D1925" s="6">
        <v>44901</v>
      </c>
      <c r="E1925" s="8">
        <v>70</v>
      </c>
      <c r="F1925" s="30" t="str">
        <f>VLOOKUP(Commandes[[#This Row],[Article Commande]],'Catégorie des articles'!A:D,4,0)</f>
        <v>CREMERIE</v>
      </c>
      <c r="G1925" s="38">
        <v>202211</v>
      </c>
      <c r="H1925" s="37" t="str">
        <f>Commandes[[#This Row],[Num CDE]]&amp;Commandes[[#This Row],[AnnéeMois]]</f>
        <v>143460056202211</v>
      </c>
      <c r="I1925" t="str">
        <f>Commandes[[#This Row],[AnnéeMois]]&amp;Commandes[[#This Row],[Famille de Produit]]</f>
        <v>202211CREMERIE</v>
      </c>
      <c r="J1925" s="38">
        <v>202211</v>
      </c>
    </row>
    <row r="1926" spans="1:10" ht="12" customHeight="1" x14ac:dyDescent="0.25">
      <c r="A1926" s="6">
        <v>44893</v>
      </c>
      <c r="B1926" s="7">
        <v>143460070</v>
      </c>
      <c r="C1926" s="3">
        <v>5540246174174</v>
      </c>
      <c r="D1926" s="6">
        <v>44895</v>
      </c>
      <c r="E1926" s="8">
        <v>464</v>
      </c>
      <c r="F1926" s="30" t="str">
        <f>VLOOKUP(Commandes[[#This Row],[Article Commande]],'Catégorie des articles'!A:D,4,0)</f>
        <v>CREMERIE</v>
      </c>
      <c r="G1926" s="38">
        <v>202211</v>
      </c>
      <c r="H1926" s="37" t="str">
        <f>Commandes[[#This Row],[Num CDE]]&amp;Commandes[[#This Row],[AnnéeMois]]</f>
        <v>143460070202211</v>
      </c>
      <c r="I1926" t="str">
        <f>Commandes[[#This Row],[AnnéeMois]]&amp;Commandes[[#This Row],[Famille de Produit]]</f>
        <v>202211CREMERIE</v>
      </c>
      <c r="J1926" s="38">
        <v>202211</v>
      </c>
    </row>
    <row r="1927" spans="1:10" ht="12" customHeight="1" x14ac:dyDescent="0.25">
      <c r="A1927" s="6">
        <v>44893</v>
      </c>
      <c r="B1927" s="7">
        <v>143460070</v>
      </c>
      <c r="C1927" s="3">
        <v>5540246176699</v>
      </c>
      <c r="D1927" s="6">
        <v>44895</v>
      </c>
      <c r="E1927" s="8">
        <v>4176</v>
      </c>
      <c r="F1927" s="30" t="str">
        <f>VLOOKUP(Commandes[[#This Row],[Article Commande]],'Catégorie des articles'!A:D,4,0)</f>
        <v>CREMERIE</v>
      </c>
      <c r="G1927" s="38">
        <v>202211</v>
      </c>
      <c r="H1927" s="37" t="str">
        <f>Commandes[[#This Row],[Num CDE]]&amp;Commandes[[#This Row],[AnnéeMois]]</f>
        <v>143460070202211</v>
      </c>
      <c r="I1927" t="str">
        <f>Commandes[[#This Row],[AnnéeMois]]&amp;Commandes[[#This Row],[Famille de Produit]]</f>
        <v>202211CREMERIE</v>
      </c>
      <c r="J1927" s="38">
        <v>202211</v>
      </c>
    </row>
    <row r="1928" spans="1:10" ht="12" customHeight="1" x14ac:dyDescent="0.25">
      <c r="A1928" s="6">
        <v>44893</v>
      </c>
      <c r="B1928" s="7">
        <v>143460070</v>
      </c>
      <c r="C1928" s="3">
        <v>5540246188175</v>
      </c>
      <c r="D1928" s="6">
        <v>44895</v>
      </c>
      <c r="E1928" s="8">
        <v>464</v>
      </c>
      <c r="F1928" s="30" t="str">
        <f>VLOOKUP(Commandes[[#This Row],[Article Commande]],'Catégorie des articles'!A:D,4,0)</f>
        <v>CREMERIE</v>
      </c>
      <c r="G1928" s="38">
        <v>202211</v>
      </c>
      <c r="H1928" s="37" t="str">
        <f>Commandes[[#This Row],[Num CDE]]&amp;Commandes[[#This Row],[AnnéeMois]]</f>
        <v>143460070202211</v>
      </c>
      <c r="I1928" t="str">
        <f>Commandes[[#This Row],[AnnéeMois]]&amp;Commandes[[#This Row],[Famille de Produit]]</f>
        <v>202211CREMERIE</v>
      </c>
      <c r="J1928" s="38">
        <v>202211</v>
      </c>
    </row>
    <row r="1929" spans="1:10" ht="12" customHeight="1" x14ac:dyDescent="0.25">
      <c r="A1929" s="6">
        <v>44893</v>
      </c>
      <c r="B1929" s="7">
        <v>143460070</v>
      </c>
      <c r="C1929" s="3">
        <v>5540246192102</v>
      </c>
      <c r="D1929" s="6">
        <v>44895</v>
      </c>
      <c r="E1929" s="8">
        <v>2005</v>
      </c>
      <c r="F1929" s="30" t="str">
        <f>VLOOKUP(Commandes[[#This Row],[Article Commande]],'Catégorie des articles'!A:D,4,0)</f>
        <v>CREMERIE</v>
      </c>
      <c r="G1929" s="38">
        <v>202211</v>
      </c>
      <c r="H1929" s="37" t="str">
        <f>Commandes[[#This Row],[Num CDE]]&amp;Commandes[[#This Row],[AnnéeMois]]</f>
        <v>143460070202211</v>
      </c>
      <c r="I1929" t="str">
        <f>Commandes[[#This Row],[AnnéeMois]]&amp;Commandes[[#This Row],[Famille de Produit]]</f>
        <v>202211CREMERIE</v>
      </c>
      <c r="J1929" s="38">
        <v>202211</v>
      </c>
    </row>
    <row r="1930" spans="1:10" ht="12" customHeight="1" x14ac:dyDescent="0.25">
      <c r="A1930" s="9">
        <v>44893</v>
      </c>
      <c r="B1930" s="10">
        <v>143460073</v>
      </c>
      <c r="C1930" s="3">
        <v>5540246171933</v>
      </c>
      <c r="D1930" s="9">
        <v>44895</v>
      </c>
      <c r="E1930" s="11">
        <v>1114</v>
      </c>
      <c r="F1930" s="30" t="str">
        <f>VLOOKUP(Commandes[[#This Row],[Article Commande]],'Catégorie des articles'!A:D,4,0)</f>
        <v>CREMERIE</v>
      </c>
      <c r="G1930" s="38">
        <v>202211</v>
      </c>
      <c r="H1930" s="37" t="str">
        <f>Commandes[[#This Row],[Num CDE]]&amp;Commandes[[#This Row],[AnnéeMois]]</f>
        <v>143460073202211</v>
      </c>
      <c r="I1930" t="str">
        <f>Commandes[[#This Row],[AnnéeMois]]&amp;Commandes[[#This Row],[Famille de Produit]]</f>
        <v>202211CREMERIE</v>
      </c>
      <c r="J1930" s="38">
        <v>202211</v>
      </c>
    </row>
    <row r="1931" spans="1:10" ht="12" customHeight="1" x14ac:dyDescent="0.25">
      <c r="A1931" s="6">
        <v>44893</v>
      </c>
      <c r="B1931" s="7">
        <v>143460073</v>
      </c>
      <c r="C1931" s="3">
        <v>5540246176294</v>
      </c>
      <c r="D1931" s="6">
        <v>44895</v>
      </c>
      <c r="E1931" s="8">
        <v>743</v>
      </c>
      <c r="F1931" s="30" t="str">
        <f>VLOOKUP(Commandes[[#This Row],[Article Commande]],'Catégorie des articles'!A:D,4,0)</f>
        <v>CREMERIE</v>
      </c>
      <c r="G1931" s="38">
        <v>202211</v>
      </c>
      <c r="H1931" s="37" t="str">
        <f>Commandes[[#This Row],[Num CDE]]&amp;Commandes[[#This Row],[AnnéeMois]]</f>
        <v>143460073202211</v>
      </c>
      <c r="I1931" t="str">
        <f>Commandes[[#This Row],[AnnéeMois]]&amp;Commandes[[#This Row],[Famille de Produit]]</f>
        <v>202211CREMERIE</v>
      </c>
      <c r="J1931" s="38">
        <v>202211</v>
      </c>
    </row>
    <row r="1932" spans="1:10" ht="12" customHeight="1" x14ac:dyDescent="0.25">
      <c r="A1932" s="6">
        <v>44893</v>
      </c>
      <c r="B1932" s="7">
        <v>143460073</v>
      </c>
      <c r="C1932" s="3">
        <v>5540246187987</v>
      </c>
      <c r="D1932" s="6">
        <v>44895</v>
      </c>
      <c r="E1932" s="8">
        <v>3341</v>
      </c>
      <c r="F1932" s="30" t="str">
        <f>VLOOKUP(Commandes[[#This Row],[Article Commande]],'Catégorie des articles'!A:D,4,0)</f>
        <v>CREMERIE</v>
      </c>
      <c r="G1932" s="38">
        <v>202211</v>
      </c>
      <c r="H1932" s="37" t="str">
        <f>Commandes[[#This Row],[Num CDE]]&amp;Commandes[[#This Row],[AnnéeMois]]</f>
        <v>143460073202211</v>
      </c>
      <c r="I1932" t="str">
        <f>Commandes[[#This Row],[AnnéeMois]]&amp;Commandes[[#This Row],[Famille de Produit]]</f>
        <v>202211CREMERIE</v>
      </c>
      <c r="J1932" s="38">
        <v>202211</v>
      </c>
    </row>
    <row r="1933" spans="1:10" ht="12" customHeight="1" x14ac:dyDescent="0.25">
      <c r="A1933" s="9">
        <v>44893</v>
      </c>
      <c r="B1933" s="10">
        <v>143460073</v>
      </c>
      <c r="C1933" s="3">
        <v>5540246188200</v>
      </c>
      <c r="D1933" s="9">
        <v>44895</v>
      </c>
      <c r="E1933" s="11">
        <v>1485</v>
      </c>
      <c r="F1933" s="30" t="str">
        <f>VLOOKUP(Commandes[[#This Row],[Article Commande]],'Catégorie des articles'!A:D,4,0)</f>
        <v>CREMERIE</v>
      </c>
      <c r="G1933" s="38">
        <v>202211</v>
      </c>
      <c r="H1933" s="37" t="str">
        <f>Commandes[[#This Row],[Num CDE]]&amp;Commandes[[#This Row],[AnnéeMois]]</f>
        <v>143460073202211</v>
      </c>
      <c r="I1933" t="str">
        <f>Commandes[[#This Row],[AnnéeMois]]&amp;Commandes[[#This Row],[Famille de Produit]]</f>
        <v>202211CREMERIE</v>
      </c>
      <c r="J1933" s="38">
        <v>202211</v>
      </c>
    </row>
    <row r="1934" spans="1:10" ht="12" customHeight="1" x14ac:dyDescent="0.25">
      <c r="A1934" s="6">
        <v>44893</v>
      </c>
      <c r="B1934" s="7">
        <v>143460075</v>
      </c>
      <c r="C1934" s="3">
        <v>5540246194632</v>
      </c>
      <c r="D1934" s="6">
        <v>44913</v>
      </c>
      <c r="E1934" s="8">
        <v>502</v>
      </c>
      <c r="F1934" s="30" t="str">
        <f>VLOOKUP(Commandes[[#This Row],[Article Commande]],'Catégorie des articles'!A:D,4,0)</f>
        <v>BOULANGERIE</v>
      </c>
      <c r="G1934" s="38">
        <v>202211</v>
      </c>
      <c r="H1934" s="37" t="str">
        <f>Commandes[[#This Row],[Num CDE]]&amp;Commandes[[#This Row],[AnnéeMois]]</f>
        <v>143460075202211</v>
      </c>
      <c r="I1934" t="str">
        <f>Commandes[[#This Row],[AnnéeMois]]&amp;Commandes[[#This Row],[Famille de Produit]]</f>
        <v>202211BOULANGERIE</v>
      </c>
      <c r="J1934" s="38">
        <v>202211</v>
      </c>
    </row>
    <row r="1935" spans="1:10" ht="12" customHeight="1" x14ac:dyDescent="0.25">
      <c r="A1935" s="9">
        <v>44893</v>
      </c>
      <c r="B1935" s="10">
        <v>143460075</v>
      </c>
      <c r="C1935" s="3">
        <v>5540246195250</v>
      </c>
      <c r="D1935" s="9">
        <v>44913</v>
      </c>
      <c r="E1935" s="11">
        <v>168</v>
      </c>
      <c r="F1935" s="30" t="str">
        <f>VLOOKUP(Commandes[[#This Row],[Article Commande]],'Catégorie des articles'!A:D,4,0)</f>
        <v>BOULANGERIE</v>
      </c>
      <c r="G1935" s="38">
        <v>202211</v>
      </c>
      <c r="H1935" s="37" t="str">
        <f>Commandes[[#This Row],[Num CDE]]&amp;Commandes[[#This Row],[AnnéeMois]]</f>
        <v>143460075202211</v>
      </c>
      <c r="I1935" t="str">
        <f>Commandes[[#This Row],[AnnéeMois]]&amp;Commandes[[#This Row],[Famille de Produit]]</f>
        <v>202211BOULANGERIE</v>
      </c>
      <c r="J1935" s="38">
        <v>202211</v>
      </c>
    </row>
    <row r="1936" spans="1:10" ht="12" customHeight="1" x14ac:dyDescent="0.25">
      <c r="A1936" s="6">
        <v>44893</v>
      </c>
      <c r="B1936" s="7">
        <v>143460075</v>
      </c>
      <c r="C1936" s="3">
        <v>5540246196046</v>
      </c>
      <c r="D1936" s="6">
        <v>44913</v>
      </c>
      <c r="E1936" s="8">
        <v>418</v>
      </c>
      <c r="F1936" s="30" t="str">
        <f>VLOOKUP(Commandes[[#This Row],[Article Commande]],'Catégorie des articles'!A:D,4,0)</f>
        <v>BOULANGERIE</v>
      </c>
      <c r="G1936" s="38">
        <v>202211</v>
      </c>
      <c r="H1936" s="37" t="str">
        <f>Commandes[[#This Row],[Num CDE]]&amp;Commandes[[#This Row],[AnnéeMois]]</f>
        <v>143460075202211</v>
      </c>
      <c r="I1936" t="str">
        <f>Commandes[[#This Row],[AnnéeMois]]&amp;Commandes[[#This Row],[Famille de Produit]]</f>
        <v>202211BOULANGERIE</v>
      </c>
      <c r="J1936" s="38">
        <v>202211</v>
      </c>
    </row>
    <row r="1937" spans="1:10" ht="12" customHeight="1" x14ac:dyDescent="0.25">
      <c r="A1937" s="6">
        <v>44894</v>
      </c>
      <c r="B1937" s="7">
        <v>143460091</v>
      </c>
      <c r="C1937" s="3">
        <v>5540246172669</v>
      </c>
      <c r="D1937" s="6">
        <v>44896</v>
      </c>
      <c r="E1937" s="8">
        <v>209</v>
      </c>
      <c r="F1937" s="30" t="str">
        <f>VLOOKUP(Commandes[[#This Row],[Article Commande]],'Catégorie des articles'!A:D,4,0)</f>
        <v>CREMERIE</v>
      </c>
      <c r="G1937" s="38">
        <v>202211</v>
      </c>
      <c r="H1937" s="37" t="str">
        <f>Commandes[[#This Row],[Num CDE]]&amp;Commandes[[#This Row],[AnnéeMois]]</f>
        <v>143460091202211</v>
      </c>
      <c r="I1937" t="str">
        <f>Commandes[[#This Row],[AnnéeMois]]&amp;Commandes[[#This Row],[Famille de Produit]]</f>
        <v>202211CREMERIE</v>
      </c>
      <c r="J1937" s="38">
        <v>202211</v>
      </c>
    </row>
    <row r="1938" spans="1:10" ht="12" customHeight="1" x14ac:dyDescent="0.25">
      <c r="A1938" s="6">
        <v>44894</v>
      </c>
      <c r="B1938" s="7">
        <v>143460091</v>
      </c>
      <c r="C1938" s="3">
        <v>5540246174174</v>
      </c>
      <c r="D1938" s="6">
        <v>44896</v>
      </c>
      <c r="E1938" s="8">
        <v>232</v>
      </c>
      <c r="F1938" s="30" t="str">
        <f>VLOOKUP(Commandes[[#This Row],[Article Commande]],'Catégorie des articles'!A:D,4,0)</f>
        <v>CREMERIE</v>
      </c>
      <c r="G1938" s="38">
        <v>202211</v>
      </c>
      <c r="H1938" s="37" t="str">
        <f>Commandes[[#This Row],[Num CDE]]&amp;Commandes[[#This Row],[AnnéeMois]]</f>
        <v>143460091202211</v>
      </c>
      <c r="I1938" t="str">
        <f>Commandes[[#This Row],[AnnéeMois]]&amp;Commandes[[#This Row],[Famille de Produit]]</f>
        <v>202211CREMERIE</v>
      </c>
      <c r="J1938" s="38">
        <v>202211</v>
      </c>
    </row>
    <row r="1939" spans="1:10" ht="12" customHeight="1" x14ac:dyDescent="0.25">
      <c r="A1939" s="9">
        <v>44894</v>
      </c>
      <c r="B1939" s="10">
        <v>143460091</v>
      </c>
      <c r="C1939" s="3">
        <v>5540246176699</v>
      </c>
      <c r="D1939" s="9">
        <v>44896</v>
      </c>
      <c r="E1939" s="11">
        <v>8352</v>
      </c>
      <c r="F1939" s="30" t="str">
        <f>VLOOKUP(Commandes[[#This Row],[Article Commande]],'Catégorie des articles'!A:D,4,0)</f>
        <v>CREMERIE</v>
      </c>
      <c r="G1939" s="38">
        <v>202211</v>
      </c>
      <c r="H1939" s="37" t="str">
        <f>Commandes[[#This Row],[Num CDE]]&amp;Commandes[[#This Row],[AnnéeMois]]</f>
        <v>143460091202211</v>
      </c>
      <c r="I1939" t="str">
        <f>Commandes[[#This Row],[AnnéeMois]]&amp;Commandes[[#This Row],[Famille de Produit]]</f>
        <v>202211CREMERIE</v>
      </c>
      <c r="J1939" s="38">
        <v>202211</v>
      </c>
    </row>
    <row r="1940" spans="1:10" ht="12" customHeight="1" x14ac:dyDescent="0.25">
      <c r="A1940" s="9">
        <v>44894</v>
      </c>
      <c r="B1940" s="10">
        <v>143460091</v>
      </c>
      <c r="C1940" s="3">
        <v>5540246192102</v>
      </c>
      <c r="D1940" s="9">
        <v>44896</v>
      </c>
      <c r="E1940" s="11">
        <v>2005</v>
      </c>
      <c r="F1940" s="30" t="str">
        <f>VLOOKUP(Commandes[[#This Row],[Article Commande]],'Catégorie des articles'!A:D,4,0)</f>
        <v>CREMERIE</v>
      </c>
      <c r="G1940" s="38">
        <v>202211</v>
      </c>
      <c r="H1940" s="37" t="str">
        <f>Commandes[[#This Row],[Num CDE]]&amp;Commandes[[#This Row],[AnnéeMois]]</f>
        <v>143460091202211</v>
      </c>
      <c r="I1940" t="str">
        <f>Commandes[[#This Row],[AnnéeMois]]&amp;Commandes[[#This Row],[Famille de Produit]]</f>
        <v>202211CREMERIE</v>
      </c>
      <c r="J1940" s="38">
        <v>202211</v>
      </c>
    </row>
    <row r="1941" spans="1:10" ht="12" customHeight="1" x14ac:dyDescent="0.25">
      <c r="A1941" s="9">
        <v>44894</v>
      </c>
      <c r="B1941" s="10">
        <v>143460092</v>
      </c>
      <c r="C1941" s="3">
        <v>5540246171933</v>
      </c>
      <c r="D1941" s="9">
        <v>44896</v>
      </c>
      <c r="E1941" s="11">
        <v>1114</v>
      </c>
      <c r="F1941" s="30" t="str">
        <f>VLOOKUP(Commandes[[#This Row],[Article Commande]],'Catégorie des articles'!A:D,4,0)</f>
        <v>CREMERIE</v>
      </c>
      <c r="G1941" s="38">
        <v>202211</v>
      </c>
      <c r="H1941" s="37" t="str">
        <f>Commandes[[#This Row],[Num CDE]]&amp;Commandes[[#This Row],[AnnéeMois]]</f>
        <v>143460092202211</v>
      </c>
      <c r="I1941" t="str">
        <f>Commandes[[#This Row],[AnnéeMois]]&amp;Commandes[[#This Row],[Famille de Produit]]</f>
        <v>202211CREMERIE</v>
      </c>
      <c r="J1941" s="38">
        <v>202211</v>
      </c>
    </row>
    <row r="1942" spans="1:10" ht="12" customHeight="1" x14ac:dyDescent="0.25">
      <c r="A1942" s="6">
        <v>44894</v>
      </c>
      <c r="B1942" s="7">
        <v>143460092</v>
      </c>
      <c r="C1942" s="3">
        <v>5540246176295</v>
      </c>
      <c r="D1942" s="6">
        <v>44896</v>
      </c>
      <c r="E1942" s="8">
        <v>5940</v>
      </c>
      <c r="F1942" s="30" t="str">
        <f>VLOOKUP(Commandes[[#This Row],[Article Commande]],'Catégorie des articles'!A:D,4,0)</f>
        <v>CREMERIE</v>
      </c>
      <c r="G1942" s="38">
        <v>202211</v>
      </c>
      <c r="H1942" s="37" t="str">
        <f>Commandes[[#This Row],[Num CDE]]&amp;Commandes[[#This Row],[AnnéeMois]]</f>
        <v>143460092202211</v>
      </c>
      <c r="I1942" t="str">
        <f>Commandes[[#This Row],[AnnéeMois]]&amp;Commandes[[#This Row],[Famille de Produit]]</f>
        <v>202211CREMERIE</v>
      </c>
      <c r="J1942" s="38">
        <v>202211</v>
      </c>
    </row>
    <row r="1943" spans="1:10" ht="12" customHeight="1" x14ac:dyDescent="0.25">
      <c r="A1943" s="9">
        <v>44894</v>
      </c>
      <c r="B1943" s="10">
        <v>143460092</v>
      </c>
      <c r="C1943" s="3">
        <v>5540246187987</v>
      </c>
      <c r="D1943" s="9">
        <v>44896</v>
      </c>
      <c r="E1943" s="11">
        <v>4455</v>
      </c>
      <c r="F1943" s="30" t="str">
        <f>VLOOKUP(Commandes[[#This Row],[Article Commande]],'Catégorie des articles'!A:D,4,0)</f>
        <v>CREMERIE</v>
      </c>
      <c r="G1943" s="38">
        <v>202211</v>
      </c>
      <c r="H1943" s="37" t="str">
        <f>Commandes[[#This Row],[Num CDE]]&amp;Commandes[[#This Row],[AnnéeMois]]</f>
        <v>143460092202211</v>
      </c>
      <c r="I1943" t="str">
        <f>Commandes[[#This Row],[AnnéeMois]]&amp;Commandes[[#This Row],[Famille de Produit]]</f>
        <v>202211CREMERIE</v>
      </c>
      <c r="J1943" s="38">
        <v>202211</v>
      </c>
    </row>
    <row r="1944" spans="1:10" ht="12" customHeight="1" x14ac:dyDescent="0.25">
      <c r="A1944" s="6">
        <v>44894</v>
      </c>
      <c r="B1944" s="7">
        <v>143460092</v>
      </c>
      <c r="C1944" s="3">
        <v>5540246188200</v>
      </c>
      <c r="D1944" s="6">
        <v>44896</v>
      </c>
      <c r="E1944" s="8">
        <v>743</v>
      </c>
      <c r="F1944" s="30" t="str">
        <f>VLOOKUP(Commandes[[#This Row],[Article Commande]],'Catégorie des articles'!A:D,4,0)</f>
        <v>CREMERIE</v>
      </c>
      <c r="G1944" s="38">
        <v>202211</v>
      </c>
      <c r="H1944" s="37" t="str">
        <f>Commandes[[#This Row],[Num CDE]]&amp;Commandes[[#This Row],[AnnéeMois]]</f>
        <v>143460092202211</v>
      </c>
      <c r="I1944" t="str">
        <f>Commandes[[#This Row],[AnnéeMois]]&amp;Commandes[[#This Row],[Famille de Produit]]</f>
        <v>202211CREMERIE</v>
      </c>
      <c r="J1944" s="38">
        <v>202211</v>
      </c>
    </row>
    <row r="1945" spans="1:10" ht="12" customHeight="1" x14ac:dyDescent="0.25">
      <c r="A1945" s="6">
        <v>44894</v>
      </c>
      <c r="B1945" s="7">
        <v>143460095</v>
      </c>
      <c r="C1945" s="3">
        <v>5540246175049</v>
      </c>
      <c r="D1945" s="6">
        <v>44903</v>
      </c>
      <c r="E1945" s="8">
        <v>836</v>
      </c>
      <c r="F1945" s="30" t="str">
        <f>VLOOKUP(Commandes[[#This Row],[Article Commande]],'Catégorie des articles'!A:D,4,0)</f>
        <v>CREMERIE</v>
      </c>
      <c r="G1945" s="38">
        <v>202211</v>
      </c>
      <c r="H1945" s="37" t="str">
        <f>Commandes[[#This Row],[Num CDE]]&amp;Commandes[[#This Row],[AnnéeMois]]</f>
        <v>143460095202211</v>
      </c>
      <c r="I1945" t="str">
        <f>Commandes[[#This Row],[AnnéeMois]]&amp;Commandes[[#This Row],[Famille de Produit]]</f>
        <v>202211CREMERIE</v>
      </c>
      <c r="J1945" s="38">
        <v>202211</v>
      </c>
    </row>
    <row r="1946" spans="1:10" ht="12" customHeight="1" x14ac:dyDescent="0.25">
      <c r="A1946" s="6">
        <v>44894</v>
      </c>
      <c r="B1946" s="7">
        <v>143460096</v>
      </c>
      <c r="C1946" s="3">
        <v>5540246192148</v>
      </c>
      <c r="D1946" s="6">
        <v>44916</v>
      </c>
      <c r="E1946" s="8">
        <v>45936</v>
      </c>
      <c r="F1946" s="30" t="str">
        <f>VLOOKUP(Commandes[[#This Row],[Article Commande]],'Catégorie des articles'!A:D,4,0)</f>
        <v>MIX LEGUMES</v>
      </c>
      <c r="G1946" s="38">
        <v>202211</v>
      </c>
      <c r="H1946" s="37" t="str">
        <f>Commandes[[#This Row],[Num CDE]]&amp;Commandes[[#This Row],[AnnéeMois]]</f>
        <v>143460096202211</v>
      </c>
      <c r="I1946" t="str">
        <f>Commandes[[#This Row],[AnnéeMois]]&amp;Commandes[[#This Row],[Famille de Produit]]</f>
        <v>202211MIX LEGUMES</v>
      </c>
      <c r="J1946" s="38">
        <v>202211</v>
      </c>
    </row>
    <row r="1947" spans="1:10" ht="12" customHeight="1" x14ac:dyDescent="0.25">
      <c r="A1947" s="6">
        <v>44894</v>
      </c>
      <c r="B1947" s="7">
        <v>143460107</v>
      </c>
      <c r="C1947" s="3">
        <v>5540246196466</v>
      </c>
      <c r="D1947" s="6">
        <v>44901</v>
      </c>
      <c r="E1947" s="8">
        <v>1782</v>
      </c>
      <c r="F1947" s="30" t="str">
        <f>VLOOKUP(Commandes[[#This Row],[Article Commande]],'Catégorie des articles'!A:D,4,0)</f>
        <v>BOULANGERIE</v>
      </c>
      <c r="G1947" s="38">
        <v>202211</v>
      </c>
      <c r="H1947" s="37" t="str">
        <f>Commandes[[#This Row],[Num CDE]]&amp;Commandes[[#This Row],[AnnéeMois]]</f>
        <v>143460107202211</v>
      </c>
      <c r="I1947" t="str">
        <f>Commandes[[#This Row],[AnnéeMois]]&amp;Commandes[[#This Row],[Famille de Produit]]</f>
        <v>202211BOULANGERIE</v>
      </c>
      <c r="J1947" s="38">
        <v>202211</v>
      </c>
    </row>
    <row r="1948" spans="1:10" ht="12" customHeight="1" x14ac:dyDescent="0.25">
      <c r="A1948" s="9">
        <v>44894</v>
      </c>
      <c r="B1948" s="10">
        <v>143460135</v>
      </c>
      <c r="C1948" s="3">
        <v>5540246183547</v>
      </c>
      <c r="D1948" s="9">
        <v>44908</v>
      </c>
      <c r="E1948" s="11">
        <v>8909</v>
      </c>
      <c r="F1948" s="30" t="str">
        <f>VLOOKUP(Commandes[[#This Row],[Article Commande]],'Catégorie des articles'!A:D,4,0)</f>
        <v>VOLAILLE</v>
      </c>
      <c r="G1948" s="38">
        <v>202211</v>
      </c>
      <c r="H1948" s="37" t="str">
        <f>Commandes[[#This Row],[Num CDE]]&amp;Commandes[[#This Row],[AnnéeMois]]</f>
        <v>143460135202211</v>
      </c>
      <c r="I1948" t="str">
        <f>Commandes[[#This Row],[AnnéeMois]]&amp;Commandes[[#This Row],[Famille de Produit]]</f>
        <v>202211VOLAILLE</v>
      </c>
      <c r="J1948" s="38">
        <v>202211</v>
      </c>
    </row>
    <row r="1949" spans="1:10" ht="12" customHeight="1" x14ac:dyDescent="0.25">
      <c r="A1949" s="9">
        <v>44895</v>
      </c>
      <c r="B1949" s="10">
        <v>143460152</v>
      </c>
      <c r="C1949" s="3">
        <v>5540246171933</v>
      </c>
      <c r="D1949" s="9">
        <v>44900</v>
      </c>
      <c r="E1949" s="11">
        <v>2228</v>
      </c>
      <c r="F1949" s="30" t="str">
        <f>VLOOKUP(Commandes[[#This Row],[Article Commande]],'Catégorie des articles'!A:D,4,0)</f>
        <v>CREMERIE</v>
      </c>
      <c r="G1949" s="38">
        <v>202211</v>
      </c>
      <c r="H1949" s="37" t="str">
        <f>Commandes[[#This Row],[Num CDE]]&amp;Commandes[[#This Row],[AnnéeMois]]</f>
        <v>143460152202211</v>
      </c>
      <c r="I1949" t="str">
        <f>Commandes[[#This Row],[AnnéeMois]]&amp;Commandes[[#This Row],[Famille de Produit]]</f>
        <v>202211CREMERIE</v>
      </c>
      <c r="J1949" s="38">
        <v>202211</v>
      </c>
    </row>
    <row r="1950" spans="1:10" ht="12" customHeight="1" x14ac:dyDescent="0.25">
      <c r="A1950" s="6">
        <v>44895</v>
      </c>
      <c r="B1950" s="7">
        <v>143460152</v>
      </c>
      <c r="C1950" s="3">
        <v>5540246176294</v>
      </c>
      <c r="D1950" s="6">
        <v>44900</v>
      </c>
      <c r="E1950" s="8">
        <v>743</v>
      </c>
      <c r="F1950" s="30" t="str">
        <f>VLOOKUP(Commandes[[#This Row],[Article Commande]],'Catégorie des articles'!A:D,4,0)</f>
        <v>CREMERIE</v>
      </c>
      <c r="G1950" s="38">
        <v>202211</v>
      </c>
      <c r="H1950" s="37" t="str">
        <f>Commandes[[#This Row],[Num CDE]]&amp;Commandes[[#This Row],[AnnéeMois]]</f>
        <v>143460152202211</v>
      </c>
      <c r="I1950" t="str">
        <f>Commandes[[#This Row],[AnnéeMois]]&amp;Commandes[[#This Row],[Famille de Produit]]</f>
        <v>202211CREMERIE</v>
      </c>
      <c r="J1950" s="38">
        <v>202211</v>
      </c>
    </row>
    <row r="1951" spans="1:10" ht="12" customHeight="1" x14ac:dyDescent="0.25">
      <c r="A1951" s="9">
        <v>44895</v>
      </c>
      <c r="B1951" s="10">
        <v>143460152</v>
      </c>
      <c r="C1951" s="3">
        <v>5540246176295</v>
      </c>
      <c r="D1951" s="9">
        <v>44900</v>
      </c>
      <c r="E1951" s="11">
        <v>4455</v>
      </c>
      <c r="F1951" s="30" t="str">
        <f>VLOOKUP(Commandes[[#This Row],[Article Commande]],'Catégorie des articles'!A:D,4,0)</f>
        <v>CREMERIE</v>
      </c>
      <c r="G1951" s="38">
        <v>202211</v>
      </c>
      <c r="H1951" s="37" t="str">
        <f>Commandes[[#This Row],[Num CDE]]&amp;Commandes[[#This Row],[AnnéeMois]]</f>
        <v>143460152202211</v>
      </c>
      <c r="I1951" t="str">
        <f>Commandes[[#This Row],[AnnéeMois]]&amp;Commandes[[#This Row],[Famille de Produit]]</f>
        <v>202211CREMERIE</v>
      </c>
      <c r="J1951" s="38">
        <v>202211</v>
      </c>
    </row>
    <row r="1952" spans="1:10" ht="12" customHeight="1" x14ac:dyDescent="0.25">
      <c r="A1952" s="6">
        <v>44895</v>
      </c>
      <c r="B1952" s="7">
        <v>143460152</v>
      </c>
      <c r="C1952" s="3">
        <v>5540246187987</v>
      </c>
      <c r="D1952" s="6">
        <v>44900</v>
      </c>
      <c r="E1952" s="8">
        <v>6682</v>
      </c>
      <c r="F1952" s="30" t="str">
        <f>VLOOKUP(Commandes[[#This Row],[Article Commande]],'Catégorie des articles'!A:D,4,0)</f>
        <v>CREMERIE</v>
      </c>
      <c r="G1952" s="38">
        <v>202211</v>
      </c>
      <c r="H1952" s="37" t="str">
        <f>Commandes[[#This Row],[Num CDE]]&amp;Commandes[[#This Row],[AnnéeMois]]</f>
        <v>143460152202211</v>
      </c>
      <c r="I1952" t="str">
        <f>Commandes[[#This Row],[AnnéeMois]]&amp;Commandes[[#This Row],[Famille de Produit]]</f>
        <v>202211CREMERIE</v>
      </c>
      <c r="J1952" s="38">
        <v>202211</v>
      </c>
    </row>
    <row r="1953" spans="1:10" ht="12" customHeight="1" x14ac:dyDescent="0.25">
      <c r="A1953" s="9">
        <v>44895</v>
      </c>
      <c r="B1953" s="10">
        <v>143460152</v>
      </c>
      <c r="C1953" s="3">
        <v>5540246188200</v>
      </c>
      <c r="D1953" s="9">
        <v>44900</v>
      </c>
      <c r="E1953" s="11">
        <v>1485</v>
      </c>
      <c r="F1953" s="30" t="str">
        <f>VLOOKUP(Commandes[[#This Row],[Article Commande]],'Catégorie des articles'!A:D,4,0)</f>
        <v>CREMERIE</v>
      </c>
      <c r="G1953" s="38">
        <v>202211</v>
      </c>
      <c r="H1953" s="37" t="str">
        <f>Commandes[[#This Row],[Num CDE]]&amp;Commandes[[#This Row],[AnnéeMois]]</f>
        <v>143460152202211</v>
      </c>
      <c r="I1953" t="str">
        <f>Commandes[[#This Row],[AnnéeMois]]&amp;Commandes[[#This Row],[Famille de Produit]]</f>
        <v>202211CREMERIE</v>
      </c>
      <c r="J1953" s="38">
        <v>202211</v>
      </c>
    </row>
    <row r="1954" spans="1:10" ht="12" customHeight="1" x14ac:dyDescent="0.25">
      <c r="A1954" s="9">
        <v>44895</v>
      </c>
      <c r="B1954" s="10">
        <v>143460153</v>
      </c>
      <c r="C1954" s="3">
        <v>5540246172539</v>
      </c>
      <c r="D1954" s="9">
        <v>44900</v>
      </c>
      <c r="E1954" s="11">
        <v>47</v>
      </c>
      <c r="F1954" s="30" t="str">
        <f>VLOOKUP(Commandes[[#This Row],[Article Commande]],'Catégorie des articles'!A:D,4,0)</f>
        <v>CREMERIE</v>
      </c>
      <c r="G1954" s="38">
        <v>202211</v>
      </c>
      <c r="H1954" s="37" t="str">
        <f>Commandes[[#This Row],[Num CDE]]&amp;Commandes[[#This Row],[AnnéeMois]]</f>
        <v>143460153202211</v>
      </c>
      <c r="I1954" t="str">
        <f>Commandes[[#This Row],[AnnéeMois]]&amp;Commandes[[#This Row],[Famille de Produit]]</f>
        <v>202211CREMERIE</v>
      </c>
      <c r="J1954" s="38">
        <v>202211</v>
      </c>
    </row>
    <row r="1955" spans="1:10" ht="12" customHeight="1" x14ac:dyDescent="0.25">
      <c r="A1955" s="6">
        <v>44895</v>
      </c>
      <c r="B1955" s="7">
        <v>143460153</v>
      </c>
      <c r="C1955" s="3">
        <v>5540246172669</v>
      </c>
      <c r="D1955" s="6">
        <v>44900</v>
      </c>
      <c r="E1955" s="8">
        <v>279</v>
      </c>
      <c r="F1955" s="30" t="str">
        <f>VLOOKUP(Commandes[[#This Row],[Article Commande]],'Catégorie des articles'!A:D,4,0)</f>
        <v>CREMERIE</v>
      </c>
      <c r="G1955" s="38">
        <v>202211</v>
      </c>
      <c r="H1955" s="37" t="str">
        <f>Commandes[[#This Row],[Num CDE]]&amp;Commandes[[#This Row],[AnnéeMois]]</f>
        <v>143460153202211</v>
      </c>
      <c r="I1955" t="str">
        <f>Commandes[[#This Row],[AnnéeMois]]&amp;Commandes[[#This Row],[Famille de Produit]]</f>
        <v>202211CREMERIE</v>
      </c>
      <c r="J1955" s="38">
        <v>202211</v>
      </c>
    </row>
    <row r="1956" spans="1:10" ht="12" customHeight="1" x14ac:dyDescent="0.25">
      <c r="A1956" s="9">
        <v>44895</v>
      </c>
      <c r="B1956" s="10">
        <v>143460153</v>
      </c>
      <c r="C1956" s="3">
        <v>5540246172978</v>
      </c>
      <c r="D1956" s="9">
        <v>44900</v>
      </c>
      <c r="E1956" s="11">
        <v>1671</v>
      </c>
      <c r="F1956" s="30" t="str">
        <f>VLOOKUP(Commandes[[#This Row],[Article Commande]],'Catégorie des articles'!A:D,4,0)</f>
        <v>CREMERIE</v>
      </c>
      <c r="G1956" s="38">
        <v>202211</v>
      </c>
      <c r="H1956" s="37" t="str">
        <f>Commandes[[#This Row],[Num CDE]]&amp;Commandes[[#This Row],[AnnéeMois]]</f>
        <v>143460153202211</v>
      </c>
      <c r="I1956" t="str">
        <f>Commandes[[#This Row],[AnnéeMois]]&amp;Commandes[[#This Row],[Famille de Produit]]</f>
        <v>202211CREMERIE</v>
      </c>
      <c r="J1956" s="38">
        <v>202211</v>
      </c>
    </row>
    <row r="1957" spans="1:10" ht="12" customHeight="1" x14ac:dyDescent="0.25">
      <c r="A1957" s="6">
        <v>44895</v>
      </c>
      <c r="B1957" s="7">
        <v>143460153</v>
      </c>
      <c r="C1957" s="3">
        <v>5540246174174</v>
      </c>
      <c r="D1957" s="6">
        <v>44900</v>
      </c>
      <c r="E1957" s="8">
        <v>232</v>
      </c>
      <c r="F1957" s="30" t="str">
        <f>VLOOKUP(Commandes[[#This Row],[Article Commande]],'Catégorie des articles'!A:D,4,0)</f>
        <v>CREMERIE</v>
      </c>
      <c r="G1957" s="38">
        <v>202211</v>
      </c>
      <c r="H1957" s="37" t="str">
        <f>Commandes[[#This Row],[Num CDE]]&amp;Commandes[[#This Row],[AnnéeMois]]</f>
        <v>143460153202211</v>
      </c>
      <c r="I1957" t="str">
        <f>Commandes[[#This Row],[AnnéeMois]]&amp;Commandes[[#This Row],[Famille de Produit]]</f>
        <v>202211CREMERIE</v>
      </c>
      <c r="J1957" s="38">
        <v>202211</v>
      </c>
    </row>
    <row r="1958" spans="1:10" ht="12" customHeight="1" x14ac:dyDescent="0.25">
      <c r="A1958" s="6">
        <v>44895</v>
      </c>
      <c r="B1958" s="7">
        <v>143460153</v>
      </c>
      <c r="C1958" s="3">
        <v>5540246176699</v>
      </c>
      <c r="D1958" s="6">
        <v>44900</v>
      </c>
      <c r="E1958" s="8">
        <v>4176</v>
      </c>
      <c r="F1958" s="30" t="str">
        <f>VLOOKUP(Commandes[[#This Row],[Article Commande]],'Catégorie des articles'!A:D,4,0)</f>
        <v>CREMERIE</v>
      </c>
      <c r="G1958" s="38">
        <v>202211</v>
      </c>
      <c r="H1958" s="37" t="str">
        <f>Commandes[[#This Row],[Num CDE]]&amp;Commandes[[#This Row],[AnnéeMois]]</f>
        <v>143460153202211</v>
      </c>
      <c r="I1958" t="str">
        <f>Commandes[[#This Row],[AnnéeMois]]&amp;Commandes[[#This Row],[Famille de Produit]]</f>
        <v>202211CREMERIE</v>
      </c>
      <c r="J1958" s="38">
        <v>202211</v>
      </c>
    </row>
    <row r="1959" spans="1:10" ht="12" customHeight="1" x14ac:dyDescent="0.25">
      <c r="A1959" s="6">
        <v>44895</v>
      </c>
      <c r="B1959" s="7">
        <v>143460157</v>
      </c>
      <c r="C1959" s="3">
        <v>5540246185562</v>
      </c>
      <c r="D1959" s="6">
        <v>44903</v>
      </c>
      <c r="E1959" s="8">
        <v>140</v>
      </c>
      <c r="F1959" s="30" t="str">
        <f>VLOOKUP(Commandes[[#This Row],[Article Commande]],'Catégorie des articles'!A:D,4,0)</f>
        <v>CREMERIE</v>
      </c>
      <c r="G1959" s="38">
        <v>202211</v>
      </c>
      <c r="H1959" s="37" t="str">
        <f>Commandes[[#This Row],[Num CDE]]&amp;Commandes[[#This Row],[AnnéeMois]]</f>
        <v>143460157202211</v>
      </c>
      <c r="I1959" t="str">
        <f>Commandes[[#This Row],[AnnéeMois]]&amp;Commandes[[#This Row],[Famille de Produit]]</f>
        <v>202211CREMERIE</v>
      </c>
      <c r="J1959" s="38">
        <v>202211</v>
      </c>
    </row>
    <row r="1960" spans="1:10" ht="12" customHeight="1" x14ac:dyDescent="0.25">
      <c r="A1960" s="9">
        <v>44895</v>
      </c>
      <c r="B1960" s="10">
        <v>143460157</v>
      </c>
      <c r="C1960" s="3">
        <v>5540246186325</v>
      </c>
      <c r="D1960" s="9">
        <v>44903</v>
      </c>
      <c r="E1960" s="11">
        <v>279</v>
      </c>
      <c r="F1960" s="30" t="str">
        <f>VLOOKUP(Commandes[[#This Row],[Article Commande]],'Catégorie des articles'!A:D,4,0)</f>
        <v>CREMERIE</v>
      </c>
      <c r="G1960" s="38">
        <v>202211</v>
      </c>
      <c r="H1960" s="37" t="str">
        <f>Commandes[[#This Row],[Num CDE]]&amp;Commandes[[#This Row],[AnnéeMois]]</f>
        <v>143460157202211</v>
      </c>
      <c r="I1960" t="str">
        <f>Commandes[[#This Row],[AnnéeMois]]&amp;Commandes[[#This Row],[Famille de Produit]]</f>
        <v>202211CREMERIE</v>
      </c>
      <c r="J1960" s="38">
        <v>202211</v>
      </c>
    </row>
    <row r="1961" spans="1:10" ht="12" customHeight="1" x14ac:dyDescent="0.25">
      <c r="A1961" s="6">
        <v>44895</v>
      </c>
      <c r="B1961" s="7">
        <v>143460158</v>
      </c>
      <c r="C1961" s="3">
        <v>5540246175047</v>
      </c>
      <c r="D1961" s="6">
        <v>44903</v>
      </c>
      <c r="E1961" s="8">
        <v>279</v>
      </c>
      <c r="F1961" s="30" t="str">
        <f>VLOOKUP(Commandes[[#This Row],[Article Commande]],'Catégorie des articles'!A:D,4,0)</f>
        <v>CREMERIE</v>
      </c>
      <c r="G1961" s="38">
        <v>202211</v>
      </c>
      <c r="H1961" s="37" t="str">
        <f>Commandes[[#This Row],[Num CDE]]&amp;Commandes[[#This Row],[AnnéeMois]]</f>
        <v>143460158202211</v>
      </c>
      <c r="I1961" t="str">
        <f>Commandes[[#This Row],[AnnéeMois]]&amp;Commandes[[#This Row],[Famille de Produit]]</f>
        <v>202211CREMERIE</v>
      </c>
      <c r="J1961" s="38">
        <v>202211</v>
      </c>
    </row>
    <row r="1962" spans="1:10" ht="12" customHeight="1" x14ac:dyDescent="0.25">
      <c r="A1962" s="6">
        <v>44896</v>
      </c>
      <c r="B1962" s="7">
        <v>143460199</v>
      </c>
      <c r="C1962" s="3">
        <v>5540246176294</v>
      </c>
      <c r="D1962" s="6">
        <v>44901</v>
      </c>
      <c r="E1962" s="8">
        <v>2228</v>
      </c>
      <c r="F1962" s="30" t="str">
        <f>VLOOKUP(Commandes[[#This Row],[Article Commande]],'Catégorie des articles'!A:D,4,0)</f>
        <v>CREMERIE</v>
      </c>
      <c r="G1962" s="38">
        <v>202212</v>
      </c>
      <c r="H1962" s="37" t="str">
        <f>Commandes[[#This Row],[Num CDE]]&amp;Commandes[[#This Row],[AnnéeMois]]</f>
        <v>143460199202212</v>
      </c>
      <c r="I1962" t="str">
        <f>Commandes[[#This Row],[AnnéeMois]]&amp;Commandes[[#This Row],[Famille de Produit]]</f>
        <v>202212CREMERIE</v>
      </c>
      <c r="J1962" s="38">
        <v>202212</v>
      </c>
    </row>
    <row r="1963" spans="1:10" ht="12" customHeight="1" x14ac:dyDescent="0.25">
      <c r="A1963" s="9">
        <v>44896</v>
      </c>
      <c r="B1963" s="10">
        <v>143460199</v>
      </c>
      <c r="C1963" s="3">
        <v>5540246176295</v>
      </c>
      <c r="D1963" s="9">
        <v>44901</v>
      </c>
      <c r="E1963" s="11">
        <v>4455</v>
      </c>
      <c r="F1963" s="30" t="str">
        <f>VLOOKUP(Commandes[[#This Row],[Article Commande]],'Catégorie des articles'!A:D,4,0)</f>
        <v>CREMERIE</v>
      </c>
      <c r="G1963" s="38">
        <v>202212</v>
      </c>
      <c r="H1963" s="37" t="str">
        <f>Commandes[[#This Row],[Num CDE]]&amp;Commandes[[#This Row],[AnnéeMois]]</f>
        <v>143460199202212</v>
      </c>
      <c r="I1963" t="str">
        <f>Commandes[[#This Row],[AnnéeMois]]&amp;Commandes[[#This Row],[Famille de Produit]]</f>
        <v>202212CREMERIE</v>
      </c>
      <c r="J1963" s="38">
        <v>202212</v>
      </c>
    </row>
    <row r="1964" spans="1:10" ht="12" customHeight="1" x14ac:dyDescent="0.25">
      <c r="A1964" s="9">
        <v>44896</v>
      </c>
      <c r="B1964" s="10">
        <v>143460199</v>
      </c>
      <c r="C1964" s="3">
        <v>5540246187987</v>
      </c>
      <c r="D1964" s="9">
        <v>44901</v>
      </c>
      <c r="E1964" s="11">
        <v>4455</v>
      </c>
      <c r="F1964" s="30" t="str">
        <f>VLOOKUP(Commandes[[#This Row],[Article Commande]],'Catégorie des articles'!A:D,4,0)</f>
        <v>CREMERIE</v>
      </c>
      <c r="G1964" s="38">
        <v>202212</v>
      </c>
      <c r="H1964" s="37" t="str">
        <f>Commandes[[#This Row],[Num CDE]]&amp;Commandes[[#This Row],[AnnéeMois]]</f>
        <v>143460199202212</v>
      </c>
      <c r="I1964" t="str">
        <f>Commandes[[#This Row],[AnnéeMois]]&amp;Commandes[[#This Row],[Famille de Produit]]</f>
        <v>202212CREMERIE</v>
      </c>
      <c r="J1964" s="38">
        <v>202212</v>
      </c>
    </row>
    <row r="1965" spans="1:10" ht="12" customHeight="1" x14ac:dyDescent="0.25">
      <c r="A1965" s="6">
        <v>44896</v>
      </c>
      <c r="B1965" s="7">
        <v>143460199</v>
      </c>
      <c r="C1965" s="3">
        <v>5540246188200</v>
      </c>
      <c r="D1965" s="6">
        <v>44901</v>
      </c>
      <c r="E1965" s="8">
        <v>743</v>
      </c>
      <c r="F1965" s="30" t="str">
        <f>VLOOKUP(Commandes[[#This Row],[Article Commande]],'Catégorie des articles'!A:D,4,0)</f>
        <v>CREMERIE</v>
      </c>
      <c r="G1965" s="38">
        <v>202212</v>
      </c>
      <c r="H1965" s="37" t="str">
        <f>Commandes[[#This Row],[Num CDE]]&amp;Commandes[[#This Row],[AnnéeMois]]</f>
        <v>143460199202212</v>
      </c>
      <c r="I1965" t="str">
        <f>Commandes[[#This Row],[AnnéeMois]]&amp;Commandes[[#This Row],[Famille de Produit]]</f>
        <v>202212CREMERIE</v>
      </c>
      <c r="J1965" s="38">
        <v>202212</v>
      </c>
    </row>
    <row r="1966" spans="1:10" ht="12" customHeight="1" x14ac:dyDescent="0.25">
      <c r="A1966" s="6">
        <v>44896</v>
      </c>
      <c r="B1966" s="7">
        <v>143460200</v>
      </c>
      <c r="C1966" s="3">
        <v>5540246172978</v>
      </c>
      <c r="D1966" s="6">
        <v>44901</v>
      </c>
      <c r="E1966" s="8">
        <v>1671</v>
      </c>
      <c r="F1966" s="30" t="str">
        <f>VLOOKUP(Commandes[[#This Row],[Article Commande]],'Catégorie des articles'!A:D,4,0)</f>
        <v>CREMERIE</v>
      </c>
      <c r="G1966" s="38">
        <v>202212</v>
      </c>
      <c r="H1966" s="37" t="str">
        <f>Commandes[[#This Row],[Num CDE]]&amp;Commandes[[#This Row],[AnnéeMois]]</f>
        <v>143460200202212</v>
      </c>
      <c r="I1966" t="str">
        <f>Commandes[[#This Row],[AnnéeMois]]&amp;Commandes[[#This Row],[Famille de Produit]]</f>
        <v>202212CREMERIE</v>
      </c>
      <c r="J1966" s="38">
        <v>202212</v>
      </c>
    </row>
    <row r="1967" spans="1:10" ht="12" customHeight="1" x14ac:dyDescent="0.25">
      <c r="A1967" s="9">
        <v>44896</v>
      </c>
      <c r="B1967" s="10">
        <v>143460200</v>
      </c>
      <c r="C1967" s="3">
        <v>5540246176699</v>
      </c>
      <c r="D1967" s="9">
        <v>44901</v>
      </c>
      <c r="E1967" s="11">
        <v>8352</v>
      </c>
      <c r="F1967" s="30" t="str">
        <f>VLOOKUP(Commandes[[#This Row],[Article Commande]],'Catégorie des articles'!A:D,4,0)</f>
        <v>CREMERIE</v>
      </c>
      <c r="G1967" s="38">
        <v>202212</v>
      </c>
      <c r="H1967" s="37" t="str">
        <f>Commandes[[#This Row],[Num CDE]]&amp;Commandes[[#This Row],[AnnéeMois]]</f>
        <v>143460200202212</v>
      </c>
      <c r="I1967" t="str">
        <f>Commandes[[#This Row],[AnnéeMois]]&amp;Commandes[[#This Row],[Famille de Produit]]</f>
        <v>202212CREMERIE</v>
      </c>
      <c r="J1967" s="38">
        <v>202212</v>
      </c>
    </row>
    <row r="1968" spans="1:10" ht="12" customHeight="1" x14ac:dyDescent="0.25">
      <c r="A1968" s="6">
        <v>44900</v>
      </c>
      <c r="B1968" s="7">
        <v>143470228</v>
      </c>
      <c r="C1968" s="3">
        <v>5540246172669</v>
      </c>
      <c r="D1968" s="6">
        <v>44902</v>
      </c>
      <c r="E1968" s="8">
        <v>279</v>
      </c>
      <c r="F1968" s="30" t="str">
        <f>VLOOKUP(Commandes[[#This Row],[Article Commande]],'Catégorie des articles'!A:D,4,0)</f>
        <v>CREMERIE</v>
      </c>
      <c r="G1968" s="38">
        <v>202212</v>
      </c>
      <c r="H1968" s="37" t="str">
        <f>Commandes[[#This Row],[Num CDE]]&amp;Commandes[[#This Row],[AnnéeMois]]</f>
        <v>143470228202212</v>
      </c>
      <c r="I1968" t="str">
        <f>Commandes[[#This Row],[AnnéeMois]]&amp;Commandes[[#This Row],[Famille de Produit]]</f>
        <v>202212CREMERIE</v>
      </c>
      <c r="J1968" s="38">
        <v>202212</v>
      </c>
    </row>
    <row r="1969" spans="1:10" ht="12" customHeight="1" x14ac:dyDescent="0.25">
      <c r="A1969" s="9">
        <v>44900</v>
      </c>
      <c r="B1969" s="10">
        <v>143470228</v>
      </c>
      <c r="C1969" s="3">
        <v>5540246176699</v>
      </c>
      <c r="D1969" s="9">
        <v>44902</v>
      </c>
      <c r="E1969" s="11">
        <v>8352</v>
      </c>
      <c r="F1969" s="30" t="str">
        <f>VLOOKUP(Commandes[[#This Row],[Article Commande]],'Catégorie des articles'!A:D,4,0)</f>
        <v>CREMERIE</v>
      </c>
      <c r="G1969" s="38">
        <v>202212</v>
      </c>
      <c r="H1969" s="37" t="str">
        <f>Commandes[[#This Row],[Num CDE]]&amp;Commandes[[#This Row],[AnnéeMois]]</f>
        <v>143470228202212</v>
      </c>
      <c r="I1969" t="str">
        <f>Commandes[[#This Row],[AnnéeMois]]&amp;Commandes[[#This Row],[Famille de Produit]]</f>
        <v>202212CREMERIE</v>
      </c>
      <c r="J1969" s="38">
        <v>202212</v>
      </c>
    </row>
    <row r="1970" spans="1:10" ht="12" customHeight="1" x14ac:dyDescent="0.25">
      <c r="A1970" s="6">
        <v>44900</v>
      </c>
      <c r="B1970" s="7">
        <v>143470229</v>
      </c>
      <c r="C1970" s="3">
        <v>5540246176295</v>
      </c>
      <c r="D1970" s="6">
        <v>44902</v>
      </c>
      <c r="E1970" s="8">
        <v>7424</v>
      </c>
      <c r="F1970" s="30" t="str">
        <f>VLOOKUP(Commandes[[#This Row],[Article Commande]],'Catégorie des articles'!A:D,4,0)</f>
        <v>CREMERIE</v>
      </c>
      <c r="G1970" s="38">
        <v>202212</v>
      </c>
      <c r="H1970" s="37" t="str">
        <f>Commandes[[#This Row],[Num CDE]]&amp;Commandes[[#This Row],[AnnéeMois]]</f>
        <v>143470229202212</v>
      </c>
      <c r="I1970" t="str">
        <f>Commandes[[#This Row],[AnnéeMois]]&amp;Commandes[[#This Row],[Famille de Produit]]</f>
        <v>202212CREMERIE</v>
      </c>
      <c r="J1970" s="38">
        <v>202212</v>
      </c>
    </row>
    <row r="1971" spans="1:10" ht="12" customHeight="1" x14ac:dyDescent="0.25">
      <c r="A1971" s="9">
        <v>44900</v>
      </c>
      <c r="B1971" s="10">
        <v>143470229</v>
      </c>
      <c r="C1971" s="3">
        <v>5540246187987</v>
      </c>
      <c r="D1971" s="9">
        <v>44902</v>
      </c>
      <c r="E1971" s="11">
        <v>4455</v>
      </c>
      <c r="F1971" s="30" t="str">
        <f>VLOOKUP(Commandes[[#This Row],[Article Commande]],'Catégorie des articles'!A:D,4,0)</f>
        <v>CREMERIE</v>
      </c>
      <c r="G1971" s="38">
        <v>202212</v>
      </c>
      <c r="H1971" s="37" t="str">
        <f>Commandes[[#This Row],[Num CDE]]&amp;Commandes[[#This Row],[AnnéeMois]]</f>
        <v>143470229202212</v>
      </c>
      <c r="I1971" t="str">
        <f>Commandes[[#This Row],[AnnéeMois]]&amp;Commandes[[#This Row],[Famille de Produit]]</f>
        <v>202212CREMERIE</v>
      </c>
      <c r="J1971" s="38">
        <v>202212</v>
      </c>
    </row>
    <row r="1972" spans="1:10" ht="12" customHeight="1" x14ac:dyDescent="0.25">
      <c r="A1972" s="6">
        <v>44900</v>
      </c>
      <c r="B1972" s="7">
        <v>143470229</v>
      </c>
      <c r="C1972" s="3">
        <v>5540246188200</v>
      </c>
      <c r="D1972" s="6">
        <v>44902</v>
      </c>
      <c r="E1972" s="8">
        <v>1114</v>
      </c>
      <c r="F1972" s="30" t="str">
        <f>VLOOKUP(Commandes[[#This Row],[Article Commande]],'Catégorie des articles'!A:D,4,0)</f>
        <v>CREMERIE</v>
      </c>
      <c r="G1972" s="38">
        <v>202212</v>
      </c>
      <c r="H1972" s="37" t="str">
        <f>Commandes[[#This Row],[Num CDE]]&amp;Commandes[[#This Row],[AnnéeMois]]</f>
        <v>143470229202212</v>
      </c>
      <c r="I1972" t="str">
        <f>Commandes[[#This Row],[AnnéeMois]]&amp;Commandes[[#This Row],[Famille de Produit]]</f>
        <v>202212CREMERIE</v>
      </c>
      <c r="J1972" s="38">
        <v>202212</v>
      </c>
    </row>
    <row r="1973" spans="1:10" ht="12" customHeight="1" x14ac:dyDescent="0.25">
      <c r="A1973" s="6">
        <v>44900</v>
      </c>
      <c r="B1973" s="7">
        <v>143470230</v>
      </c>
      <c r="C1973" s="3">
        <v>5540246175049</v>
      </c>
      <c r="D1973" s="6">
        <v>44908</v>
      </c>
      <c r="E1973" s="8">
        <v>1114</v>
      </c>
      <c r="F1973" s="30" t="str">
        <f>VLOOKUP(Commandes[[#This Row],[Article Commande]],'Catégorie des articles'!A:D,4,0)</f>
        <v>CREMERIE</v>
      </c>
      <c r="G1973" s="38">
        <v>202212</v>
      </c>
      <c r="H1973" s="37" t="str">
        <f>Commandes[[#This Row],[Num CDE]]&amp;Commandes[[#This Row],[AnnéeMois]]</f>
        <v>143470230202212</v>
      </c>
      <c r="I1973" t="str">
        <f>Commandes[[#This Row],[AnnéeMois]]&amp;Commandes[[#This Row],[Famille de Produit]]</f>
        <v>202212CREMERIE</v>
      </c>
      <c r="J1973" s="38">
        <v>202212</v>
      </c>
    </row>
    <row r="1974" spans="1:10" ht="12" customHeight="1" x14ac:dyDescent="0.25">
      <c r="A1974" s="9">
        <v>44900</v>
      </c>
      <c r="B1974" s="10">
        <v>143470230</v>
      </c>
      <c r="C1974" s="3">
        <v>5540246175050</v>
      </c>
      <c r="D1974" s="9">
        <v>44908</v>
      </c>
      <c r="E1974" s="11">
        <v>1114</v>
      </c>
      <c r="F1974" s="30" t="str">
        <f>VLOOKUP(Commandes[[#This Row],[Article Commande]],'Catégorie des articles'!A:D,4,0)</f>
        <v>CREMERIE</v>
      </c>
      <c r="G1974" s="38">
        <v>202212</v>
      </c>
      <c r="H1974" s="37" t="str">
        <f>Commandes[[#This Row],[Num CDE]]&amp;Commandes[[#This Row],[AnnéeMois]]</f>
        <v>143470230202212</v>
      </c>
      <c r="I1974" t="str">
        <f>Commandes[[#This Row],[AnnéeMois]]&amp;Commandes[[#This Row],[Famille de Produit]]</f>
        <v>202212CREMERIE</v>
      </c>
      <c r="J1974" s="38">
        <v>202212</v>
      </c>
    </row>
    <row r="1975" spans="1:10" ht="12" customHeight="1" x14ac:dyDescent="0.25">
      <c r="A1975" s="6">
        <v>44900</v>
      </c>
      <c r="B1975" s="7">
        <v>143470230</v>
      </c>
      <c r="C1975" s="3">
        <v>5540246190743</v>
      </c>
      <c r="D1975" s="6">
        <v>44908</v>
      </c>
      <c r="E1975" s="8">
        <v>279</v>
      </c>
      <c r="F1975" s="30" t="str">
        <f>VLOOKUP(Commandes[[#This Row],[Article Commande]],'Catégorie des articles'!A:D,4,0)</f>
        <v>CREMERIE</v>
      </c>
      <c r="G1975" s="38">
        <v>202212</v>
      </c>
      <c r="H1975" s="37" t="str">
        <f>Commandes[[#This Row],[Num CDE]]&amp;Commandes[[#This Row],[AnnéeMois]]</f>
        <v>143470230202212</v>
      </c>
      <c r="I1975" t="str">
        <f>Commandes[[#This Row],[AnnéeMois]]&amp;Commandes[[#This Row],[Famille de Produit]]</f>
        <v>202212CREMERIE</v>
      </c>
      <c r="J1975" s="38">
        <v>202212</v>
      </c>
    </row>
    <row r="1976" spans="1:10" ht="12" customHeight="1" x14ac:dyDescent="0.25">
      <c r="A1976" s="9">
        <v>44900</v>
      </c>
      <c r="B1976" s="10">
        <v>143470246</v>
      </c>
      <c r="C1976" s="3">
        <v>5540246182684</v>
      </c>
      <c r="D1976" s="9">
        <v>44910</v>
      </c>
      <c r="E1976" s="11">
        <v>140</v>
      </c>
      <c r="F1976" s="30" t="str">
        <f>VLOOKUP(Commandes[[#This Row],[Article Commande]],'Catégorie des articles'!A:D,4,0)</f>
        <v>BOULANGERIE</v>
      </c>
      <c r="G1976" s="38">
        <v>202212</v>
      </c>
      <c r="H1976" s="37" t="str">
        <f>Commandes[[#This Row],[Num CDE]]&amp;Commandes[[#This Row],[AnnéeMois]]</f>
        <v>143470246202212</v>
      </c>
      <c r="I1976" t="str">
        <f>Commandes[[#This Row],[AnnéeMois]]&amp;Commandes[[#This Row],[Famille de Produit]]</f>
        <v>202212BOULANGERIE</v>
      </c>
      <c r="J1976" s="38">
        <v>202212</v>
      </c>
    </row>
    <row r="1977" spans="1:10" ht="12" customHeight="1" x14ac:dyDescent="0.25">
      <c r="A1977" s="6">
        <v>44900</v>
      </c>
      <c r="B1977" s="7">
        <v>143470246</v>
      </c>
      <c r="C1977" s="3">
        <v>5540246183844</v>
      </c>
      <c r="D1977" s="6">
        <v>44910</v>
      </c>
      <c r="E1977" s="8">
        <v>186</v>
      </c>
      <c r="F1977" s="30" t="str">
        <f>VLOOKUP(Commandes[[#This Row],[Article Commande]],'Catégorie des articles'!A:D,4,0)</f>
        <v>BOULANGERIE</v>
      </c>
      <c r="G1977" s="38">
        <v>202212</v>
      </c>
      <c r="H1977" s="37" t="str">
        <f>Commandes[[#This Row],[Num CDE]]&amp;Commandes[[#This Row],[AnnéeMois]]</f>
        <v>143470246202212</v>
      </c>
      <c r="I1977" t="str">
        <f>Commandes[[#This Row],[AnnéeMois]]&amp;Commandes[[#This Row],[Famille de Produit]]</f>
        <v>202212BOULANGERIE</v>
      </c>
      <c r="J1977" s="38">
        <v>202212</v>
      </c>
    </row>
    <row r="1978" spans="1:10" ht="12" customHeight="1" x14ac:dyDescent="0.25">
      <c r="A1978" s="6">
        <v>44900</v>
      </c>
      <c r="B1978" s="7">
        <v>143470246</v>
      </c>
      <c r="C1978" s="3">
        <v>5540246194467</v>
      </c>
      <c r="D1978" s="6">
        <v>44910</v>
      </c>
      <c r="E1978" s="8">
        <v>12473</v>
      </c>
      <c r="F1978" s="30" t="str">
        <f>VLOOKUP(Commandes[[#This Row],[Article Commande]],'Catégorie des articles'!A:D,4,0)</f>
        <v>BOULANGERIE</v>
      </c>
      <c r="G1978" s="38">
        <v>202212</v>
      </c>
      <c r="H1978" s="37" t="str">
        <f>Commandes[[#This Row],[Num CDE]]&amp;Commandes[[#This Row],[AnnéeMois]]</f>
        <v>143470246202212</v>
      </c>
      <c r="I1978" t="str">
        <f>Commandes[[#This Row],[AnnéeMois]]&amp;Commandes[[#This Row],[Famille de Produit]]</f>
        <v>202212BOULANGERIE</v>
      </c>
      <c r="J1978" s="38">
        <v>202212</v>
      </c>
    </row>
    <row r="1979" spans="1:10" ht="12" customHeight="1" x14ac:dyDescent="0.25">
      <c r="A1979" s="9">
        <v>44900</v>
      </c>
      <c r="B1979" s="10">
        <v>143470255</v>
      </c>
      <c r="C1979" s="3">
        <v>5540246171759</v>
      </c>
      <c r="D1979" s="9">
        <v>44920</v>
      </c>
      <c r="E1979" s="11">
        <v>3341</v>
      </c>
      <c r="F1979" s="30" t="str">
        <f>VLOOKUP(Commandes[[#This Row],[Article Commande]],'Catégorie des articles'!A:D,4,0)</f>
        <v>MIX LEGUMES</v>
      </c>
      <c r="G1979" s="38">
        <v>202212</v>
      </c>
      <c r="H1979" s="37" t="str">
        <f>Commandes[[#This Row],[Num CDE]]&amp;Commandes[[#This Row],[AnnéeMois]]</f>
        <v>143470255202212</v>
      </c>
      <c r="I1979" t="str">
        <f>Commandes[[#This Row],[AnnéeMois]]&amp;Commandes[[#This Row],[Famille de Produit]]</f>
        <v>202212MIX LEGUMES</v>
      </c>
      <c r="J1979" s="38">
        <v>202212</v>
      </c>
    </row>
    <row r="1980" spans="1:10" ht="12" customHeight="1" x14ac:dyDescent="0.25">
      <c r="A1980" s="6">
        <v>44900</v>
      </c>
      <c r="B1980" s="7">
        <v>143470255</v>
      </c>
      <c r="C1980" s="3">
        <v>5540246177133</v>
      </c>
      <c r="D1980" s="6">
        <v>44920</v>
      </c>
      <c r="E1980" s="8">
        <v>10023</v>
      </c>
      <c r="F1980" s="30" t="str">
        <f>VLOOKUP(Commandes[[#This Row],[Article Commande]],'Catégorie des articles'!A:D,4,0)</f>
        <v>MIX LEGUMES</v>
      </c>
      <c r="G1980" s="38">
        <v>202212</v>
      </c>
      <c r="H1980" s="37" t="str">
        <f>Commandes[[#This Row],[Num CDE]]&amp;Commandes[[#This Row],[AnnéeMois]]</f>
        <v>143470255202212</v>
      </c>
      <c r="I1980" t="str">
        <f>Commandes[[#This Row],[AnnéeMois]]&amp;Commandes[[#This Row],[Famille de Produit]]</f>
        <v>202212MIX LEGUMES</v>
      </c>
      <c r="J1980" s="38">
        <v>202212</v>
      </c>
    </row>
    <row r="1981" spans="1:10" ht="12" customHeight="1" x14ac:dyDescent="0.25">
      <c r="A1981" s="9">
        <v>44900</v>
      </c>
      <c r="B1981" s="10">
        <v>143470255</v>
      </c>
      <c r="C1981" s="3">
        <v>5540246192148</v>
      </c>
      <c r="D1981" s="9">
        <v>44920</v>
      </c>
      <c r="E1981" s="11">
        <v>6960</v>
      </c>
      <c r="F1981" s="30" t="str">
        <f>VLOOKUP(Commandes[[#This Row],[Article Commande]],'Catégorie des articles'!A:D,4,0)</f>
        <v>MIX LEGUMES</v>
      </c>
      <c r="G1981" s="38">
        <v>202212</v>
      </c>
      <c r="H1981" s="37" t="str">
        <f>Commandes[[#This Row],[Num CDE]]&amp;Commandes[[#This Row],[AnnéeMois]]</f>
        <v>143470255202212</v>
      </c>
      <c r="I1981" t="str">
        <f>Commandes[[#This Row],[AnnéeMois]]&amp;Commandes[[#This Row],[Famille de Produit]]</f>
        <v>202212MIX LEGUMES</v>
      </c>
      <c r="J1981" s="38">
        <v>202212</v>
      </c>
    </row>
    <row r="1982" spans="1:10" ht="12" customHeight="1" x14ac:dyDescent="0.25">
      <c r="A1982" s="6">
        <v>44900</v>
      </c>
      <c r="B1982" s="7">
        <v>143470255</v>
      </c>
      <c r="C1982" s="3">
        <v>5540246192518</v>
      </c>
      <c r="D1982" s="6">
        <v>44920</v>
      </c>
      <c r="E1982" s="8">
        <v>5847</v>
      </c>
      <c r="F1982" s="30" t="str">
        <f>VLOOKUP(Commandes[[#This Row],[Article Commande]],'Catégorie des articles'!A:D,4,0)</f>
        <v>MIX LEGUMES</v>
      </c>
      <c r="G1982" s="38">
        <v>202212</v>
      </c>
      <c r="H1982" s="37" t="str">
        <f>Commandes[[#This Row],[Num CDE]]&amp;Commandes[[#This Row],[AnnéeMois]]</f>
        <v>143470255202212</v>
      </c>
      <c r="I1982" t="str">
        <f>Commandes[[#This Row],[AnnéeMois]]&amp;Commandes[[#This Row],[Famille de Produit]]</f>
        <v>202212MIX LEGUMES</v>
      </c>
      <c r="J1982" s="38">
        <v>202212</v>
      </c>
    </row>
    <row r="1983" spans="1:10" ht="12" customHeight="1" x14ac:dyDescent="0.25">
      <c r="A1983" s="6">
        <v>44901</v>
      </c>
      <c r="B1983" s="7">
        <v>143470275</v>
      </c>
      <c r="C1983" s="3">
        <v>5540246176294</v>
      </c>
      <c r="D1983" s="6">
        <v>44903</v>
      </c>
      <c r="E1983" s="8">
        <v>1485</v>
      </c>
      <c r="F1983" s="30" t="str">
        <f>VLOOKUP(Commandes[[#This Row],[Article Commande]],'Catégorie des articles'!A:D,4,0)</f>
        <v>CREMERIE</v>
      </c>
      <c r="G1983" s="38">
        <v>202212</v>
      </c>
      <c r="H1983" s="37" t="str">
        <f>Commandes[[#This Row],[Num CDE]]&amp;Commandes[[#This Row],[AnnéeMois]]</f>
        <v>143470275202212</v>
      </c>
      <c r="I1983" t="str">
        <f>Commandes[[#This Row],[AnnéeMois]]&amp;Commandes[[#This Row],[Famille de Produit]]</f>
        <v>202212CREMERIE</v>
      </c>
      <c r="J1983" s="38">
        <v>202212</v>
      </c>
    </row>
    <row r="1984" spans="1:10" ht="12" customHeight="1" x14ac:dyDescent="0.25">
      <c r="A1984" s="9">
        <v>44901</v>
      </c>
      <c r="B1984" s="10">
        <v>143470275</v>
      </c>
      <c r="C1984" s="3">
        <v>5540246176295</v>
      </c>
      <c r="D1984" s="9">
        <v>44903</v>
      </c>
      <c r="E1984" s="11">
        <v>7424</v>
      </c>
      <c r="F1984" s="30" t="str">
        <f>VLOOKUP(Commandes[[#This Row],[Article Commande]],'Catégorie des articles'!A:D,4,0)</f>
        <v>CREMERIE</v>
      </c>
      <c r="G1984" s="38">
        <v>202212</v>
      </c>
      <c r="H1984" s="37" t="str">
        <f>Commandes[[#This Row],[Num CDE]]&amp;Commandes[[#This Row],[AnnéeMois]]</f>
        <v>143470275202212</v>
      </c>
      <c r="I1984" t="str">
        <f>Commandes[[#This Row],[AnnéeMois]]&amp;Commandes[[#This Row],[Famille de Produit]]</f>
        <v>202212CREMERIE</v>
      </c>
      <c r="J1984" s="38">
        <v>202212</v>
      </c>
    </row>
    <row r="1985" spans="1:10" ht="12" customHeight="1" x14ac:dyDescent="0.25">
      <c r="A1985" s="9">
        <v>44901</v>
      </c>
      <c r="B1985" s="10">
        <v>143470275</v>
      </c>
      <c r="C1985" s="3">
        <v>5540246187987</v>
      </c>
      <c r="D1985" s="9">
        <v>44903</v>
      </c>
      <c r="E1985" s="11">
        <v>4455</v>
      </c>
      <c r="F1985" s="30" t="str">
        <f>VLOOKUP(Commandes[[#This Row],[Article Commande]],'Catégorie des articles'!A:D,4,0)</f>
        <v>CREMERIE</v>
      </c>
      <c r="G1985" s="38">
        <v>202212</v>
      </c>
      <c r="H1985" s="37" t="str">
        <f>Commandes[[#This Row],[Num CDE]]&amp;Commandes[[#This Row],[AnnéeMois]]</f>
        <v>143470275202212</v>
      </c>
      <c r="I1985" t="str">
        <f>Commandes[[#This Row],[AnnéeMois]]&amp;Commandes[[#This Row],[Famille de Produit]]</f>
        <v>202212CREMERIE</v>
      </c>
      <c r="J1985" s="38">
        <v>202212</v>
      </c>
    </row>
    <row r="1986" spans="1:10" ht="12" customHeight="1" x14ac:dyDescent="0.25">
      <c r="A1986" s="9">
        <v>44901</v>
      </c>
      <c r="B1986" s="10">
        <v>143470276</v>
      </c>
      <c r="C1986" s="3">
        <v>5540246174174</v>
      </c>
      <c r="D1986" s="9">
        <v>44903</v>
      </c>
      <c r="E1986" s="11">
        <v>232</v>
      </c>
      <c r="F1986" s="30" t="str">
        <f>VLOOKUP(Commandes[[#This Row],[Article Commande]],'Catégorie des articles'!A:D,4,0)</f>
        <v>CREMERIE</v>
      </c>
      <c r="G1986" s="38">
        <v>202212</v>
      </c>
      <c r="H1986" s="37" t="str">
        <f>Commandes[[#This Row],[Num CDE]]&amp;Commandes[[#This Row],[AnnéeMois]]</f>
        <v>143470276202212</v>
      </c>
      <c r="I1986" t="str">
        <f>Commandes[[#This Row],[AnnéeMois]]&amp;Commandes[[#This Row],[Famille de Produit]]</f>
        <v>202212CREMERIE</v>
      </c>
      <c r="J1986" s="38">
        <v>202212</v>
      </c>
    </row>
    <row r="1987" spans="1:10" ht="12" customHeight="1" x14ac:dyDescent="0.25">
      <c r="A1987" s="9">
        <v>44901</v>
      </c>
      <c r="B1987" s="10">
        <v>143470276</v>
      </c>
      <c r="C1987" s="3">
        <v>5540246176699</v>
      </c>
      <c r="D1987" s="9">
        <v>44903</v>
      </c>
      <c r="E1987" s="11">
        <v>8352</v>
      </c>
      <c r="F1987" s="30" t="str">
        <f>VLOOKUP(Commandes[[#This Row],[Article Commande]],'Catégorie des articles'!A:D,4,0)</f>
        <v>CREMERIE</v>
      </c>
      <c r="G1987" s="38">
        <v>202212</v>
      </c>
      <c r="H1987" s="37" t="str">
        <f>Commandes[[#This Row],[Num CDE]]&amp;Commandes[[#This Row],[AnnéeMois]]</f>
        <v>143470276202212</v>
      </c>
      <c r="I1987" t="str">
        <f>Commandes[[#This Row],[AnnéeMois]]&amp;Commandes[[#This Row],[Famille de Produit]]</f>
        <v>202212CREMERIE</v>
      </c>
      <c r="J1987" s="38">
        <v>202212</v>
      </c>
    </row>
    <row r="1988" spans="1:10" ht="12" customHeight="1" x14ac:dyDescent="0.25">
      <c r="A1988" s="6">
        <v>44901</v>
      </c>
      <c r="B1988" s="7">
        <v>143470276</v>
      </c>
      <c r="C1988" s="3">
        <v>5540246192102</v>
      </c>
      <c r="D1988" s="6">
        <v>44903</v>
      </c>
      <c r="E1988" s="8">
        <v>4009</v>
      </c>
      <c r="F1988" s="30" t="str">
        <f>VLOOKUP(Commandes[[#This Row],[Article Commande]],'Catégorie des articles'!A:D,4,0)</f>
        <v>CREMERIE</v>
      </c>
      <c r="G1988" s="38">
        <v>202212</v>
      </c>
      <c r="H1988" s="37" t="str">
        <f>Commandes[[#This Row],[Num CDE]]&amp;Commandes[[#This Row],[AnnéeMois]]</f>
        <v>143470276202212</v>
      </c>
      <c r="I1988" t="str">
        <f>Commandes[[#This Row],[AnnéeMois]]&amp;Commandes[[#This Row],[Famille de Produit]]</f>
        <v>202212CREMERIE</v>
      </c>
      <c r="J1988" s="38">
        <v>202212</v>
      </c>
    </row>
    <row r="1989" spans="1:10" ht="12" customHeight="1" x14ac:dyDescent="0.25">
      <c r="A1989" s="9">
        <v>44901</v>
      </c>
      <c r="B1989" s="10">
        <v>143470313</v>
      </c>
      <c r="C1989" s="3">
        <v>5540246194632</v>
      </c>
      <c r="D1989" s="9">
        <v>44929</v>
      </c>
      <c r="E1989" s="11">
        <v>919</v>
      </c>
      <c r="F1989" s="30" t="str">
        <f>VLOOKUP(Commandes[[#This Row],[Article Commande]],'Catégorie des articles'!A:D,4,0)</f>
        <v>BOULANGERIE</v>
      </c>
      <c r="G1989" s="38">
        <v>202212</v>
      </c>
      <c r="H1989" s="37" t="str">
        <f>Commandes[[#This Row],[Num CDE]]&amp;Commandes[[#This Row],[AnnéeMois]]</f>
        <v>143470313202212</v>
      </c>
      <c r="I1989" t="str">
        <f>Commandes[[#This Row],[AnnéeMois]]&amp;Commandes[[#This Row],[Famille de Produit]]</f>
        <v>202212BOULANGERIE</v>
      </c>
      <c r="J1989" s="38">
        <v>202212</v>
      </c>
    </row>
    <row r="1990" spans="1:10" ht="12" customHeight="1" x14ac:dyDescent="0.25">
      <c r="A1990" s="9">
        <v>44901</v>
      </c>
      <c r="B1990" s="10">
        <v>143470317</v>
      </c>
      <c r="C1990" s="3">
        <v>5540246194467</v>
      </c>
      <c r="D1990" s="9">
        <v>44917</v>
      </c>
      <c r="E1990" s="11">
        <v>58799</v>
      </c>
      <c r="F1990" s="30" t="str">
        <f>VLOOKUP(Commandes[[#This Row],[Article Commande]],'Catégorie des articles'!A:D,4,0)</f>
        <v>BOULANGERIE</v>
      </c>
      <c r="G1990" s="38">
        <v>202212</v>
      </c>
      <c r="H1990" s="37" t="str">
        <f>Commandes[[#This Row],[Num CDE]]&amp;Commandes[[#This Row],[AnnéeMois]]</f>
        <v>143470317202212</v>
      </c>
      <c r="I1990" t="str">
        <f>Commandes[[#This Row],[AnnéeMois]]&amp;Commandes[[#This Row],[Famille de Produit]]</f>
        <v>202212BOULANGERIE</v>
      </c>
      <c r="J1990" s="38">
        <v>202212</v>
      </c>
    </row>
    <row r="1991" spans="1:10" ht="12" customHeight="1" x14ac:dyDescent="0.25">
      <c r="A1991" s="6">
        <v>44902</v>
      </c>
      <c r="B1991" s="7">
        <v>143470330</v>
      </c>
      <c r="C1991" s="3">
        <v>5540246174174</v>
      </c>
      <c r="D1991" s="6">
        <v>44906</v>
      </c>
      <c r="E1991" s="8">
        <v>464</v>
      </c>
      <c r="F1991" s="30" t="str">
        <f>VLOOKUP(Commandes[[#This Row],[Article Commande]],'Catégorie des articles'!A:D,4,0)</f>
        <v>CREMERIE</v>
      </c>
      <c r="G1991" s="38">
        <v>202212</v>
      </c>
      <c r="H1991" s="37" t="str">
        <f>Commandes[[#This Row],[Num CDE]]&amp;Commandes[[#This Row],[AnnéeMois]]</f>
        <v>143470330202212</v>
      </c>
      <c r="I1991" t="str">
        <f>Commandes[[#This Row],[AnnéeMois]]&amp;Commandes[[#This Row],[Famille de Produit]]</f>
        <v>202212CREMERIE</v>
      </c>
      <c r="J1991" s="38">
        <v>202212</v>
      </c>
    </row>
    <row r="1992" spans="1:10" ht="12" customHeight="1" x14ac:dyDescent="0.25">
      <c r="A1992" s="6">
        <v>44902</v>
      </c>
      <c r="B1992" s="7">
        <v>143470332</v>
      </c>
      <c r="C1992" s="3">
        <v>5540246176295</v>
      </c>
      <c r="D1992" s="6">
        <v>44906</v>
      </c>
      <c r="E1992" s="8">
        <v>4455</v>
      </c>
      <c r="F1992" s="30" t="str">
        <f>VLOOKUP(Commandes[[#This Row],[Article Commande]],'Catégorie des articles'!A:D,4,0)</f>
        <v>CREMERIE</v>
      </c>
      <c r="G1992" s="38">
        <v>202212</v>
      </c>
      <c r="H1992" s="37" t="str">
        <f>Commandes[[#This Row],[Num CDE]]&amp;Commandes[[#This Row],[AnnéeMois]]</f>
        <v>143470332202212</v>
      </c>
      <c r="I1992" t="str">
        <f>Commandes[[#This Row],[AnnéeMois]]&amp;Commandes[[#This Row],[Famille de Produit]]</f>
        <v>202212CREMERIE</v>
      </c>
      <c r="J1992" s="38">
        <v>202212</v>
      </c>
    </row>
    <row r="1993" spans="1:10" ht="12" customHeight="1" x14ac:dyDescent="0.25">
      <c r="A1993" s="9">
        <v>44902</v>
      </c>
      <c r="B1993" s="10">
        <v>143470332</v>
      </c>
      <c r="C1993" s="3">
        <v>5540246187987</v>
      </c>
      <c r="D1993" s="9">
        <v>44906</v>
      </c>
      <c r="E1993" s="11">
        <v>6682</v>
      </c>
      <c r="F1993" s="30" t="str">
        <f>VLOOKUP(Commandes[[#This Row],[Article Commande]],'Catégorie des articles'!A:D,4,0)</f>
        <v>CREMERIE</v>
      </c>
      <c r="G1993" s="38">
        <v>202212</v>
      </c>
      <c r="H1993" s="37" t="str">
        <f>Commandes[[#This Row],[Num CDE]]&amp;Commandes[[#This Row],[AnnéeMois]]</f>
        <v>143470332202212</v>
      </c>
      <c r="I1993" t="str">
        <f>Commandes[[#This Row],[AnnéeMois]]&amp;Commandes[[#This Row],[Famille de Produit]]</f>
        <v>202212CREMERIE</v>
      </c>
      <c r="J1993" s="38">
        <v>202212</v>
      </c>
    </row>
    <row r="1994" spans="1:10" ht="12" customHeight="1" x14ac:dyDescent="0.25">
      <c r="A1994" s="9">
        <v>44902</v>
      </c>
      <c r="B1994" s="10">
        <v>143470334</v>
      </c>
      <c r="C1994" s="3">
        <v>5540246177133</v>
      </c>
      <c r="D1994" s="9">
        <v>44924</v>
      </c>
      <c r="E1994" s="11">
        <v>9466</v>
      </c>
      <c r="F1994" s="30" t="str">
        <f>VLOOKUP(Commandes[[#This Row],[Article Commande]],'Catégorie des articles'!A:D,4,0)</f>
        <v>MIX LEGUMES</v>
      </c>
      <c r="G1994" s="38">
        <v>202212</v>
      </c>
      <c r="H1994" s="37" t="str">
        <f>Commandes[[#This Row],[Num CDE]]&amp;Commandes[[#This Row],[AnnéeMois]]</f>
        <v>143470334202212</v>
      </c>
      <c r="I1994" t="str">
        <f>Commandes[[#This Row],[AnnéeMois]]&amp;Commandes[[#This Row],[Famille de Produit]]</f>
        <v>202212MIX LEGUMES</v>
      </c>
      <c r="J1994" s="38">
        <v>202212</v>
      </c>
    </row>
    <row r="1995" spans="1:10" ht="12" customHeight="1" x14ac:dyDescent="0.25">
      <c r="A1995" s="6">
        <v>44902</v>
      </c>
      <c r="B1995" s="7">
        <v>143470334</v>
      </c>
      <c r="C1995" s="3">
        <v>5540246192148</v>
      </c>
      <c r="D1995" s="6">
        <v>44924</v>
      </c>
      <c r="E1995" s="8">
        <v>15312</v>
      </c>
      <c r="F1995" s="30" t="str">
        <f>VLOOKUP(Commandes[[#This Row],[Article Commande]],'Catégorie des articles'!A:D,4,0)</f>
        <v>MIX LEGUMES</v>
      </c>
      <c r="G1995" s="38">
        <v>202212</v>
      </c>
      <c r="H1995" s="37" t="str">
        <f>Commandes[[#This Row],[Num CDE]]&amp;Commandes[[#This Row],[AnnéeMois]]</f>
        <v>143470334202212</v>
      </c>
      <c r="I1995" t="str">
        <f>Commandes[[#This Row],[AnnéeMois]]&amp;Commandes[[#This Row],[Famille de Produit]]</f>
        <v>202212MIX LEGUMES</v>
      </c>
      <c r="J1995" s="38">
        <v>202212</v>
      </c>
    </row>
    <row r="1996" spans="1:10" ht="12" customHeight="1" x14ac:dyDescent="0.25">
      <c r="A1996" s="9">
        <v>44902</v>
      </c>
      <c r="B1996" s="10">
        <v>143470335</v>
      </c>
      <c r="C1996" s="3">
        <v>5540246190727</v>
      </c>
      <c r="D1996" s="9">
        <v>44923</v>
      </c>
      <c r="E1996" s="11">
        <v>877</v>
      </c>
      <c r="F1996" s="30" t="str">
        <f>VLOOKUP(Commandes[[#This Row],[Article Commande]],'Catégorie des articles'!A:D,4,0)</f>
        <v>BOULANGERIE</v>
      </c>
      <c r="G1996" s="38">
        <v>202212</v>
      </c>
      <c r="H1996" s="37" t="str">
        <f>Commandes[[#This Row],[Num CDE]]&amp;Commandes[[#This Row],[AnnéeMois]]</f>
        <v>143470335202212</v>
      </c>
      <c r="I1996" t="str">
        <f>Commandes[[#This Row],[AnnéeMois]]&amp;Commandes[[#This Row],[Famille de Produit]]</f>
        <v>202212BOULANGERIE</v>
      </c>
      <c r="J1996" s="38">
        <v>202212</v>
      </c>
    </row>
    <row r="1997" spans="1:10" ht="12" customHeight="1" x14ac:dyDescent="0.25">
      <c r="A1997" s="6">
        <v>44902</v>
      </c>
      <c r="B1997" s="7">
        <v>143470339</v>
      </c>
      <c r="C1997" s="3">
        <v>5540246186325</v>
      </c>
      <c r="D1997" s="6">
        <v>44908</v>
      </c>
      <c r="E1997" s="8">
        <v>418</v>
      </c>
      <c r="F1997" s="30" t="str">
        <f>VLOOKUP(Commandes[[#This Row],[Article Commande]],'Catégorie des articles'!A:D,4,0)</f>
        <v>CREMERIE</v>
      </c>
      <c r="G1997" s="38">
        <v>202212</v>
      </c>
      <c r="H1997" s="37" t="str">
        <f>Commandes[[#This Row],[Num CDE]]&amp;Commandes[[#This Row],[AnnéeMois]]</f>
        <v>143470339202212</v>
      </c>
      <c r="I1997" t="str">
        <f>Commandes[[#This Row],[AnnéeMois]]&amp;Commandes[[#This Row],[Famille de Produit]]</f>
        <v>202212CREMERIE</v>
      </c>
      <c r="J1997" s="38">
        <v>202212</v>
      </c>
    </row>
    <row r="1998" spans="1:10" ht="12" customHeight="1" x14ac:dyDescent="0.25">
      <c r="A1998" s="6">
        <v>44902</v>
      </c>
      <c r="B1998" s="7">
        <v>143470340</v>
      </c>
      <c r="C1998" s="3">
        <v>5540246173472</v>
      </c>
      <c r="D1998" s="6">
        <v>44910</v>
      </c>
      <c r="E1998" s="8">
        <v>279</v>
      </c>
      <c r="F1998" s="30" t="str">
        <f>VLOOKUP(Commandes[[#This Row],[Article Commande]],'Catégorie des articles'!A:D,4,0)</f>
        <v>CREMERIE</v>
      </c>
      <c r="G1998" s="38">
        <v>202212</v>
      </c>
      <c r="H1998" s="37" t="str">
        <f>Commandes[[#This Row],[Num CDE]]&amp;Commandes[[#This Row],[AnnéeMois]]</f>
        <v>143470340202212</v>
      </c>
      <c r="I1998" t="str">
        <f>Commandes[[#This Row],[AnnéeMois]]&amp;Commandes[[#This Row],[Famille de Produit]]</f>
        <v>202212CREMERIE</v>
      </c>
      <c r="J1998" s="38">
        <v>202212</v>
      </c>
    </row>
    <row r="1999" spans="1:10" ht="12" customHeight="1" x14ac:dyDescent="0.25">
      <c r="A1999" s="9">
        <v>44902</v>
      </c>
      <c r="B1999" s="10">
        <v>143470340</v>
      </c>
      <c r="C1999" s="3">
        <v>5540246174095</v>
      </c>
      <c r="D1999" s="9">
        <v>44910</v>
      </c>
      <c r="E1999" s="11">
        <v>70</v>
      </c>
      <c r="F1999" s="30" t="str">
        <f>VLOOKUP(Commandes[[#This Row],[Article Commande]],'Catégorie des articles'!A:D,4,0)</f>
        <v>CREMERIE</v>
      </c>
      <c r="G1999" s="38">
        <v>202212</v>
      </c>
      <c r="H1999" s="37" t="str">
        <f>Commandes[[#This Row],[Num CDE]]&amp;Commandes[[#This Row],[AnnéeMois]]</f>
        <v>143470340202212</v>
      </c>
      <c r="I1999" t="str">
        <f>Commandes[[#This Row],[AnnéeMois]]&amp;Commandes[[#This Row],[Famille de Produit]]</f>
        <v>202212CREMERIE</v>
      </c>
      <c r="J1999" s="38">
        <v>202212</v>
      </c>
    </row>
    <row r="2000" spans="1:10" ht="12" customHeight="1" x14ac:dyDescent="0.25">
      <c r="A2000" s="6">
        <v>44902</v>
      </c>
      <c r="B2000" s="7">
        <v>143470340</v>
      </c>
      <c r="C2000" s="3">
        <v>5540246175047</v>
      </c>
      <c r="D2000" s="6">
        <v>44910</v>
      </c>
      <c r="E2000" s="8">
        <v>418</v>
      </c>
      <c r="F2000" s="30" t="str">
        <f>VLOOKUP(Commandes[[#This Row],[Article Commande]],'Catégorie des articles'!A:D,4,0)</f>
        <v>CREMERIE</v>
      </c>
      <c r="G2000" s="38">
        <v>202212</v>
      </c>
      <c r="H2000" s="37" t="str">
        <f>Commandes[[#This Row],[Num CDE]]&amp;Commandes[[#This Row],[AnnéeMois]]</f>
        <v>143470340202212</v>
      </c>
      <c r="I2000" t="str">
        <f>Commandes[[#This Row],[AnnéeMois]]&amp;Commandes[[#This Row],[Famille de Produit]]</f>
        <v>202212CREMERIE</v>
      </c>
      <c r="J2000" s="38">
        <v>202212</v>
      </c>
    </row>
    <row r="2001" spans="1:10" ht="12" customHeight="1" x14ac:dyDescent="0.25">
      <c r="A2001" s="9">
        <v>44902</v>
      </c>
      <c r="B2001" s="10">
        <v>143470340</v>
      </c>
      <c r="C2001" s="3">
        <v>5540246175049</v>
      </c>
      <c r="D2001" s="9">
        <v>44910</v>
      </c>
      <c r="E2001" s="11">
        <v>557</v>
      </c>
      <c r="F2001" s="30" t="str">
        <f>VLOOKUP(Commandes[[#This Row],[Article Commande]],'Catégorie des articles'!A:D,4,0)</f>
        <v>CREMERIE</v>
      </c>
      <c r="G2001" s="38">
        <v>202212</v>
      </c>
      <c r="H2001" s="37" t="str">
        <f>Commandes[[#This Row],[Num CDE]]&amp;Commandes[[#This Row],[AnnéeMois]]</f>
        <v>143470340202212</v>
      </c>
      <c r="I2001" t="str">
        <f>Commandes[[#This Row],[AnnéeMois]]&amp;Commandes[[#This Row],[Famille de Produit]]</f>
        <v>202212CREMERIE</v>
      </c>
      <c r="J2001" s="38">
        <v>202212</v>
      </c>
    </row>
    <row r="2002" spans="1:10" ht="12" customHeight="1" x14ac:dyDescent="0.25">
      <c r="A2002" s="6">
        <v>44902</v>
      </c>
      <c r="B2002" s="7">
        <v>143470340</v>
      </c>
      <c r="C2002" s="3">
        <v>5540246175050</v>
      </c>
      <c r="D2002" s="6">
        <v>44910</v>
      </c>
      <c r="E2002" s="8">
        <v>557</v>
      </c>
      <c r="F2002" s="30" t="str">
        <f>VLOOKUP(Commandes[[#This Row],[Article Commande]],'Catégorie des articles'!A:D,4,0)</f>
        <v>CREMERIE</v>
      </c>
      <c r="G2002" s="38">
        <v>202212</v>
      </c>
      <c r="H2002" s="37" t="str">
        <f>Commandes[[#This Row],[Num CDE]]&amp;Commandes[[#This Row],[AnnéeMois]]</f>
        <v>143470340202212</v>
      </c>
      <c r="I2002" t="str">
        <f>Commandes[[#This Row],[AnnéeMois]]&amp;Commandes[[#This Row],[Famille de Produit]]</f>
        <v>202212CREMERIE</v>
      </c>
      <c r="J2002" s="38">
        <v>202212</v>
      </c>
    </row>
    <row r="2003" spans="1:10" ht="12" customHeight="1" x14ac:dyDescent="0.25">
      <c r="A2003" s="9">
        <v>44902</v>
      </c>
      <c r="B2003" s="10">
        <v>143470356</v>
      </c>
      <c r="C2003" s="3">
        <v>5540246183554</v>
      </c>
      <c r="D2003" s="9">
        <v>44913</v>
      </c>
      <c r="E2003" s="11">
        <v>891</v>
      </c>
      <c r="F2003" s="30" t="str">
        <f>VLOOKUP(Commandes[[#This Row],[Article Commande]],'Catégorie des articles'!A:D,4,0)</f>
        <v>MIX LEGUMES</v>
      </c>
      <c r="G2003" s="38">
        <v>202212</v>
      </c>
      <c r="H2003" s="37" t="str">
        <f>Commandes[[#This Row],[Num CDE]]&amp;Commandes[[#This Row],[AnnéeMois]]</f>
        <v>143470356202212</v>
      </c>
      <c r="I2003" t="str">
        <f>Commandes[[#This Row],[AnnéeMois]]&amp;Commandes[[#This Row],[Famille de Produit]]</f>
        <v>202212MIX LEGUMES</v>
      </c>
      <c r="J2003" s="38">
        <v>202212</v>
      </c>
    </row>
    <row r="2004" spans="1:10" ht="12" customHeight="1" x14ac:dyDescent="0.25">
      <c r="A2004" s="6">
        <v>44902</v>
      </c>
      <c r="B2004" s="7">
        <v>143470356</v>
      </c>
      <c r="C2004" s="3">
        <v>5540246183558</v>
      </c>
      <c r="D2004" s="6">
        <v>44913</v>
      </c>
      <c r="E2004" s="8">
        <v>2599</v>
      </c>
      <c r="F2004" s="30" t="str">
        <f>VLOOKUP(Commandes[[#This Row],[Article Commande]],'Catégorie des articles'!A:D,4,0)</f>
        <v>MIX LEGUMES</v>
      </c>
      <c r="G2004" s="38">
        <v>202212</v>
      </c>
      <c r="H2004" s="37" t="str">
        <f>Commandes[[#This Row],[Num CDE]]&amp;Commandes[[#This Row],[AnnéeMois]]</f>
        <v>143470356202212</v>
      </c>
      <c r="I2004" t="str">
        <f>Commandes[[#This Row],[AnnéeMois]]&amp;Commandes[[#This Row],[Famille de Produit]]</f>
        <v>202212MIX LEGUMES</v>
      </c>
      <c r="J2004" s="38">
        <v>202212</v>
      </c>
    </row>
    <row r="2005" spans="1:10" ht="12" customHeight="1" x14ac:dyDescent="0.25">
      <c r="A2005" s="9">
        <v>44902</v>
      </c>
      <c r="B2005" s="10">
        <v>143470356</v>
      </c>
      <c r="C2005" s="3">
        <v>5540246183560</v>
      </c>
      <c r="D2005" s="9">
        <v>44913</v>
      </c>
      <c r="E2005" s="11">
        <v>446</v>
      </c>
      <c r="F2005" s="30" t="str">
        <f>VLOOKUP(Commandes[[#This Row],[Article Commande]],'Catégorie des articles'!A:D,4,0)</f>
        <v>MIX LEGUMES</v>
      </c>
      <c r="G2005" s="38">
        <v>202212</v>
      </c>
      <c r="H2005" s="37" t="str">
        <f>Commandes[[#This Row],[Num CDE]]&amp;Commandes[[#This Row],[AnnéeMois]]</f>
        <v>143470356202212</v>
      </c>
      <c r="I2005" t="str">
        <f>Commandes[[#This Row],[AnnéeMois]]&amp;Commandes[[#This Row],[Famille de Produit]]</f>
        <v>202212MIX LEGUMES</v>
      </c>
      <c r="J2005" s="38">
        <v>202212</v>
      </c>
    </row>
    <row r="2006" spans="1:10" ht="12" customHeight="1" x14ac:dyDescent="0.25">
      <c r="A2006" s="6">
        <v>44902</v>
      </c>
      <c r="B2006" s="7">
        <v>143470356</v>
      </c>
      <c r="C2006" s="3">
        <v>5540246192209</v>
      </c>
      <c r="D2006" s="6">
        <v>44913</v>
      </c>
      <c r="E2006" s="8">
        <v>2228</v>
      </c>
      <c r="F2006" s="30" t="str">
        <f>VLOOKUP(Commandes[[#This Row],[Article Commande]],'Catégorie des articles'!A:D,4,0)</f>
        <v>MIX LEGUMES</v>
      </c>
      <c r="G2006" s="38">
        <v>202212</v>
      </c>
      <c r="H2006" s="37" t="str">
        <f>Commandes[[#This Row],[Num CDE]]&amp;Commandes[[#This Row],[AnnéeMois]]</f>
        <v>143470356202212</v>
      </c>
      <c r="I2006" t="str">
        <f>Commandes[[#This Row],[AnnéeMois]]&amp;Commandes[[#This Row],[Famille de Produit]]</f>
        <v>202212MIX LEGUMES</v>
      </c>
      <c r="J2006" s="38">
        <v>202212</v>
      </c>
    </row>
    <row r="2007" spans="1:10" ht="12" customHeight="1" x14ac:dyDescent="0.25">
      <c r="A2007" s="9">
        <v>44902</v>
      </c>
      <c r="B2007" s="10">
        <v>143470356</v>
      </c>
      <c r="C2007" s="3">
        <v>5540246192462</v>
      </c>
      <c r="D2007" s="9">
        <v>44913</v>
      </c>
      <c r="E2007" s="11">
        <v>1114</v>
      </c>
      <c r="F2007" s="30" t="str">
        <f>VLOOKUP(Commandes[[#This Row],[Article Commande]],'Catégorie des articles'!A:D,4,0)</f>
        <v>MIX LEGUMES</v>
      </c>
      <c r="G2007" s="38">
        <v>202212</v>
      </c>
      <c r="H2007" s="37" t="str">
        <f>Commandes[[#This Row],[Num CDE]]&amp;Commandes[[#This Row],[AnnéeMois]]</f>
        <v>143470356202212</v>
      </c>
      <c r="I2007" t="str">
        <f>Commandes[[#This Row],[AnnéeMois]]&amp;Commandes[[#This Row],[Famille de Produit]]</f>
        <v>202212MIX LEGUMES</v>
      </c>
      <c r="J2007" s="38">
        <v>202212</v>
      </c>
    </row>
    <row r="2008" spans="1:10" ht="12" customHeight="1" x14ac:dyDescent="0.25">
      <c r="A2008" s="6">
        <v>44902</v>
      </c>
      <c r="B2008" s="7">
        <v>143470356</v>
      </c>
      <c r="C2008" s="3">
        <v>5540246192594</v>
      </c>
      <c r="D2008" s="6">
        <v>44913</v>
      </c>
      <c r="E2008" s="8">
        <v>1485</v>
      </c>
      <c r="F2008" s="30" t="str">
        <f>VLOOKUP(Commandes[[#This Row],[Article Commande]],'Catégorie des articles'!A:D,4,0)</f>
        <v>MIX LEGUMES</v>
      </c>
      <c r="G2008" s="38">
        <v>202212</v>
      </c>
      <c r="H2008" s="37" t="str">
        <f>Commandes[[#This Row],[Num CDE]]&amp;Commandes[[#This Row],[AnnéeMois]]</f>
        <v>143470356202212</v>
      </c>
      <c r="I2008" t="str">
        <f>Commandes[[#This Row],[AnnéeMois]]&amp;Commandes[[#This Row],[Famille de Produit]]</f>
        <v>202212MIX LEGUMES</v>
      </c>
      <c r="J2008" s="38">
        <v>202212</v>
      </c>
    </row>
    <row r="2009" spans="1:10" ht="12" customHeight="1" x14ac:dyDescent="0.25">
      <c r="A2009" s="9">
        <v>44902</v>
      </c>
      <c r="B2009" s="10">
        <v>143470356</v>
      </c>
      <c r="C2009" s="3">
        <v>5540246192831</v>
      </c>
      <c r="D2009" s="9">
        <v>44913</v>
      </c>
      <c r="E2009" s="11">
        <v>1300</v>
      </c>
      <c r="F2009" s="30" t="str">
        <f>VLOOKUP(Commandes[[#This Row],[Article Commande]],'Catégorie des articles'!A:D,4,0)</f>
        <v>MIX LEGUMES</v>
      </c>
      <c r="G2009" s="38">
        <v>202212</v>
      </c>
      <c r="H2009" s="37" t="str">
        <f>Commandes[[#This Row],[Num CDE]]&amp;Commandes[[#This Row],[AnnéeMois]]</f>
        <v>143470356202212</v>
      </c>
      <c r="I2009" t="str">
        <f>Commandes[[#This Row],[AnnéeMois]]&amp;Commandes[[#This Row],[Famille de Produit]]</f>
        <v>202212MIX LEGUMES</v>
      </c>
      <c r="J2009" s="38">
        <v>202212</v>
      </c>
    </row>
    <row r="2010" spans="1:10" ht="12" customHeight="1" x14ac:dyDescent="0.25">
      <c r="A2010" s="6">
        <v>44902</v>
      </c>
      <c r="B2010" s="7">
        <v>143470363</v>
      </c>
      <c r="C2010" s="3">
        <v>5540246173906</v>
      </c>
      <c r="D2010" s="6">
        <v>44915</v>
      </c>
      <c r="E2010" s="8">
        <v>3267</v>
      </c>
      <c r="F2010" s="30" t="str">
        <f>VLOOKUP(Commandes[[#This Row],[Article Commande]],'Catégorie des articles'!A:D,4,0)</f>
        <v>VOLAILLE</v>
      </c>
      <c r="G2010" s="38">
        <v>202212</v>
      </c>
      <c r="H2010" s="37" t="str">
        <f>Commandes[[#This Row],[Num CDE]]&amp;Commandes[[#This Row],[AnnéeMois]]</f>
        <v>143470363202212</v>
      </c>
      <c r="I2010" t="str">
        <f>Commandes[[#This Row],[AnnéeMois]]&amp;Commandes[[#This Row],[Famille de Produit]]</f>
        <v>202212VOLAILLE</v>
      </c>
      <c r="J2010" s="38">
        <v>202212</v>
      </c>
    </row>
    <row r="2011" spans="1:10" ht="12" customHeight="1" x14ac:dyDescent="0.25">
      <c r="A2011" s="9">
        <v>44902</v>
      </c>
      <c r="B2011" s="10">
        <v>143470363</v>
      </c>
      <c r="C2011" s="3">
        <v>5540246181016</v>
      </c>
      <c r="D2011" s="9">
        <v>44915</v>
      </c>
      <c r="E2011" s="11">
        <v>7128</v>
      </c>
      <c r="F2011" s="30" t="str">
        <f>VLOOKUP(Commandes[[#This Row],[Article Commande]],'Catégorie des articles'!A:D,4,0)</f>
        <v>VOLAILLE</v>
      </c>
      <c r="G2011" s="38">
        <v>202212</v>
      </c>
      <c r="H2011" s="37" t="str">
        <f>Commandes[[#This Row],[Num CDE]]&amp;Commandes[[#This Row],[AnnéeMois]]</f>
        <v>143470363202212</v>
      </c>
      <c r="I2011" t="str">
        <f>Commandes[[#This Row],[AnnéeMois]]&amp;Commandes[[#This Row],[Famille de Produit]]</f>
        <v>202212VOLAILLE</v>
      </c>
      <c r="J2011" s="38">
        <v>202212</v>
      </c>
    </row>
    <row r="2012" spans="1:10" ht="12" customHeight="1" x14ac:dyDescent="0.25">
      <c r="A2012" s="9">
        <v>44903</v>
      </c>
      <c r="B2012" s="10">
        <v>143470382</v>
      </c>
      <c r="C2012" s="3">
        <v>5540246172978</v>
      </c>
      <c r="D2012" s="9">
        <v>44907</v>
      </c>
      <c r="E2012" s="11">
        <v>836</v>
      </c>
      <c r="F2012" s="30" t="str">
        <f>VLOOKUP(Commandes[[#This Row],[Article Commande]],'Catégorie des articles'!A:D,4,0)</f>
        <v>CREMERIE</v>
      </c>
      <c r="G2012" s="38">
        <v>202212</v>
      </c>
      <c r="H2012" s="37" t="str">
        <f>Commandes[[#This Row],[Num CDE]]&amp;Commandes[[#This Row],[AnnéeMois]]</f>
        <v>143470382202212</v>
      </c>
      <c r="I2012" t="str">
        <f>Commandes[[#This Row],[AnnéeMois]]&amp;Commandes[[#This Row],[Famille de Produit]]</f>
        <v>202212CREMERIE</v>
      </c>
      <c r="J2012" s="38">
        <v>202212</v>
      </c>
    </row>
    <row r="2013" spans="1:10" ht="12" customHeight="1" x14ac:dyDescent="0.25">
      <c r="A2013" s="6">
        <v>44903</v>
      </c>
      <c r="B2013" s="7">
        <v>143470382</v>
      </c>
      <c r="C2013" s="3">
        <v>5540246188175</v>
      </c>
      <c r="D2013" s="6">
        <v>44907</v>
      </c>
      <c r="E2013" s="8">
        <v>232</v>
      </c>
      <c r="F2013" s="30" t="str">
        <f>VLOOKUP(Commandes[[#This Row],[Article Commande]],'Catégorie des articles'!A:D,4,0)</f>
        <v>CREMERIE</v>
      </c>
      <c r="G2013" s="38">
        <v>202212</v>
      </c>
      <c r="H2013" s="37" t="str">
        <f>Commandes[[#This Row],[Num CDE]]&amp;Commandes[[#This Row],[AnnéeMois]]</f>
        <v>143470382202212</v>
      </c>
      <c r="I2013" t="str">
        <f>Commandes[[#This Row],[AnnéeMois]]&amp;Commandes[[#This Row],[Famille de Produit]]</f>
        <v>202212CREMERIE</v>
      </c>
      <c r="J2013" s="38">
        <v>202212</v>
      </c>
    </row>
    <row r="2014" spans="1:10" ht="12" customHeight="1" x14ac:dyDescent="0.25">
      <c r="A2014" s="9">
        <v>44906</v>
      </c>
      <c r="B2014" s="10">
        <v>143480432</v>
      </c>
      <c r="C2014" s="3">
        <v>5540246172539</v>
      </c>
      <c r="D2014" s="9">
        <v>44908</v>
      </c>
      <c r="E2014" s="11">
        <v>47</v>
      </c>
      <c r="F2014" s="30" t="str">
        <f>VLOOKUP(Commandes[[#This Row],[Article Commande]],'Catégorie des articles'!A:D,4,0)</f>
        <v>CREMERIE</v>
      </c>
      <c r="G2014" s="38">
        <v>202212</v>
      </c>
      <c r="H2014" s="37" t="str">
        <f>Commandes[[#This Row],[Num CDE]]&amp;Commandes[[#This Row],[AnnéeMois]]</f>
        <v>143480432202212</v>
      </c>
      <c r="I2014" t="str">
        <f>Commandes[[#This Row],[AnnéeMois]]&amp;Commandes[[#This Row],[Famille de Produit]]</f>
        <v>202212CREMERIE</v>
      </c>
      <c r="J2014" s="38">
        <v>202212</v>
      </c>
    </row>
    <row r="2015" spans="1:10" ht="12" customHeight="1" x14ac:dyDescent="0.25">
      <c r="A2015" s="6">
        <v>44906</v>
      </c>
      <c r="B2015" s="7">
        <v>143480432</v>
      </c>
      <c r="C2015" s="3">
        <v>5540246172978</v>
      </c>
      <c r="D2015" s="6">
        <v>44908</v>
      </c>
      <c r="E2015" s="8">
        <v>1671</v>
      </c>
      <c r="F2015" s="30" t="str">
        <f>VLOOKUP(Commandes[[#This Row],[Article Commande]],'Catégorie des articles'!A:D,4,0)</f>
        <v>CREMERIE</v>
      </c>
      <c r="G2015" s="38">
        <v>202212</v>
      </c>
      <c r="H2015" s="37" t="str">
        <f>Commandes[[#This Row],[Num CDE]]&amp;Commandes[[#This Row],[AnnéeMois]]</f>
        <v>143480432202212</v>
      </c>
      <c r="I2015" t="str">
        <f>Commandes[[#This Row],[AnnéeMois]]&amp;Commandes[[#This Row],[Famille de Produit]]</f>
        <v>202212CREMERIE</v>
      </c>
      <c r="J2015" s="38">
        <v>202212</v>
      </c>
    </row>
    <row r="2016" spans="1:10" ht="12" customHeight="1" x14ac:dyDescent="0.25">
      <c r="A2016" s="6">
        <v>44906</v>
      </c>
      <c r="B2016" s="7">
        <v>143480432</v>
      </c>
      <c r="C2016" s="3">
        <v>5540246174174</v>
      </c>
      <c r="D2016" s="6">
        <v>44908</v>
      </c>
      <c r="E2016" s="8">
        <v>464</v>
      </c>
      <c r="F2016" s="30" t="str">
        <f>VLOOKUP(Commandes[[#This Row],[Article Commande]],'Catégorie des articles'!A:D,4,0)</f>
        <v>CREMERIE</v>
      </c>
      <c r="G2016" s="38">
        <v>202212</v>
      </c>
      <c r="H2016" s="37" t="str">
        <f>Commandes[[#This Row],[Num CDE]]&amp;Commandes[[#This Row],[AnnéeMois]]</f>
        <v>143480432202212</v>
      </c>
      <c r="I2016" t="str">
        <f>Commandes[[#This Row],[AnnéeMois]]&amp;Commandes[[#This Row],[Famille de Produit]]</f>
        <v>202212CREMERIE</v>
      </c>
      <c r="J2016" s="38">
        <v>202212</v>
      </c>
    </row>
    <row r="2017" spans="1:10" ht="12" customHeight="1" x14ac:dyDescent="0.25">
      <c r="A2017" s="9">
        <v>44906</v>
      </c>
      <c r="B2017" s="10">
        <v>143480432</v>
      </c>
      <c r="C2017" s="3">
        <v>5540246176699</v>
      </c>
      <c r="D2017" s="9">
        <v>44908</v>
      </c>
      <c r="E2017" s="11">
        <v>6264</v>
      </c>
      <c r="F2017" s="30" t="str">
        <f>VLOOKUP(Commandes[[#This Row],[Article Commande]],'Catégorie des articles'!A:D,4,0)</f>
        <v>CREMERIE</v>
      </c>
      <c r="G2017" s="38">
        <v>202212</v>
      </c>
      <c r="H2017" s="37" t="str">
        <f>Commandes[[#This Row],[Num CDE]]&amp;Commandes[[#This Row],[AnnéeMois]]</f>
        <v>143480432202212</v>
      </c>
      <c r="I2017" t="str">
        <f>Commandes[[#This Row],[AnnéeMois]]&amp;Commandes[[#This Row],[Famille de Produit]]</f>
        <v>202212CREMERIE</v>
      </c>
      <c r="J2017" s="38">
        <v>202212</v>
      </c>
    </row>
    <row r="2018" spans="1:10" ht="12" customHeight="1" x14ac:dyDescent="0.25">
      <c r="A2018" s="9">
        <v>44906</v>
      </c>
      <c r="B2018" s="10">
        <v>143480433</v>
      </c>
      <c r="C2018" s="3">
        <v>5540246176295</v>
      </c>
      <c r="D2018" s="9">
        <v>44908</v>
      </c>
      <c r="E2018" s="11">
        <v>7424</v>
      </c>
      <c r="F2018" s="30" t="str">
        <f>VLOOKUP(Commandes[[#This Row],[Article Commande]],'Catégorie des articles'!A:D,4,0)</f>
        <v>CREMERIE</v>
      </c>
      <c r="G2018" s="38">
        <v>202212</v>
      </c>
      <c r="H2018" s="37" t="str">
        <f>Commandes[[#This Row],[Num CDE]]&amp;Commandes[[#This Row],[AnnéeMois]]</f>
        <v>143480433202212</v>
      </c>
      <c r="I2018" t="str">
        <f>Commandes[[#This Row],[AnnéeMois]]&amp;Commandes[[#This Row],[Famille de Produit]]</f>
        <v>202212CREMERIE</v>
      </c>
      <c r="J2018" s="38">
        <v>202212</v>
      </c>
    </row>
    <row r="2019" spans="1:10" ht="12" customHeight="1" x14ac:dyDescent="0.25">
      <c r="A2019" s="9">
        <v>44907</v>
      </c>
      <c r="B2019" s="10">
        <v>143480480</v>
      </c>
      <c r="C2019" s="3">
        <v>5540246187987</v>
      </c>
      <c r="D2019" s="9">
        <v>44909</v>
      </c>
      <c r="E2019" s="11">
        <v>2228</v>
      </c>
      <c r="F2019" s="30" t="str">
        <f>VLOOKUP(Commandes[[#This Row],[Article Commande]],'Catégorie des articles'!A:D,4,0)</f>
        <v>CREMERIE</v>
      </c>
      <c r="G2019" s="38">
        <v>202212</v>
      </c>
      <c r="H2019" s="37" t="str">
        <f>Commandes[[#This Row],[Num CDE]]&amp;Commandes[[#This Row],[AnnéeMois]]</f>
        <v>143480480202212</v>
      </c>
      <c r="I2019" t="str">
        <f>Commandes[[#This Row],[AnnéeMois]]&amp;Commandes[[#This Row],[Famille de Produit]]</f>
        <v>202212CREMERIE</v>
      </c>
      <c r="J2019" s="38">
        <v>202212</v>
      </c>
    </row>
    <row r="2020" spans="1:10" ht="12" customHeight="1" x14ac:dyDescent="0.25">
      <c r="A2020" s="6">
        <v>44907</v>
      </c>
      <c r="B2020" s="7">
        <v>143480481</v>
      </c>
      <c r="C2020" s="3">
        <v>5540246172669</v>
      </c>
      <c r="D2020" s="6">
        <v>44909</v>
      </c>
      <c r="E2020" s="8">
        <v>279</v>
      </c>
      <c r="F2020" s="30" t="str">
        <f>VLOOKUP(Commandes[[#This Row],[Article Commande]],'Catégorie des articles'!A:D,4,0)</f>
        <v>CREMERIE</v>
      </c>
      <c r="G2020" s="38">
        <v>202212</v>
      </c>
      <c r="H2020" s="37" t="str">
        <f>Commandes[[#This Row],[Num CDE]]&amp;Commandes[[#This Row],[AnnéeMois]]</f>
        <v>143480481202212</v>
      </c>
      <c r="I2020" t="str">
        <f>Commandes[[#This Row],[AnnéeMois]]&amp;Commandes[[#This Row],[Famille de Produit]]</f>
        <v>202212CREMERIE</v>
      </c>
      <c r="J2020" s="38">
        <v>202212</v>
      </c>
    </row>
    <row r="2021" spans="1:10" ht="12" customHeight="1" x14ac:dyDescent="0.25">
      <c r="A2021" s="9">
        <v>44907</v>
      </c>
      <c r="B2021" s="10">
        <v>143480481</v>
      </c>
      <c r="C2021" s="3">
        <v>5540246172978</v>
      </c>
      <c r="D2021" s="9">
        <v>44909</v>
      </c>
      <c r="E2021" s="11">
        <v>836</v>
      </c>
      <c r="F2021" s="30" t="str">
        <f>VLOOKUP(Commandes[[#This Row],[Article Commande]],'Catégorie des articles'!A:D,4,0)</f>
        <v>CREMERIE</v>
      </c>
      <c r="G2021" s="38">
        <v>202212</v>
      </c>
      <c r="H2021" s="37" t="str">
        <f>Commandes[[#This Row],[Num CDE]]&amp;Commandes[[#This Row],[AnnéeMois]]</f>
        <v>143480481202212</v>
      </c>
      <c r="I2021" t="str">
        <f>Commandes[[#This Row],[AnnéeMois]]&amp;Commandes[[#This Row],[Famille de Produit]]</f>
        <v>202212CREMERIE</v>
      </c>
      <c r="J2021" s="38">
        <v>202212</v>
      </c>
    </row>
    <row r="2022" spans="1:10" ht="12" customHeight="1" x14ac:dyDescent="0.25">
      <c r="A2022" s="6">
        <v>44907</v>
      </c>
      <c r="B2022" s="7">
        <v>143480481</v>
      </c>
      <c r="C2022" s="3">
        <v>5540246174174</v>
      </c>
      <c r="D2022" s="6">
        <v>44909</v>
      </c>
      <c r="E2022" s="8">
        <v>232</v>
      </c>
      <c r="F2022" s="30" t="str">
        <f>VLOOKUP(Commandes[[#This Row],[Article Commande]],'Catégorie des articles'!A:D,4,0)</f>
        <v>CREMERIE</v>
      </c>
      <c r="G2022" s="38">
        <v>202212</v>
      </c>
      <c r="H2022" s="37" t="str">
        <f>Commandes[[#This Row],[Num CDE]]&amp;Commandes[[#This Row],[AnnéeMois]]</f>
        <v>143480481202212</v>
      </c>
      <c r="I2022" t="str">
        <f>Commandes[[#This Row],[AnnéeMois]]&amp;Commandes[[#This Row],[Famille de Produit]]</f>
        <v>202212CREMERIE</v>
      </c>
      <c r="J2022" s="38">
        <v>202212</v>
      </c>
    </row>
    <row r="2023" spans="1:10" ht="12" customHeight="1" x14ac:dyDescent="0.25">
      <c r="A2023" s="6">
        <v>44907</v>
      </c>
      <c r="B2023" s="7">
        <v>143480481</v>
      </c>
      <c r="C2023" s="3">
        <v>5540246192102</v>
      </c>
      <c r="D2023" s="6">
        <v>44909</v>
      </c>
      <c r="E2023" s="8">
        <v>4009</v>
      </c>
      <c r="F2023" s="30" t="str">
        <f>VLOOKUP(Commandes[[#This Row],[Article Commande]],'Catégorie des articles'!A:D,4,0)</f>
        <v>CREMERIE</v>
      </c>
      <c r="G2023" s="38">
        <v>202212</v>
      </c>
      <c r="H2023" s="37" t="str">
        <f>Commandes[[#This Row],[Num CDE]]&amp;Commandes[[#This Row],[AnnéeMois]]</f>
        <v>143480481202212</v>
      </c>
      <c r="I2023" t="str">
        <f>Commandes[[#This Row],[AnnéeMois]]&amp;Commandes[[#This Row],[Famille de Produit]]</f>
        <v>202212CREMERIE</v>
      </c>
      <c r="J2023" s="38">
        <v>202212</v>
      </c>
    </row>
    <row r="2024" spans="1:10" ht="12" customHeight="1" x14ac:dyDescent="0.25">
      <c r="A2024" s="6">
        <v>44907</v>
      </c>
      <c r="B2024" s="7">
        <v>143480485</v>
      </c>
      <c r="C2024" s="3">
        <v>5540246186325</v>
      </c>
      <c r="D2024" s="6">
        <v>44910</v>
      </c>
      <c r="E2024" s="8">
        <v>140</v>
      </c>
      <c r="F2024" s="30" t="str">
        <f>VLOOKUP(Commandes[[#This Row],[Article Commande]],'Catégorie des articles'!A:D,4,0)</f>
        <v>CREMERIE</v>
      </c>
      <c r="G2024" s="38">
        <v>202212</v>
      </c>
      <c r="H2024" s="37" t="str">
        <f>Commandes[[#This Row],[Num CDE]]&amp;Commandes[[#This Row],[AnnéeMois]]</f>
        <v>143480485202212</v>
      </c>
      <c r="I2024" t="str">
        <f>Commandes[[#This Row],[AnnéeMois]]&amp;Commandes[[#This Row],[Famille de Produit]]</f>
        <v>202212CREMERIE</v>
      </c>
      <c r="J2024" s="38">
        <v>202212</v>
      </c>
    </row>
    <row r="2025" spans="1:10" ht="12" customHeight="1" x14ac:dyDescent="0.25">
      <c r="A2025" s="9">
        <v>44907</v>
      </c>
      <c r="B2025" s="10">
        <v>143480489</v>
      </c>
      <c r="C2025" s="3">
        <v>5540246173472</v>
      </c>
      <c r="D2025" s="9">
        <v>44914</v>
      </c>
      <c r="E2025" s="11">
        <v>279</v>
      </c>
      <c r="F2025" s="30" t="str">
        <f>VLOOKUP(Commandes[[#This Row],[Article Commande]],'Catégorie des articles'!A:D,4,0)</f>
        <v>CREMERIE</v>
      </c>
      <c r="G2025" s="38">
        <v>202212</v>
      </c>
      <c r="H2025" s="37" t="str">
        <f>Commandes[[#This Row],[Num CDE]]&amp;Commandes[[#This Row],[AnnéeMois]]</f>
        <v>143480489202212</v>
      </c>
      <c r="I2025" t="str">
        <f>Commandes[[#This Row],[AnnéeMois]]&amp;Commandes[[#This Row],[Famille de Produit]]</f>
        <v>202212CREMERIE</v>
      </c>
      <c r="J2025" s="38">
        <v>202212</v>
      </c>
    </row>
    <row r="2026" spans="1:10" ht="12" customHeight="1" x14ac:dyDescent="0.25">
      <c r="A2026" s="6">
        <v>44907</v>
      </c>
      <c r="B2026" s="7">
        <v>143480489</v>
      </c>
      <c r="C2026" s="3">
        <v>5540246175047</v>
      </c>
      <c r="D2026" s="6">
        <v>44914</v>
      </c>
      <c r="E2026" s="8">
        <v>209</v>
      </c>
      <c r="F2026" s="30" t="str">
        <f>VLOOKUP(Commandes[[#This Row],[Article Commande]],'Catégorie des articles'!A:D,4,0)</f>
        <v>CREMERIE</v>
      </c>
      <c r="G2026" s="38">
        <v>202212</v>
      </c>
      <c r="H2026" s="37" t="str">
        <f>Commandes[[#This Row],[Num CDE]]&amp;Commandes[[#This Row],[AnnéeMois]]</f>
        <v>143480489202212</v>
      </c>
      <c r="I2026" t="str">
        <f>Commandes[[#This Row],[AnnéeMois]]&amp;Commandes[[#This Row],[Famille de Produit]]</f>
        <v>202212CREMERIE</v>
      </c>
      <c r="J2026" s="38">
        <v>202212</v>
      </c>
    </row>
    <row r="2027" spans="1:10" ht="12" customHeight="1" x14ac:dyDescent="0.25">
      <c r="A2027" s="9">
        <v>44907</v>
      </c>
      <c r="B2027" s="10">
        <v>143480489</v>
      </c>
      <c r="C2027" s="3">
        <v>5540246175049</v>
      </c>
      <c r="D2027" s="9">
        <v>44914</v>
      </c>
      <c r="E2027" s="11">
        <v>557</v>
      </c>
      <c r="F2027" s="30" t="str">
        <f>VLOOKUP(Commandes[[#This Row],[Article Commande]],'Catégorie des articles'!A:D,4,0)</f>
        <v>CREMERIE</v>
      </c>
      <c r="G2027" s="38">
        <v>202212</v>
      </c>
      <c r="H2027" s="37" t="str">
        <f>Commandes[[#This Row],[Num CDE]]&amp;Commandes[[#This Row],[AnnéeMois]]</f>
        <v>143480489202212</v>
      </c>
      <c r="I2027" t="str">
        <f>Commandes[[#This Row],[AnnéeMois]]&amp;Commandes[[#This Row],[Famille de Produit]]</f>
        <v>202212CREMERIE</v>
      </c>
      <c r="J2027" s="38">
        <v>202212</v>
      </c>
    </row>
    <row r="2028" spans="1:10" ht="12" customHeight="1" x14ac:dyDescent="0.25">
      <c r="A2028" s="6">
        <v>44907</v>
      </c>
      <c r="B2028" s="7">
        <v>143480489</v>
      </c>
      <c r="C2028" s="3">
        <v>5540246175050</v>
      </c>
      <c r="D2028" s="6">
        <v>44914</v>
      </c>
      <c r="E2028" s="8">
        <v>557</v>
      </c>
      <c r="F2028" s="30" t="str">
        <f>VLOOKUP(Commandes[[#This Row],[Article Commande]],'Catégorie des articles'!A:D,4,0)</f>
        <v>CREMERIE</v>
      </c>
      <c r="G2028" s="38">
        <v>202212</v>
      </c>
      <c r="H2028" s="37" t="str">
        <f>Commandes[[#This Row],[Num CDE]]&amp;Commandes[[#This Row],[AnnéeMois]]</f>
        <v>143480489202212</v>
      </c>
      <c r="I2028" t="str">
        <f>Commandes[[#This Row],[AnnéeMois]]&amp;Commandes[[#This Row],[Famille de Produit]]</f>
        <v>202212CREMERIE</v>
      </c>
      <c r="J2028" s="38">
        <v>202212</v>
      </c>
    </row>
    <row r="2029" spans="1:10" ht="12" customHeight="1" x14ac:dyDescent="0.25">
      <c r="A2029" s="6">
        <v>44907</v>
      </c>
      <c r="B2029" s="7">
        <v>143480505</v>
      </c>
      <c r="C2029" s="3">
        <v>5540246192102</v>
      </c>
      <c r="D2029" s="6">
        <v>44908</v>
      </c>
      <c r="E2029" s="8">
        <v>6014</v>
      </c>
      <c r="F2029" s="30" t="str">
        <f>VLOOKUP(Commandes[[#This Row],[Article Commande]],'Catégorie des articles'!A:D,4,0)</f>
        <v>CREMERIE</v>
      </c>
      <c r="G2029" s="38">
        <v>202212</v>
      </c>
      <c r="H2029" s="37" t="str">
        <f>Commandes[[#This Row],[Num CDE]]&amp;Commandes[[#This Row],[AnnéeMois]]</f>
        <v>143480505202212</v>
      </c>
      <c r="I2029" t="str">
        <f>Commandes[[#This Row],[AnnéeMois]]&amp;Commandes[[#This Row],[Famille de Produit]]</f>
        <v>202212CREMERIE</v>
      </c>
      <c r="J2029" s="38">
        <v>202212</v>
      </c>
    </row>
    <row r="2030" spans="1:10" ht="12" customHeight="1" x14ac:dyDescent="0.25">
      <c r="A2030" s="9">
        <v>44908</v>
      </c>
      <c r="B2030" s="10">
        <v>143480513</v>
      </c>
      <c r="C2030" s="3">
        <v>5540246171933</v>
      </c>
      <c r="D2030" s="9">
        <v>44910</v>
      </c>
      <c r="E2030" s="11">
        <v>2228</v>
      </c>
      <c r="F2030" s="30" t="str">
        <f>VLOOKUP(Commandes[[#This Row],[Article Commande]],'Catégorie des articles'!A:D,4,0)</f>
        <v>CREMERIE</v>
      </c>
      <c r="G2030" s="38">
        <v>202212</v>
      </c>
      <c r="H2030" s="37" t="str">
        <f>Commandes[[#This Row],[Num CDE]]&amp;Commandes[[#This Row],[AnnéeMois]]</f>
        <v>143480513202212</v>
      </c>
      <c r="I2030" t="str">
        <f>Commandes[[#This Row],[AnnéeMois]]&amp;Commandes[[#This Row],[Famille de Produit]]</f>
        <v>202212CREMERIE</v>
      </c>
      <c r="J2030" s="38">
        <v>202212</v>
      </c>
    </row>
    <row r="2031" spans="1:10" ht="12" customHeight="1" x14ac:dyDescent="0.25">
      <c r="A2031" s="6">
        <v>44908</v>
      </c>
      <c r="B2031" s="7">
        <v>143480513</v>
      </c>
      <c r="C2031" s="3">
        <v>5540246176294</v>
      </c>
      <c r="D2031" s="6">
        <v>44910</v>
      </c>
      <c r="E2031" s="8">
        <v>1485</v>
      </c>
      <c r="F2031" s="30" t="str">
        <f>VLOOKUP(Commandes[[#This Row],[Article Commande]],'Catégorie des articles'!A:D,4,0)</f>
        <v>CREMERIE</v>
      </c>
      <c r="G2031" s="38">
        <v>202212</v>
      </c>
      <c r="H2031" s="37" t="str">
        <f>Commandes[[#This Row],[Num CDE]]&amp;Commandes[[#This Row],[AnnéeMois]]</f>
        <v>143480513202212</v>
      </c>
      <c r="I2031" t="str">
        <f>Commandes[[#This Row],[AnnéeMois]]&amp;Commandes[[#This Row],[Famille de Produit]]</f>
        <v>202212CREMERIE</v>
      </c>
      <c r="J2031" s="38">
        <v>202212</v>
      </c>
    </row>
    <row r="2032" spans="1:10" ht="12" customHeight="1" x14ac:dyDescent="0.25">
      <c r="A2032" s="9">
        <v>44908</v>
      </c>
      <c r="B2032" s="10">
        <v>143480513</v>
      </c>
      <c r="C2032" s="3">
        <v>5540246176295</v>
      </c>
      <c r="D2032" s="9">
        <v>44910</v>
      </c>
      <c r="E2032" s="11">
        <v>7424</v>
      </c>
      <c r="F2032" s="30" t="str">
        <f>VLOOKUP(Commandes[[#This Row],[Article Commande]],'Catégorie des articles'!A:D,4,0)</f>
        <v>CREMERIE</v>
      </c>
      <c r="G2032" s="38">
        <v>202212</v>
      </c>
      <c r="H2032" s="37" t="str">
        <f>Commandes[[#This Row],[Num CDE]]&amp;Commandes[[#This Row],[AnnéeMois]]</f>
        <v>143480513202212</v>
      </c>
      <c r="I2032" t="str">
        <f>Commandes[[#This Row],[AnnéeMois]]&amp;Commandes[[#This Row],[Famille de Produit]]</f>
        <v>202212CREMERIE</v>
      </c>
      <c r="J2032" s="38">
        <v>202212</v>
      </c>
    </row>
    <row r="2033" spans="1:10" ht="12" customHeight="1" x14ac:dyDescent="0.25">
      <c r="A2033" s="9">
        <v>44908</v>
      </c>
      <c r="B2033" s="10">
        <v>143480513</v>
      </c>
      <c r="C2033" s="3">
        <v>5540246187987</v>
      </c>
      <c r="D2033" s="9">
        <v>44910</v>
      </c>
      <c r="E2033" s="11">
        <v>3341</v>
      </c>
      <c r="F2033" s="30" t="str">
        <f>VLOOKUP(Commandes[[#This Row],[Article Commande]],'Catégorie des articles'!A:D,4,0)</f>
        <v>CREMERIE</v>
      </c>
      <c r="G2033" s="38">
        <v>202212</v>
      </c>
      <c r="H2033" s="37" t="str">
        <f>Commandes[[#This Row],[Num CDE]]&amp;Commandes[[#This Row],[AnnéeMois]]</f>
        <v>143480513202212</v>
      </c>
      <c r="I2033" t="str">
        <f>Commandes[[#This Row],[AnnéeMois]]&amp;Commandes[[#This Row],[Famille de Produit]]</f>
        <v>202212CREMERIE</v>
      </c>
      <c r="J2033" s="38">
        <v>202212</v>
      </c>
    </row>
    <row r="2034" spans="1:10" ht="12" customHeight="1" x14ac:dyDescent="0.25">
      <c r="A2034" s="9">
        <v>44908</v>
      </c>
      <c r="B2034" s="10">
        <v>143480514</v>
      </c>
      <c r="C2034" s="3">
        <v>5540246172539</v>
      </c>
      <c r="D2034" s="9">
        <v>44910</v>
      </c>
      <c r="E2034" s="11">
        <v>47</v>
      </c>
      <c r="F2034" s="30" t="str">
        <f>VLOOKUP(Commandes[[#This Row],[Article Commande]],'Catégorie des articles'!A:D,4,0)</f>
        <v>CREMERIE</v>
      </c>
      <c r="G2034" s="38">
        <v>202212</v>
      </c>
      <c r="H2034" s="37" t="str">
        <f>Commandes[[#This Row],[Num CDE]]&amp;Commandes[[#This Row],[AnnéeMois]]</f>
        <v>143480514202212</v>
      </c>
      <c r="I2034" t="str">
        <f>Commandes[[#This Row],[AnnéeMois]]&amp;Commandes[[#This Row],[Famille de Produit]]</f>
        <v>202212CREMERIE</v>
      </c>
      <c r="J2034" s="38">
        <v>202212</v>
      </c>
    </row>
    <row r="2035" spans="1:10" ht="12" customHeight="1" x14ac:dyDescent="0.25">
      <c r="A2035" s="6">
        <v>44908</v>
      </c>
      <c r="B2035" s="7">
        <v>143480514</v>
      </c>
      <c r="C2035" s="3">
        <v>5540246172669</v>
      </c>
      <c r="D2035" s="6">
        <v>44910</v>
      </c>
      <c r="E2035" s="8">
        <v>279</v>
      </c>
      <c r="F2035" s="30" t="str">
        <f>VLOOKUP(Commandes[[#This Row],[Article Commande]],'Catégorie des articles'!A:D,4,0)</f>
        <v>CREMERIE</v>
      </c>
      <c r="G2035" s="38">
        <v>202212</v>
      </c>
      <c r="H2035" s="37" t="str">
        <f>Commandes[[#This Row],[Num CDE]]&amp;Commandes[[#This Row],[AnnéeMois]]</f>
        <v>143480514202212</v>
      </c>
      <c r="I2035" t="str">
        <f>Commandes[[#This Row],[AnnéeMois]]&amp;Commandes[[#This Row],[Famille de Produit]]</f>
        <v>202212CREMERIE</v>
      </c>
      <c r="J2035" s="38">
        <v>202212</v>
      </c>
    </row>
    <row r="2036" spans="1:10" ht="12" customHeight="1" x14ac:dyDescent="0.25">
      <c r="A2036" s="9">
        <v>44908</v>
      </c>
      <c r="B2036" s="10">
        <v>143480514</v>
      </c>
      <c r="C2036" s="3">
        <v>5540246172978</v>
      </c>
      <c r="D2036" s="9">
        <v>44910</v>
      </c>
      <c r="E2036" s="11">
        <v>1671</v>
      </c>
      <c r="F2036" s="30" t="str">
        <f>VLOOKUP(Commandes[[#This Row],[Article Commande]],'Catégorie des articles'!A:D,4,0)</f>
        <v>CREMERIE</v>
      </c>
      <c r="G2036" s="38">
        <v>202212</v>
      </c>
      <c r="H2036" s="37" t="str">
        <f>Commandes[[#This Row],[Num CDE]]&amp;Commandes[[#This Row],[AnnéeMois]]</f>
        <v>143480514202212</v>
      </c>
      <c r="I2036" t="str">
        <f>Commandes[[#This Row],[AnnéeMois]]&amp;Commandes[[#This Row],[Famille de Produit]]</f>
        <v>202212CREMERIE</v>
      </c>
      <c r="J2036" s="38">
        <v>202212</v>
      </c>
    </row>
    <row r="2037" spans="1:10" ht="12" customHeight="1" x14ac:dyDescent="0.25">
      <c r="A2037" s="6">
        <v>44908</v>
      </c>
      <c r="B2037" s="7">
        <v>143480514</v>
      </c>
      <c r="C2037" s="3">
        <v>5540246174174</v>
      </c>
      <c r="D2037" s="6">
        <v>44910</v>
      </c>
      <c r="E2037" s="8">
        <v>232</v>
      </c>
      <c r="F2037" s="30" t="str">
        <f>VLOOKUP(Commandes[[#This Row],[Article Commande]],'Catégorie des articles'!A:D,4,0)</f>
        <v>CREMERIE</v>
      </c>
      <c r="G2037" s="38">
        <v>202212</v>
      </c>
      <c r="H2037" s="37" t="str">
        <f>Commandes[[#This Row],[Num CDE]]&amp;Commandes[[#This Row],[AnnéeMois]]</f>
        <v>143480514202212</v>
      </c>
      <c r="I2037" t="str">
        <f>Commandes[[#This Row],[AnnéeMois]]&amp;Commandes[[#This Row],[Famille de Produit]]</f>
        <v>202212CREMERIE</v>
      </c>
      <c r="J2037" s="38">
        <v>202212</v>
      </c>
    </row>
    <row r="2038" spans="1:10" ht="12" customHeight="1" x14ac:dyDescent="0.25">
      <c r="A2038" s="9">
        <v>44908</v>
      </c>
      <c r="B2038" s="10">
        <v>143480514</v>
      </c>
      <c r="C2038" s="3">
        <v>5540246176699</v>
      </c>
      <c r="D2038" s="9">
        <v>44910</v>
      </c>
      <c r="E2038" s="11">
        <v>6264</v>
      </c>
      <c r="F2038" s="30" t="str">
        <f>VLOOKUP(Commandes[[#This Row],[Article Commande]],'Catégorie des articles'!A:D,4,0)</f>
        <v>CREMERIE</v>
      </c>
      <c r="G2038" s="38">
        <v>202212</v>
      </c>
      <c r="H2038" s="37" t="str">
        <f>Commandes[[#This Row],[Num CDE]]&amp;Commandes[[#This Row],[AnnéeMois]]</f>
        <v>143480514202212</v>
      </c>
      <c r="I2038" t="str">
        <f>Commandes[[#This Row],[AnnéeMois]]&amp;Commandes[[#This Row],[Famille de Produit]]</f>
        <v>202212CREMERIE</v>
      </c>
      <c r="J2038" s="38">
        <v>202212</v>
      </c>
    </row>
    <row r="2039" spans="1:10" ht="12" customHeight="1" x14ac:dyDescent="0.25">
      <c r="A2039" s="6">
        <v>44908</v>
      </c>
      <c r="B2039" s="7">
        <v>143480521</v>
      </c>
      <c r="C2039" s="3">
        <v>5540246192148</v>
      </c>
      <c r="D2039" s="6">
        <v>44930</v>
      </c>
      <c r="E2039" s="8">
        <v>45936</v>
      </c>
      <c r="F2039" s="30" t="str">
        <f>VLOOKUP(Commandes[[#This Row],[Article Commande]],'Catégorie des articles'!A:D,4,0)</f>
        <v>MIX LEGUMES</v>
      </c>
      <c r="G2039" s="38">
        <v>202212</v>
      </c>
      <c r="H2039" s="37" t="str">
        <f>Commandes[[#This Row],[Num CDE]]&amp;Commandes[[#This Row],[AnnéeMois]]</f>
        <v>143480521202212</v>
      </c>
      <c r="I2039" t="str">
        <f>Commandes[[#This Row],[AnnéeMois]]&amp;Commandes[[#This Row],[Famille de Produit]]</f>
        <v>202212MIX LEGUMES</v>
      </c>
      <c r="J2039" s="38">
        <v>202212</v>
      </c>
    </row>
    <row r="2040" spans="1:10" ht="12" customHeight="1" x14ac:dyDescent="0.25">
      <c r="A2040" s="6">
        <v>44908</v>
      </c>
      <c r="B2040" s="7">
        <v>143480525</v>
      </c>
      <c r="C2040" s="3">
        <v>5540246185429</v>
      </c>
      <c r="D2040" s="6">
        <v>44913</v>
      </c>
      <c r="E2040" s="8">
        <v>140</v>
      </c>
      <c r="F2040" s="30" t="str">
        <f>VLOOKUP(Commandes[[#This Row],[Article Commande]],'Catégorie des articles'!A:D,4,0)</f>
        <v>CREMERIE</v>
      </c>
      <c r="G2040" s="38">
        <v>202212</v>
      </c>
      <c r="H2040" s="37" t="str">
        <f>Commandes[[#This Row],[Num CDE]]&amp;Commandes[[#This Row],[AnnéeMois]]</f>
        <v>143480525202212</v>
      </c>
      <c r="I2040" t="str">
        <f>Commandes[[#This Row],[AnnéeMois]]&amp;Commandes[[#This Row],[Famille de Produit]]</f>
        <v>202212CREMERIE</v>
      </c>
      <c r="J2040" s="38">
        <v>202212</v>
      </c>
    </row>
    <row r="2041" spans="1:10" ht="12" customHeight="1" x14ac:dyDescent="0.25">
      <c r="A2041" s="9">
        <v>44908</v>
      </c>
      <c r="B2041" s="10">
        <v>143480525</v>
      </c>
      <c r="C2041" s="3">
        <v>5540246185562</v>
      </c>
      <c r="D2041" s="9">
        <v>44913</v>
      </c>
      <c r="E2041" s="11">
        <v>140</v>
      </c>
      <c r="F2041" s="30" t="str">
        <f>VLOOKUP(Commandes[[#This Row],[Article Commande]],'Catégorie des articles'!A:D,4,0)</f>
        <v>CREMERIE</v>
      </c>
      <c r="G2041" s="38">
        <v>202212</v>
      </c>
      <c r="H2041" s="37" t="str">
        <f>Commandes[[#This Row],[Num CDE]]&amp;Commandes[[#This Row],[AnnéeMois]]</f>
        <v>143480525202212</v>
      </c>
      <c r="I2041" t="str">
        <f>Commandes[[#This Row],[AnnéeMois]]&amp;Commandes[[#This Row],[Famille de Produit]]</f>
        <v>202212CREMERIE</v>
      </c>
      <c r="J2041" s="38">
        <v>202212</v>
      </c>
    </row>
    <row r="2042" spans="1:10" ht="12" customHeight="1" x14ac:dyDescent="0.25">
      <c r="A2042" s="9">
        <v>44908</v>
      </c>
      <c r="B2042" s="10">
        <v>143480537</v>
      </c>
      <c r="C2042" s="3">
        <v>5540246181061</v>
      </c>
      <c r="D2042" s="9">
        <v>44929</v>
      </c>
      <c r="E2042" s="11">
        <v>6615</v>
      </c>
      <c r="F2042" s="30" t="str">
        <f>VLOOKUP(Commandes[[#This Row],[Article Commande]],'Catégorie des articles'!A:D,4,0)</f>
        <v>VOLAILLE</v>
      </c>
      <c r="G2042" s="38">
        <v>202212</v>
      </c>
      <c r="H2042" s="37" t="str">
        <f>Commandes[[#This Row],[Num CDE]]&amp;Commandes[[#This Row],[AnnéeMois]]</f>
        <v>143480537202212</v>
      </c>
      <c r="I2042" t="str">
        <f>Commandes[[#This Row],[AnnéeMois]]&amp;Commandes[[#This Row],[Famille de Produit]]</f>
        <v>202212VOLAILLE</v>
      </c>
      <c r="J2042" s="38">
        <v>202212</v>
      </c>
    </row>
    <row r="2043" spans="1:10" ht="12" customHeight="1" x14ac:dyDescent="0.25">
      <c r="A2043" s="6">
        <v>44908</v>
      </c>
      <c r="B2043" s="7">
        <v>143480537</v>
      </c>
      <c r="C2043" s="3">
        <v>5540246185278</v>
      </c>
      <c r="D2043" s="6">
        <v>44929</v>
      </c>
      <c r="E2043" s="8">
        <v>4477</v>
      </c>
      <c r="F2043" s="30" t="str">
        <f>VLOOKUP(Commandes[[#This Row],[Article Commande]],'Catégorie des articles'!A:D,4,0)</f>
        <v>VOLAILLE</v>
      </c>
      <c r="G2043" s="38">
        <v>202212</v>
      </c>
      <c r="H2043" s="37" t="str">
        <f>Commandes[[#This Row],[Num CDE]]&amp;Commandes[[#This Row],[AnnéeMois]]</f>
        <v>143480537202212</v>
      </c>
      <c r="I2043" t="str">
        <f>Commandes[[#This Row],[AnnéeMois]]&amp;Commandes[[#This Row],[Famille de Produit]]</f>
        <v>202212VOLAILLE</v>
      </c>
      <c r="J2043" s="38">
        <v>202212</v>
      </c>
    </row>
    <row r="2044" spans="1:10" ht="12" customHeight="1" x14ac:dyDescent="0.25">
      <c r="A2044" s="9">
        <v>44908</v>
      </c>
      <c r="B2044" s="10">
        <v>143480539</v>
      </c>
      <c r="C2044" s="3">
        <v>5540246183130</v>
      </c>
      <c r="D2044" s="9">
        <v>44920</v>
      </c>
      <c r="E2044" s="11">
        <v>2819</v>
      </c>
      <c r="F2044" s="30" t="str">
        <f>VLOOKUP(Commandes[[#This Row],[Article Commande]],'Catégorie des articles'!A:D,4,0)</f>
        <v>MIX LEGUMES</v>
      </c>
      <c r="G2044" s="38">
        <v>202212</v>
      </c>
      <c r="H2044" s="37" t="str">
        <f>Commandes[[#This Row],[Num CDE]]&amp;Commandes[[#This Row],[AnnéeMois]]</f>
        <v>143480539202212</v>
      </c>
      <c r="I2044" t="str">
        <f>Commandes[[#This Row],[AnnéeMois]]&amp;Commandes[[#This Row],[Famille de Produit]]</f>
        <v>202212MIX LEGUMES</v>
      </c>
      <c r="J2044" s="38">
        <v>202212</v>
      </c>
    </row>
    <row r="2045" spans="1:10" ht="12" customHeight="1" x14ac:dyDescent="0.25">
      <c r="A2045" s="6">
        <v>44908</v>
      </c>
      <c r="B2045" s="7">
        <v>143480539</v>
      </c>
      <c r="C2045" s="3">
        <v>5540246183537</v>
      </c>
      <c r="D2045" s="6">
        <v>44920</v>
      </c>
      <c r="E2045" s="8">
        <v>961</v>
      </c>
      <c r="F2045" s="30" t="str">
        <f>VLOOKUP(Commandes[[#This Row],[Article Commande]],'Catégorie des articles'!A:D,4,0)</f>
        <v>MIX LEGUMES</v>
      </c>
      <c r="G2045" s="38">
        <v>202212</v>
      </c>
      <c r="H2045" s="37" t="str">
        <f>Commandes[[#This Row],[Num CDE]]&amp;Commandes[[#This Row],[AnnéeMois]]</f>
        <v>143480539202212</v>
      </c>
      <c r="I2045" t="str">
        <f>Commandes[[#This Row],[AnnéeMois]]&amp;Commandes[[#This Row],[Famille de Produit]]</f>
        <v>202212MIX LEGUMES</v>
      </c>
      <c r="J2045" s="38">
        <v>202212</v>
      </c>
    </row>
    <row r="2046" spans="1:10" ht="12" customHeight="1" x14ac:dyDescent="0.25">
      <c r="A2046" s="9">
        <v>44908</v>
      </c>
      <c r="B2046" s="10">
        <v>143480539</v>
      </c>
      <c r="C2046" s="3">
        <v>5540246183541</v>
      </c>
      <c r="D2046" s="9">
        <v>44920</v>
      </c>
      <c r="E2046" s="11">
        <v>1694</v>
      </c>
      <c r="F2046" s="30" t="str">
        <f>VLOOKUP(Commandes[[#This Row],[Article Commande]],'Catégorie des articles'!A:D,4,0)</f>
        <v>MIX LEGUMES</v>
      </c>
      <c r="G2046" s="38">
        <v>202212</v>
      </c>
      <c r="H2046" s="37" t="str">
        <f>Commandes[[#This Row],[Num CDE]]&amp;Commandes[[#This Row],[AnnéeMois]]</f>
        <v>143480539202212</v>
      </c>
      <c r="I2046" t="str">
        <f>Commandes[[#This Row],[AnnéeMois]]&amp;Commandes[[#This Row],[Famille de Produit]]</f>
        <v>202212MIX LEGUMES</v>
      </c>
      <c r="J2046" s="38">
        <v>202212</v>
      </c>
    </row>
    <row r="2047" spans="1:10" ht="12" customHeight="1" x14ac:dyDescent="0.25">
      <c r="A2047" s="6">
        <v>44908</v>
      </c>
      <c r="B2047" s="7">
        <v>143480539</v>
      </c>
      <c r="C2047" s="3">
        <v>5540246183555</v>
      </c>
      <c r="D2047" s="6">
        <v>44920</v>
      </c>
      <c r="E2047" s="8">
        <v>543</v>
      </c>
      <c r="F2047" s="30" t="str">
        <f>VLOOKUP(Commandes[[#This Row],[Article Commande]],'Catégorie des articles'!A:D,4,0)</f>
        <v>MIX LEGUMES</v>
      </c>
      <c r="G2047" s="38">
        <v>202212</v>
      </c>
      <c r="H2047" s="37" t="str">
        <f>Commandes[[#This Row],[Num CDE]]&amp;Commandes[[#This Row],[AnnéeMois]]</f>
        <v>143480539202212</v>
      </c>
      <c r="I2047" t="str">
        <f>Commandes[[#This Row],[AnnéeMois]]&amp;Commandes[[#This Row],[Famille de Produit]]</f>
        <v>202212MIX LEGUMES</v>
      </c>
      <c r="J2047" s="38">
        <v>202212</v>
      </c>
    </row>
    <row r="2048" spans="1:10" ht="12" customHeight="1" x14ac:dyDescent="0.25">
      <c r="A2048" s="9">
        <v>44908</v>
      </c>
      <c r="B2048" s="10">
        <v>143480539</v>
      </c>
      <c r="C2048" s="3">
        <v>5540246192571</v>
      </c>
      <c r="D2048" s="9">
        <v>44920</v>
      </c>
      <c r="E2048" s="11">
        <v>1337</v>
      </c>
      <c r="F2048" s="30" t="str">
        <f>VLOOKUP(Commandes[[#This Row],[Article Commande]],'Catégorie des articles'!A:D,4,0)</f>
        <v>MIX LEGUMES</v>
      </c>
      <c r="G2048" s="38">
        <v>202212</v>
      </c>
      <c r="H2048" s="37" t="str">
        <f>Commandes[[#This Row],[Num CDE]]&amp;Commandes[[#This Row],[AnnéeMois]]</f>
        <v>143480539202212</v>
      </c>
      <c r="I2048" t="str">
        <f>Commandes[[#This Row],[AnnéeMois]]&amp;Commandes[[#This Row],[Famille de Produit]]</f>
        <v>202212MIX LEGUMES</v>
      </c>
      <c r="J2048" s="38">
        <v>202212</v>
      </c>
    </row>
    <row r="2049" spans="1:10" ht="12" customHeight="1" x14ac:dyDescent="0.25">
      <c r="A2049" s="9">
        <v>44908</v>
      </c>
      <c r="B2049" s="10">
        <v>143480547</v>
      </c>
      <c r="C2049" s="3">
        <v>5540246193316</v>
      </c>
      <c r="D2049" s="9">
        <v>44936</v>
      </c>
      <c r="E2049" s="11">
        <v>557</v>
      </c>
      <c r="F2049" s="30" t="str">
        <f>VLOOKUP(Commandes[[#This Row],[Article Commande]],'Catégorie des articles'!A:D,4,0)</f>
        <v>BOULANGERIE</v>
      </c>
      <c r="G2049" s="38">
        <v>202212</v>
      </c>
      <c r="H2049" s="37" t="str">
        <f>Commandes[[#This Row],[Num CDE]]&amp;Commandes[[#This Row],[AnnéeMois]]</f>
        <v>143480547202212</v>
      </c>
      <c r="I2049" t="str">
        <f>Commandes[[#This Row],[AnnéeMois]]&amp;Commandes[[#This Row],[Famille de Produit]]</f>
        <v>202212BOULANGERIE</v>
      </c>
      <c r="J2049" s="38">
        <v>202212</v>
      </c>
    </row>
    <row r="2050" spans="1:10" ht="12" customHeight="1" x14ac:dyDescent="0.25">
      <c r="A2050" s="9">
        <v>44908</v>
      </c>
      <c r="B2050" s="10">
        <v>143480552</v>
      </c>
      <c r="C2050" s="3">
        <v>5540246194632</v>
      </c>
      <c r="D2050" s="9">
        <v>44927</v>
      </c>
      <c r="E2050" s="11">
        <v>585</v>
      </c>
      <c r="F2050" s="30" t="str">
        <f>VLOOKUP(Commandes[[#This Row],[Article Commande]],'Catégorie des articles'!A:D,4,0)</f>
        <v>BOULANGERIE</v>
      </c>
      <c r="G2050" s="38">
        <v>202212</v>
      </c>
      <c r="H2050" s="37" t="str">
        <f>Commandes[[#This Row],[Num CDE]]&amp;Commandes[[#This Row],[AnnéeMois]]</f>
        <v>143480552202212</v>
      </c>
      <c r="I2050" t="str">
        <f>Commandes[[#This Row],[AnnéeMois]]&amp;Commandes[[#This Row],[Famille de Produit]]</f>
        <v>202212BOULANGERIE</v>
      </c>
      <c r="J2050" s="38">
        <v>202212</v>
      </c>
    </row>
    <row r="2051" spans="1:10" ht="12" customHeight="1" x14ac:dyDescent="0.25">
      <c r="A2051" s="9">
        <v>44908</v>
      </c>
      <c r="B2051" s="10">
        <v>143480558</v>
      </c>
      <c r="C2051" s="3">
        <v>5540246171759</v>
      </c>
      <c r="D2051" s="9">
        <v>44927</v>
      </c>
      <c r="E2051" s="11">
        <v>8770</v>
      </c>
      <c r="F2051" s="30" t="str">
        <f>VLOOKUP(Commandes[[#This Row],[Article Commande]],'Catégorie des articles'!A:D,4,0)</f>
        <v>MIX LEGUMES</v>
      </c>
      <c r="G2051" s="38">
        <v>202212</v>
      </c>
      <c r="H2051" s="37" t="str">
        <f>Commandes[[#This Row],[Num CDE]]&amp;Commandes[[#This Row],[AnnéeMois]]</f>
        <v>143480558202212</v>
      </c>
      <c r="I2051" t="str">
        <f>Commandes[[#This Row],[AnnéeMois]]&amp;Commandes[[#This Row],[Famille de Produit]]</f>
        <v>202212MIX LEGUMES</v>
      </c>
      <c r="J2051" s="38">
        <v>202212</v>
      </c>
    </row>
    <row r="2052" spans="1:10" ht="12" customHeight="1" x14ac:dyDescent="0.25">
      <c r="A2052" s="6">
        <v>44908</v>
      </c>
      <c r="B2052" s="7">
        <v>143480558</v>
      </c>
      <c r="C2052" s="3">
        <v>5540246177133</v>
      </c>
      <c r="D2052" s="6">
        <v>44927</v>
      </c>
      <c r="E2052" s="8">
        <v>8909</v>
      </c>
      <c r="F2052" s="30" t="str">
        <f>VLOOKUP(Commandes[[#This Row],[Article Commande]],'Catégorie des articles'!A:D,4,0)</f>
        <v>MIX LEGUMES</v>
      </c>
      <c r="G2052" s="38">
        <v>202212</v>
      </c>
      <c r="H2052" s="37" t="str">
        <f>Commandes[[#This Row],[Num CDE]]&amp;Commandes[[#This Row],[AnnéeMois]]</f>
        <v>143480558202212</v>
      </c>
      <c r="I2052" t="str">
        <f>Commandes[[#This Row],[AnnéeMois]]&amp;Commandes[[#This Row],[Famille de Produit]]</f>
        <v>202212MIX LEGUMES</v>
      </c>
      <c r="J2052" s="38">
        <v>202212</v>
      </c>
    </row>
    <row r="2053" spans="1:10" ht="12" customHeight="1" x14ac:dyDescent="0.25">
      <c r="A2053" s="9">
        <v>44908</v>
      </c>
      <c r="B2053" s="10">
        <v>143480558</v>
      </c>
      <c r="C2053" s="3">
        <v>5540246192518</v>
      </c>
      <c r="D2053" s="9">
        <v>44927</v>
      </c>
      <c r="E2053" s="11">
        <v>4176</v>
      </c>
      <c r="F2053" s="30" t="str">
        <f>VLOOKUP(Commandes[[#This Row],[Article Commande]],'Catégorie des articles'!A:D,4,0)</f>
        <v>MIX LEGUMES</v>
      </c>
      <c r="G2053" s="38">
        <v>202212</v>
      </c>
      <c r="H2053" s="37" t="str">
        <f>Commandes[[#This Row],[Num CDE]]&amp;Commandes[[#This Row],[AnnéeMois]]</f>
        <v>143480558202212</v>
      </c>
      <c r="I2053" t="str">
        <f>Commandes[[#This Row],[AnnéeMois]]&amp;Commandes[[#This Row],[Famille de Produit]]</f>
        <v>202212MIX LEGUMES</v>
      </c>
      <c r="J2053" s="38">
        <v>202212</v>
      </c>
    </row>
    <row r="2054" spans="1:10" ht="12" customHeight="1" x14ac:dyDescent="0.25">
      <c r="A2054" s="6">
        <v>44908</v>
      </c>
      <c r="B2054" s="7">
        <v>143480563</v>
      </c>
      <c r="C2054" s="3">
        <v>5540246180522</v>
      </c>
      <c r="D2054" s="6">
        <v>44928</v>
      </c>
      <c r="E2054" s="8">
        <v>1838</v>
      </c>
      <c r="F2054" s="30" t="str">
        <f>VLOOKUP(Commandes[[#This Row],[Article Commande]],'Catégorie des articles'!A:D,4,0)</f>
        <v>BOULANGERIE</v>
      </c>
      <c r="G2054" s="38">
        <v>202212</v>
      </c>
      <c r="H2054" s="37" t="str">
        <f>Commandes[[#This Row],[Num CDE]]&amp;Commandes[[#This Row],[AnnéeMois]]</f>
        <v>143480563202212</v>
      </c>
      <c r="I2054" t="str">
        <f>Commandes[[#This Row],[AnnéeMois]]&amp;Commandes[[#This Row],[Famille de Produit]]</f>
        <v>202212BOULANGERIE</v>
      </c>
      <c r="J2054" s="38">
        <v>202212</v>
      </c>
    </row>
    <row r="2055" spans="1:10" ht="12" customHeight="1" x14ac:dyDescent="0.25">
      <c r="A2055" s="6">
        <v>44909</v>
      </c>
      <c r="B2055" s="7">
        <v>143480574</v>
      </c>
      <c r="C2055" s="3">
        <v>5540246171933</v>
      </c>
      <c r="D2055" s="6">
        <v>44913</v>
      </c>
      <c r="E2055" s="8">
        <v>2228</v>
      </c>
      <c r="F2055" s="30" t="str">
        <f>VLOOKUP(Commandes[[#This Row],[Article Commande]],'Catégorie des articles'!A:D,4,0)</f>
        <v>CREMERIE</v>
      </c>
      <c r="G2055" s="38">
        <v>202212</v>
      </c>
      <c r="H2055" s="37" t="str">
        <f>Commandes[[#This Row],[Num CDE]]&amp;Commandes[[#This Row],[AnnéeMois]]</f>
        <v>143480574202212</v>
      </c>
      <c r="I2055" t="str">
        <f>Commandes[[#This Row],[AnnéeMois]]&amp;Commandes[[#This Row],[Famille de Produit]]</f>
        <v>202212CREMERIE</v>
      </c>
      <c r="J2055" s="38">
        <v>202212</v>
      </c>
    </row>
    <row r="2056" spans="1:10" ht="12" customHeight="1" x14ac:dyDescent="0.25">
      <c r="A2056" s="9">
        <v>44909</v>
      </c>
      <c r="B2056" s="10">
        <v>143480574</v>
      </c>
      <c r="C2056" s="3">
        <v>5540246176295</v>
      </c>
      <c r="D2056" s="9">
        <v>44913</v>
      </c>
      <c r="E2056" s="11">
        <v>7424</v>
      </c>
      <c r="F2056" s="30" t="str">
        <f>VLOOKUP(Commandes[[#This Row],[Article Commande]],'Catégorie des articles'!A:D,4,0)</f>
        <v>CREMERIE</v>
      </c>
      <c r="G2056" s="38">
        <v>202212</v>
      </c>
      <c r="H2056" s="37" t="str">
        <f>Commandes[[#This Row],[Num CDE]]&amp;Commandes[[#This Row],[AnnéeMois]]</f>
        <v>143480574202212</v>
      </c>
      <c r="I2056" t="str">
        <f>Commandes[[#This Row],[AnnéeMois]]&amp;Commandes[[#This Row],[Famille de Produit]]</f>
        <v>202212CREMERIE</v>
      </c>
      <c r="J2056" s="38">
        <v>202212</v>
      </c>
    </row>
    <row r="2057" spans="1:10" ht="12" customHeight="1" x14ac:dyDescent="0.25">
      <c r="A2057" s="9">
        <v>44909</v>
      </c>
      <c r="B2057" s="10">
        <v>143480574</v>
      </c>
      <c r="C2057" s="3">
        <v>5540246187987</v>
      </c>
      <c r="D2057" s="9">
        <v>44913</v>
      </c>
      <c r="E2057" s="11">
        <v>2228</v>
      </c>
      <c r="F2057" s="30" t="str">
        <f>VLOOKUP(Commandes[[#This Row],[Article Commande]],'Catégorie des articles'!A:D,4,0)</f>
        <v>CREMERIE</v>
      </c>
      <c r="G2057" s="38">
        <v>202212</v>
      </c>
      <c r="H2057" s="37" t="str">
        <f>Commandes[[#This Row],[Num CDE]]&amp;Commandes[[#This Row],[AnnéeMois]]</f>
        <v>143480574202212</v>
      </c>
      <c r="I2057" t="str">
        <f>Commandes[[#This Row],[AnnéeMois]]&amp;Commandes[[#This Row],[Famille de Produit]]</f>
        <v>202212CREMERIE</v>
      </c>
      <c r="J2057" s="38">
        <v>202212</v>
      </c>
    </row>
    <row r="2058" spans="1:10" ht="12" customHeight="1" x14ac:dyDescent="0.25">
      <c r="A2058" s="6">
        <v>44909</v>
      </c>
      <c r="B2058" s="7">
        <v>143480575</v>
      </c>
      <c r="C2058" s="3">
        <v>5540246172978</v>
      </c>
      <c r="D2058" s="6">
        <v>44913</v>
      </c>
      <c r="E2058" s="8">
        <v>836</v>
      </c>
      <c r="F2058" s="30" t="str">
        <f>VLOOKUP(Commandes[[#This Row],[Article Commande]],'Catégorie des articles'!A:D,4,0)</f>
        <v>CREMERIE</v>
      </c>
      <c r="G2058" s="38">
        <v>202212</v>
      </c>
      <c r="H2058" s="37" t="str">
        <f>Commandes[[#This Row],[Num CDE]]&amp;Commandes[[#This Row],[AnnéeMois]]</f>
        <v>143480575202212</v>
      </c>
      <c r="I2058" t="str">
        <f>Commandes[[#This Row],[AnnéeMois]]&amp;Commandes[[#This Row],[Famille de Produit]]</f>
        <v>202212CREMERIE</v>
      </c>
      <c r="J2058" s="38">
        <v>202212</v>
      </c>
    </row>
    <row r="2059" spans="1:10" ht="12" customHeight="1" x14ac:dyDescent="0.25">
      <c r="A2059" s="9">
        <v>44909</v>
      </c>
      <c r="B2059" s="10">
        <v>143480575</v>
      </c>
      <c r="C2059" s="3">
        <v>5540246174174</v>
      </c>
      <c r="D2059" s="9">
        <v>44913</v>
      </c>
      <c r="E2059" s="11">
        <v>348</v>
      </c>
      <c r="F2059" s="30" t="str">
        <f>VLOOKUP(Commandes[[#This Row],[Article Commande]],'Catégorie des articles'!A:D,4,0)</f>
        <v>CREMERIE</v>
      </c>
      <c r="G2059" s="38">
        <v>202212</v>
      </c>
      <c r="H2059" s="37" t="str">
        <f>Commandes[[#This Row],[Num CDE]]&amp;Commandes[[#This Row],[AnnéeMois]]</f>
        <v>143480575202212</v>
      </c>
      <c r="I2059" t="str">
        <f>Commandes[[#This Row],[AnnéeMois]]&amp;Commandes[[#This Row],[Famille de Produit]]</f>
        <v>202212CREMERIE</v>
      </c>
      <c r="J2059" s="38">
        <v>202212</v>
      </c>
    </row>
    <row r="2060" spans="1:10" ht="12" customHeight="1" x14ac:dyDescent="0.25">
      <c r="A2060" s="9">
        <v>44909</v>
      </c>
      <c r="B2060" s="10">
        <v>143480575</v>
      </c>
      <c r="C2060" s="3">
        <v>5540246176699</v>
      </c>
      <c r="D2060" s="9">
        <v>44913</v>
      </c>
      <c r="E2060" s="11">
        <v>6264</v>
      </c>
      <c r="F2060" s="30" t="str">
        <f>VLOOKUP(Commandes[[#This Row],[Article Commande]],'Catégorie des articles'!A:D,4,0)</f>
        <v>CREMERIE</v>
      </c>
      <c r="G2060" s="38">
        <v>202212</v>
      </c>
      <c r="H2060" s="37" t="str">
        <f>Commandes[[#This Row],[Num CDE]]&amp;Commandes[[#This Row],[AnnéeMois]]</f>
        <v>143480575202212</v>
      </c>
      <c r="I2060" t="str">
        <f>Commandes[[#This Row],[AnnéeMois]]&amp;Commandes[[#This Row],[Famille de Produit]]</f>
        <v>202212CREMERIE</v>
      </c>
      <c r="J2060" s="38">
        <v>202212</v>
      </c>
    </row>
    <row r="2061" spans="1:10" ht="12" customHeight="1" x14ac:dyDescent="0.25">
      <c r="A2061" s="9">
        <v>44909</v>
      </c>
      <c r="B2061" s="10">
        <v>143480575</v>
      </c>
      <c r="C2061" s="3">
        <v>5540246188175</v>
      </c>
      <c r="D2061" s="9">
        <v>44913</v>
      </c>
      <c r="E2061" s="11">
        <v>464</v>
      </c>
      <c r="F2061" s="30" t="str">
        <f>VLOOKUP(Commandes[[#This Row],[Article Commande]],'Catégorie des articles'!A:D,4,0)</f>
        <v>CREMERIE</v>
      </c>
      <c r="G2061" s="38">
        <v>202212</v>
      </c>
      <c r="H2061" s="37" t="str">
        <f>Commandes[[#This Row],[Num CDE]]&amp;Commandes[[#This Row],[AnnéeMois]]</f>
        <v>143480575202212</v>
      </c>
      <c r="I2061" t="str">
        <f>Commandes[[#This Row],[AnnéeMois]]&amp;Commandes[[#This Row],[Famille de Produit]]</f>
        <v>202212CREMERIE</v>
      </c>
      <c r="J2061" s="38">
        <v>202212</v>
      </c>
    </row>
    <row r="2062" spans="1:10" ht="12" customHeight="1" x14ac:dyDescent="0.25">
      <c r="A2062" s="6">
        <v>44909</v>
      </c>
      <c r="B2062" s="7">
        <v>143480577</v>
      </c>
      <c r="C2062" s="3">
        <v>5540246191598</v>
      </c>
      <c r="D2062" s="6">
        <v>44914</v>
      </c>
      <c r="E2062" s="8">
        <v>1601</v>
      </c>
      <c r="F2062" s="30" t="str">
        <f>VLOOKUP(Commandes[[#This Row],[Article Commande]],'Catégorie des articles'!A:D,4,0)</f>
        <v>CREMERIE</v>
      </c>
      <c r="G2062" s="38">
        <v>202212</v>
      </c>
      <c r="H2062" s="37" t="str">
        <f>Commandes[[#This Row],[Num CDE]]&amp;Commandes[[#This Row],[AnnéeMois]]</f>
        <v>143480577202212</v>
      </c>
      <c r="I2062" t="str">
        <f>Commandes[[#This Row],[AnnéeMois]]&amp;Commandes[[#This Row],[Famille de Produit]]</f>
        <v>202212CREMERIE</v>
      </c>
      <c r="J2062" s="38">
        <v>202212</v>
      </c>
    </row>
    <row r="2063" spans="1:10" ht="12" customHeight="1" x14ac:dyDescent="0.25">
      <c r="A2063" s="9">
        <v>44909</v>
      </c>
      <c r="B2063" s="10">
        <v>143480581</v>
      </c>
      <c r="C2063" s="3">
        <v>5540246188200</v>
      </c>
      <c r="D2063" s="9">
        <v>44910</v>
      </c>
      <c r="E2063" s="11">
        <v>11136</v>
      </c>
      <c r="F2063" s="30" t="str">
        <f>VLOOKUP(Commandes[[#This Row],[Article Commande]],'Catégorie des articles'!A:D,4,0)</f>
        <v>CREMERIE</v>
      </c>
      <c r="G2063" s="38">
        <v>202212</v>
      </c>
      <c r="H2063" s="37" t="str">
        <f>Commandes[[#This Row],[Num CDE]]&amp;Commandes[[#This Row],[AnnéeMois]]</f>
        <v>143480581202212</v>
      </c>
      <c r="I2063" t="str">
        <f>Commandes[[#This Row],[AnnéeMois]]&amp;Commandes[[#This Row],[Famille de Produit]]</f>
        <v>202212CREMERIE</v>
      </c>
      <c r="J2063" s="38">
        <v>202212</v>
      </c>
    </row>
    <row r="2064" spans="1:10" ht="12" customHeight="1" x14ac:dyDescent="0.25">
      <c r="A2064" s="6">
        <v>44909</v>
      </c>
      <c r="B2064" s="7">
        <v>143480592</v>
      </c>
      <c r="C2064" s="3">
        <v>5540246173472</v>
      </c>
      <c r="D2064" s="6">
        <v>44917</v>
      </c>
      <c r="E2064" s="8">
        <v>279</v>
      </c>
      <c r="F2064" s="30" t="str">
        <f>VLOOKUP(Commandes[[#This Row],[Article Commande]],'Catégorie des articles'!A:D,4,0)</f>
        <v>CREMERIE</v>
      </c>
      <c r="G2064" s="38">
        <v>202212</v>
      </c>
      <c r="H2064" s="37" t="str">
        <f>Commandes[[#This Row],[Num CDE]]&amp;Commandes[[#This Row],[AnnéeMois]]</f>
        <v>143480592202212</v>
      </c>
      <c r="I2064" t="str">
        <f>Commandes[[#This Row],[AnnéeMois]]&amp;Commandes[[#This Row],[Famille de Produit]]</f>
        <v>202212CREMERIE</v>
      </c>
      <c r="J2064" s="38">
        <v>202212</v>
      </c>
    </row>
    <row r="2065" spans="1:10" ht="12" customHeight="1" x14ac:dyDescent="0.25">
      <c r="A2065" s="9">
        <v>44909</v>
      </c>
      <c r="B2065" s="10">
        <v>143480592</v>
      </c>
      <c r="C2065" s="3">
        <v>5540246174095</v>
      </c>
      <c r="D2065" s="9">
        <v>44917</v>
      </c>
      <c r="E2065" s="11">
        <v>70</v>
      </c>
      <c r="F2065" s="30" t="str">
        <f>VLOOKUP(Commandes[[#This Row],[Article Commande]],'Catégorie des articles'!A:D,4,0)</f>
        <v>CREMERIE</v>
      </c>
      <c r="G2065" s="38">
        <v>202212</v>
      </c>
      <c r="H2065" s="37" t="str">
        <f>Commandes[[#This Row],[Num CDE]]&amp;Commandes[[#This Row],[AnnéeMois]]</f>
        <v>143480592202212</v>
      </c>
      <c r="I2065" t="str">
        <f>Commandes[[#This Row],[AnnéeMois]]&amp;Commandes[[#This Row],[Famille de Produit]]</f>
        <v>202212CREMERIE</v>
      </c>
      <c r="J2065" s="38">
        <v>202212</v>
      </c>
    </row>
    <row r="2066" spans="1:10" ht="12" customHeight="1" x14ac:dyDescent="0.25">
      <c r="A2066" s="6">
        <v>44909</v>
      </c>
      <c r="B2066" s="7">
        <v>143480592</v>
      </c>
      <c r="C2066" s="3">
        <v>5540246175047</v>
      </c>
      <c r="D2066" s="6">
        <v>44917</v>
      </c>
      <c r="E2066" s="8">
        <v>279</v>
      </c>
      <c r="F2066" s="30" t="str">
        <f>VLOOKUP(Commandes[[#This Row],[Article Commande]],'Catégorie des articles'!A:D,4,0)</f>
        <v>CREMERIE</v>
      </c>
      <c r="G2066" s="38">
        <v>202212</v>
      </c>
      <c r="H2066" s="37" t="str">
        <f>Commandes[[#This Row],[Num CDE]]&amp;Commandes[[#This Row],[AnnéeMois]]</f>
        <v>143480592202212</v>
      </c>
      <c r="I2066" t="str">
        <f>Commandes[[#This Row],[AnnéeMois]]&amp;Commandes[[#This Row],[Famille de Produit]]</f>
        <v>202212CREMERIE</v>
      </c>
      <c r="J2066" s="38">
        <v>202212</v>
      </c>
    </row>
    <row r="2067" spans="1:10" ht="12" customHeight="1" x14ac:dyDescent="0.25">
      <c r="A2067" s="9">
        <v>44909</v>
      </c>
      <c r="B2067" s="10">
        <v>143480592</v>
      </c>
      <c r="C2067" s="3">
        <v>5540246175049</v>
      </c>
      <c r="D2067" s="9">
        <v>44917</v>
      </c>
      <c r="E2067" s="11">
        <v>557</v>
      </c>
      <c r="F2067" s="30" t="str">
        <f>VLOOKUP(Commandes[[#This Row],[Article Commande]],'Catégorie des articles'!A:D,4,0)</f>
        <v>CREMERIE</v>
      </c>
      <c r="G2067" s="38">
        <v>202212</v>
      </c>
      <c r="H2067" s="37" t="str">
        <f>Commandes[[#This Row],[Num CDE]]&amp;Commandes[[#This Row],[AnnéeMois]]</f>
        <v>143480592202212</v>
      </c>
      <c r="I2067" t="str">
        <f>Commandes[[#This Row],[AnnéeMois]]&amp;Commandes[[#This Row],[Famille de Produit]]</f>
        <v>202212CREMERIE</v>
      </c>
      <c r="J2067" s="38">
        <v>202212</v>
      </c>
    </row>
    <row r="2068" spans="1:10" ht="12" customHeight="1" x14ac:dyDescent="0.25">
      <c r="A2068" s="6">
        <v>44909</v>
      </c>
      <c r="B2068" s="7">
        <v>143480592</v>
      </c>
      <c r="C2068" s="3">
        <v>5540246175050</v>
      </c>
      <c r="D2068" s="6">
        <v>44917</v>
      </c>
      <c r="E2068" s="8">
        <v>557</v>
      </c>
      <c r="F2068" s="30" t="str">
        <f>VLOOKUP(Commandes[[#This Row],[Article Commande]],'Catégorie des articles'!A:D,4,0)</f>
        <v>CREMERIE</v>
      </c>
      <c r="G2068" s="38">
        <v>202212</v>
      </c>
      <c r="H2068" s="37" t="str">
        <f>Commandes[[#This Row],[Num CDE]]&amp;Commandes[[#This Row],[AnnéeMois]]</f>
        <v>143480592202212</v>
      </c>
      <c r="I2068" t="str">
        <f>Commandes[[#This Row],[AnnéeMois]]&amp;Commandes[[#This Row],[Famille de Produit]]</f>
        <v>202212CREMERIE</v>
      </c>
      <c r="J2068" s="38">
        <v>202212</v>
      </c>
    </row>
    <row r="2069" spans="1:10" ht="12" customHeight="1" x14ac:dyDescent="0.25">
      <c r="A2069" s="9">
        <v>44910</v>
      </c>
      <c r="B2069" s="10">
        <v>143480608</v>
      </c>
      <c r="C2069" s="3">
        <v>5540246176294</v>
      </c>
      <c r="D2069" s="9">
        <v>44914</v>
      </c>
      <c r="E2069" s="11">
        <v>1485</v>
      </c>
      <c r="F2069" s="30" t="str">
        <f>VLOOKUP(Commandes[[#This Row],[Article Commande]],'Catégorie des articles'!A:D,4,0)</f>
        <v>CREMERIE</v>
      </c>
      <c r="G2069" s="38">
        <v>202212</v>
      </c>
      <c r="H2069" s="37" t="str">
        <f>Commandes[[#This Row],[Num CDE]]&amp;Commandes[[#This Row],[AnnéeMois]]</f>
        <v>143480608202212</v>
      </c>
      <c r="I2069" t="str">
        <f>Commandes[[#This Row],[AnnéeMois]]&amp;Commandes[[#This Row],[Famille de Produit]]</f>
        <v>202212CREMERIE</v>
      </c>
      <c r="J2069" s="38">
        <v>202212</v>
      </c>
    </row>
    <row r="2070" spans="1:10" ht="12" customHeight="1" x14ac:dyDescent="0.25">
      <c r="A2070" s="6">
        <v>44910</v>
      </c>
      <c r="B2070" s="7">
        <v>143480608</v>
      </c>
      <c r="C2070" s="3">
        <v>5540246176295</v>
      </c>
      <c r="D2070" s="6">
        <v>44914</v>
      </c>
      <c r="E2070" s="8">
        <v>7424</v>
      </c>
      <c r="F2070" s="30" t="str">
        <f>VLOOKUP(Commandes[[#This Row],[Article Commande]],'Catégorie des articles'!A:D,4,0)</f>
        <v>CREMERIE</v>
      </c>
      <c r="G2070" s="38">
        <v>202212</v>
      </c>
      <c r="H2070" s="37" t="str">
        <f>Commandes[[#This Row],[Num CDE]]&amp;Commandes[[#This Row],[AnnéeMois]]</f>
        <v>143480608202212</v>
      </c>
      <c r="I2070" t="str">
        <f>Commandes[[#This Row],[AnnéeMois]]&amp;Commandes[[#This Row],[Famille de Produit]]</f>
        <v>202212CREMERIE</v>
      </c>
      <c r="J2070" s="38">
        <v>202212</v>
      </c>
    </row>
    <row r="2071" spans="1:10" ht="12" customHeight="1" x14ac:dyDescent="0.25">
      <c r="A2071" s="9">
        <v>44910</v>
      </c>
      <c r="B2071" s="10">
        <v>143480608</v>
      </c>
      <c r="C2071" s="3">
        <v>5540246187987</v>
      </c>
      <c r="D2071" s="9">
        <v>44914</v>
      </c>
      <c r="E2071" s="11">
        <v>4455</v>
      </c>
      <c r="F2071" s="30" t="str">
        <f>VLOOKUP(Commandes[[#This Row],[Article Commande]],'Catégorie des articles'!A:D,4,0)</f>
        <v>CREMERIE</v>
      </c>
      <c r="G2071" s="38">
        <v>202212</v>
      </c>
      <c r="H2071" s="37" t="str">
        <f>Commandes[[#This Row],[Num CDE]]&amp;Commandes[[#This Row],[AnnéeMois]]</f>
        <v>143480608202212</v>
      </c>
      <c r="I2071" t="str">
        <f>Commandes[[#This Row],[AnnéeMois]]&amp;Commandes[[#This Row],[Famille de Produit]]</f>
        <v>202212CREMERIE</v>
      </c>
      <c r="J2071" s="38">
        <v>202212</v>
      </c>
    </row>
    <row r="2072" spans="1:10" ht="12" customHeight="1" x14ac:dyDescent="0.25">
      <c r="A2072" s="6">
        <v>44910</v>
      </c>
      <c r="B2072" s="7">
        <v>143480609</v>
      </c>
      <c r="C2072" s="3">
        <v>5540246176699</v>
      </c>
      <c r="D2072" s="6">
        <v>44914</v>
      </c>
      <c r="E2072" s="8">
        <v>6264</v>
      </c>
      <c r="F2072" s="30" t="str">
        <f>VLOOKUP(Commandes[[#This Row],[Article Commande]],'Catégorie des articles'!A:D,4,0)</f>
        <v>CREMERIE</v>
      </c>
      <c r="G2072" s="38">
        <v>202212</v>
      </c>
      <c r="H2072" s="37" t="str">
        <f>Commandes[[#This Row],[Num CDE]]&amp;Commandes[[#This Row],[AnnéeMois]]</f>
        <v>143480609202212</v>
      </c>
      <c r="I2072" t="str">
        <f>Commandes[[#This Row],[AnnéeMois]]&amp;Commandes[[#This Row],[Famille de Produit]]</f>
        <v>202212CREMERIE</v>
      </c>
      <c r="J2072" s="38">
        <v>202212</v>
      </c>
    </row>
    <row r="2073" spans="1:10" ht="12" customHeight="1" x14ac:dyDescent="0.25">
      <c r="A2073" s="9">
        <v>44910</v>
      </c>
      <c r="B2073" s="10">
        <v>143480616</v>
      </c>
      <c r="C2073" s="3">
        <v>5540246193878</v>
      </c>
      <c r="D2073" s="9">
        <v>44950</v>
      </c>
      <c r="E2073" s="11">
        <v>24500</v>
      </c>
      <c r="F2073" s="30" t="str">
        <f>VLOOKUP(Commandes[[#This Row],[Article Commande]],'Catégorie des articles'!A:D,4,0)</f>
        <v>VOLAILLE</v>
      </c>
      <c r="G2073" s="38">
        <v>202212</v>
      </c>
      <c r="H2073" s="37" t="str">
        <f>Commandes[[#This Row],[Num CDE]]&amp;Commandes[[#This Row],[AnnéeMois]]</f>
        <v>143480616202212</v>
      </c>
      <c r="I2073" t="str">
        <f>Commandes[[#This Row],[AnnéeMois]]&amp;Commandes[[#This Row],[Famille de Produit]]</f>
        <v>202212VOLAILLE</v>
      </c>
      <c r="J2073" s="38">
        <v>202212</v>
      </c>
    </row>
    <row r="2074" spans="1:10" ht="12" customHeight="1" x14ac:dyDescent="0.25">
      <c r="A2074" s="9">
        <v>44910</v>
      </c>
      <c r="B2074" s="10">
        <v>143480620</v>
      </c>
      <c r="C2074" s="3">
        <v>5540246188200</v>
      </c>
      <c r="D2074" s="9">
        <v>44910</v>
      </c>
      <c r="E2074" s="11">
        <v>10654</v>
      </c>
      <c r="F2074" s="30" t="str">
        <f>VLOOKUP(Commandes[[#This Row],[Article Commande]],'Catégorie des articles'!A:D,4,0)</f>
        <v>CREMERIE</v>
      </c>
      <c r="G2074" s="38">
        <v>202212</v>
      </c>
      <c r="H2074" s="37" t="str">
        <f>Commandes[[#This Row],[Num CDE]]&amp;Commandes[[#This Row],[AnnéeMois]]</f>
        <v>143480620202212</v>
      </c>
      <c r="I2074" t="str">
        <f>Commandes[[#This Row],[AnnéeMois]]&amp;Commandes[[#This Row],[Famille de Produit]]</f>
        <v>202212CREMERIE</v>
      </c>
      <c r="J2074" s="38">
        <v>202212</v>
      </c>
    </row>
    <row r="2075" spans="1:10" ht="12" customHeight="1" x14ac:dyDescent="0.25">
      <c r="A2075" s="6">
        <v>44910</v>
      </c>
      <c r="B2075" s="7">
        <v>143480621</v>
      </c>
      <c r="C2075" s="3">
        <v>5540246194632</v>
      </c>
      <c r="D2075" s="6">
        <v>44923</v>
      </c>
      <c r="E2075" s="8">
        <v>1587</v>
      </c>
      <c r="F2075" s="30" t="str">
        <f>VLOOKUP(Commandes[[#This Row],[Article Commande]],'Catégorie des articles'!A:D,4,0)</f>
        <v>BOULANGERIE</v>
      </c>
      <c r="G2075" s="38">
        <v>202212</v>
      </c>
      <c r="H2075" s="37" t="str">
        <f>Commandes[[#This Row],[Num CDE]]&amp;Commandes[[#This Row],[AnnéeMois]]</f>
        <v>143480621202212</v>
      </c>
      <c r="I2075" t="str">
        <f>Commandes[[#This Row],[AnnéeMois]]&amp;Commandes[[#This Row],[Famille de Produit]]</f>
        <v>202212BOULANGERIE</v>
      </c>
      <c r="J2075" s="38">
        <v>202212</v>
      </c>
    </row>
    <row r="2076" spans="1:10" ht="12" customHeight="1" x14ac:dyDescent="0.25">
      <c r="A2076" s="9">
        <v>44910</v>
      </c>
      <c r="B2076" s="10">
        <v>143480621</v>
      </c>
      <c r="C2076" s="3">
        <v>5540246195250</v>
      </c>
      <c r="D2076" s="9">
        <v>44923</v>
      </c>
      <c r="E2076" s="11">
        <v>335</v>
      </c>
      <c r="F2076" s="30" t="str">
        <f>VLOOKUP(Commandes[[#This Row],[Article Commande]],'Catégorie des articles'!A:D,4,0)</f>
        <v>BOULANGERIE</v>
      </c>
      <c r="G2076" s="38">
        <v>202212</v>
      </c>
      <c r="H2076" s="37" t="str">
        <f>Commandes[[#This Row],[Num CDE]]&amp;Commandes[[#This Row],[AnnéeMois]]</f>
        <v>143480621202212</v>
      </c>
      <c r="I2076" t="str">
        <f>Commandes[[#This Row],[AnnéeMois]]&amp;Commandes[[#This Row],[Famille de Produit]]</f>
        <v>202212BOULANGERIE</v>
      </c>
      <c r="J2076" s="38">
        <v>202212</v>
      </c>
    </row>
    <row r="2077" spans="1:10" ht="12" customHeight="1" x14ac:dyDescent="0.25">
      <c r="A2077" s="6">
        <v>44910</v>
      </c>
      <c r="B2077" s="7">
        <v>143480645</v>
      </c>
      <c r="C2077" s="3">
        <v>5540246182684</v>
      </c>
      <c r="D2077" s="6">
        <v>44924</v>
      </c>
      <c r="E2077" s="8">
        <v>325</v>
      </c>
      <c r="F2077" s="30" t="str">
        <f>VLOOKUP(Commandes[[#This Row],[Article Commande]],'Catégorie des articles'!A:D,4,0)</f>
        <v>BOULANGERIE</v>
      </c>
      <c r="G2077" s="38">
        <v>202212</v>
      </c>
      <c r="H2077" s="37" t="str">
        <f>Commandes[[#This Row],[Num CDE]]&amp;Commandes[[#This Row],[AnnéeMois]]</f>
        <v>143480645202212</v>
      </c>
      <c r="I2077" t="str">
        <f>Commandes[[#This Row],[AnnéeMois]]&amp;Commandes[[#This Row],[Famille de Produit]]</f>
        <v>202212BOULANGERIE</v>
      </c>
      <c r="J2077" s="38">
        <v>202212</v>
      </c>
    </row>
    <row r="2078" spans="1:10" ht="12" customHeight="1" x14ac:dyDescent="0.25">
      <c r="A2078" s="9">
        <v>44910</v>
      </c>
      <c r="B2078" s="10">
        <v>143480645</v>
      </c>
      <c r="C2078" s="3">
        <v>5540246183844</v>
      </c>
      <c r="D2078" s="9">
        <v>44924</v>
      </c>
      <c r="E2078" s="11">
        <v>186</v>
      </c>
      <c r="F2078" s="30" t="str">
        <f>VLOOKUP(Commandes[[#This Row],[Article Commande]],'Catégorie des articles'!A:D,4,0)</f>
        <v>BOULANGERIE</v>
      </c>
      <c r="G2078" s="38">
        <v>202212</v>
      </c>
      <c r="H2078" s="37" t="str">
        <f>Commandes[[#This Row],[Num CDE]]&amp;Commandes[[#This Row],[AnnéeMois]]</f>
        <v>143480645202212</v>
      </c>
      <c r="I2078" t="str">
        <f>Commandes[[#This Row],[AnnéeMois]]&amp;Commandes[[#This Row],[Famille de Produit]]</f>
        <v>202212BOULANGERIE</v>
      </c>
      <c r="J2078" s="38">
        <v>202212</v>
      </c>
    </row>
    <row r="2079" spans="1:10" ht="12" customHeight="1" x14ac:dyDescent="0.25">
      <c r="A2079" s="9">
        <v>44910</v>
      </c>
      <c r="B2079" s="10">
        <v>143480649</v>
      </c>
      <c r="C2079" s="3">
        <v>5540246183558</v>
      </c>
      <c r="D2079" s="9">
        <v>44923</v>
      </c>
      <c r="E2079" s="11">
        <v>1300</v>
      </c>
      <c r="F2079" s="30" t="str">
        <f>VLOOKUP(Commandes[[#This Row],[Article Commande]],'Catégorie des articles'!A:D,4,0)</f>
        <v>MIX LEGUMES</v>
      </c>
      <c r="G2079" s="38">
        <v>202212</v>
      </c>
      <c r="H2079" s="37" t="str">
        <f>Commandes[[#This Row],[Num CDE]]&amp;Commandes[[#This Row],[AnnéeMois]]</f>
        <v>143480649202212</v>
      </c>
      <c r="I2079" t="str">
        <f>Commandes[[#This Row],[AnnéeMois]]&amp;Commandes[[#This Row],[Famille de Produit]]</f>
        <v>202212MIX LEGUMES</v>
      </c>
      <c r="J2079" s="38">
        <v>202212</v>
      </c>
    </row>
    <row r="2080" spans="1:10" ht="12" customHeight="1" x14ac:dyDescent="0.25">
      <c r="A2080" s="6">
        <v>44910</v>
      </c>
      <c r="B2080" s="7">
        <v>143480649</v>
      </c>
      <c r="C2080" s="3">
        <v>5540246192594</v>
      </c>
      <c r="D2080" s="6">
        <v>44923</v>
      </c>
      <c r="E2080" s="8">
        <v>2970</v>
      </c>
      <c r="F2080" s="30" t="str">
        <f>VLOOKUP(Commandes[[#This Row],[Article Commande]],'Catégorie des articles'!A:D,4,0)</f>
        <v>MIX LEGUMES</v>
      </c>
      <c r="G2080" s="38">
        <v>202212</v>
      </c>
      <c r="H2080" s="37" t="str">
        <f>Commandes[[#This Row],[Num CDE]]&amp;Commandes[[#This Row],[AnnéeMois]]</f>
        <v>143480649202212</v>
      </c>
      <c r="I2080" t="str">
        <f>Commandes[[#This Row],[AnnéeMois]]&amp;Commandes[[#This Row],[Famille de Produit]]</f>
        <v>202212MIX LEGUMES</v>
      </c>
      <c r="J2080" s="38">
        <v>202212</v>
      </c>
    </row>
    <row r="2081" spans="1:10" ht="12" customHeight="1" x14ac:dyDescent="0.25">
      <c r="A2081" s="6">
        <v>44910</v>
      </c>
      <c r="B2081" s="7">
        <v>143480651</v>
      </c>
      <c r="C2081" s="3">
        <v>5540246183589</v>
      </c>
      <c r="D2081" s="6">
        <v>44928</v>
      </c>
      <c r="E2081" s="8">
        <v>1300</v>
      </c>
      <c r="F2081" s="30" t="str">
        <f>VLOOKUP(Commandes[[#This Row],[Article Commande]],'Catégorie des articles'!A:D,4,0)</f>
        <v>MIX LEGUMES</v>
      </c>
      <c r="G2081" s="38">
        <v>202212</v>
      </c>
      <c r="H2081" s="37" t="str">
        <f>Commandes[[#This Row],[Num CDE]]&amp;Commandes[[#This Row],[AnnéeMois]]</f>
        <v>143480651202212</v>
      </c>
      <c r="I2081" t="str">
        <f>Commandes[[#This Row],[AnnéeMois]]&amp;Commandes[[#This Row],[Famille de Produit]]</f>
        <v>202212MIX LEGUMES</v>
      </c>
      <c r="J2081" s="38">
        <v>202212</v>
      </c>
    </row>
    <row r="2082" spans="1:10" ht="12" customHeight="1" x14ac:dyDescent="0.25">
      <c r="A2082" s="9">
        <v>44910</v>
      </c>
      <c r="B2082" s="10">
        <v>143480651</v>
      </c>
      <c r="C2082" s="3">
        <v>5540246194790</v>
      </c>
      <c r="D2082" s="9">
        <v>44928</v>
      </c>
      <c r="E2082" s="11">
        <v>1316</v>
      </c>
      <c r="F2082" s="30" t="str">
        <f>VLOOKUP(Commandes[[#This Row],[Article Commande]],'Catégorie des articles'!A:D,4,0)</f>
        <v>MIX LEGUMES</v>
      </c>
      <c r="G2082" s="38">
        <v>202212</v>
      </c>
      <c r="H2082" s="37" t="str">
        <f>Commandes[[#This Row],[Num CDE]]&amp;Commandes[[#This Row],[AnnéeMois]]</f>
        <v>143480651202212</v>
      </c>
      <c r="I2082" t="str">
        <f>Commandes[[#This Row],[AnnéeMois]]&amp;Commandes[[#This Row],[Famille de Produit]]</f>
        <v>202212MIX LEGUMES</v>
      </c>
      <c r="J2082" s="38">
        <v>202212</v>
      </c>
    </row>
    <row r="2083" spans="1:10" ht="12" customHeight="1" x14ac:dyDescent="0.25">
      <c r="A2083" s="6">
        <v>44910</v>
      </c>
      <c r="B2083" s="7">
        <v>143480653</v>
      </c>
      <c r="C2083" s="3">
        <v>5540246195241</v>
      </c>
      <c r="D2083" s="6">
        <v>44930</v>
      </c>
      <c r="E2083" s="8">
        <v>743</v>
      </c>
      <c r="F2083" s="30" t="str">
        <f>VLOOKUP(Commandes[[#This Row],[Article Commande]],'Catégorie des articles'!A:D,4,0)</f>
        <v>MIX LEGUMES</v>
      </c>
      <c r="G2083" s="38">
        <v>202212</v>
      </c>
      <c r="H2083" s="37" t="str">
        <f>Commandes[[#This Row],[Num CDE]]&amp;Commandes[[#This Row],[AnnéeMois]]</f>
        <v>143480653202212</v>
      </c>
      <c r="I2083" t="str">
        <f>Commandes[[#This Row],[AnnéeMois]]&amp;Commandes[[#This Row],[Famille de Produit]]</f>
        <v>202212MIX LEGUMES</v>
      </c>
      <c r="J2083" s="38">
        <v>202212</v>
      </c>
    </row>
    <row r="2084" spans="1:10" ht="12" customHeight="1" x14ac:dyDescent="0.25">
      <c r="A2084" s="6">
        <v>44910</v>
      </c>
      <c r="B2084" s="7">
        <v>143480655</v>
      </c>
      <c r="C2084" s="3">
        <v>5540246195653</v>
      </c>
      <c r="D2084" s="6">
        <v>44928</v>
      </c>
      <c r="E2084" s="8">
        <v>168</v>
      </c>
      <c r="F2084" s="30" t="str">
        <f>VLOOKUP(Commandes[[#This Row],[Article Commande]],'Catégorie des articles'!A:D,4,0)</f>
        <v>EMBALLAGES</v>
      </c>
      <c r="G2084" s="38">
        <v>202212</v>
      </c>
      <c r="H2084" s="37" t="str">
        <f>Commandes[[#This Row],[Num CDE]]&amp;Commandes[[#This Row],[AnnéeMois]]</f>
        <v>143480655202212</v>
      </c>
      <c r="I2084" t="str">
        <f>Commandes[[#This Row],[AnnéeMois]]&amp;Commandes[[#This Row],[Famille de Produit]]</f>
        <v>202212EMBALLAGES</v>
      </c>
      <c r="J2084" s="38">
        <v>202212</v>
      </c>
    </row>
    <row r="2085" spans="1:10" ht="12" customHeight="1" x14ac:dyDescent="0.25">
      <c r="A2085" s="9">
        <v>44913</v>
      </c>
      <c r="B2085" s="10">
        <v>143490660</v>
      </c>
      <c r="C2085" s="3">
        <v>5540246172978</v>
      </c>
      <c r="D2085" s="9">
        <v>44915</v>
      </c>
      <c r="E2085" s="11">
        <v>1671</v>
      </c>
      <c r="F2085" s="30" t="str">
        <f>VLOOKUP(Commandes[[#This Row],[Article Commande]],'Catégorie des articles'!A:D,4,0)</f>
        <v>CREMERIE</v>
      </c>
      <c r="G2085" s="38">
        <v>202212</v>
      </c>
      <c r="H2085" s="37" t="str">
        <f>Commandes[[#This Row],[Num CDE]]&amp;Commandes[[#This Row],[AnnéeMois]]</f>
        <v>143490660202212</v>
      </c>
      <c r="I2085" t="str">
        <f>Commandes[[#This Row],[AnnéeMois]]&amp;Commandes[[#This Row],[Famille de Produit]]</f>
        <v>202212CREMERIE</v>
      </c>
      <c r="J2085" s="38">
        <v>202212</v>
      </c>
    </row>
    <row r="2086" spans="1:10" ht="12" customHeight="1" x14ac:dyDescent="0.25">
      <c r="A2086" s="9">
        <v>44913</v>
      </c>
      <c r="B2086" s="10">
        <v>143490660</v>
      </c>
      <c r="C2086" s="3">
        <v>5540246174174</v>
      </c>
      <c r="D2086" s="9">
        <v>44915</v>
      </c>
      <c r="E2086" s="11">
        <v>348</v>
      </c>
      <c r="F2086" s="30" t="str">
        <f>VLOOKUP(Commandes[[#This Row],[Article Commande]],'Catégorie des articles'!A:D,4,0)</f>
        <v>CREMERIE</v>
      </c>
      <c r="G2086" s="38">
        <v>202212</v>
      </c>
      <c r="H2086" s="37" t="str">
        <f>Commandes[[#This Row],[Num CDE]]&amp;Commandes[[#This Row],[AnnéeMois]]</f>
        <v>143490660202212</v>
      </c>
      <c r="I2086" t="str">
        <f>Commandes[[#This Row],[AnnéeMois]]&amp;Commandes[[#This Row],[Famille de Produit]]</f>
        <v>202212CREMERIE</v>
      </c>
      <c r="J2086" s="38">
        <v>202212</v>
      </c>
    </row>
    <row r="2087" spans="1:10" ht="12" customHeight="1" x14ac:dyDescent="0.25">
      <c r="A2087" s="6">
        <v>44913</v>
      </c>
      <c r="B2087" s="7">
        <v>143490660</v>
      </c>
      <c r="C2087" s="3">
        <v>5540246188175</v>
      </c>
      <c r="D2087" s="6">
        <v>44915</v>
      </c>
      <c r="E2087" s="8">
        <v>232</v>
      </c>
      <c r="F2087" s="30" t="str">
        <f>VLOOKUP(Commandes[[#This Row],[Article Commande]],'Catégorie des articles'!A:D,4,0)</f>
        <v>CREMERIE</v>
      </c>
      <c r="G2087" s="38">
        <v>202212</v>
      </c>
      <c r="H2087" s="37" t="str">
        <f>Commandes[[#This Row],[Num CDE]]&amp;Commandes[[#This Row],[AnnéeMois]]</f>
        <v>143490660202212</v>
      </c>
      <c r="I2087" t="str">
        <f>Commandes[[#This Row],[AnnéeMois]]&amp;Commandes[[#This Row],[Famille de Produit]]</f>
        <v>202212CREMERIE</v>
      </c>
      <c r="J2087" s="38">
        <v>202212</v>
      </c>
    </row>
    <row r="2088" spans="1:10" ht="12" customHeight="1" x14ac:dyDescent="0.25">
      <c r="A2088" s="6">
        <v>44913</v>
      </c>
      <c r="B2088" s="7">
        <v>143490662</v>
      </c>
      <c r="C2088" s="3">
        <v>5540246171933</v>
      </c>
      <c r="D2088" s="6">
        <v>44915</v>
      </c>
      <c r="E2088" s="8">
        <v>1671</v>
      </c>
      <c r="F2088" s="30" t="str">
        <f>VLOOKUP(Commandes[[#This Row],[Article Commande]],'Catégorie des articles'!A:D,4,0)</f>
        <v>CREMERIE</v>
      </c>
      <c r="G2088" s="38">
        <v>202212</v>
      </c>
      <c r="H2088" s="37" t="str">
        <f>Commandes[[#This Row],[Num CDE]]&amp;Commandes[[#This Row],[AnnéeMois]]</f>
        <v>143490662202212</v>
      </c>
      <c r="I2088" t="str">
        <f>Commandes[[#This Row],[AnnéeMois]]&amp;Commandes[[#This Row],[Famille de Produit]]</f>
        <v>202212CREMERIE</v>
      </c>
      <c r="J2088" s="38">
        <v>202212</v>
      </c>
    </row>
    <row r="2089" spans="1:10" ht="12" customHeight="1" x14ac:dyDescent="0.25">
      <c r="A2089" s="6">
        <v>44913</v>
      </c>
      <c r="B2089" s="7">
        <v>143490682</v>
      </c>
      <c r="C2089" s="3">
        <v>5540246183560</v>
      </c>
      <c r="D2089" s="6">
        <v>44920</v>
      </c>
      <c r="E2089" s="8">
        <v>669</v>
      </c>
      <c r="F2089" s="30" t="str">
        <f>VLOOKUP(Commandes[[#This Row],[Article Commande]],'Catégorie des articles'!A:D,4,0)</f>
        <v>MIX LEGUMES</v>
      </c>
      <c r="G2089" s="38">
        <v>202212</v>
      </c>
      <c r="H2089" s="37" t="str">
        <f>Commandes[[#This Row],[Num CDE]]&amp;Commandes[[#This Row],[AnnéeMois]]</f>
        <v>143490682202212</v>
      </c>
      <c r="I2089" t="str">
        <f>Commandes[[#This Row],[AnnéeMois]]&amp;Commandes[[#This Row],[Famille de Produit]]</f>
        <v>202212MIX LEGUMES</v>
      </c>
      <c r="J2089" s="38">
        <v>202212</v>
      </c>
    </row>
    <row r="2090" spans="1:10" ht="12" customHeight="1" x14ac:dyDescent="0.25">
      <c r="A2090" s="9">
        <v>44913</v>
      </c>
      <c r="B2090" s="10">
        <v>143490683</v>
      </c>
      <c r="C2090" s="3">
        <v>5540246170256</v>
      </c>
      <c r="D2090" s="9">
        <v>44949</v>
      </c>
      <c r="E2090" s="11">
        <v>3174</v>
      </c>
      <c r="F2090" s="30" t="str">
        <f>VLOOKUP(Commandes[[#This Row],[Article Commande]],'Catégorie des articles'!A:D,4,0)</f>
        <v>BOULANGERIE</v>
      </c>
      <c r="G2090" s="38">
        <v>202212</v>
      </c>
      <c r="H2090" s="37" t="str">
        <f>Commandes[[#This Row],[Num CDE]]&amp;Commandes[[#This Row],[AnnéeMois]]</f>
        <v>143490683202212</v>
      </c>
      <c r="I2090" t="str">
        <f>Commandes[[#This Row],[AnnéeMois]]&amp;Commandes[[#This Row],[Famille de Produit]]</f>
        <v>202212BOULANGERIE</v>
      </c>
      <c r="J2090" s="38">
        <v>202212</v>
      </c>
    </row>
    <row r="2091" spans="1:10" ht="12" customHeight="1" x14ac:dyDescent="0.25">
      <c r="A2091" s="6">
        <v>44913</v>
      </c>
      <c r="B2091" s="7">
        <v>143490683</v>
      </c>
      <c r="C2091" s="3">
        <v>5540246171888</v>
      </c>
      <c r="D2091" s="6">
        <v>44949</v>
      </c>
      <c r="E2091" s="8">
        <v>520</v>
      </c>
      <c r="F2091" s="30" t="str">
        <f>VLOOKUP(Commandes[[#This Row],[Article Commande]],'Catégorie des articles'!A:D,4,0)</f>
        <v>BOULANGERIE</v>
      </c>
      <c r="G2091" s="38">
        <v>202212</v>
      </c>
      <c r="H2091" s="37" t="str">
        <f>Commandes[[#This Row],[Num CDE]]&amp;Commandes[[#This Row],[AnnéeMois]]</f>
        <v>143490683202212</v>
      </c>
      <c r="I2091" t="str">
        <f>Commandes[[#This Row],[AnnéeMois]]&amp;Commandes[[#This Row],[Famille de Produit]]</f>
        <v>202212BOULANGERIE</v>
      </c>
      <c r="J2091" s="38">
        <v>202212</v>
      </c>
    </row>
    <row r="2092" spans="1:10" ht="12" customHeight="1" x14ac:dyDescent="0.25">
      <c r="A2092" s="6">
        <v>44913</v>
      </c>
      <c r="B2092" s="7">
        <v>143490693</v>
      </c>
      <c r="C2092" s="3">
        <v>5540246194632</v>
      </c>
      <c r="D2092" s="6">
        <v>44931</v>
      </c>
      <c r="E2092" s="8">
        <v>2088</v>
      </c>
      <c r="F2092" s="30" t="str">
        <f>VLOOKUP(Commandes[[#This Row],[Article Commande]],'Catégorie des articles'!A:D,4,0)</f>
        <v>BOULANGERIE</v>
      </c>
      <c r="G2092" s="38">
        <v>202212</v>
      </c>
      <c r="H2092" s="37" t="str">
        <f>Commandes[[#This Row],[Num CDE]]&amp;Commandes[[#This Row],[AnnéeMois]]</f>
        <v>143490693202212</v>
      </c>
      <c r="I2092" t="str">
        <f>Commandes[[#This Row],[AnnéeMois]]&amp;Commandes[[#This Row],[Famille de Produit]]</f>
        <v>202212BOULANGERIE</v>
      </c>
      <c r="J2092" s="38">
        <v>202212</v>
      </c>
    </row>
    <row r="2093" spans="1:10" ht="12" customHeight="1" x14ac:dyDescent="0.25">
      <c r="A2093" s="9">
        <v>44913</v>
      </c>
      <c r="B2093" s="10">
        <v>143490694</v>
      </c>
      <c r="C2093" s="3">
        <v>5540246195250</v>
      </c>
      <c r="D2093" s="9">
        <v>44934</v>
      </c>
      <c r="E2093" s="11">
        <v>418</v>
      </c>
      <c r="F2093" s="30" t="str">
        <f>VLOOKUP(Commandes[[#This Row],[Article Commande]],'Catégorie des articles'!A:D,4,0)</f>
        <v>BOULANGERIE</v>
      </c>
      <c r="G2093" s="38">
        <v>202212</v>
      </c>
      <c r="H2093" s="37" t="str">
        <f>Commandes[[#This Row],[Num CDE]]&amp;Commandes[[#This Row],[AnnéeMois]]</f>
        <v>143490694202212</v>
      </c>
      <c r="I2093" t="str">
        <f>Commandes[[#This Row],[AnnéeMois]]&amp;Commandes[[#This Row],[Famille de Produit]]</f>
        <v>202212BOULANGERIE</v>
      </c>
      <c r="J2093" s="38">
        <v>202212</v>
      </c>
    </row>
    <row r="2094" spans="1:10" ht="12" customHeight="1" x14ac:dyDescent="0.25">
      <c r="A2094" s="6">
        <v>44913</v>
      </c>
      <c r="B2094" s="7">
        <v>143490694</v>
      </c>
      <c r="C2094" s="3">
        <v>5540246196046</v>
      </c>
      <c r="D2094" s="6">
        <v>44934</v>
      </c>
      <c r="E2094" s="8">
        <v>836</v>
      </c>
      <c r="F2094" s="30" t="str">
        <f>VLOOKUP(Commandes[[#This Row],[Article Commande]],'Catégorie des articles'!A:D,4,0)</f>
        <v>BOULANGERIE</v>
      </c>
      <c r="G2094" s="38">
        <v>202212</v>
      </c>
      <c r="H2094" s="37" t="str">
        <f>Commandes[[#This Row],[Num CDE]]&amp;Commandes[[#This Row],[AnnéeMois]]</f>
        <v>143490694202212</v>
      </c>
      <c r="I2094" t="str">
        <f>Commandes[[#This Row],[AnnéeMois]]&amp;Commandes[[#This Row],[Famille de Produit]]</f>
        <v>202212BOULANGERIE</v>
      </c>
      <c r="J2094" s="38">
        <v>202212</v>
      </c>
    </row>
    <row r="2095" spans="1:10" ht="12" customHeight="1" x14ac:dyDescent="0.25">
      <c r="A2095" s="9">
        <v>44914</v>
      </c>
      <c r="B2095" s="10">
        <v>143490711</v>
      </c>
      <c r="C2095" s="3">
        <v>5540246174095</v>
      </c>
      <c r="D2095" s="9">
        <v>44922</v>
      </c>
      <c r="E2095" s="11">
        <v>70</v>
      </c>
      <c r="F2095" s="30" t="str">
        <f>VLOOKUP(Commandes[[#This Row],[Article Commande]],'Catégorie des articles'!A:D,4,0)</f>
        <v>CREMERIE</v>
      </c>
      <c r="G2095" s="38">
        <v>202212</v>
      </c>
      <c r="H2095" s="37" t="str">
        <f>Commandes[[#This Row],[Num CDE]]&amp;Commandes[[#This Row],[AnnéeMois]]</f>
        <v>143490711202212</v>
      </c>
      <c r="I2095" t="str">
        <f>Commandes[[#This Row],[AnnéeMois]]&amp;Commandes[[#This Row],[Famille de Produit]]</f>
        <v>202212CREMERIE</v>
      </c>
      <c r="J2095" s="38">
        <v>202212</v>
      </c>
    </row>
    <row r="2096" spans="1:10" ht="12" customHeight="1" x14ac:dyDescent="0.25">
      <c r="A2096" s="6">
        <v>44914</v>
      </c>
      <c r="B2096" s="7">
        <v>143490711</v>
      </c>
      <c r="C2096" s="3">
        <v>5540246175049</v>
      </c>
      <c r="D2096" s="6">
        <v>44922</v>
      </c>
      <c r="E2096" s="8">
        <v>696</v>
      </c>
      <c r="F2096" s="30" t="str">
        <f>VLOOKUP(Commandes[[#This Row],[Article Commande]],'Catégorie des articles'!A:D,4,0)</f>
        <v>CREMERIE</v>
      </c>
      <c r="G2096" s="38">
        <v>202212</v>
      </c>
      <c r="H2096" s="37" t="str">
        <f>Commandes[[#This Row],[Num CDE]]&amp;Commandes[[#This Row],[AnnéeMois]]</f>
        <v>143490711202212</v>
      </c>
      <c r="I2096" t="str">
        <f>Commandes[[#This Row],[AnnéeMois]]&amp;Commandes[[#This Row],[Famille de Produit]]</f>
        <v>202212CREMERIE</v>
      </c>
      <c r="J2096" s="38">
        <v>202212</v>
      </c>
    </row>
    <row r="2097" spans="1:10" ht="12" customHeight="1" x14ac:dyDescent="0.25">
      <c r="A2097" s="9">
        <v>44914</v>
      </c>
      <c r="B2097" s="10">
        <v>143490711</v>
      </c>
      <c r="C2097" s="3">
        <v>5540246175050</v>
      </c>
      <c r="D2097" s="9">
        <v>44922</v>
      </c>
      <c r="E2097" s="11">
        <v>279</v>
      </c>
      <c r="F2097" s="30" t="str">
        <f>VLOOKUP(Commandes[[#This Row],[Article Commande]],'Catégorie des articles'!A:D,4,0)</f>
        <v>CREMERIE</v>
      </c>
      <c r="G2097" s="38">
        <v>202212</v>
      </c>
      <c r="H2097" s="37" t="str">
        <f>Commandes[[#This Row],[Num CDE]]&amp;Commandes[[#This Row],[AnnéeMois]]</f>
        <v>143490711202212</v>
      </c>
      <c r="I2097" t="str">
        <f>Commandes[[#This Row],[AnnéeMois]]&amp;Commandes[[#This Row],[Famille de Produit]]</f>
        <v>202212CREMERIE</v>
      </c>
      <c r="J2097" s="38">
        <v>202212</v>
      </c>
    </row>
    <row r="2098" spans="1:10" ht="12" customHeight="1" x14ac:dyDescent="0.25">
      <c r="A2098" s="9">
        <v>44914</v>
      </c>
      <c r="B2098" s="10">
        <v>143490732</v>
      </c>
      <c r="C2098" s="3">
        <v>5540246196148</v>
      </c>
      <c r="D2098" s="9">
        <v>44945</v>
      </c>
      <c r="E2098" s="11">
        <v>975</v>
      </c>
      <c r="F2098" s="30" t="str">
        <f>VLOOKUP(Commandes[[#This Row],[Article Commande]],'Catégorie des articles'!A:D,4,0)</f>
        <v>EMBALLAGES</v>
      </c>
      <c r="G2098" s="38">
        <v>202212</v>
      </c>
      <c r="H2098" s="37" t="str">
        <f>Commandes[[#This Row],[Num CDE]]&amp;Commandes[[#This Row],[AnnéeMois]]</f>
        <v>143490732202212</v>
      </c>
      <c r="I2098" t="str">
        <f>Commandes[[#This Row],[AnnéeMois]]&amp;Commandes[[#This Row],[Famille de Produit]]</f>
        <v>202212EMBALLAGES</v>
      </c>
      <c r="J2098" s="38">
        <v>202212</v>
      </c>
    </row>
    <row r="2099" spans="1:10" ht="12" customHeight="1" x14ac:dyDescent="0.25">
      <c r="A2099" s="9">
        <v>44915</v>
      </c>
      <c r="B2099" s="10">
        <v>143490736</v>
      </c>
      <c r="C2099" s="3">
        <v>5540246172539</v>
      </c>
      <c r="D2099" s="9">
        <v>44917</v>
      </c>
      <c r="E2099" s="11">
        <v>24</v>
      </c>
      <c r="F2099" s="30" t="str">
        <f>VLOOKUP(Commandes[[#This Row],[Article Commande]],'Catégorie des articles'!A:D,4,0)</f>
        <v>CREMERIE</v>
      </c>
      <c r="G2099" s="38">
        <v>202212</v>
      </c>
      <c r="H2099" s="37" t="str">
        <f>Commandes[[#This Row],[Num CDE]]&amp;Commandes[[#This Row],[AnnéeMois]]</f>
        <v>143490736202212</v>
      </c>
      <c r="I2099" t="str">
        <f>Commandes[[#This Row],[AnnéeMois]]&amp;Commandes[[#This Row],[Famille de Produit]]</f>
        <v>202212CREMERIE</v>
      </c>
      <c r="J2099" s="38">
        <v>202212</v>
      </c>
    </row>
    <row r="2100" spans="1:10" ht="12" customHeight="1" x14ac:dyDescent="0.25">
      <c r="A2100" s="6">
        <v>44915</v>
      </c>
      <c r="B2100" s="7">
        <v>143490736</v>
      </c>
      <c r="C2100" s="3">
        <v>5540246172669</v>
      </c>
      <c r="D2100" s="6">
        <v>44917</v>
      </c>
      <c r="E2100" s="8">
        <v>279</v>
      </c>
      <c r="F2100" s="30" t="str">
        <f>VLOOKUP(Commandes[[#This Row],[Article Commande]],'Catégorie des articles'!A:D,4,0)</f>
        <v>CREMERIE</v>
      </c>
      <c r="G2100" s="38">
        <v>202212</v>
      </c>
      <c r="H2100" s="37" t="str">
        <f>Commandes[[#This Row],[Num CDE]]&amp;Commandes[[#This Row],[AnnéeMois]]</f>
        <v>143490736202212</v>
      </c>
      <c r="I2100" t="str">
        <f>Commandes[[#This Row],[AnnéeMois]]&amp;Commandes[[#This Row],[Famille de Produit]]</f>
        <v>202212CREMERIE</v>
      </c>
      <c r="J2100" s="38">
        <v>202212</v>
      </c>
    </row>
    <row r="2101" spans="1:10" ht="12" customHeight="1" x14ac:dyDescent="0.25">
      <c r="A2101" s="9">
        <v>44915</v>
      </c>
      <c r="B2101" s="10">
        <v>143490736</v>
      </c>
      <c r="C2101" s="3">
        <v>5540246172978</v>
      </c>
      <c r="D2101" s="9">
        <v>44917</v>
      </c>
      <c r="E2101" s="11">
        <v>1671</v>
      </c>
      <c r="F2101" s="30" t="str">
        <f>VLOOKUP(Commandes[[#This Row],[Article Commande]],'Catégorie des articles'!A:D,4,0)</f>
        <v>CREMERIE</v>
      </c>
      <c r="G2101" s="38">
        <v>202212</v>
      </c>
      <c r="H2101" s="37" t="str">
        <f>Commandes[[#This Row],[Num CDE]]&amp;Commandes[[#This Row],[AnnéeMois]]</f>
        <v>143490736202212</v>
      </c>
      <c r="I2101" t="str">
        <f>Commandes[[#This Row],[AnnéeMois]]&amp;Commandes[[#This Row],[Famille de Produit]]</f>
        <v>202212CREMERIE</v>
      </c>
      <c r="J2101" s="38">
        <v>202212</v>
      </c>
    </row>
    <row r="2102" spans="1:10" ht="12" customHeight="1" x14ac:dyDescent="0.25">
      <c r="A2102" s="9">
        <v>44915</v>
      </c>
      <c r="B2102" s="10">
        <v>143490736</v>
      </c>
      <c r="C2102" s="3">
        <v>5540246174174</v>
      </c>
      <c r="D2102" s="9">
        <v>44917</v>
      </c>
      <c r="E2102" s="11">
        <v>232</v>
      </c>
      <c r="F2102" s="30" t="str">
        <f>VLOOKUP(Commandes[[#This Row],[Article Commande]],'Catégorie des articles'!A:D,4,0)</f>
        <v>CREMERIE</v>
      </c>
      <c r="G2102" s="38">
        <v>202212</v>
      </c>
      <c r="H2102" s="37" t="str">
        <f>Commandes[[#This Row],[Num CDE]]&amp;Commandes[[#This Row],[AnnéeMois]]</f>
        <v>143490736202212</v>
      </c>
      <c r="I2102" t="str">
        <f>Commandes[[#This Row],[AnnéeMois]]&amp;Commandes[[#This Row],[Famille de Produit]]</f>
        <v>202212CREMERIE</v>
      </c>
      <c r="J2102" s="38">
        <v>202212</v>
      </c>
    </row>
    <row r="2103" spans="1:10" ht="12" customHeight="1" x14ac:dyDescent="0.25">
      <c r="A2103" s="6">
        <v>44915</v>
      </c>
      <c r="B2103" s="7">
        <v>143490736</v>
      </c>
      <c r="C2103" s="3">
        <v>5540246176699</v>
      </c>
      <c r="D2103" s="6">
        <v>44917</v>
      </c>
      <c r="E2103" s="8">
        <v>6264</v>
      </c>
      <c r="F2103" s="30" t="str">
        <f>VLOOKUP(Commandes[[#This Row],[Article Commande]],'Catégorie des articles'!A:D,4,0)</f>
        <v>CREMERIE</v>
      </c>
      <c r="G2103" s="38">
        <v>202212</v>
      </c>
      <c r="H2103" s="37" t="str">
        <f>Commandes[[#This Row],[Num CDE]]&amp;Commandes[[#This Row],[AnnéeMois]]</f>
        <v>143490736202212</v>
      </c>
      <c r="I2103" t="str">
        <f>Commandes[[#This Row],[AnnéeMois]]&amp;Commandes[[#This Row],[Famille de Produit]]</f>
        <v>202212CREMERIE</v>
      </c>
      <c r="J2103" s="38">
        <v>202212</v>
      </c>
    </row>
    <row r="2104" spans="1:10" ht="12" customHeight="1" x14ac:dyDescent="0.25">
      <c r="A2104" s="9">
        <v>44915</v>
      </c>
      <c r="B2104" s="10">
        <v>143490737</v>
      </c>
      <c r="C2104" s="3">
        <v>5540246171933</v>
      </c>
      <c r="D2104" s="9">
        <v>44917</v>
      </c>
      <c r="E2104" s="11">
        <v>1114</v>
      </c>
      <c r="F2104" s="30" t="str">
        <f>VLOOKUP(Commandes[[#This Row],[Article Commande]],'Catégorie des articles'!A:D,4,0)</f>
        <v>CREMERIE</v>
      </c>
      <c r="G2104" s="38">
        <v>202212</v>
      </c>
      <c r="H2104" s="37" t="str">
        <f>Commandes[[#This Row],[Num CDE]]&amp;Commandes[[#This Row],[AnnéeMois]]</f>
        <v>143490737202212</v>
      </c>
      <c r="I2104" t="str">
        <f>Commandes[[#This Row],[AnnéeMois]]&amp;Commandes[[#This Row],[Famille de Produit]]</f>
        <v>202212CREMERIE</v>
      </c>
      <c r="J2104" s="38">
        <v>202212</v>
      </c>
    </row>
    <row r="2105" spans="1:10" ht="12" customHeight="1" x14ac:dyDescent="0.25">
      <c r="A2105" s="6">
        <v>44915</v>
      </c>
      <c r="B2105" s="7">
        <v>143490737</v>
      </c>
      <c r="C2105" s="3">
        <v>5540246176294</v>
      </c>
      <c r="D2105" s="6">
        <v>44917</v>
      </c>
      <c r="E2105" s="8">
        <v>1485</v>
      </c>
      <c r="F2105" s="30" t="str">
        <f>VLOOKUP(Commandes[[#This Row],[Article Commande]],'Catégorie des articles'!A:D,4,0)</f>
        <v>CREMERIE</v>
      </c>
      <c r="G2105" s="38">
        <v>202212</v>
      </c>
      <c r="H2105" s="37" t="str">
        <f>Commandes[[#This Row],[Num CDE]]&amp;Commandes[[#This Row],[AnnéeMois]]</f>
        <v>143490737202212</v>
      </c>
      <c r="I2105" t="str">
        <f>Commandes[[#This Row],[AnnéeMois]]&amp;Commandes[[#This Row],[Famille de Produit]]</f>
        <v>202212CREMERIE</v>
      </c>
      <c r="J2105" s="38">
        <v>202212</v>
      </c>
    </row>
    <row r="2106" spans="1:10" ht="12" customHeight="1" x14ac:dyDescent="0.25">
      <c r="A2106" s="9">
        <v>44915</v>
      </c>
      <c r="B2106" s="10">
        <v>143490737</v>
      </c>
      <c r="C2106" s="3">
        <v>5540246176295</v>
      </c>
      <c r="D2106" s="9">
        <v>44917</v>
      </c>
      <c r="E2106" s="11">
        <v>6682</v>
      </c>
      <c r="F2106" s="30" t="str">
        <f>VLOOKUP(Commandes[[#This Row],[Article Commande]],'Catégorie des articles'!A:D,4,0)</f>
        <v>CREMERIE</v>
      </c>
      <c r="G2106" s="38">
        <v>202212</v>
      </c>
      <c r="H2106" s="37" t="str">
        <f>Commandes[[#This Row],[Num CDE]]&amp;Commandes[[#This Row],[AnnéeMois]]</f>
        <v>143490737202212</v>
      </c>
      <c r="I2106" t="str">
        <f>Commandes[[#This Row],[AnnéeMois]]&amp;Commandes[[#This Row],[Famille de Produit]]</f>
        <v>202212CREMERIE</v>
      </c>
      <c r="J2106" s="38">
        <v>202212</v>
      </c>
    </row>
    <row r="2107" spans="1:10" ht="12" customHeight="1" x14ac:dyDescent="0.25">
      <c r="A2107" s="9">
        <v>44915</v>
      </c>
      <c r="B2107" s="10">
        <v>143490737</v>
      </c>
      <c r="C2107" s="3">
        <v>5540246187987</v>
      </c>
      <c r="D2107" s="9">
        <v>44917</v>
      </c>
      <c r="E2107" s="11">
        <v>3341</v>
      </c>
      <c r="F2107" s="30" t="str">
        <f>VLOOKUP(Commandes[[#This Row],[Article Commande]],'Catégorie des articles'!A:D,4,0)</f>
        <v>CREMERIE</v>
      </c>
      <c r="G2107" s="38">
        <v>202212</v>
      </c>
      <c r="H2107" s="37" t="str">
        <f>Commandes[[#This Row],[Num CDE]]&amp;Commandes[[#This Row],[AnnéeMois]]</f>
        <v>143490737202212</v>
      </c>
      <c r="I2107" t="str">
        <f>Commandes[[#This Row],[AnnéeMois]]&amp;Commandes[[#This Row],[Famille de Produit]]</f>
        <v>202212CREMERIE</v>
      </c>
      <c r="J2107" s="38">
        <v>202212</v>
      </c>
    </row>
    <row r="2108" spans="1:10" ht="12" customHeight="1" x14ac:dyDescent="0.25">
      <c r="A2108" s="9">
        <v>44915</v>
      </c>
      <c r="B2108" s="10">
        <v>143490747</v>
      </c>
      <c r="C2108" s="3">
        <v>5540246188175</v>
      </c>
      <c r="D2108" s="9">
        <v>44921</v>
      </c>
      <c r="E2108" s="11">
        <v>836</v>
      </c>
      <c r="F2108" s="30" t="str">
        <f>VLOOKUP(Commandes[[#This Row],[Article Commande]],'Catégorie des articles'!A:D,4,0)</f>
        <v>CREMERIE</v>
      </c>
      <c r="G2108" s="38">
        <v>202212</v>
      </c>
      <c r="H2108" s="37" t="str">
        <f>Commandes[[#This Row],[Num CDE]]&amp;Commandes[[#This Row],[AnnéeMois]]</f>
        <v>143490747202212</v>
      </c>
      <c r="I2108" t="str">
        <f>Commandes[[#This Row],[AnnéeMois]]&amp;Commandes[[#This Row],[Famille de Produit]]</f>
        <v>202212CREMERIE</v>
      </c>
      <c r="J2108" s="38">
        <v>202212</v>
      </c>
    </row>
    <row r="2109" spans="1:10" ht="12" customHeight="1" x14ac:dyDescent="0.25">
      <c r="A2109" s="9">
        <v>44915</v>
      </c>
      <c r="B2109" s="10">
        <v>143490761</v>
      </c>
      <c r="C2109" s="3">
        <v>5540246191394</v>
      </c>
      <c r="D2109" s="9">
        <v>44945</v>
      </c>
      <c r="E2109" s="11">
        <v>418</v>
      </c>
      <c r="F2109" s="30" t="str">
        <f>VLOOKUP(Commandes[[#This Row],[Article Commande]],'Catégorie des articles'!A:D,4,0)</f>
        <v>CREMERIE</v>
      </c>
      <c r="G2109" s="38">
        <v>202212</v>
      </c>
      <c r="H2109" s="37" t="str">
        <f>Commandes[[#This Row],[Num CDE]]&amp;Commandes[[#This Row],[AnnéeMois]]</f>
        <v>143490761202212</v>
      </c>
      <c r="I2109" t="str">
        <f>Commandes[[#This Row],[AnnéeMois]]&amp;Commandes[[#This Row],[Famille de Produit]]</f>
        <v>202212CREMERIE</v>
      </c>
      <c r="J2109" s="38">
        <v>202212</v>
      </c>
    </row>
    <row r="2110" spans="1:10" ht="12" customHeight="1" x14ac:dyDescent="0.25">
      <c r="A2110" s="9">
        <v>44915</v>
      </c>
      <c r="B2110" s="10">
        <v>143490763</v>
      </c>
      <c r="C2110" s="3">
        <v>5540246196002</v>
      </c>
      <c r="D2110" s="9">
        <v>44945</v>
      </c>
      <c r="E2110" s="11">
        <v>423</v>
      </c>
      <c r="F2110" s="30" t="str">
        <f>VLOOKUP(Commandes[[#This Row],[Article Commande]],'Catégorie des articles'!A:D,4,0)</f>
        <v>CREMERIE</v>
      </c>
      <c r="G2110" s="38">
        <v>202212</v>
      </c>
      <c r="H2110" s="37" t="str">
        <f>Commandes[[#This Row],[Num CDE]]&amp;Commandes[[#This Row],[AnnéeMois]]</f>
        <v>143490763202212</v>
      </c>
      <c r="I2110" t="str">
        <f>Commandes[[#This Row],[AnnéeMois]]&amp;Commandes[[#This Row],[Famille de Produit]]</f>
        <v>202212CREMERIE</v>
      </c>
      <c r="J2110" s="38">
        <v>202212</v>
      </c>
    </row>
    <row r="2111" spans="1:10" ht="12" customHeight="1" x14ac:dyDescent="0.25">
      <c r="A2111" s="9">
        <v>44915</v>
      </c>
      <c r="B2111" s="10">
        <v>143490765</v>
      </c>
      <c r="C2111" s="3">
        <v>5540246177133</v>
      </c>
      <c r="D2111" s="9">
        <v>44934</v>
      </c>
      <c r="E2111" s="11">
        <v>6125</v>
      </c>
      <c r="F2111" s="30" t="str">
        <f>VLOOKUP(Commandes[[#This Row],[Article Commande]],'Catégorie des articles'!A:D,4,0)</f>
        <v>MIX LEGUMES</v>
      </c>
      <c r="G2111" s="38">
        <v>202212</v>
      </c>
      <c r="H2111" s="37" t="str">
        <f>Commandes[[#This Row],[Num CDE]]&amp;Commandes[[#This Row],[AnnéeMois]]</f>
        <v>143490765202212</v>
      </c>
      <c r="I2111" t="str">
        <f>Commandes[[#This Row],[AnnéeMois]]&amp;Commandes[[#This Row],[Famille de Produit]]</f>
        <v>202212MIX LEGUMES</v>
      </c>
      <c r="J2111" s="38">
        <v>202212</v>
      </c>
    </row>
    <row r="2112" spans="1:10" ht="12" customHeight="1" x14ac:dyDescent="0.25">
      <c r="A2112" s="6">
        <v>44915</v>
      </c>
      <c r="B2112" s="7">
        <v>143490765</v>
      </c>
      <c r="C2112" s="3">
        <v>5540246192148</v>
      </c>
      <c r="D2112" s="6">
        <v>44934</v>
      </c>
      <c r="E2112" s="8">
        <v>13920</v>
      </c>
      <c r="F2112" s="30" t="str">
        <f>VLOOKUP(Commandes[[#This Row],[Article Commande]],'Catégorie des articles'!A:D,4,0)</f>
        <v>MIX LEGUMES</v>
      </c>
      <c r="G2112" s="38">
        <v>202212</v>
      </c>
      <c r="H2112" s="37" t="str">
        <f>Commandes[[#This Row],[Num CDE]]&amp;Commandes[[#This Row],[AnnéeMois]]</f>
        <v>143490765202212</v>
      </c>
      <c r="I2112" t="str">
        <f>Commandes[[#This Row],[AnnéeMois]]&amp;Commandes[[#This Row],[Famille de Produit]]</f>
        <v>202212MIX LEGUMES</v>
      </c>
      <c r="J2112" s="38">
        <v>202212</v>
      </c>
    </row>
    <row r="2113" spans="1:10" ht="12" customHeight="1" x14ac:dyDescent="0.25">
      <c r="A2113" s="9">
        <v>44915</v>
      </c>
      <c r="B2113" s="10">
        <v>143490765</v>
      </c>
      <c r="C2113" s="3">
        <v>5540246192518</v>
      </c>
      <c r="D2113" s="9">
        <v>44934</v>
      </c>
      <c r="E2113" s="11">
        <v>9396</v>
      </c>
      <c r="F2113" s="30" t="str">
        <f>VLOOKUP(Commandes[[#This Row],[Article Commande]],'Catégorie des articles'!A:D,4,0)</f>
        <v>MIX LEGUMES</v>
      </c>
      <c r="G2113" s="38">
        <v>202212</v>
      </c>
      <c r="H2113" s="37" t="str">
        <f>Commandes[[#This Row],[Num CDE]]&amp;Commandes[[#This Row],[AnnéeMois]]</f>
        <v>143490765202212</v>
      </c>
      <c r="I2113" t="str">
        <f>Commandes[[#This Row],[AnnéeMois]]&amp;Commandes[[#This Row],[Famille de Produit]]</f>
        <v>202212MIX LEGUMES</v>
      </c>
      <c r="J2113" s="38">
        <v>202212</v>
      </c>
    </row>
    <row r="2114" spans="1:10" ht="12" customHeight="1" x14ac:dyDescent="0.25">
      <c r="A2114" s="9">
        <v>44915</v>
      </c>
      <c r="B2114" s="10">
        <v>143490767</v>
      </c>
      <c r="C2114" s="3">
        <v>5540246177376</v>
      </c>
      <c r="D2114" s="9">
        <v>44935</v>
      </c>
      <c r="E2114" s="11">
        <v>1420</v>
      </c>
      <c r="F2114" s="30" t="str">
        <f>VLOOKUP(Commandes[[#This Row],[Article Commande]],'Catégorie des articles'!A:D,4,0)</f>
        <v>BOULANGERIE</v>
      </c>
      <c r="G2114" s="38">
        <v>202212</v>
      </c>
      <c r="H2114" s="37" t="str">
        <f>Commandes[[#This Row],[Num CDE]]&amp;Commandes[[#This Row],[AnnéeMois]]</f>
        <v>143490767202212</v>
      </c>
      <c r="I2114" t="str">
        <f>Commandes[[#This Row],[AnnéeMois]]&amp;Commandes[[#This Row],[Famille de Produit]]</f>
        <v>202212BOULANGERIE</v>
      </c>
      <c r="J2114" s="38">
        <v>202212</v>
      </c>
    </row>
    <row r="2115" spans="1:10" ht="12" customHeight="1" x14ac:dyDescent="0.25">
      <c r="A2115" s="9">
        <v>44915</v>
      </c>
      <c r="B2115" s="10">
        <v>143490772</v>
      </c>
      <c r="C2115" s="3">
        <v>5540246170256</v>
      </c>
      <c r="D2115" s="9">
        <v>44950</v>
      </c>
      <c r="E2115" s="11">
        <v>2116</v>
      </c>
      <c r="F2115" s="30" t="str">
        <f>VLOOKUP(Commandes[[#This Row],[Article Commande]],'Catégorie des articles'!A:D,4,0)</f>
        <v>BOULANGERIE</v>
      </c>
      <c r="G2115" s="38">
        <v>202212</v>
      </c>
      <c r="H2115" s="37" t="str">
        <f>Commandes[[#This Row],[Num CDE]]&amp;Commandes[[#This Row],[AnnéeMois]]</f>
        <v>143490772202212</v>
      </c>
      <c r="I2115" t="str">
        <f>Commandes[[#This Row],[AnnéeMois]]&amp;Commandes[[#This Row],[Famille de Produit]]</f>
        <v>202212BOULANGERIE</v>
      </c>
      <c r="J2115" s="38">
        <v>202212</v>
      </c>
    </row>
    <row r="2116" spans="1:10" ht="12" customHeight="1" x14ac:dyDescent="0.25">
      <c r="A2116" s="6">
        <v>44915</v>
      </c>
      <c r="B2116" s="7">
        <v>143490772</v>
      </c>
      <c r="C2116" s="3">
        <v>5540246171888</v>
      </c>
      <c r="D2116" s="6">
        <v>44950</v>
      </c>
      <c r="E2116" s="8">
        <v>1300</v>
      </c>
      <c r="F2116" s="30" t="str">
        <f>VLOOKUP(Commandes[[#This Row],[Article Commande]],'Catégorie des articles'!A:D,4,0)</f>
        <v>BOULANGERIE</v>
      </c>
      <c r="G2116" s="38">
        <v>202212</v>
      </c>
      <c r="H2116" s="37" t="str">
        <f>Commandes[[#This Row],[Num CDE]]&amp;Commandes[[#This Row],[AnnéeMois]]</f>
        <v>143490772202212</v>
      </c>
      <c r="I2116" t="str">
        <f>Commandes[[#This Row],[AnnéeMois]]&amp;Commandes[[#This Row],[Famille de Produit]]</f>
        <v>202212BOULANGERIE</v>
      </c>
      <c r="J2116" s="38">
        <v>202212</v>
      </c>
    </row>
    <row r="2117" spans="1:10" ht="12" customHeight="1" x14ac:dyDescent="0.25">
      <c r="A2117" s="9">
        <v>44916</v>
      </c>
      <c r="B2117" s="10">
        <v>143490786</v>
      </c>
      <c r="C2117" s="3">
        <v>5540246176295</v>
      </c>
      <c r="D2117" s="9">
        <v>44920</v>
      </c>
      <c r="E2117" s="11">
        <v>6682</v>
      </c>
      <c r="F2117" s="30" t="str">
        <f>VLOOKUP(Commandes[[#This Row],[Article Commande]],'Catégorie des articles'!A:D,4,0)</f>
        <v>CREMERIE</v>
      </c>
      <c r="G2117" s="38">
        <v>202212</v>
      </c>
      <c r="H2117" s="37" t="str">
        <f>Commandes[[#This Row],[Num CDE]]&amp;Commandes[[#This Row],[AnnéeMois]]</f>
        <v>143490786202212</v>
      </c>
      <c r="I2117" t="str">
        <f>Commandes[[#This Row],[AnnéeMois]]&amp;Commandes[[#This Row],[Famille de Produit]]</f>
        <v>202212CREMERIE</v>
      </c>
      <c r="J2117" s="38">
        <v>202212</v>
      </c>
    </row>
    <row r="2118" spans="1:10" ht="12" customHeight="1" x14ac:dyDescent="0.25">
      <c r="A2118" s="9">
        <v>44916</v>
      </c>
      <c r="B2118" s="10">
        <v>143490786</v>
      </c>
      <c r="C2118" s="3">
        <v>5540246187987</v>
      </c>
      <c r="D2118" s="9">
        <v>44920</v>
      </c>
      <c r="E2118" s="11">
        <v>4455</v>
      </c>
      <c r="F2118" s="30" t="str">
        <f>VLOOKUP(Commandes[[#This Row],[Article Commande]],'Catégorie des articles'!A:D,4,0)</f>
        <v>CREMERIE</v>
      </c>
      <c r="G2118" s="38">
        <v>202212</v>
      </c>
      <c r="H2118" s="37" t="str">
        <f>Commandes[[#This Row],[Num CDE]]&amp;Commandes[[#This Row],[AnnéeMois]]</f>
        <v>143490786202212</v>
      </c>
      <c r="I2118" t="str">
        <f>Commandes[[#This Row],[AnnéeMois]]&amp;Commandes[[#This Row],[Famille de Produit]]</f>
        <v>202212CREMERIE</v>
      </c>
      <c r="J2118" s="38">
        <v>202212</v>
      </c>
    </row>
    <row r="2119" spans="1:10" ht="12" customHeight="1" x14ac:dyDescent="0.25">
      <c r="A2119" s="9">
        <v>44916</v>
      </c>
      <c r="B2119" s="10">
        <v>143490787</v>
      </c>
      <c r="C2119" s="3">
        <v>5540246172978</v>
      </c>
      <c r="D2119" s="9">
        <v>44920</v>
      </c>
      <c r="E2119" s="11">
        <v>836</v>
      </c>
      <c r="F2119" s="30" t="str">
        <f>VLOOKUP(Commandes[[#This Row],[Article Commande]],'Catégorie des articles'!A:D,4,0)</f>
        <v>CREMERIE</v>
      </c>
      <c r="G2119" s="38">
        <v>202212</v>
      </c>
      <c r="H2119" s="37" t="str">
        <f>Commandes[[#This Row],[Num CDE]]&amp;Commandes[[#This Row],[AnnéeMois]]</f>
        <v>143490787202212</v>
      </c>
      <c r="I2119" t="str">
        <f>Commandes[[#This Row],[AnnéeMois]]&amp;Commandes[[#This Row],[Famille de Produit]]</f>
        <v>202212CREMERIE</v>
      </c>
      <c r="J2119" s="38">
        <v>202212</v>
      </c>
    </row>
    <row r="2120" spans="1:10" ht="12" customHeight="1" x14ac:dyDescent="0.25">
      <c r="A2120" s="6">
        <v>44916</v>
      </c>
      <c r="B2120" s="7">
        <v>143490787</v>
      </c>
      <c r="C2120" s="3">
        <v>5540246176699</v>
      </c>
      <c r="D2120" s="6">
        <v>44920</v>
      </c>
      <c r="E2120" s="8">
        <v>6264</v>
      </c>
      <c r="F2120" s="30" t="str">
        <f>VLOOKUP(Commandes[[#This Row],[Article Commande]],'Catégorie des articles'!A:D,4,0)</f>
        <v>CREMERIE</v>
      </c>
      <c r="G2120" s="38">
        <v>202212</v>
      </c>
      <c r="H2120" s="37" t="str">
        <f>Commandes[[#This Row],[Num CDE]]&amp;Commandes[[#This Row],[AnnéeMois]]</f>
        <v>143490787202212</v>
      </c>
      <c r="I2120" t="str">
        <f>Commandes[[#This Row],[AnnéeMois]]&amp;Commandes[[#This Row],[Famille de Produit]]</f>
        <v>202212CREMERIE</v>
      </c>
      <c r="J2120" s="38">
        <v>202212</v>
      </c>
    </row>
    <row r="2121" spans="1:10" ht="12" customHeight="1" x14ac:dyDescent="0.25">
      <c r="A2121" s="9">
        <v>44916</v>
      </c>
      <c r="B2121" s="10">
        <v>143490787</v>
      </c>
      <c r="C2121" s="3">
        <v>5540246188175</v>
      </c>
      <c r="D2121" s="9">
        <v>44920</v>
      </c>
      <c r="E2121" s="11">
        <v>232</v>
      </c>
      <c r="F2121" s="30" t="str">
        <f>VLOOKUP(Commandes[[#This Row],[Article Commande]],'Catégorie des articles'!A:D,4,0)</f>
        <v>CREMERIE</v>
      </c>
      <c r="G2121" s="38">
        <v>202212</v>
      </c>
      <c r="H2121" s="37" t="str">
        <f>Commandes[[#This Row],[Num CDE]]&amp;Commandes[[#This Row],[AnnéeMois]]</f>
        <v>143490787202212</v>
      </c>
      <c r="I2121" t="str">
        <f>Commandes[[#This Row],[AnnéeMois]]&amp;Commandes[[#This Row],[Famille de Produit]]</f>
        <v>202212CREMERIE</v>
      </c>
      <c r="J2121" s="38">
        <v>202212</v>
      </c>
    </row>
    <row r="2122" spans="1:10" ht="12" customHeight="1" x14ac:dyDescent="0.25">
      <c r="A2122" s="9">
        <v>44916</v>
      </c>
      <c r="B2122" s="10">
        <v>143490790</v>
      </c>
      <c r="C2122" s="3">
        <v>5540246191598</v>
      </c>
      <c r="D2122" s="9">
        <v>44922</v>
      </c>
      <c r="E2122" s="11">
        <v>1601</v>
      </c>
      <c r="F2122" s="30" t="str">
        <f>VLOOKUP(Commandes[[#This Row],[Article Commande]],'Catégorie des articles'!A:D,4,0)</f>
        <v>CREMERIE</v>
      </c>
      <c r="G2122" s="38">
        <v>202212</v>
      </c>
      <c r="H2122" s="37" t="str">
        <f>Commandes[[#This Row],[Num CDE]]&amp;Commandes[[#This Row],[AnnéeMois]]</f>
        <v>143490790202212</v>
      </c>
      <c r="I2122" t="str">
        <f>Commandes[[#This Row],[AnnéeMois]]&amp;Commandes[[#This Row],[Famille de Produit]]</f>
        <v>202212CREMERIE</v>
      </c>
      <c r="J2122" s="38">
        <v>202212</v>
      </c>
    </row>
    <row r="2123" spans="1:10" ht="12" customHeight="1" x14ac:dyDescent="0.25">
      <c r="A2123" s="9">
        <v>44916</v>
      </c>
      <c r="B2123" s="10">
        <v>143490803</v>
      </c>
      <c r="C2123" s="3">
        <v>5540246185562</v>
      </c>
      <c r="D2123" s="9">
        <v>44922</v>
      </c>
      <c r="E2123" s="11">
        <v>279</v>
      </c>
      <c r="F2123" s="30" t="str">
        <f>VLOOKUP(Commandes[[#This Row],[Article Commande]],'Catégorie des articles'!A:D,4,0)</f>
        <v>CREMERIE</v>
      </c>
      <c r="G2123" s="38">
        <v>202212</v>
      </c>
      <c r="H2123" s="37" t="str">
        <f>Commandes[[#This Row],[Num CDE]]&amp;Commandes[[#This Row],[AnnéeMois]]</f>
        <v>143490803202212</v>
      </c>
      <c r="I2123" t="str">
        <f>Commandes[[#This Row],[AnnéeMois]]&amp;Commandes[[#This Row],[Famille de Produit]]</f>
        <v>202212CREMERIE</v>
      </c>
      <c r="J2123" s="38">
        <v>202212</v>
      </c>
    </row>
    <row r="2124" spans="1:10" ht="12" customHeight="1" x14ac:dyDescent="0.25">
      <c r="A2124" s="9">
        <v>44916</v>
      </c>
      <c r="B2124" s="10">
        <v>143490804</v>
      </c>
      <c r="C2124" s="3">
        <v>5540246174095</v>
      </c>
      <c r="D2124" s="9">
        <v>44924</v>
      </c>
      <c r="E2124" s="11">
        <v>70</v>
      </c>
      <c r="F2124" s="30" t="str">
        <f>VLOOKUP(Commandes[[#This Row],[Article Commande]],'Catégorie des articles'!A:D,4,0)</f>
        <v>CREMERIE</v>
      </c>
      <c r="G2124" s="38">
        <v>202212</v>
      </c>
      <c r="H2124" s="37" t="str">
        <f>Commandes[[#This Row],[Num CDE]]&amp;Commandes[[#This Row],[AnnéeMois]]</f>
        <v>143490804202212</v>
      </c>
      <c r="I2124" t="str">
        <f>Commandes[[#This Row],[AnnéeMois]]&amp;Commandes[[#This Row],[Famille de Produit]]</f>
        <v>202212CREMERIE</v>
      </c>
      <c r="J2124" s="38">
        <v>202212</v>
      </c>
    </row>
    <row r="2125" spans="1:10" ht="12" customHeight="1" x14ac:dyDescent="0.25">
      <c r="A2125" s="6">
        <v>44916</v>
      </c>
      <c r="B2125" s="7">
        <v>143490804</v>
      </c>
      <c r="C2125" s="3">
        <v>5540246175047</v>
      </c>
      <c r="D2125" s="6">
        <v>44924</v>
      </c>
      <c r="E2125" s="8">
        <v>279</v>
      </c>
      <c r="F2125" s="30" t="str">
        <f>VLOOKUP(Commandes[[#This Row],[Article Commande]],'Catégorie des articles'!A:D,4,0)</f>
        <v>CREMERIE</v>
      </c>
      <c r="G2125" s="38">
        <v>202212</v>
      </c>
      <c r="H2125" s="37" t="str">
        <f>Commandes[[#This Row],[Num CDE]]&amp;Commandes[[#This Row],[AnnéeMois]]</f>
        <v>143490804202212</v>
      </c>
      <c r="I2125" t="str">
        <f>Commandes[[#This Row],[AnnéeMois]]&amp;Commandes[[#This Row],[Famille de Produit]]</f>
        <v>202212CREMERIE</v>
      </c>
      <c r="J2125" s="38">
        <v>202212</v>
      </c>
    </row>
    <row r="2126" spans="1:10" ht="12" customHeight="1" x14ac:dyDescent="0.25">
      <c r="A2126" s="9">
        <v>44916</v>
      </c>
      <c r="B2126" s="10">
        <v>143490804</v>
      </c>
      <c r="C2126" s="3">
        <v>5540246175049</v>
      </c>
      <c r="D2126" s="9">
        <v>44924</v>
      </c>
      <c r="E2126" s="11">
        <v>836</v>
      </c>
      <c r="F2126" s="30" t="str">
        <f>VLOOKUP(Commandes[[#This Row],[Article Commande]],'Catégorie des articles'!A:D,4,0)</f>
        <v>CREMERIE</v>
      </c>
      <c r="G2126" s="38">
        <v>202212</v>
      </c>
      <c r="H2126" s="37" t="str">
        <f>Commandes[[#This Row],[Num CDE]]&amp;Commandes[[#This Row],[AnnéeMois]]</f>
        <v>143490804202212</v>
      </c>
      <c r="I2126" t="str">
        <f>Commandes[[#This Row],[AnnéeMois]]&amp;Commandes[[#This Row],[Famille de Produit]]</f>
        <v>202212CREMERIE</v>
      </c>
      <c r="J2126" s="38">
        <v>202212</v>
      </c>
    </row>
    <row r="2127" spans="1:10" ht="12" customHeight="1" x14ac:dyDescent="0.25">
      <c r="A2127" s="6">
        <v>44916</v>
      </c>
      <c r="B2127" s="7">
        <v>143490804</v>
      </c>
      <c r="C2127" s="3">
        <v>5540246190743</v>
      </c>
      <c r="D2127" s="6">
        <v>44924</v>
      </c>
      <c r="E2127" s="8">
        <v>557</v>
      </c>
      <c r="F2127" s="30" t="str">
        <f>VLOOKUP(Commandes[[#This Row],[Article Commande]],'Catégorie des articles'!A:D,4,0)</f>
        <v>CREMERIE</v>
      </c>
      <c r="G2127" s="38">
        <v>202212</v>
      </c>
      <c r="H2127" s="37" t="str">
        <f>Commandes[[#This Row],[Num CDE]]&amp;Commandes[[#This Row],[AnnéeMois]]</f>
        <v>143490804202212</v>
      </c>
      <c r="I2127" t="str">
        <f>Commandes[[#This Row],[AnnéeMois]]&amp;Commandes[[#This Row],[Famille de Produit]]</f>
        <v>202212CREMERIE</v>
      </c>
      <c r="J2127" s="38">
        <v>202212</v>
      </c>
    </row>
    <row r="2128" spans="1:10" ht="12" customHeight="1" x14ac:dyDescent="0.25">
      <c r="A2128" s="6">
        <v>44916</v>
      </c>
      <c r="B2128" s="7">
        <v>143490806</v>
      </c>
      <c r="C2128" s="3">
        <v>5540246194632</v>
      </c>
      <c r="D2128" s="6">
        <v>44935</v>
      </c>
      <c r="E2128" s="8">
        <v>1671</v>
      </c>
      <c r="F2128" s="30" t="str">
        <f>VLOOKUP(Commandes[[#This Row],[Article Commande]],'Catégorie des articles'!A:D,4,0)</f>
        <v>BOULANGERIE</v>
      </c>
      <c r="G2128" s="38">
        <v>202212</v>
      </c>
      <c r="H2128" s="37" t="str">
        <f>Commandes[[#This Row],[Num CDE]]&amp;Commandes[[#This Row],[AnnéeMois]]</f>
        <v>143490806202212</v>
      </c>
      <c r="I2128" t="str">
        <f>Commandes[[#This Row],[AnnéeMois]]&amp;Commandes[[#This Row],[Famille de Produit]]</f>
        <v>202212BOULANGERIE</v>
      </c>
      <c r="J2128" s="38">
        <v>202212</v>
      </c>
    </row>
    <row r="2129" spans="1:10" ht="12" customHeight="1" x14ac:dyDescent="0.25">
      <c r="A2129" s="9">
        <v>44916</v>
      </c>
      <c r="B2129" s="10">
        <v>143490806</v>
      </c>
      <c r="C2129" s="3">
        <v>5540246195250</v>
      </c>
      <c r="D2129" s="9">
        <v>44935</v>
      </c>
      <c r="E2129" s="11">
        <v>168</v>
      </c>
      <c r="F2129" s="30" t="str">
        <f>VLOOKUP(Commandes[[#This Row],[Article Commande]],'Catégorie des articles'!A:D,4,0)</f>
        <v>BOULANGERIE</v>
      </c>
      <c r="G2129" s="38">
        <v>202212</v>
      </c>
      <c r="H2129" s="37" t="str">
        <f>Commandes[[#This Row],[Num CDE]]&amp;Commandes[[#This Row],[AnnéeMois]]</f>
        <v>143490806202212</v>
      </c>
      <c r="I2129" t="str">
        <f>Commandes[[#This Row],[AnnéeMois]]&amp;Commandes[[#This Row],[Famille de Produit]]</f>
        <v>202212BOULANGERIE</v>
      </c>
      <c r="J2129" s="38">
        <v>202212</v>
      </c>
    </row>
    <row r="2130" spans="1:10" ht="12" customHeight="1" x14ac:dyDescent="0.25">
      <c r="A2130" s="6">
        <v>44916</v>
      </c>
      <c r="B2130" s="7">
        <v>143490806</v>
      </c>
      <c r="C2130" s="3">
        <v>5540246196046</v>
      </c>
      <c r="D2130" s="6">
        <v>44935</v>
      </c>
      <c r="E2130" s="8">
        <v>84</v>
      </c>
      <c r="F2130" s="30" t="str">
        <f>VLOOKUP(Commandes[[#This Row],[Article Commande]],'Catégorie des articles'!A:D,4,0)</f>
        <v>BOULANGERIE</v>
      </c>
      <c r="G2130" s="38">
        <v>202212</v>
      </c>
      <c r="H2130" s="37" t="str">
        <f>Commandes[[#This Row],[Num CDE]]&amp;Commandes[[#This Row],[AnnéeMois]]</f>
        <v>143490806202212</v>
      </c>
      <c r="I2130" t="str">
        <f>Commandes[[#This Row],[AnnéeMois]]&amp;Commandes[[#This Row],[Famille de Produit]]</f>
        <v>202212BOULANGERIE</v>
      </c>
      <c r="J2130" s="38">
        <v>202212</v>
      </c>
    </row>
    <row r="2131" spans="1:10" ht="12" customHeight="1" x14ac:dyDescent="0.25">
      <c r="A2131" s="9">
        <v>44916</v>
      </c>
      <c r="B2131" s="10">
        <v>143490807</v>
      </c>
      <c r="C2131" s="3">
        <v>5540246177133</v>
      </c>
      <c r="D2131" s="9">
        <v>44938</v>
      </c>
      <c r="E2131" s="11">
        <v>5568</v>
      </c>
      <c r="F2131" s="30" t="str">
        <f>VLOOKUP(Commandes[[#This Row],[Article Commande]],'Catégorie des articles'!A:D,4,0)</f>
        <v>MIX LEGUMES</v>
      </c>
      <c r="G2131" s="38">
        <v>202212</v>
      </c>
      <c r="H2131" s="37" t="str">
        <f>Commandes[[#This Row],[Num CDE]]&amp;Commandes[[#This Row],[AnnéeMois]]</f>
        <v>143490807202212</v>
      </c>
      <c r="I2131" t="str">
        <f>Commandes[[#This Row],[AnnéeMois]]&amp;Commandes[[#This Row],[Famille de Produit]]</f>
        <v>202212MIX LEGUMES</v>
      </c>
      <c r="J2131" s="38">
        <v>202212</v>
      </c>
    </row>
    <row r="2132" spans="1:10" ht="12" customHeight="1" x14ac:dyDescent="0.25">
      <c r="A2132" s="6">
        <v>44916</v>
      </c>
      <c r="B2132" s="7">
        <v>143490807</v>
      </c>
      <c r="C2132" s="3">
        <v>5540246192148</v>
      </c>
      <c r="D2132" s="6">
        <v>44938</v>
      </c>
      <c r="E2132" s="8">
        <v>23664</v>
      </c>
      <c r="F2132" s="30" t="str">
        <f>VLOOKUP(Commandes[[#This Row],[Article Commande]],'Catégorie des articles'!A:D,4,0)</f>
        <v>MIX LEGUMES</v>
      </c>
      <c r="G2132" s="38">
        <v>202212</v>
      </c>
      <c r="H2132" s="37" t="str">
        <f>Commandes[[#This Row],[Num CDE]]&amp;Commandes[[#This Row],[AnnéeMois]]</f>
        <v>143490807202212</v>
      </c>
      <c r="I2132" t="str">
        <f>Commandes[[#This Row],[AnnéeMois]]&amp;Commandes[[#This Row],[Famille de Produit]]</f>
        <v>202212MIX LEGUMES</v>
      </c>
      <c r="J2132" s="38">
        <v>202212</v>
      </c>
    </row>
    <row r="2133" spans="1:10" ht="12" customHeight="1" x14ac:dyDescent="0.25">
      <c r="A2133" s="9">
        <v>44916</v>
      </c>
      <c r="B2133" s="10">
        <v>143490807</v>
      </c>
      <c r="C2133" s="3">
        <v>5540246192518</v>
      </c>
      <c r="D2133" s="9">
        <v>44938</v>
      </c>
      <c r="E2133" s="11">
        <v>3132</v>
      </c>
      <c r="F2133" s="30" t="str">
        <f>VLOOKUP(Commandes[[#This Row],[Article Commande]],'Catégorie des articles'!A:D,4,0)</f>
        <v>MIX LEGUMES</v>
      </c>
      <c r="G2133" s="38">
        <v>202212</v>
      </c>
      <c r="H2133" s="37" t="str">
        <f>Commandes[[#This Row],[Num CDE]]&amp;Commandes[[#This Row],[AnnéeMois]]</f>
        <v>143490807202212</v>
      </c>
      <c r="I2133" t="str">
        <f>Commandes[[#This Row],[AnnéeMois]]&amp;Commandes[[#This Row],[Famille de Produit]]</f>
        <v>202212MIX LEGUMES</v>
      </c>
      <c r="J2133" s="38">
        <v>202212</v>
      </c>
    </row>
    <row r="2134" spans="1:10" ht="12" customHeight="1" x14ac:dyDescent="0.25">
      <c r="A2134" s="9">
        <v>44916</v>
      </c>
      <c r="B2134" s="10">
        <v>143490813</v>
      </c>
      <c r="C2134" s="3">
        <v>5540246173492</v>
      </c>
      <c r="D2134" s="9">
        <v>44931</v>
      </c>
      <c r="E2134" s="11">
        <v>8967</v>
      </c>
      <c r="F2134" s="30" t="str">
        <f>VLOOKUP(Commandes[[#This Row],[Article Commande]],'Catégorie des articles'!A:D,4,0)</f>
        <v>VOLAILLE</v>
      </c>
      <c r="G2134" s="38">
        <v>202212</v>
      </c>
      <c r="H2134" s="37" t="str">
        <f>Commandes[[#This Row],[Num CDE]]&amp;Commandes[[#This Row],[AnnéeMois]]</f>
        <v>143490813202212</v>
      </c>
      <c r="I2134" t="str">
        <f>Commandes[[#This Row],[AnnéeMois]]&amp;Commandes[[#This Row],[Famille de Produit]]</f>
        <v>202212VOLAILLE</v>
      </c>
      <c r="J2134" s="38">
        <v>202212</v>
      </c>
    </row>
    <row r="2135" spans="1:10" ht="12" customHeight="1" x14ac:dyDescent="0.25">
      <c r="A2135" s="9">
        <v>44916</v>
      </c>
      <c r="B2135" s="10">
        <v>143490814</v>
      </c>
      <c r="C2135" s="3">
        <v>5540246196046</v>
      </c>
      <c r="D2135" s="9">
        <v>44917</v>
      </c>
      <c r="E2135" s="11">
        <v>335</v>
      </c>
      <c r="F2135" s="30" t="str">
        <f>VLOOKUP(Commandes[[#This Row],[Article Commande]],'Catégorie des articles'!A:D,4,0)</f>
        <v>BOULANGERIE</v>
      </c>
      <c r="G2135" s="38">
        <v>202212</v>
      </c>
      <c r="H2135" s="37" t="str">
        <f>Commandes[[#This Row],[Num CDE]]&amp;Commandes[[#This Row],[AnnéeMois]]</f>
        <v>143490814202212</v>
      </c>
      <c r="I2135" t="str">
        <f>Commandes[[#This Row],[AnnéeMois]]&amp;Commandes[[#This Row],[Famille de Produit]]</f>
        <v>202212BOULANGERIE</v>
      </c>
      <c r="J2135" s="38">
        <v>202212</v>
      </c>
    </row>
    <row r="2136" spans="1:10" ht="12" customHeight="1" x14ac:dyDescent="0.25">
      <c r="A2136" s="6">
        <v>44916</v>
      </c>
      <c r="B2136" s="7">
        <v>143490821</v>
      </c>
      <c r="C2136" s="3">
        <v>5540246181061</v>
      </c>
      <c r="D2136" s="6">
        <v>44930</v>
      </c>
      <c r="E2136" s="8">
        <v>6615</v>
      </c>
      <c r="F2136" s="30" t="str">
        <f>VLOOKUP(Commandes[[#This Row],[Article Commande]],'Catégorie des articles'!A:D,4,0)</f>
        <v>VOLAILLE</v>
      </c>
      <c r="G2136" s="38">
        <v>202212</v>
      </c>
      <c r="H2136" s="37" t="str">
        <f>Commandes[[#This Row],[Num CDE]]&amp;Commandes[[#This Row],[AnnéeMois]]</f>
        <v>143490821202212</v>
      </c>
      <c r="I2136" t="str">
        <f>Commandes[[#This Row],[AnnéeMois]]&amp;Commandes[[#This Row],[Famille de Produit]]</f>
        <v>202212VOLAILLE</v>
      </c>
      <c r="J2136" s="38">
        <v>202212</v>
      </c>
    </row>
    <row r="2137" spans="1:10" ht="12" customHeight="1" x14ac:dyDescent="0.25">
      <c r="A2137" s="9">
        <v>44916</v>
      </c>
      <c r="B2137" s="10">
        <v>143490821</v>
      </c>
      <c r="C2137" s="3">
        <v>5540246185278</v>
      </c>
      <c r="D2137" s="9">
        <v>44930</v>
      </c>
      <c r="E2137" s="11">
        <v>3358</v>
      </c>
      <c r="F2137" s="30" t="str">
        <f>VLOOKUP(Commandes[[#This Row],[Article Commande]],'Catégorie des articles'!A:D,4,0)</f>
        <v>VOLAILLE</v>
      </c>
      <c r="G2137" s="38">
        <v>202212</v>
      </c>
      <c r="H2137" s="37" t="str">
        <f>Commandes[[#This Row],[Num CDE]]&amp;Commandes[[#This Row],[AnnéeMois]]</f>
        <v>143490821202212</v>
      </c>
      <c r="I2137" t="str">
        <f>Commandes[[#This Row],[AnnéeMois]]&amp;Commandes[[#This Row],[Famille de Produit]]</f>
        <v>202212VOLAILLE</v>
      </c>
      <c r="J2137" s="38">
        <v>202212</v>
      </c>
    </row>
    <row r="2138" spans="1:10" ht="12" customHeight="1" x14ac:dyDescent="0.25">
      <c r="A2138" s="9">
        <v>44917</v>
      </c>
      <c r="B2138" s="10">
        <v>143490829</v>
      </c>
      <c r="C2138" s="3">
        <v>5540246176699</v>
      </c>
      <c r="D2138" s="9">
        <v>44921</v>
      </c>
      <c r="E2138" s="11">
        <v>6264</v>
      </c>
      <c r="F2138" s="30" t="str">
        <f>VLOOKUP(Commandes[[#This Row],[Article Commande]],'Catégorie des articles'!A:D,4,0)</f>
        <v>CREMERIE</v>
      </c>
      <c r="G2138" s="38">
        <v>202212</v>
      </c>
      <c r="H2138" s="37" t="str">
        <f>Commandes[[#This Row],[Num CDE]]&amp;Commandes[[#This Row],[AnnéeMois]]</f>
        <v>143490829202212</v>
      </c>
      <c r="I2138" t="str">
        <f>Commandes[[#This Row],[AnnéeMois]]&amp;Commandes[[#This Row],[Famille de Produit]]</f>
        <v>202212CREMERIE</v>
      </c>
      <c r="J2138" s="38">
        <v>202212</v>
      </c>
    </row>
    <row r="2139" spans="1:10" ht="12" customHeight="1" x14ac:dyDescent="0.25">
      <c r="A2139" s="6">
        <v>44917</v>
      </c>
      <c r="B2139" s="7">
        <v>143490830</v>
      </c>
      <c r="C2139" s="3">
        <v>5540246176295</v>
      </c>
      <c r="D2139" s="6">
        <v>44921</v>
      </c>
      <c r="E2139" s="8">
        <v>7424</v>
      </c>
      <c r="F2139" s="30" t="str">
        <f>VLOOKUP(Commandes[[#This Row],[Article Commande]],'Catégorie des articles'!A:D,4,0)</f>
        <v>CREMERIE</v>
      </c>
      <c r="G2139" s="38">
        <v>202212</v>
      </c>
      <c r="H2139" s="37" t="str">
        <f>Commandes[[#This Row],[Num CDE]]&amp;Commandes[[#This Row],[AnnéeMois]]</f>
        <v>143490830202212</v>
      </c>
      <c r="I2139" t="str">
        <f>Commandes[[#This Row],[AnnéeMois]]&amp;Commandes[[#This Row],[Famille de Produit]]</f>
        <v>202212CREMERIE</v>
      </c>
      <c r="J2139" s="38">
        <v>202212</v>
      </c>
    </row>
    <row r="2140" spans="1:10" ht="12" customHeight="1" x14ac:dyDescent="0.25">
      <c r="A2140" s="9">
        <v>44917</v>
      </c>
      <c r="B2140" s="10">
        <v>143490830</v>
      </c>
      <c r="C2140" s="3">
        <v>5540246187987</v>
      </c>
      <c r="D2140" s="9">
        <v>44921</v>
      </c>
      <c r="E2140" s="11">
        <v>3341</v>
      </c>
      <c r="F2140" s="30" t="str">
        <f>VLOOKUP(Commandes[[#This Row],[Article Commande]],'Catégorie des articles'!A:D,4,0)</f>
        <v>CREMERIE</v>
      </c>
      <c r="G2140" s="38">
        <v>202212</v>
      </c>
      <c r="H2140" s="37" t="str">
        <f>Commandes[[#This Row],[Num CDE]]&amp;Commandes[[#This Row],[AnnéeMois]]</f>
        <v>143490830202212</v>
      </c>
      <c r="I2140" t="str">
        <f>Commandes[[#This Row],[AnnéeMois]]&amp;Commandes[[#This Row],[Famille de Produit]]</f>
        <v>202212CREMERIE</v>
      </c>
      <c r="J2140" s="38">
        <v>202212</v>
      </c>
    </row>
    <row r="2141" spans="1:10" ht="12" customHeight="1" x14ac:dyDescent="0.25">
      <c r="A2141" s="9">
        <v>44917</v>
      </c>
      <c r="B2141" s="10">
        <v>143490837</v>
      </c>
      <c r="C2141" s="3">
        <v>5540246194632</v>
      </c>
      <c r="D2141" s="9">
        <v>44938</v>
      </c>
      <c r="E2141" s="11">
        <v>1420</v>
      </c>
      <c r="F2141" s="30" t="str">
        <f>VLOOKUP(Commandes[[#This Row],[Article Commande]],'Catégorie des articles'!A:D,4,0)</f>
        <v>BOULANGERIE</v>
      </c>
      <c r="G2141" s="38">
        <v>202212</v>
      </c>
      <c r="H2141" s="37" t="str">
        <f>Commandes[[#This Row],[Num CDE]]&amp;Commandes[[#This Row],[AnnéeMois]]</f>
        <v>143490837202212</v>
      </c>
      <c r="I2141" t="str">
        <f>Commandes[[#This Row],[AnnéeMois]]&amp;Commandes[[#This Row],[Famille de Produit]]</f>
        <v>202212BOULANGERIE</v>
      </c>
      <c r="J2141" s="38">
        <v>202212</v>
      </c>
    </row>
    <row r="2142" spans="1:10" ht="12" customHeight="1" x14ac:dyDescent="0.25">
      <c r="A2142" s="6">
        <v>44920</v>
      </c>
      <c r="B2142" s="7">
        <v>143500850</v>
      </c>
      <c r="C2142" s="3">
        <v>5540246174174</v>
      </c>
      <c r="D2142" s="6">
        <v>44922</v>
      </c>
      <c r="E2142" s="8">
        <v>696</v>
      </c>
      <c r="F2142" s="30" t="str">
        <f>VLOOKUP(Commandes[[#This Row],[Article Commande]],'Catégorie des articles'!A:D,4,0)</f>
        <v>CREMERIE</v>
      </c>
      <c r="G2142" s="38">
        <v>202212</v>
      </c>
      <c r="H2142" s="37" t="str">
        <f>Commandes[[#This Row],[Num CDE]]&amp;Commandes[[#This Row],[AnnéeMois]]</f>
        <v>143500850202212</v>
      </c>
      <c r="I2142" t="str">
        <f>Commandes[[#This Row],[AnnéeMois]]&amp;Commandes[[#This Row],[Famille de Produit]]</f>
        <v>202212CREMERIE</v>
      </c>
      <c r="J2142" s="38">
        <v>202212</v>
      </c>
    </row>
    <row r="2143" spans="1:10" ht="12" customHeight="1" x14ac:dyDescent="0.25">
      <c r="A2143" s="6">
        <v>44920</v>
      </c>
      <c r="B2143" s="7">
        <v>143500851</v>
      </c>
      <c r="C2143" s="3">
        <v>5540246187987</v>
      </c>
      <c r="D2143" s="6">
        <v>44922</v>
      </c>
      <c r="E2143" s="8">
        <v>2228</v>
      </c>
      <c r="F2143" s="30" t="str">
        <f>VLOOKUP(Commandes[[#This Row],[Article Commande]],'Catégorie des articles'!A:D,4,0)</f>
        <v>CREMERIE</v>
      </c>
      <c r="G2143" s="38">
        <v>202212</v>
      </c>
      <c r="H2143" s="37" t="str">
        <f>Commandes[[#This Row],[Num CDE]]&amp;Commandes[[#This Row],[AnnéeMois]]</f>
        <v>143500851202212</v>
      </c>
      <c r="I2143" t="str">
        <f>Commandes[[#This Row],[AnnéeMois]]&amp;Commandes[[#This Row],[Famille de Produit]]</f>
        <v>202212CREMERIE</v>
      </c>
      <c r="J2143" s="38">
        <v>202212</v>
      </c>
    </row>
    <row r="2144" spans="1:10" ht="12" customHeight="1" x14ac:dyDescent="0.25">
      <c r="A2144" s="9">
        <v>44920</v>
      </c>
      <c r="B2144" s="10">
        <v>143500860</v>
      </c>
      <c r="C2144" s="3">
        <v>5540246173472</v>
      </c>
      <c r="D2144" s="9">
        <v>44928</v>
      </c>
      <c r="E2144" s="11">
        <v>279</v>
      </c>
      <c r="F2144" s="30" t="str">
        <f>VLOOKUP(Commandes[[#This Row],[Article Commande]],'Catégorie des articles'!A:D,4,0)</f>
        <v>CREMERIE</v>
      </c>
      <c r="G2144" s="38">
        <v>202212</v>
      </c>
      <c r="H2144" s="37" t="str">
        <f>Commandes[[#This Row],[Num CDE]]&amp;Commandes[[#This Row],[AnnéeMois]]</f>
        <v>143500860202212</v>
      </c>
      <c r="I2144" t="str">
        <f>Commandes[[#This Row],[AnnéeMois]]&amp;Commandes[[#This Row],[Famille de Produit]]</f>
        <v>202212CREMERIE</v>
      </c>
      <c r="J2144" s="38">
        <v>202212</v>
      </c>
    </row>
    <row r="2145" spans="1:10" ht="12" customHeight="1" x14ac:dyDescent="0.25">
      <c r="A2145" s="6">
        <v>44920</v>
      </c>
      <c r="B2145" s="7">
        <v>143500860</v>
      </c>
      <c r="C2145" s="3">
        <v>5540246175049</v>
      </c>
      <c r="D2145" s="6">
        <v>44928</v>
      </c>
      <c r="E2145" s="8">
        <v>557</v>
      </c>
      <c r="F2145" s="30" t="str">
        <f>VLOOKUP(Commandes[[#This Row],[Article Commande]],'Catégorie des articles'!A:D,4,0)</f>
        <v>CREMERIE</v>
      </c>
      <c r="G2145" s="38">
        <v>202212</v>
      </c>
      <c r="H2145" s="37" t="str">
        <f>Commandes[[#This Row],[Num CDE]]&amp;Commandes[[#This Row],[AnnéeMois]]</f>
        <v>143500860202212</v>
      </c>
      <c r="I2145" t="str">
        <f>Commandes[[#This Row],[AnnéeMois]]&amp;Commandes[[#This Row],[Famille de Produit]]</f>
        <v>202212CREMERIE</v>
      </c>
      <c r="J2145" s="38">
        <v>202212</v>
      </c>
    </row>
    <row r="2146" spans="1:10" ht="12" customHeight="1" x14ac:dyDescent="0.25">
      <c r="A2146" s="9">
        <v>44920</v>
      </c>
      <c r="B2146" s="10">
        <v>143500860</v>
      </c>
      <c r="C2146" s="3">
        <v>5540246175050</v>
      </c>
      <c r="D2146" s="9">
        <v>44928</v>
      </c>
      <c r="E2146" s="11">
        <v>1114</v>
      </c>
      <c r="F2146" s="30" t="str">
        <f>VLOOKUP(Commandes[[#This Row],[Article Commande]],'Catégorie des articles'!A:D,4,0)</f>
        <v>CREMERIE</v>
      </c>
      <c r="G2146" s="38">
        <v>202212</v>
      </c>
      <c r="H2146" s="37" t="str">
        <f>Commandes[[#This Row],[Num CDE]]&amp;Commandes[[#This Row],[AnnéeMois]]</f>
        <v>143500860202212</v>
      </c>
      <c r="I2146" t="str">
        <f>Commandes[[#This Row],[AnnéeMois]]&amp;Commandes[[#This Row],[Famille de Produit]]</f>
        <v>202212CREMERIE</v>
      </c>
      <c r="J2146" s="38">
        <v>202212</v>
      </c>
    </row>
    <row r="2147" spans="1:10" ht="12" customHeight="1" x14ac:dyDescent="0.25">
      <c r="A2147" s="6">
        <v>44920</v>
      </c>
      <c r="B2147" s="7">
        <v>143500865</v>
      </c>
      <c r="C2147" s="3">
        <v>5540246194632</v>
      </c>
      <c r="D2147" s="6">
        <v>44942</v>
      </c>
      <c r="E2147" s="8">
        <v>919</v>
      </c>
      <c r="F2147" s="30" t="str">
        <f>VLOOKUP(Commandes[[#This Row],[Article Commande]],'Catégorie des articles'!A:D,4,0)</f>
        <v>BOULANGERIE</v>
      </c>
      <c r="G2147" s="38">
        <v>202212</v>
      </c>
      <c r="H2147" s="37" t="str">
        <f>Commandes[[#This Row],[Num CDE]]&amp;Commandes[[#This Row],[AnnéeMois]]</f>
        <v>143500865202212</v>
      </c>
      <c r="I2147" t="str">
        <f>Commandes[[#This Row],[AnnéeMois]]&amp;Commandes[[#This Row],[Famille de Produit]]</f>
        <v>202212BOULANGERIE</v>
      </c>
      <c r="J2147" s="38">
        <v>202212</v>
      </c>
    </row>
    <row r="2148" spans="1:10" ht="12" customHeight="1" x14ac:dyDescent="0.25">
      <c r="A2148" s="9">
        <v>44920</v>
      </c>
      <c r="B2148" s="10">
        <v>143500865</v>
      </c>
      <c r="C2148" s="3">
        <v>5540246195250</v>
      </c>
      <c r="D2148" s="9">
        <v>44942</v>
      </c>
      <c r="E2148" s="11">
        <v>168</v>
      </c>
      <c r="F2148" s="30" t="str">
        <f>VLOOKUP(Commandes[[#This Row],[Article Commande]],'Catégorie des articles'!A:D,4,0)</f>
        <v>BOULANGERIE</v>
      </c>
      <c r="G2148" s="38">
        <v>202212</v>
      </c>
      <c r="H2148" s="37" t="str">
        <f>Commandes[[#This Row],[Num CDE]]&amp;Commandes[[#This Row],[AnnéeMois]]</f>
        <v>143500865202212</v>
      </c>
      <c r="I2148" t="str">
        <f>Commandes[[#This Row],[AnnéeMois]]&amp;Commandes[[#This Row],[Famille de Produit]]</f>
        <v>202212BOULANGERIE</v>
      </c>
      <c r="J2148" s="38">
        <v>202212</v>
      </c>
    </row>
    <row r="2149" spans="1:10" ht="12" customHeight="1" x14ac:dyDescent="0.25">
      <c r="A2149" s="6">
        <v>44920</v>
      </c>
      <c r="B2149" s="7">
        <v>143500866</v>
      </c>
      <c r="C2149" s="3">
        <v>5540246182684</v>
      </c>
      <c r="D2149" s="6">
        <v>44942</v>
      </c>
      <c r="E2149" s="8">
        <v>372</v>
      </c>
      <c r="F2149" s="30" t="str">
        <f>VLOOKUP(Commandes[[#This Row],[Article Commande]],'Catégorie des articles'!A:D,4,0)</f>
        <v>BOULANGERIE</v>
      </c>
      <c r="G2149" s="38">
        <v>202212</v>
      </c>
      <c r="H2149" s="37" t="str">
        <f>Commandes[[#This Row],[Num CDE]]&amp;Commandes[[#This Row],[AnnéeMois]]</f>
        <v>143500866202212</v>
      </c>
      <c r="I2149" t="str">
        <f>Commandes[[#This Row],[AnnéeMois]]&amp;Commandes[[#This Row],[Famille de Produit]]</f>
        <v>202212BOULANGERIE</v>
      </c>
      <c r="J2149" s="38">
        <v>202212</v>
      </c>
    </row>
    <row r="2150" spans="1:10" ht="12" customHeight="1" x14ac:dyDescent="0.25">
      <c r="A2150" s="6">
        <v>44920</v>
      </c>
      <c r="B2150" s="7">
        <v>143500866</v>
      </c>
      <c r="C2150" s="3">
        <v>5540246194467</v>
      </c>
      <c r="D2150" s="6">
        <v>44942</v>
      </c>
      <c r="E2150" s="8">
        <v>14255</v>
      </c>
      <c r="F2150" s="30" t="str">
        <f>VLOOKUP(Commandes[[#This Row],[Article Commande]],'Catégorie des articles'!A:D,4,0)</f>
        <v>BOULANGERIE</v>
      </c>
      <c r="G2150" s="38">
        <v>202212</v>
      </c>
      <c r="H2150" s="37" t="str">
        <f>Commandes[[#This Row],[Num CDE]]&amp;Commandes[[#This Row],[AnnéeMois]]</f>
        <v>143500866202212</v>
      </c>
      <c r="I2150" t="str">
        <f>Commandes[[#This Row],[AnnéeMois]]&amp;Commandes[[#This Row],[Famille de Produit]]</f>
        <v>202212BOULANGERIE</v>
      </c>
      <c r="J2150" s="38">
        <v>202212</v>
      </c>
    </row>
    <row r="2151" spans="1:10" ht="12" customHeight="1" x14ac:dyDescent="0.25">
      <c r="A2151" s="6">
        <v>44920</v>
      </c>
      <c r="B2151" s="7">
        <v>143500873</v>
      </c>
      <c r="C2151" s="3">
        <v>5540246173906</v>
      </c>
      <c r="D2151" s="6">
        <v>44935</v>
      </c>
      <c r="E2151" s="8">
        <v>4900</v>
      </c>
      <c r="F2151" s="30" t="str">
        <f>VLOOKUP(Commandes[[#This Row],[Article Commande]],'Catégorie des articles'!A:D,4,0)</f>
        <v>VOLAILLE</v>
      </c>
      <c r="G2151" s="38">
        <v>202212</v>
      </c>
      <c r="H2151" s="37" t="str">
        <f>Commandes[[#This Row],[Num CDE]]&amp;Commandes[[#This Row],[AnnéeMois]]</f>
        <v>143500873202212</v>
      </c>
      <c r="I2151" t="str">
        <f>Commandes[[#This Row],[AnnéeMois]]&amp;Commandes[[#This Row],[Famille de Produit]]</f>
        <v>202212VOLAILLE</v>
      </c>
      <c r="J2151" s="38">
        <v>202212</v>
      </c>
    </row>
    <row r="2152" spans="1:10" ht="12" customHeight="1" x14ac:dyDescent="0.25">
      <c r="A2152" s="9">
        <v>44920</v>
      </c>
      <c r="B2152" s="10">
        <v>143500873</v>
      </c>
      <c r="C2152" s="3">
        <v>5540246181016</v>
      </c>
      <c r="D2152" s="9">
        <v>44935</v>
      </c>
      <c r="E2152" s="11">
        <v>10691</v>
      </c>
      <c r="F2152" s="30" t="str">
        <f>VLOOKUP(Commandes[[#This Row],[Article Commande]],'Catégorie des articles'!A:D,4,0)</f>
        <v>VOLAILLE</v>
      </c>
      <c r="G2152" s="38">
        <v>202212</v>
      </c>
      <c r="H2152" s="37" t="str">
        <f>Commandes[[#This Row],[Num CDE]]&amp;Commandes[[#This Row],[AnnéeMois]]</f>
        <v>143500873202212</v>
      </c>
      <c r="I2152" t="str">
        <f>Commandes[[#This Row],[AnnéeMois]]&amp;Commandes[[#This Row],[Famille de Produit]]</f>
        <v>202212VOLAILLE</v>
      </c>
      <c r="J2152" s="38">
        <v>202212</v>
      </c>
    </row>
    <row r="2153" spans="1:10" ht="12" customHeight="1" x14ac:dyDescent="0.25">
      <c r="A2153" s="6">
        <v>44920</v>
      </c>
      <c r="B2153" s="7">
        <v>143500874</v>
      </c>
      <c r="C2153" s="3">
        <v>5540246183130</v>
      </c>
      <c r="D2153" s="6">
        <v>44943</v>
      </c>
      <c r="E2153" s="8">
        <v>1128</v>
      </c>
      <c r="F2153" s="30" t="str">
        <f>VLOOKUP(Commandes[[#This Row],[Article Commande]],'Catégorie des articles'!A:D,4,0)</f>
        <v>MIX LEGUMES</v>
      </c>
      <c r="G2153" s="38">
        <v>202212</v>
      </c>
      <c r="H2153" s="37" t="str">
        <f>Commandes[[#This Row],[Num CDE]]&amp;Commandes[[#This Row],[AnnéeMois]]</f>
        <v>143500874202212</v>
      </c>
      <c r="I2153" t="str">
        <f>Commandes[[#This Row],[AnnéeMois]]&amp;Commandes[[#This Row],[Famille de Produit]]</f>
        <v>202212MIX LEGUMES</v>
      </c>
      <c r="J2153" s="38">
        <v>202212</v>
      </c>
    </row>
    <row r="2154" spans="1:10" ht="12" customHeight="1" x14ac:dyDescent="0.25">
      <c r="A2154" s="9">
        <v>44920</v>
      </c>
      <c r="B2154" s="10">
        <v>143500874</v>
      </c>
      <c r="C2154" s="3">
        <v>5540246183455</v>
      </c>
      <c r="D2154" s="9">
        <v>44943</v>
      </c>
      <c r="E2154" s="11">
        <v>1044</v>
      </c>
      <c r="F2154" s="30" t="str">
        <f>VLOOKUP(Commandes[[#This Row],[Article Commande]],'Catégorie des articles'!A:D,4,0)</f>
        <v>MIX LEGUMES</v>
      </c>
      <c r="G2154" s="38">
        <v>202212</v>
      </c>
      <c r="H2154" s="37" t="str">
        <f>Commandes[[#This Row],[Num CDE]]&amp;Commandes[[#This Row],[AnnéeMois]]</f>
        <v>143500874202212</v>
      </c>
      <c r="I2154" t="str">
        <f>Commandes[[#This Row],[AnnéeMois]]&amp;Commandes[[#This Row],[Famille de Produit]]</f>
        <v>202212MIX LEGUMES</v>
      </c>
      <c r="J2154" s="38">
        <v>202212</v>
      </c>
    </row>
    <row r="2155" spans="1:10" ht="12" customHeight="1" x14ac:dyDescent="0.25">
      <c r="A2155" s="6">
        <v>44920</v>
      </c>
      <c r="B2155" s="7">
        <v>143500874</v>
      </c>
      <c r="C2155" s="3">
        <v>5540246183538</v>
      </c>
      <c r="D2155" s="6">
        <v>44943</v>
      </c>
      <c r="E2155" s="8">
        <v>919</v>
      </c>
      <c r="F2155" s="30" t="str">
        <f>VLOOKUP(Commandes[[#This Row],[Article Commande]],'Catégorie des articles'!A:D,4,0)</f>
        <v>MIX LEGUMES</v>
      </c>
      <c r="G2155" s="38">
        <v>202212</v>
      </c>
      <c r="H2155" s="37" t="str">
        <f>Commandes[[#This Row],[Num CDE]]&amp;Commandes[[#This Row],[AnnéeMois]]</f>
        <v>143500874202212</v>
      </c>
      <c r="I2155" t="str">
        <f>Commandes[[#This Row],[AnnéeMois]]&amp;Commandes[[#This Row],[Famille de Produit]]</f>
        <v>202212MIX LEGUMES</v>
      </c>
      <c r="J2155" s="38">
        <v>202212</v>
      </c>
    </row>
    <row r="2156" spans="1:10" ht="12" customHeight="1" x14ac:dyDescent="0.25">
      <c r="A2156" s="6">
        <v>44920</v>
      </c>
      <c r="B2156" s="7">
        <v>143500876</v>
      </c>
      <c r="C2156" s="3">
        <v>5540246183587</v>
      </c>
      <c r="D2156" s="6">
        <v>44944</v>
      </c>
      <c r="E2156" s="8">
        <v>502</v>
      </c>
      <c r="F2156" s="30" t="str">
        <f>VLOOKUP(Commandes[[#This Row],[Article Commande]],'Catégorie des articles'!A:D,4,0)</f>
        <v>MIX LEGUMES</v>
      </c>
      <c r="G2156" s="38">
        <v>202212</v>
      </c>
      <c r="H2156" s="37" t="str">
        <f>Commandes[[#This Row],[Num CDE]]&amp;Commandes[[#This Row],[AnnéeMois]]</f>
        <v>143500876202212</v>
      </c>
      <c r="I2156" t="str">
        <f>Commandes[[#This Row],[AnnéeMois]]&amp;Commandes[[#This Row],[Famille de Produit]]</f>
        <v>202212MIX LEGUMES</v>
      </c>
      <c r="J2156" s="38">
        <v>202212</v>
      </c>
    </row>
    <row r="2157" spans="1:10" ht="12" customHeight="1" x14ac:dyDescent="0.25">
      <c r="A2157" s="9">
        <v>44920</v>
      </c>
      <c r="B2157" s="10">
        <v>143500876</v>
      </c>
      <c r="C2157" s="3">
        <v>5540246183589</v>
      </c>
      <c r="D2157" s="9">
        <v>44944</v>
      </c>
      <c r="E2157" s="11">
        <v>1300</v>
      </c>
      <c r="F2157" s="30" t="str">
        <f>VLOOKUP(Commandes[[#This Row],[Article Commande]],'Catégorie des articles'!A:D,4,0)</f>
        <v>MIX LEGUMES</v>
      </c>
      <c r="G2157" s="38">
        <v>202212</v>
      </c>
      <c r="H2157" s="37" t="str">
        <f>Commandes[[#This Row],[Num CDE]]&amp;Commandes[[#This Row],[AnnéeMois]]</f>
        <v>143500876202212</v>
      </c>
      <c r="I2157" t="str">
        <f>Commandes[[#This Row],[AnnéeMois]]&amp;Commandes[[#This Row],[Famille de Produit]]</f>
        <v>202212MIX LEGUMES</v>
      </c>
      <c r="J2157" s="38">
        <v>202212</v>
      </c>
    </row>
    <row r="2158" spans="1:10" ht="12" customHeight="1" x14ac:dyDescent="0.25">
      <c r="A2158" s="6">
        <v>44920</v>
      </c>
      <c r="B2158" s="7">
        <v>143500876</v>
      </c>
      <c r="C2158" s="3">
        <v>5540246186352</v>
      </c>
      <c r="D2158" s="6">
        <v>44944</v>
      </c>
      <c r="E2158" s="8">
        <v>940</v>
      </c>
      <c r="F2158" s="30" t="str">
        <f>VLOOKUP(Commandes[[#This Row],[Article Commande]],'Catégorie des articles'!A:D,4,0)</f>
        <v>MIX LEGUMES</v>
      </c>
      <c r="G2158" s="38">
        <v>202212</v>
      </c>
      <c r="H2158" s="37" t="str">
        <f>Commandes[[#This Row],[Num CDE]]&amp;Commandes[[#This Row],[AnnéeMois]]</f>
        <v>143500876202212</v>
      </c>
      <c r="I2158" t="str">
        <f>Commandes[[#This Row],[AnnéeMois]]&amp;Commandes[[#This Row],[Famille de Produit]]</f>
        <v>202212MIX LEGUMES</v>
      </c>
      <c r="J2158" s="38">
        <v>202212</v>
      </c>
    </row>
    <row r="2159" spans="1:10" ht="12" customHeight="1" x14ac:dyDescent="0.25">
      <c r="A2159" s="6">
        <v>44921</v>
      </c>
      <c r="B2159" s="7">
        <v>143500892</v>
      </c>
      <c r="C2159" s="3">
        <v>5540246188175</v>
      </c>
      <c r="D2159" s="6">
        <v>44923</v>
      </c>
      <c r="E2159" s="8">
        <v>348</v>
      </c>
      <c r="F2159" s="30" t="str">
        <f>VLOOKUP(Commandes[[#This Row],[Article Commande]],'Catégorie des articles'!A:D,4,0)</f>
        <v>CREMERIE</v>
      </c>
      <c r="G2159" s="38">
        <v>202212</v>
      </c>
      <c r="H2159" s="37" t="str">
        <f>Commandes[[#This Row],[Num CDE]]&amp;Commandes[[#This Row],[AnnéeMois]]</f>
        <v>143500892202212</v>
      </c>
      <c r="I2159" t="str">
        <f>Commandes[[#This Row],[AnnéeMois]]&amp;Commandes[[#This Row],[Famille de Produit]]</f>
        <v>202212CREMERIE</v>
      </c>
      <c r="J2159" s="38">
        <v>202212</v>
      </c>
    </row>
    <row r="2160" spans="1:10" ht="12" customHeight="1" x14ac:dyDescent="0.25">
      <c r="A2160" s="9">
        <v>44921</v>
      </c>
      <c r="B2160" s="10">
        <v>143500892</v>
      </c>
      <c r="C2160" s="3">
        <v>5540246192102</v>
      </c>
      <c r="D2160" s="9">
        <v>44923</v>
      </c>
      <c r="E2160" s="11">
        <v>4009</v>
      </c>
      <c r="F2160" s="30" t="str">
        <f>VLOOKUP(Commandes[[#This Row],[Article Commande]],'Catégorie des articles'!A:D,4,0)</f>
        <v>CREMERIE</v>
      </c>
      <c r="G2160">
        <v>202212</v>
      </c>
      <c r="H2160" s="37" t="str">
        <f>Commandes[[#This Row],[Num CDE]]&amp;Commandes[[#This Row],[AnnéeMois]]</f>
        <v>143500892202212</v>
      </c>
      <c r="I2160" t="str">
        <f>Commandes[[#This Row],[AnnéeMois]]&amp;Commandes[[#This Row],[Famille de Produit]]</f>
        <v>202212CREMERIE</v>
      </c>
      <c r="J2160">
        <v>202212</v>
      </c>
    </row>
    <row r="2161" spans="1:10" ht="12" customHeight="1" x14ac:dyDescent="0.25">
      <c r="A2161" s="6">
        <v>44922</v>
      </c>
      <c r="B2161" s="7">
        <v>143500931</v>
      </c>
      <c r="C2161" s="3">
        <v>5540246171933</v>
      </c>
      <c r="D2161" s="6">
        <v>44924</v>
      </c>
      <c r="E2161" s="8">
        <v>1671</v>
      </c>
      <c r="F2161" s="30" t="str">
        <f>VLOOKUP(Commandes[[#This Row],[Article Commande]],'Catégorie des articles'!A:D,4,0)</f>
        <v>CREMERIE</v>
      </c>
      <c r="G2161">
        <v>202212</v>
      </c>
      <c r="H2161" s="37" t="str">
        <f>Commandes[[#This Row],[Num CDE]]&amp;Commandes[[#This Row],[AnnéeMois]]</f>
        <v>143500931202212</v>
      </c>
      <c r="I2161" t="str">
        <f>Commandes[[#This Row],[AnnéeMois]]&amp;Commandes[[#This Row],[Famille de Produit]]</f>
        <v>202212CREMERIE</v>
      </c>
      <c r="J2161">
        <v>202212</v>
      </c>
    </row>
    <row r="2162" spans="1:10" ht="12" customHeight="1" x14ac:dyDescent="0.25">
      <c r="A2162" s="9">
        <v>44922</v>
      </c>
      <c r="B2162" s="10">
        <v>143500931</v>
      </c>
      <c r="C2162" s="3">
        <v>5540246176294</v>
      </c>
      <c r="D2162" s="9">
        <v>44924</v>
      </c>
      <c r="E2162" s="11">
        <v>1114</v>
      </c>
      <c r="F2162" s="30" t="str">
        <f>VLOOKUP(Commandes[[#This Row],[Article Commande]],'Catégorie des articles'!A:D,4,0)</f>
        <v>CREMERIE</v>
      </c>
      <c r="G2162">
        <v>202212</v>
      </c>
      <c r="H2162" s="37" t="str">
        <f>Commandes[[#This Row],[Num CDE]]&amp;Commandes[[#This Row],[AnnéeMois]]</f>
        <v>143500931202212</v>
      </c>
      <c r="I2162" t="str">
        <f>Commandes[[#This Row],[AnnéeMois]]&amp;Commandes[[#This Row],[Famille de Produit]]</f>
        <v>202212CREMERIE</v>
      </c>
      <c r="J2162">
        <v>202212</v>
      </c>
    </row>
    <row r="2163" spans="1:10" ht="12" customHeight="1" x14ac:dyDescent="0.25">
      <c r="A2163" s="6">
        <v>44922</v>
      </c>
      <c r="B2163" s="7">
        <v>143500931</v>
      </c>
      <c r="C2163" s="3">
        <v>5540246176295</v>
      </c>
      <c r="D2163" s="6">
        <v>44924</v>
      </c>
      <c r="E2163" s="8">
        <v>3712</v>
      </c>
      <c r="F2163" s="30" t="str">
        <f>VLOOKUP(Commandes[[#This Row],[Article Commande]],'Catégorie des articles'!A:D,4,0)</f>
        <v>CREMERIE</v>
      </c>
      <c r="G2163">
        <v>202212</v>
      </c>
      <c r="H2163" s="37" t="str">
        <f>Commandes[[#This Row],[Num CDE]]&amp;Commandes[[#This Row],[AnnéeMois]]</f>
        <v>143500931202212</v>
      </c>
      <c r="I2163" t="str">
        <f>Commandes[[#This Row],[AnnéeMois]]&amp;Commandes[[#This Row],[Famille de Produit]]</f>
        <v>202212CREMERIE</v>
      </c>
      <c r="J2163">
        <v>202212</v>
      </c>
    </row>
    <row r="2164" spans="1:10" ht="12" customHeight="1" x14ac:dyDescent="0.25">
      <c r="A2164" s="6">
        <v>44922</v>
      </c>
      <c r="B2164" s="7">
        <v>143500931</v>
      </c>
      <c r="C2164" s="3">
        <v>5540246187987</v>
      </c>
      <c r="D2164" s="6">
        <v>44924</v>
      </c>
      <c r="E2164" s="8">
        <v>2228</v>
      </c>
      <c r="F2164" s="30" t="str">
        <f>VLOOKUP(Commandes[[#This Row],[Article Commande]],'Catégorie des articles'!A:D,4,0)</f>
        <v>CREMERIE</v>
      </c>
      <c r="G2164">
        <v>202212</v>
      </c>
      <c r="H2164" s="37" t="str">
        <f>Commandes[[#This Row],[Num CDE]]&amp;Commandes[[#This Row],[AnnéeMois]]</f>
        <v>143500931202212</v>
      </c>
      <c r="I2164" t="str">
        <f>Commandes[[#This Row],[AnnéeMois]]&amp;Commandes[[#This Row],[Famille de Produit]]</f>
        <v>202212CREMERIE</v>
      </c>
      <c r="J2164">
        <v>202212</v>
      </c>
    </row>
    <row r="2165" spans="1:10" ht="12" customHeight="1" x14ac:dyDescent="0.25">
      <c r="A2165" s="9">
        <v>44922</v>
      </c>
      <c r="B2165" s="10">
        <v>143500936</v>
      </c>
      <c r="C2165" s="3">
        <v>5540246185429</v>
      </c>
      <c r="D2165" s="9">
        <v>44927</v>
      </c>
      <c r="E2165" s="11">
        <v>140</v>
      </c>
      <c r="F2165" s="30" t="str">
        <f>VLOOKUP(Commandes[[#This Row],[Article Commande]],'Catégorie des articles'!A:D,4,0)</f>
        <v>CREMERIE</v>
      </c>
      <c r="G2165">
        <v>202212</v>
      </c>
      <c r="H2165" s="37" t="str">
        <f>Commandes[[#This Row],[Num CDE]]&amp;Commandes[[#This Row],[AnnéeMois]]</f>
        <v>143500936202212</v>
      </c>
      <c r="I2165" t="str">
        <f>Commandes[[#This Row],[AnnéeMois]]&amp;Commandes[[#This Row],[Famille de Produit]]</f>
        <v>202212CREMERIE</v>
      </c>
      <c r="J2165">
        <v>202212</v>
      </c>
    </row>
    <row r="2166" spans="1:10" ht="12" customHeight="1" x14ac:dyDescent="0.25">
      <c r="A2166" s="6">
        <v>44922</v>
      </c>
      <c r="B2166" s="7">
        <v>143500942</v>
      </c>
      <c r="C2166" s="3">
        <v>5540246191598</v>
      </c>
      <c r="D2166" s="6">
        <v>44927</v>
      </c>
      <c r="E2166" s="8">
        <v>1601</v>
      </c>
      <c r="F2166" s="30" t="str">
        <f>VLOOKUP(Commandes[[#This Row],[Article Commande]],'Catégorie des articles'!A:D,4,0)</f>
        <v>CREMERIE</v>
      </c>
      <c r="G2166">
        <v>202212</v>
      </c>
      <c r="H2166" s="37" t="str">
        <f>Commandes[[#This Row],[Num CDE]]&amp;Commandes[[#This Row],[AnnéeMois]]</f>
        <v>143500942202212</v>
      </c>
      <c r="I2166" t="str">
        <f>Commandes[[#This Row],[AnnéeMois]]&amp;Commandes[[#This Row],[Famille de Produit]]</f>
        <v>202212CREMERIE</v>
      </c>
      <c r="J2166">
        <v>202212</v>
      </c>
    </row>
    <row r="2167" spans="1:10" ht="12" customHeight="1" x14ac:dyDescent="0.25">
      <c r="A2167" s="9">
        <v>44922</v>
      </c>
      <c r="B2167" s="10">
        <v>143500943</v>
      </c>
      <c r="C2167" s="3">
        <v>5540246191594</v>
      </c>
      <c r="D2167" s="9">
        <v>44927</v>
      </c>
      <c r="E2167" s="11">
        <v>1504</v>
      </c>
      <c r="F2167" s="30" t="str">
        <f>VLOOKUP(Commandes[[#This Row],[Article Commande]],'Catégorie des articles'!A:D,4,0)</f>
        <v>CREMERIE</v>
      </c>
      <c r="G2167">
        <v>202212</v>
      </c>
      <c r="H2167" s="37" t="str">
        <f>Commandes[[#This Row],[Num CDE]]&amp;Commandes[[#This Row],[AnnéeMois]]</f>
        <v>143500943202212</v>
      </c>
      <c r="I2167" t="str">
        <f>Commandes[[#This Row],[AnnéeMois]]&amp;Commandes[[#This Row],[Famille de Produit]]</f>
        <v>202212CREMERIE</v>
      </c>
      <c r="J2167">
        <v>202212</v>
      </c>
    </row>
    <row r="2168" spans="1:10" ht="12" customHeight="1" x14ac:dyDescent="0.25">
      <c r="A2168" s="6">
        <v>44922</v>
      </c>
      <c r="B2168" s="7">
        <v>143500947</v>
      </c>
      <c r="C2168" s="3">
        <v>5540246191596</v>
      </c>
      <c r="D2168" s="6">
        <v>44941</v>
      </c>
      <c r="E2168" s="8">
        <v>149</v>
      </c>
      <c r="F2168" s="30" t="str">
        <f>VLOOKUP(Commandes[[#This Row],[Article Commande]],'Catégorie des articles'!A:D,4,0)</f>
        <v>BOULANGERIE</v>
      </c>
      <c r="G2168">
        <v>202212</v>
      </c>
      <c r="H2168" s="37" t="str">
        <f>Commandes[[#This Row],[Num CDE]]&amp;Commandes[[#This Row],[AnnéeMois]]</f>
        <v>143500947202212</v>
      </c>
      <c r="I2168" t="str">
        <f>Commandes[[#This Row],[AnnéeMois]]&amp;Commandes[[#This Row],[Famille de Produit]]</f>
        <v>202212BOULANGERIE</v>
      </c>
      <c r="J2168">
        <v>202212</v>
      </c>
    </row>
    <row r="2169" spans="1:10" ht="12" customHeight="1" x14ac:dyDescent="0.25">
      <c r="A2169" s="9">
        <v>44922</v>
      </c>
      <c r="B2169" s="10">
        <v>143500947</v>
      </c>
      <c r="C2169" s="3">
        <v>5540246196466</v>
      </c>
      <c r="D2169" s="9">
        <v>44941</v>
      </c>
      <c r="E2169" s="11">
        <v>594</v>
      </c>
      <c r="F2169" s="30" t="str">
        <f>VLOOKUP(Commandes[[#This Row],[Article Commande]],'Catégorie des articles'!A:D,4,0)</f>
        <v>BOULANGERIE</v>
      </c>
      <c r="G2169">
        <v>202212</v>
      </c>
      <c r="H2169" s="37" t="str">
        <f>Commandes[[#This Row],[Num CDE]]&amp;Commandes[[#This Row],[AnnéeMois]]</f>
        <v>143500947202212</v>
      </c>
      <c r="I2169" t="str">
        <f>Commandes[[#This Row],[AnnéeMois]]&amp;Commandes[[#This Row],[Famille de Produit]]</f>
        <v>202212BOULANGERIE</v>
      </c>
      <c r="J2169">
        <v>202212</v>
      </c>
    </row>
    <row r="2170" spans="1:10" ht="12" customHeight="1" x14ac:dyDescent="0.25">
      <c r="A2170" s="9">
        <v>44923</v>
      </c>
      <c r="B2170" s="10">
        <v>143500967</v>
      </c>
      <c r="C2170" s="3">
        <v>5540246172978</v>
      </c>
      <c r="D2170" s="9">
        <v>44927</v>
      </c>
      <c r="E2170" s="11">
        <v>1671</v>
      </c>
      <c r="F2170" s="30" t="str">
        <f>VLOOKUP(Commandes[[#This Row],[Article Commande]],'Catégorie des articles'!A:D,4,0)</f>
        <v>CREMERIE</v>
      </c>
      <c r="G2170">
        <v>202212</v>
      </c>
      <c r="H2170" s="37" t="str">
        <f>Commandes[[#This Row],[Num CDE]]&amp;Commandes[[#This Row],[AnnéeMois]]</f>
        <v>143500967202212</v>
      </c>
      <c r="I2170" t="str">
        <f>Commandes[[#This Row],[AnnéeMois]]&amp;Commandes[[#This Row],[Famille de Produit]]</f>
        <v>202212CREMERIE</v>
      </c>
      <c r="J2170">
        <v>202212</v>
      </c>
    </row>
    <row r="2171" spans="1:10" ht="12" customHeight="1" x14ac:dyDescent="0.25">
      <c r="A2171" s="6">
        <v>44923</v>
      </c>
      <c r="B2171" s="7">
        <v>143500967</v>
      </c>
      <c r="C2171" s="3">
        <v>5540246176699</v>
      </c>
      <c r="D2171" s="6">
        <v>44927</v>
      </c>
      <c r="E2171" s="8">
        <v>12528</v>
      </c>
      <c r="F2171" s="30" t="str">
        <f>VLOOKUP(Commandes[[#This Row],[Article Commande]],'Catégorie des articles'!A:D,4,0)</f>
        <v>CREMERIE</v>
      </c>
      <c r="G2171">
        <v>202212</v>
      </c>
      <c r="H2171" s="37" t="str">
        <f>Commandes[[#This Row],[Num CDE]]&amp;Commandes[[#This Row],[AnnéeMois]]</f>
        <v>143500967202212</v>
      </c>
      <c r="I2171" t="str">
        <f>Commandes[[#This Row],[AnnéeMois]]&amp;Commandes[[#This Row],[Famille de Produit]]</f>
        <v>202212CREMERIE</v>
      </c>
      <c r="J2171">
        <v>202212</v>
      </c>
    </row>
    <row r="2172" spans="1:10" ht="12" customHeight="1" x14ac:dyDescent="0.25">
      <c r="A2172" s="9">
        <v>44923</v>
      </c>
      <c r="B2172" s="10">
        <v>143500969</v>
      </c>
      <c r="C2172" s="3">
        <v>5540246171933</v>
      </c>
      <c r="D2172" s="9">
        <v>44927</v>
      </c>
      <c r="E2172" s="11">
        <v>1671</v>
      </c>
      <c r="F2172" s="30" t="str">
        <f>VLOOKUP(Commandes[[#This Row],[Article Commande]],'Catégorie des articles'!A:D,4,0)</f>
        <v>CREMERIE</v>
      </c>
      <c r="G2172">
        <v>202212</v>
      </c>
      <c r="H2172" s="37" t="str">
        <f>Commandes[[#This Row],[Num CDE]]&amp;Commandes[[#This Row],[AnnéeMois]]</f>
        <v>143500969202212</v>
      </c>
      <c r="I2172" t="str">
        <f>Commandes[[#This Row],[AnnéeMois]]&amp;Commandes[[#This Row],[Famille de Produit]]</f>
        <v>202212CREMERIE</v>
      </c>
      <c r="J2172">
        <v>202212</v>
      </c>
    </row>
    <row r="2173" spans="1:10" ht="12" customHeight="1" x14ac:dyDescent="0.25">
      <c r="A2173" s="9">
        <v>44923</v>
      </c>
      <c r="B2173" s="10">
        <v>143500969</v>
      </c>
      <c r="C2173" s="3">
        <v>5540246187987</v>
      </c>
      <c r="D2173" s="9">
        <v>44927</v>
      </c>
      <c r="E2173" s="11">
        <v>5568</v>
      </c>
      <c r="F2173" s="30" t="str">
        <f>VLOOKUP(Commandes[[#This Row],[Article Commande]],'Catégorie des articles'!A:D,4,0)</f>
        <v>CREMERIE</v>
      </c>
      <c r="G2173">
        <v>202212</v>
      </c>
      <c r="H2173" s="37" t="str">
        <f>Commandes[[#This Row],[Num CDE]]&amp;Commandes[[#This Row],[AnnéeMois]]</f>
        <v>143500969202212</v>
      </c>
      <c r="I2173" t="str">
        <f>Commandes[[#This Row],[AnnéeMois]]&amp;Commandes[[#This Row],[Famille de Produit]]</f>
        <v>202212CREMERIE</v>
      </c>
      <c r="J2173">
        <v>202212</v>
      </c>
    </row>
    <row r="2174" spans="1:10" ht="12" customHeight="1" x14ac:dyDescent="0.25">
      <c r="A2174" s="6">
        <v>44923</v>
      </c>
      <c r="B2174" s="7">
        <v>143500969</v>
      </c>
      <c r="C2174" s="3">
        <v>5540246188200</v>
      </c>
      <c r="D2174" s="6">
        <v>44927</v>
      </c>
      <c r="E2174" s="8">
        <v>2228</v>
      </c>
      <c r="F2174" s="30" t="str">
        <f>VLOOKUP(Commandes[[#This Row],[Article Commande]],'Catégorie des articles'!A:D,4,0)</f>
        <v>CREMERIE</v>
      </c>
      <c r="G2174">
        <v>202212</v>
      </c>
      <c r="H2174" s="37" t="str">
        <f>Commandes[[#This Row],[Num CDE]]&amp;Commandes[[#This Row],[AnnéeMois]]</f>
        <v>143500969202212</v>
      </c>
      <c r="I2174" t="str">
        <f>Commandes[[#This Row],[AnnéeMois]]&amp;Commandes[[#This Row],[Famille de Produit]]</f>
        <v>202212CREMERIE</v>
      </c>
      <c r="J2174">
        <v>202212</v>
      </c>
    </row>
    <row r="2175" spans="1:10" ht="12" customHeight="1" x14ac:dyDescent="0.25">
      <c r="A2175" s="9">
        <v>44923</v>
      </c>
      <c r="B2175" s="10">
        <v>143500973</v>
      </c>
      <c r="C2175" s="3">
        <v>5540246185278</v>
      </c>
      <c r="D2175" s="9">
        <v>44924</v>
      </c>
      <c r="E2175" s="11">
        <v>1120</v>
      </c>
      <c r="F2175" s="30" t="str">
        <f>VLOOKUP(Commandes[[#This Row],[Article Commande]],'Catégorie des articles'!A:D,4,0)</f>
        <v>VOLAILLE</v>
      </c>
      <c r="G2175">
        <v>202212</v>
      </c>
      <c r="H2175" s="37" t="str">
        <f>Commandes[[#This Row],[Num CDE]]&amp;Commandes[[#This Row],[AnnéeMois]]</f>
        <v>143500973202212</v>
      </c>
      <c r="I2175" t="str">
        <f>Commandes[[#This Row],[AnnéeMois]]&amp;Commandes[[#This Row],[Famille de Produit]]</f>
        <v>202212VOLAILLE</v>
      </c>
      <c r="J2175">
        <v>202212</v>
      </c>
    </row>
    <row r="2176" spans="1:10" ht="12" customHeight="1" x14ac:dyDescent="0.25">
      <c r="A2176" s="9">
        <v>44923</v>
      </c>
      <c r="B2176" s="10">
        <v>143500984</v>
      </c>
      <c r="C2176" s="3">
        <v>5540246194632</v>
      </c>
      <c r="D2176" s="9">
        <v>44944</v>
      </c>
      <c r="E2176" s="11">
        <v>2005</v>
      </c>
      <c r="F2176" s="30" t="str">
        <f>VLOOKUP(Commandes[[#This Row],[Article Commande]],'Catégorie des articles'!A:D,4,0)</f>
        <v>BOULANGERIE</v>
      </c>
      <c r="G2176">
        <v>202212</v>
      </c>
      <c r="H2176" s="37" t="str">
        <f>Commandes[[#This Row],[Num CDE]]&amp;Commandes[[#This Row],[AnnéeMois]]</f>
        <v>143500984202212</v>
      </c>
      <c r="I2176" t="str">
        <f>Commandes[[#This Row],[AnnéeMois]]&amp;Commandes[[#This Row],[Famille de Produit]]</f>
        <v>202212BOULANGERIE</v>
      </c>
      <c r="J2176">
        <v>202212</v>
      </c>
    </row>
    <row r="2177" spans="1:10" ht="12" customHeight="1" x14ac:dyDescent="0.25">
      <c r="A2177" s="9">
        <v>44923</v>
      </c>
      <c r="B2177" s="10">
        <v>143500987</v>
      </c>
      <c r="C2177" s="3">
        <v>5540246192148</v>
      </c>
      <c r="D2177" s="9">
        <v>44941</v>
      </c>
      <c r="E2177" s="11">
        <v>45936</v>
      </c>
      <c r="F2177" s="30" t="str">
        <f>VLOOKUP(Commandes[[#This Row],[Article Commande]],'Catégorie des articles'!A:D,4,0)</f>
        <v>MIX LEGUMES</v>
      </c>
      <c r="G2177">
        <v>202212</v>
      </c>
      <c r="H2177" s="37" t="str">
        <f>Commandes[[#This Row],[Num CDE]]&amp;Commandes[[#This Row],[AnnéeMois]]</f>
        <v>143500987202212</v>
      </c>
      <c r="I2177" t="str">
        <f>Commandes[[#This Row],[AnnéeMois]]&amp;Commandes[[#This Row],[Famille de Produit]]</f>
        <v>202212MIX LEGUMES</v>
      </c>
      <c r="J2177">
        <v>202212</v>
      </c>
    </row>
    <row r="2178" spans="1:10" ht="12" customHeight="1" x14ac:dyDescent="0.25">
      <c r="A2178" s="9">
        <v>44923</v>
      </c>
      <c r="B2178" s="10">
        <v>143500988</v>
      </c>
      <c r="C2178" s="3">
        <v>5540246171759</v>
      </c>
      <c r="D2178" s="9">
        <v>44943</v>
      </c>
      <c r="E2178" s="11">
        <v>7308</v>
      </c>
      <c r="F2178" s="30" t="str">
        <f>VLOOKUP(Commandes[[#This Row],[Article Commande]],'Catégorie des articles'!A:D,4,0)</f>
        <v>MIX LEGUMES</v>
      </c>
      <c r="G2178">
        <v>202212</v>
      </c>
      <c r="H2178" s="37" t="str">
        <f>Commandes[[#This Row],[Num CDE]]&amp;Commandes[[#This Row],[AnnéeMois]]</f>
        <v>143500988202212</v>
      </c>
      <c r="I2178" t="str">
        <f>Commandes[[#This Row],[AnnéeMois]]&amp;Commandes[[#This Row],[Famille de Produit]]</f>
        <v>202212MIX LEGUMES</v>
      </c>
      <c r="J2178">
        <v>202212</v>
      </c>
    </row>
    <row r="2179" spans="1:10" ht="12" customHeight="1" x14ac:dyDescent="0.25">
      <c r="A2179" s="6">
        <v>44923</v>
      </c>
      <c r="B2179" s="7">
        <v>143500988</v>
      </c>
      <c r="C2179" s="3">
        <v>5540246177133</v>
      </c>
      <c r="D2179" s="6">
        <v>44943</v>
      </c>
      <c r="E2179" s="8">
        <v>8352</v>
      </c>
      <c r="F2179" s="30" t="str">
        <f>VLOOKUP(Commandes[[#This Row],[Article Commande]],'Catégorie des articles'!A:D,4,0)</f>
        <v>MIX LEGUMES</v>
      </c>
      <c r="G2179">
        <v>202212</v>
      </c>
      <c r="H2179" s="37" t="str">
        <f>Commandes[[#This Row],[Num CDE]]&amp;Commandes[[#This Row],[AnnéeMois]]</f>
        <v>143500988202212</v>
      </c>
      <c r="I2179" t="str">
        <f>Commandes[[#This Row],[AnnéeMois]]&amp;Commandes[[#This Row],[Famille de Produit]]</f>
        <v>202212MIX LEGUMES</v>
      </c>
      <c r="J2179">
        <v>202212</v>
      </c>
    </row>
    <row r="2180" spans="1:10" ht="12" customHeight="1" x14ac:dyDescent="0.25">
      <c r="A2180" s="9">
        <v>44923</v>
      </c>
      <c r="B2180" s="10">
        <v>143500988</v>
      </c>
      <c r="C2180" s="3">
        <v>5540246192518</v>
      </c>
      <c r="D2180" s="9">
        <v>44943</v>
      </c>
      <c r="E2180" s="11">
        <v>5220</v>
      </c>
      <c r="F2180" s="30" t="str">
        <f>VLOOKUP(Commandes[[#This Row],[Article Commande]],'Catégorie des articles'!A:D,4,0)</f>
        <v>MIX LEGUMES</v>
      </c>
      <c r="G2180">
        <v>202212</v>
      </c>
      <c r="H2180" s="37" t="str">
        <f>Commandes[[#This Row],[Num CDE]]&amp;Commandes[[#This Row],[AnnéeMois]]</f>
        <v>143500988202212</v>
      </c>
      <c r="I2180" t="str">
        <f>Commandes[[#This Row],[AnnéeMois]]&amp;Commandes[[#This Row],[Famille de Produit]]</f>
        <v>202212MIX LEGUMES</v>
      </c>
      <c r="J2180">
        <v>202212</v>
      </c>
    </row>
    <row r="2181" spans="1:10" ht="12" customHeight="1" x14ac:dyDescent="0.25">
      <c r="A2181" s="9">
        <v>44924</v>
      </c>
      <c r="B2181" s="10">
        <v>143501007</v>
      </c>
      <c r="C2181" s="3">
        <v>5540246172539</v>
      </c>
      <c r="D2181" s="9">
        <v>44928</v>
      </c>
      <c r="E2181" s="11">
        <v>47</v>
      </c>
      <c r="F2181" s="30" t="str">
        <f>VLOOKUP(Commandes[[#This Row],[Article Commande]],'Catégorie des articles'!A:D,4,0)</f>
        <v>CREMERIE</v>
      </c>
      <c r="G2181">
        <v>202212</v>
      </c>
      <c r="H2181" s="37" t="str">
        <f>Commandes[[#This Row],[Num CDE]]&amp;Commandes[[#This Row],[AnnéeMois]]</f>
        <v>143501007202212</v>
      </c>
      <c r="I2181" t="str">
        <f>Commandes[[#This Row],[AnnéeMois]]&amp;Commandes[[#This Row],[Famille de Produit]]</f>
        <v>202212CREMERIE</v>
      </c>
      <c r="J2181">
        <v>202212</v>
      </c>
    </row>
    <row r="2182" spans="1:10" ht="12" customHeight="1" x14ac:dyDescent="0.25">
      <c r="A2182" s="6">
        <v>44924</v>
      </c>
      <c r="B2182" s="7">
        <v>143501007</v>
      </c>
      <c r="C2182" s="3">
        <v>5540246172669</v>
      </c>
      <c r="D2182" s="6">
        <v>44928</v>
      </c>
      <c r="E2182" s="8">
        <v>557</v>
      </c>
      <c r="F2182" s="30" t="str">
        <f>VLOOKUP(Commandes[[#This Row],[Article Commande]],'Catégorie des articles'!A:D,4,0)</f>
        <v>CREMERIE</v>
      </c>
      <c r="G2182">
        <v>202212</v>
      </c>
      <c r="H2182" s="37" t="str">
        <f>Commandes[[#This Row],[Num CDE]]&amp;Commandes[[#This Row],[AnnéeMois]]</f>
        <v>143501007202212</v>
      </c>
      <c r="I2182" t="str">
        <f>Commandes[[#This Row],[AnnéeMois]]&amp;Commandes[[#This Row],[Famille de Produit]]</f>
        <v>202212CREMERIE</v>
      </c>
      <c r="J2182">
        <v>202212</v>
      </c>
    </row>
    <row r="2183" spans="1:10" ht="12" customHeight="1" x14ac:dyDescent="0.25">
      <c r="A2183" s="9">
        <v>44924</v>
      </c>
      <c r="B2183" s="10">
        <v>143501007</v>
      </c>
      <c r="C2183" s="3">
        <v>5540246172978</v>
      </c>
      <c r="D2183" s="9">
        <v>44928</v>
      </c>
      <c r="E2183" s="11">
        <v>1671</v>
      </c>
      <c r="F2183" s="30" t="str">
        <f>VLOOKUP(Commandes[[#This Row],[Article Commande]],'Catégorie des articles'!A:D,4,0)</f>
        <v>CREMERIE</v>
      </c>
      <c r="G2183">
        <v>202212</v>
      </c>
      <c r="H2183" s="37" t="str">
        <f>Commandes[[#This Row],[Num CDE]]&amp;Commandes[[#This Row],[AnnéeMois]]</f>
        <v>143501007202212</v>
      </c>
      <c r="I2183" t="str">
        <f>Commandes[[#This Row],[AnnéeMois]]&amp;Commandes[[#This Row],[Famille de Produit]]</f>
        <v>202212CREMERIE</v>
      </c>
      <c r="J2183">
        <v>202212</v>
      </c>
    </row>
    <row r="2184" spans="1:10" ht="12" customHeight="1" x14ac:dyDescent="0.25">
      <c r="A2184" s="9">
        <v>44924</v>
      </c>
      <c r="B2184" s="10">
        <v>143501008</v>
      </c>
      <c r="C2184" s="3">
        <v>5540246191598</v>
      </c>
      <c r="D2184" s="9">
        <v>44928</v>
      </c>
      <c r="E2184" s="11">
        <v>1601</v>
      </c>
      <c r="F2184" s="30" t="str">
        <f>VLOOKUP(Commandes[[#This Row],[Article Commande]],'Catégorie des articles'!A:D,4,0)</f>
        <v>CREMERIE</v>
      </c>
      <c r="G2184">
        <v>202212</v>
      </c>
      <c r="H2184" s="37" t="str">
        <f>Commandes[[#This Row],[Num CDE]]&amp;Commandes[[#This Row],[AnnéeMois]]</f>
        <v>143501008202212</v>
      </c>
      <c r="I2184" t="str">
        <f>Commandes[[#This Row],[AnnéeMois]]&amp;Commandes[[#This Row],[Famille de Produit]]</f>
        <v>202212CREMERIE</v>
      </c>
      <c r="J2184">
        <v>202212</v>
      </c>
    </row>
    <row r="2185" spans="1:10" ht="12" customHeight="1" x14ac:dyDescent="0.25">
      <c r="A2185" s="9">
        <v>44924</v>
      </c>
      <c r="B2185" s="10">
        <v>143501009</v>
      </c>
      <c r="C2185" s="3">
        <v>5540246171933</v>
      </c>
      <c r="D2185" s="9">
        <v>44928</v>
      </c>
      <c r="E2185" s="11">
        <v>1671</v>
      </c>
      <c r="F2185" s="30" t="str">
        <f>VLOOKUP(Commandes[[#This Row],[Article Commande]],'Catégorie des articles'!A:D,4,0)</f>
        <v>CREMERIE</v>
      </c>
      <c r="G2185">
        <v>202212</v>
      </c>
      <c r="H2185" s="37" t="str">
        <f>Commandes[[#This Row],[Num CDE]]&amp;Commandes[[#This Row],[AnnéeMois]]</f>
        <v>143501009202212</v>
      </c>
      <c r="I2185" t="str">
        <f>Commandes[[#This Row],[AnnéeMois]]&amp;Commandes[[#This Row],[Famille de Produit]]</f>
        <v>202212CREMERIE</v>
      </c>
      <c r="J2185">
        <v>202212</v>
      </c>
    </row>
    <row r="2186" spans="1:10" ht="12" customHeight="1" x14ac:dyDescent="0.25">
      <c r="A2186" s="6">
        <v>44924</v>
      </c>
      <c r="B2186" s="7">
        <v>143501009</v>
      </c>
      <c r="C2186" s="3">
        <v>5540246176294</v>
      </c>
      <c r="D2186" s="6">
        <v>44928</v>
      </c>
      <c r="E2186" s="8">
        <v>2228</v>
      </c>
      <c r="F2186" s="30" t="str">
        <f>VLOOKUP(Commandes[[#This Row],[Article Commande]],'Catégorie des articles'!A:D,4,0)</f>
        <v>CREMERIE</v>
      </c>
      <c r="G2186">
        <v>202212</v>
      </c>
      <c r="H2186" s="37" t="str">
        <f>Commandes[[#This Row],[Num CDE]]&amp;Commandes[[#This Row],[AnnéeMois]]</f>
        <v>143501009202212</v>
      </c>
      <c r="I2186" t="str">
        <f>Commandes[[#This Row],[AnnéeMois]]&amp;Commandes[[#This Row],[Famille de Produit]]</f>
        <v>202212CREMERIE</v>
      </c>
      <c r="J2186">
        <v>202212</v>
      </c>
    </row>
    <row r="2187" spans="1:10" ht="12" customHeight="1" x14ac:dyDescent="0.25">
      <c r="A2187" s="9">
        <v>44924</v>
      </c>
      <c r="B2187" s="10">
        <v>143501009</v>
      </c>
      <c r="C2187" s="3">
        <v>5540246176295</v>
      </c>
      <c r="D2187" s="9">
        <v>44928</v>
      </c>
      <c r="E2187" s="11">
        <v>4455</v>
      </c>
      <c r="F2187" s="30" t="str">
        <f>VLOOKUP(Commandes[[#This Row],[Article Commande]],'Catégorie des articles'!A:D,4,0)</f>
        <v>CREMERIE</v>
      </c>
      <c r="G2187">
        <v>202212</v>
      </c>
      <c r="H2187" s="37" t="str">
        <f>Commandes[[#This Row],[Num CDE]]&amp;Commandes[[#This Row],[AnnéeMois]]</f>
        <v>143501009202212</v>
      </c>
      <c r="I2187" t="str">
        <f>Commandes[[#This Row],[AnnéeMois]]&amp;Commandes[[#This Row],[Famille de Produit]]</f>
        <v>202212CREMERIE</v>
      </c>
      <c r="J2187">
        <v>202212</v>
      </c>
    </row>
    <row r="2188" spans="1:10" ht="12" customHeight="1" x14ac:dyDescent="0.25">
      <c r="A2188" s="9">
        <v>44924</v>
      </c>
      <c r="B2188" s="10">
        <v>143501009</v>
      </c>
      <c r="C2188" s="3">
        <v>5540246187987</v>
      </c>
      <c r="D2188" s="9">
        <v>44928</v>
      </c>
      <c r="E2188" s="11">
        <v>4455</v>
      </c>
      <c r="F2188" s="30" t="str">
        <f>VLOOKUP(Commandes[[#This Row],[Article Commande]],'Catégorie des articles'!A:D,4,0)</f>
        <v>CREMERIE</v>
      </c>
      <c r="G2188">
        <v>202212</v>
      </c>
      <c r="H2188" s="37" t="str">
        <f>Commandes[[#This Row],[Num CDE]]&amp;Commandes[[#This Row],[AnnéeMois]]</f>
        <v>143501009202212</v>
      </c>
      <c r="I2188" t="str">
        <f>Commandes[[#This Row],[AnnéeMois]]&amp;Commandes[[#This Row],[Famille de Produit]]</f>
        <v>202212CREMERIE</v>
      </c>
      <c r="J2188">
        <v>202212</v>
      </c>
    </row>
    <row r="2189" spans="1:10" ht="12" customHeight="1" x14ac:dyDescent="0.25">
      <c r="A2189" s="6">
        <v>44924</v>
      </c>
      <c r="B2189" s="7">
        <v>143501009</v>
      </c>
      <c r="C2189" s="3">
        <v>5540246188200</v>
      </c>
      <c r="D2189" s="6">
        <v>44928</v>
      </c>
      <c r="E2189" s="8">
        <v>1485</v>
      </c>
      <c r="F2189" s="30" t="str">
        <f>VLOOKUP(Commandes[[#This Row],[Article Commande]],'Catégorie des articles'!A:D,4,0)</f>
        <v>CREMERIE</v>
      </c>
      <c r="G2189">
        <v>202212</v>
      </c>
      <c r="H2189" s="37" t="str">
        <f>Commandes[[#This Row],[Num CDE]]&amp;Commandes[[#This Row],[AnnéeMois]]</f>
        <v>143501009202212</v>
      </c>
      <c r="I2189" t="str">
        <f>Commandes[[#This Row],[AnnéeMois]]&amp;Commandes[[#This Row],[Famille de Produit]]</f>
        <v>202212CREMERIE</v>
      </c>
      <c r="J2189">
        <v>202212</v>
      </c>
    </row>
    <row r="2190" spans="1:10" ht="12" customHeight="1" x14ac:dyDescent="0.25">
      <c r="A2190" s="6">
        <v>44924</v>
      </c>
      <c r="B2190" s="7">
        <v>143501014</v>
      </c>
      <c r="C2190" s="3">
        <v>5540246186325</v>
      </c>
      <c r="D2190" s="6">
        <v>44930</v>
      </c>
      <c r="E2190" s="8">
        <v>140</v>
      </c>
      <c r="F2190" s="30" t="str">
        <f>VLOOKUP(Commandes[[#This Row],[Article Commande]],'Catégorie des articles'!A:D,4,0)</f>
        <v>CREMERIE</v>
      </c>
      <c r="G2190">
        <v>202212</v>
      </c>
      <c r="H2190" s="37" t="str">
        <f>Commandes[[#This Row],[Num CDE]]&amp;Commandes[[#This Row],[AnnéeMois]]</f>
        <v>143501014202212</v>
      </c>
      <c r="I2190" t="str">
        <f>Commandes[[#This Row],[AnnéeMois]]&amp;Commandes[[#This Row],[Famille de Produit]]</f>
        <v>202212CREMERIE</v>
      </c>
      <c r="J2190">
        <v>202212</v>
      </c>
    </row>
    <row r="2191" spans="1:10" ht="12" customHeight="1" x14ac:dyDescent="0.25">
      <c r="A2191" s="6">
        <v>44924</v>
      </c>
      <c r="B2191" s="7">
        <v>143501015</v>
      </c>
      <c r="C2191" s="3">
        <v>5540246188175</v>
      </c>
      <c r="D2191" s="6">
        <v>44928</v>
      </c>
      <c r="E2191" s="8">
        <v>696</v>
      </c>
      <c r="F2191" s="30" t="str">
        <f>VLOOKUP(Commandes[[#This Row],[Article Commande]],'Catégorie des articles'!A:D,4,0)</f>
        <v>CREMERIE</v>
      </c>
      <c r="G2191">
        <v>202212</v>
      </c>
      <c r="H2191" s="37" t="str">
        <f>Commandes[[#This Row],[Num CDE]]&amp;Commandes[[#This Row],[AnnéeMois]]</f>
        <v>143501015202212</v>
      </c>
      <c r="I2191" t="str">
        <f>Commandes[[#This Row],[AnnéeMois]]&amp;Commandes[[#This Row],[Famille de Produit]]</f>
        <v>202212CREMERIE</v>
      </c>
      <c r="J2191">
        <v>202212</v>
      </c>
    </row>
    <row r="2192" spans="1:10" ht="12" customHeight="1" x14ac:dyDescent="0.25">
      <c r="A2192" s="9">
        <v>44924</v>
      </c>
      <c r="B2192" s="10">
        <v>143501016</v>
      </c>
      <c r="C2192" s="3">
        <v>5540246196800</v>
      </c>
      <c r="D2192" s="9">
        <v>44929</v>
      </c>
      <c r="E2192" s="11">
        <v>669</v>
      </c>
      <c r="F2192" s="30" t="str">
        <f>VLOOKUP(Commandes[[#This Row],[Article Commande]],'Catégorie des articles'!A:D,4,0)</f>
        <v>MIX LEGUMES</v>
      </c>
      <c r="G2192">
        <v>202212</v>
      </c>
      <c r="H2192" s="37" t="str">
        <f>Commandes[[#This Row],[Num CDE]]&amp;Commandes[[#This Row],[AnnéeMois]]</f>
        <v>143501016202212</v>
      </c>
      <c r="I2192" t="str">
        <f>Commandes[[#This Row],[AnnéeMois]]&amp;Commandes[[#This Row],[Famille de Produit]]</f>
        <v>202212MIX LEGUMES</v>
      </c>
      <c r="J2192">
        <v>202212</v>
      </c>
    </row>
    <row r="2193" spans="1:10" ht="12" customHeight="1" x14ac:dyDescent="0.25">
      <c r="A2193" s="9">
        <v>44924</v>
      </c>
      <c r="B2193" s="10">
        <v>143501018</v>
      </c>
      <c r="C2193" s="3">
        <v>5540246173472</v>
      </c>
      <c r="D2193" s="9">
        <v>44931</v>
      </c>
      <c r="E2193" s="11">
        <v>279</v>
      </c>
      <c r="F2193" s="30" t="str">
        <f>VLOOKUP(Commandes[[#This Row],[Article Commande]],'Catégorie des articles'!A:D,4,0)</f>
        <v>CREMERIE</v>
      </c>
      <c r="G2193">
        <v>202212</v>
      </c>
      <c r="H2193" s="37" t="str">
        <f>Commandes[[#This Row],[Num CDE]]&amp;Commandes[[#This Row],[AnnéeMois]]</f>
        <v>143501018202212</v>
      </c>
      <c r="I2193" t="str">
        <f>Commandes[[#This Row],[AnnéeMois]]&amp;Commandes[[#This Row],[Famille de Produit]]</f>
        <v>202212CREMERIE</v>
      </c>
      <c r="J2193">
        <v>202212</v>
      </c>
    </row>
    <row r="2194" spans="1:10" ht="12" customHeight="1" x14ac:dyDescent="0.25">
      <c r="A2194" s="6">
        <v>44924</v>
      </c>
      <c r="B2194" s="7">
        <v>143501018</v>
      </c>
      <c r="C2194" s="3">
        <v>5540246174095</v>
      </c>
      <c r="D2194" s="6">
        <v>44931</v>
      </c>
      <c r="E2194" s="8">
        <v>279</v>
      </c>
      <c r="F2194" s="30" t="str">
        <f>VLOOKUP(Commandes[[#This Row],[Article Commande]],'Catégorie des articles'!A:D,4,0)</f>
        <v>CREMERIE</v>
      </c>
      <c r="G2194">
        <v>202212</v>
      </c>
      <c r="H2194" s="37" t="str">
        <f>Commandes[[#This Row],[Num CDE]]&amp;Commandes[[#This Row],[AnnéeMois]]</f>
        <v>143501018202212</v>
      </c>
      <c r="I2194" t="str">
        <f>Commandes[[#This Row],[AnnéeMois]]&amp;Commandes[[#This Row],[Famille de Produit]]</f>
        <v>202212CREMERIE</v>
      </c>
      <c r="J2194">
        <v>202212</v>
      </c>
    </row>
    <row r="2195" spans="1:10" ht="12" customHeight="1" x14ac:dyDescent="0.25">
      <c r="A2195" s="9">
        <v>44924</v>
      </c>
      <c r="B2195" s="10">
        <v>143501018</v>
      </c>
      <c r="C2195" s="3">
        <v>5540246175049</v>
      </c>
      <c r="D2195" s="9">
        <v>44931</v>
      </c>
      <c r="E2195" s="11">
        <v>836</v>
      </c>
      <c r="F2195" s="30" t="str">
        <f>VLOOKUP(Commandes[[#This Row],[Article Commande]],'Catégorie des articles'!A:D,4,0)</f>
        <v>CREMERIE</v>
      </c>
      <c r="G2195">
        <v>202212</v>
      </c>
      <c r="H2195" s="37" t="str">
        <f>Commandes[[#This Row],[Num CDE]]&amp;Commandes[[#This Row],[AnnéeMois]]</f>
        <v>143501018202212</v>
      </c>
      <c r="I2195" t="str">
        <f>Commandes[[#This Row],[AnnéeMois]]&amp;Commandes[[#This Row],[Famille de Produit]]</f>
        <v>202212CREMERIE</v>
      </c>
      <c r="J2195">
        <v>202212</v>
      </c>
    </row>
    <row r="2196" spans="1:10" ht="12" customHeight="1" x14ac:dyDescent="0.25">
      <c r="A2196" s="6">
        <v>44924</v>
      </c>
      <c r="B2196" s="7">
        <v>143501018</v>
      </c>
      <c r="C2196" s="3">
        <v>5540246175050</v>
      </c>
      <c r="D2196" s="6">
        <v>44931</v>
      </c>
      <c r="E2196" s="8">
        <v>557</v>
      </c>
      <c r="F2196" s="30" t="str">
        <f>VLOOKUP(Commandes[[#This Row],[Article Commande]],'Catégorie des articles'!A:D,4,0)</f>
        <v>CREMERIE</v>
      </c>
      <c r="G2196">
        <v>202212</v>
      </c>
      <c r="H2196" s="37" t="str">
        <f>Commandes[[#This Row],[Num CDE]]&amp;Commandes[[#This Row],[AnnéeMois]]</f>
        <v>143501018202212</v>
      </c>
      <c r="I2196" t="str">
        <f>Commandes[[#This Row],[AnnéeMois]]&amp;Commandes[[#This Row],[Famille de Produit]]</f>
        <v>202212CREMERIE</v>
      </c>
      <c r="J2196">
        <v>202212</v>
      </c>
    </row>
    <row r="2197" spans="1:10" ht="12" customHeight="1" x14ac:dyDescent="0.25">
      <c r="A2197" s="6">
        <v>44927</v>
      </c>
      <c r="B2197" s="7">
        <v>143511044</v>
      </c>
      <c r="C2197" s="3">
        <v>5540246174174</v>
      </c>
      <c r="D2197" s="6">
        <v>44929</v>
      </c>
      <c r="E2197" s="8">
        <v>464</v>
      </c>
      <c r="F2197" s="30" t="str">
        <f>VLOOKUP(Commandes[[#This Row],[Article Commande]],'Catégorie des articles'!A:D,4,0)</f>
        <v>CREMERIE</v>
      </c>
      <c r="G2197">
        <v>202301</v>
      </c>
      <c r="H2197" s="37" t="str">
        <f>Commandes[[#This Row],[Num CDE]]&amp;Commandes[[#This Row],[AnnéeMois]]</f>
        <v>143511044202301</v>
      </c>
      <c r="I2197" t="str">
        <f>Commandes[[#This Row],[AnnéeMois]]&amp;Commandes[[#This Row],[Famille de Produit]]</f>
        <v>202301CREMERIE</v>
      </c>
      <c r="J2197">
        <v>202301</v>
      </c>
    </row>
    <row r="2198" spans="1:10" ht="12" customHeight="1" x14ac:dyDescent="0.25">
      <c r="A2198" s="6">
        <v>44927</v>
      </c>
      <c r="B2198" s="7">
        <v>143511045</v>
      </c>
      <c r="C2198" s="3">
        <v>5540246176295</v>
      </c>
      <c r="D2198" s="6">
        <v>44929</v>
      </c>
      <c r="E2198" s="8">
        <v>7424</v>
      </c>
      <c r="F2198" s="30" t="str">
        <f>VLOOKUP(Commandes[[#This Row],[Article Commande]],'Catégorie des articles'!A:D,4,0)</f>
        <v>CREMERIE</v>
      </c>
      <c r="G2198">
        <v>202301</v>
      </c>
      <c r="H2198" s="37" t="str">
        <f>Commandes[[#This Row],[Num CDE]]&amp;Commandes[[#This Row],[AnnéeMois]]</f>
        <v>143511045202301</v>
      </c>
      <c r="I2198" t="str">
        <f>Commandes[[#This Row],[AnnéeMois]]&amp;Commandes[[#This Row],[Famille de Produit]]</f>
        <v>202301CREMERIE</v>
      </c>
      <c r="J2198">
        <v>202301</v>
      </c>
    </row>
    <row r="2199" spans="1:10" ht="12" customHeight="1" x14ac:dyDescent="0.25">
      <c r="A2199" s="9">
        <v>44927</v>
      </c>
      <c r="B2199" s="10">
        <v>143511045</v>
      </c>
      <c r="C2199" s="3">
        <v>5540246188200</v>
      </c>
      <c r="D2199" s="9">
        <v>44929</v>
      </c>
      <c r="E2199" s="11">
        <v>2228</v>
      </c>
      <c r="F2199" s="30" t="str">
        <f>VLOOKUP(Commandes[[#This Row],[Article Commande]],'Catégorie des articles'!A:D,4,0)</f>
        <v>CREMERIE</v>
      </c>
      <c r="G2199">
        <v>202301</v>
      </c>
      <c r="H2199" s="37" t="str">
        <f>Commandes[[#This Row],[Num CDE]]&amp;Commandes[[#This Row],[AnnéeMois]]</f>
        <v>143511045202301</v>
      </c>
      <c r="I2199" t="str">
        <f>Commandes[[#This Row],[AnnéeMois]]&amp;Commandes[[#This Row],[Famille de Produit]]</f>
        <v>202301CREMERIE</v>
      </c>
      <c r="J2199">
        <v>202301</v>
      </c>
    </row>
    <row r="2200" spans="1:10" ht="12" customHeight="1" x14ac:dyDescent="0.25">
      <c r="A2200" s="9">
        <v>44927</v>
      </c>
      <c r="B2200" s="10">
        <v>143511052</v>
      </c>
      <c r="C2200" s="3">
        <v>5540246175049</v>
      </c>
      <c r="D2200" s="9">
        <v>44935</v>
      </c>
      <c r="E2200" s="11">
        <v>1114</v>
      </c>
      <c r="F2200" s="30" t="str">
        <f>VLOOKUP(Commandes[[#This Row],[Article Commande]],'Catégorie des articles'!A:D,4,0)</f>
        <v>CREMERIE</v>
      </c>
      <c r="G2200">
        <v>202301</v>
      </c>
      <c r="H2200" s="37" t="str">
        <f>Commandes[[#This Row],[Num CDE]]&amp;Commandes[[#This Row],[AnnéeMois]]</f>
        <v>143511052202301</v>
      </c>
      <c r="I2200" t="str">
        <f>Commandes[[#This Row],[AnnéeMois]]&amp;Commandes[[#This Row],[Famille de Produit]]</f>
        <v>202301CREMERIE</v>
      </c>
      <c r="J2200">
        <v>202301</v>
      </c>
    </row>
    <row r="2201" spans="1:10" ht="12" customHeight="1" x14ac:dyDescent="0.25">
      <c r="A2201" s="6">
        <v>44927</v>
      </c>
      <c r="B2201" s="7">
        <v>143511052</v>
      </c>
      <c r="C2201" s="3">
        <v>5540246175050</v>
      </c>
      <c r="D2201" s="6">
        <v>44935</v>
      </c>
      <c r="E2201" s="8">
        <v>557</v>
      </c>
      <c r="F2201" s="30" t="str">
        <f>VLOOKUP(Commandes[[#This Row],[Article Commande]],'Catégorie des articles'!A:D,4,0)</f>
        <v>CREMERIE</v>
      </c>
      <c r="G2201">
        <v>202301</v>
      </c>
      <c r="H2201" s="37" t="str">
        <f>Commandes[[#This Row],[Num CDE]]&amp;Commandes[[#This Row],[AnnéeMois]]</f>
        <v>143511052202301</v>
      </c>
      <c r="I2201" t="str">
        <f>Commandes[[#This Row],[AnnéeMois]]&amp;Commandes[[#This Row],[Famille de Produit]]</f>
        <v>202301CREMERIE</v>
      </c>
      <c r="J2201">
        <v>202301</v>
      </c>
    </row>
    <row r="2202" spans="1:10" ht="12" customHeight="1" x14ac:dyDescent="0.25">
      <c r="A2202" s="9">
        <v>44927</v>
      </c>
      <c r="B2202" s="10">
        <v>143511064</v>
      </c>
      <c r="C2202" s="3">
        <v>5540246194632</v>
      </c>
      <c r="D2202" s="9">
        <v>44948</v>
      </c>
      <c r="E2202" s="11">
        <v>2757</v>
      </c>
      <c r="F2202" s="30" t="str">
        <f>VLOOKUP(Commandes[[#This Row],[Article Commande]],'Catégorie des articles'!A:D,4,0)</f>
        <v>BOULANGERIE</v>
      </c>
      <c r="G2202">
        <v>202301</v>
      </c>
      <c r="H2202" s="37" t="str">
        <f>Commandes[[#This Row],[Num CDE]]&amp;Commandes[[#This Row],[AnnéeMois]]</f>
        <v>143511064202301</v>
      </c>
      <c r="I2202" t="str">
        <f>Commandes[[#This Row],[AnnéeMois]]&amp;Commandes[[#This Row],[Famille de Produit]]</f>
        <v>202301BOULANGERIE</v>
      </c>
      <c r="J2202">
        <v>202301</v>
      </c>
    </row>
    <row r="2203" spans="1:10" ht="12" customHeight="1" x14ac:dyDescent="0.25">
      <c r="A2203" s="6">
        <v>44927</v>
      </c>
      <c r="B2203" s="7">
        <v>143511068</v>
      </c>
      <c r="C2203" s="3">
        <v>5540246192209</v>
      </c>
      <c r="D2203" s="6">
        <v>44943</v>
      </c>
      <c r="E2203" s="8">
        <v>1114</v>
      </c>
      <c r="F2203" s="30" t="str">
        <f>VLOOKUP(Commandes[[#This Row],[Article Commande]],'Catégorie des articles'!A:D,4,0)</f>
        <v>MIX LEGUMES</v>
      </c>
      <c r="G2203">
        <v>202301</v>
      </c>
      <c r="H2203" s="37" t="str">
        <f>Commandes[[#This Row],[Num CDE]]&amp;Commandes[[#This Row],[AnnéeMois]]</f>
        <v>143511068202301</v>
      </c>
      <c r="I2203" t="str">
        <f>Commandes[[#This Row],[AnnéeMois]]&amp;Commandes[[#This Row],[Famille de Produit]]</f>
        <v>202301MIX LEGUMES</v>
      </c>
      <c r="J2203">
        <v>202301</v>
      </c>
    </row>
    <row r="2204" spans="1:10" ht="12" customHeight="1" x14ac:dyDescent="0.25">
      <c r="A2204" s="9">
        <v>44927</v>
      </c>
      <c r="B2204" s="10">
        <v>143511068</v>
      </c>
      <c r="C2204" s="3">
        <v>5540246192594</v>
      </c>
      <c r="D2204" s="9">
        <v>44943</v>
      </c>
      <c r="E2204" s="11">
        <v>743</v>
      </c>
      <c r="F2204" s="30" t="str">
        <f>VLOOKUP(Commandes[[#This Row],[Article Commande]],'Catégorie des articles'!A:D,4,0)</f>
        <v>MIX LEGUMES</v>
      </c>
      <c r="G2204">
        <v>202301</v>
      </c>
      <c r="H2204" s="37" t="str">
        <f>Commandes[[#This Row],[Num CDE]]&amp;Commandes[[#This Row],[AnnéeMois]]</f>
        <v>143511068202301</v>
      </c>
      <c r="I2204" t="str">
        <f>Commandes[[#This Row],[AnnéeMois]]&amp;Commandes[[#This Row],[Famille de Produit]]</f>
        <v>202301MIX LEGUMES</v>
      </c>
      <c r="J2204">
        <v>202301</v>
      </c>
    </row>
    <row r="2205" spans="1:10" ht="12" customHeight="1" x14ac:dyDescent="0.25">
      <c r="A2205" s="6">
        <v>44927</v>
      </c>
      <c r="B2205" s="7">
        <v>143511068</v>
      </c>
      <c r="C2205" s="3">
        <v>5540246192831</v>
      </c>
      <c r="D2205" s="6">
        <v>44943</v>
      </c>
      <c r="E2205" s="8">
        <v>1300</v>
      </c>
      <c r="F2205" s="30" t="str">
        <f>VLOOKUP(Commandes[[#This Row],[Article Commande]],'Catégorie des articles'!A:D,4,0)</f>
        <v>MIX LEGUMES</v>
      </c>
      <c r="G2205">
        <v>202301</v>
      </c>
      <c r="H2205" s="37" t="str">
        <f>Commandes[[#This Row],[Num CDE]]&amp;Commandes[[#This Row],[AnnéeMois]]</f>
        <v>143511068202301</v>
      </c>
      <c r="I2205" t="str">
        <f>Commandes[[#This Row],[AnnéeMois]]&amp;Commandes[[#This Row],[Famille de Produit]]</f>
        <v>202301MIX LEGUMES</v>
      </c>
      <c r="J2205">
        <v>202301</v>
      </c>
    </row>
    <row r="2206" spans="1:10" ht="12" customHeight="1" x14ac:dyDescent="0.25">
      <c r="A2206" s="6">
        <v>44927</v>
      </c>
      <c r="B2206" s="7">
        <v>143511070</v>
      </c>
      <c r="C2206" s="3">
        <v>5540246193316</v>
      </c>
      <c r="D2206" s="6">
        <v>44950</v>
      </c>
      <c r="E2206" s="8">
        <v>669</v>
      </c>
      <c r="F2206" s="30" t="str">
        <f>VLOOKUP(Commandes[[#This Row],[Article Commande]],'Catégorie des articles'!A:D,4,0)</f>
        <v>BOULANGERIE</v>
      </c>
      <c r="G2206">
        <v>202301</v>
      </c>
      <c r="H2206" s="37" t="str">
        <f>Commandes[[#This Row],[Num CDE]]&amp;Commandes[[#This Row],[AnnéeMois]]</f>
        <v>143511070202301</v>
      </c>
      <c r="I2206" t="str">
        <f>Commandes[[#This Row],[AnnéeMois]]&amp;Commandes[[#This Row],[Famille de Produit]]</f>
        <v>202301BOULANGERIE</v>
      </c>
      <c r="J2206">
        <v>202301</v>
      </c>
    </row>
    <row r="2207" spans="1:10" ht="12" customHeight="1" x14ac:dyDescent="0.25">
      <c r="A2207" s="9">
        <v>44928</v>
      </c>
      <c r="B2207" s="10">
        <v>143511082</v>
      </c>
      <c r="C2207" s="3">
        <v>5540246172669</v>
      </c>
      <c r="D2207" s="9">
        <v>44930</v>
      </c>
      <c r="E2207" s="11">
        <v>279</v>
      </c>
      <c r="F2207" s="30" t="str">
        <f>VLOOKUP(Commandes[[#This Row],[Article Commande]],'Catégorie des articles'!A:D,4,0)</f>
        <v>CREMERIE</v>
      </c>
      <c r="G2207">
        <v>202301</v>
      </c>
      <c r="H2207" s="37" t="str">
        <f>Commandes[[#This Row],[Num CDE]]&amp;Commandes[[#This Row],[AnnéeMois]]</f>
        <v>143511082202301</v>
      </c>
      <c r="I2207" t="str">
        <f>Commandes[[#This Row],[AnnéeMois]]&amp;Commandes[[#This Row],[Famille de Produit]]</f>
        <v>202301CREMERIE</v>
      </c>
      <c r="J2207">
        <v>202301</v>
      </c>
    </row>
    <row r="2208" spans="1:10" ht="12" customHeight="1" x14ac:dyDescent="0.25">
      <c r="A2208" s="9">
        <v>44928</v>
      </c>
      <c r="B2208" s="10">
        <v>143511082</v>
      </c>
      <c r="C2208" s="3">
        <v>5540246174174</v>
      </c>
      <c r="D2208" s="9">
        <v>44930</v>
      </c>
      <c r="E2208" s="11">
        <v>464</v>
      </c>
      <c r="F2208" s="30" t="str">
        <f>VLOOKUP(Commandes[[#This Row],[Article Commande]],'Catégorie des articles'!A:D,4,0)</f>
        <v>CREMERIE</v>
      </c>
      <c r="G2208">
        <v>202301</v>
      </c>
      <c r="H2208" s="37" t="str">
        <f>Commandes[[#This Row],[Num CDE]]&amp;Commandes[[#This Row],[AnnéeMois]]</f>
        <v>143511082202301</v>
      </c>
      <c r="I2208" t="str">
        <f>Commandes[[#This Row],[AnnéeMois]]&amp;Commandes[[#This Row],[Famille de Produit]]</f>
        <v>202301CREMERIE</v>
      </c>
      <c r="J2208">
        <v>202301</v>
      </c>
    </row>
    <row r="2209" spans="1:10" ht="12" customHeight="1" x14ac:dyDescent="0.25">
      <c r="A2209" s="6">
        <v>44928</v>
      </c>
      <c r="B2209" s="7">
        <v>143511082</v>
      </c>
      <c r="C2209" s="3">
        <v>5540246176699</v>
      </c>
      <c r="D2209" s="6">
        <v>44930</v>
      </c>
      <c r="E2209" s="8">
        <v>8352</v>
      </c>
      <c r="F2209" s="30" t="str">
        <f>VLOOKUP(Commandes[[#This Row],[Article Commande]],'Catégorie des articles'!A:D,4,0)</f>
        <v>CREMERIE</v>
      </c>
      <c r="G2209">
        <v>202301</v>
      </c>
      <c r="H2209" s="37" t="str">
        <f>Commandes[[#This Row],[Num CDE]]&amp;Commandes[[#This Row],[AnnéeMois]]</f>
        <v>143511082202301</v>
      </c>
      <c r="I2209" t="str">
        <f>Commandes[[#This Row],[AnnéeMois]]&amp;Commandes[[#This Row],[Famille de Produit]]</f>
        <v>202301CREMERIE</v>
      </c>
      <c r="J2209">
        <v>202301</v>
      </c>
    </row>
    <row r="2210" spans="1:10" ht="12" customHeight="1" x14ac:dyDescent="0.25">
      <c r="A2210" s="6">
        <v>44928</v>
      </c>
      <c r="B2210" s="7">
        <v>143511082</v>
      </c>
      <c r="C2210" s="3">
        <v>5540246192102</v>
      </c>
      <c r="D2210" s="6">
        <v>44930</v>
      </c>
      <c r="E2210" s="8">
        <v>2005</v>
      </c>
      <c r="F2210" s="30" t="str">
        <f>VLOOKUP(Commandes[[#This Row],[Article Commande]],'Catégorie des articles'!A:D,4,0)</f>
        <v>CREMERIE</v>
      </c>
      <c r="G2210">
        <v>202301</v>
      </c>
      <c r="H2210" s="37" t="str">
        <f>Commandes[[#This Row],[Num CDE]]&amp;Commandes[[#This Row],[AnnéeMois]]</f>
        <v>143511082202301</v>
      </c>
      <c r="I2210" t="str">
        <f>Commandes[[#This Row],[AnnéeMois]]&amp;Commandes[[#This Row],[Famille de Produit]]</f>
        <v>202301CREMERIE</v>
      </c>
      <c r="J2210">
        <v>202301</v>
      </c>
    </row>
    <row r="2211" spans="1:10" ht="12" customHeight="1" x14ac:dyDescent="0.25">
      <c r="A2211" s="6">
        <v>44928</v>
      </c>
      <c r="B2211" s="7">
        <v>143511083</v>
      </c>
      <c r="C2211" s="3">
        <v>5540246176295</v>
      </c>
      <c r="D2211" s="6">
        <v>44930</v>
      </c>
      <c r="E2211" s="8">
        <v>7424</v>
      </c>
      <c r="F2211" s="30" t="str">
        <f>VLOOKUP(Commandes[[#This Row],[Article Commande]],'Catégorie des articles'!A:D,4,0)</f>
        <v>CREMERIE</v>
      </c>
      <c r="G2211">
        <v>202301</v>
      </c>
      <c r="H2211" s="37" t="str">
        <f>Commandes[[#This Row],[Num CDE]]&amp;Commandes[[#This Row],[AnnéeMois]]</f>
        <v>143511083202301</v>
      </c>
      <c r="I2211" t="str">
        <f>Commandes[[#This Row],[AnnéeMois]]&amp;Commandes[[#This Row],[Famille de Produit]]</f>
        <v>202301CREMERIE</v>
      </c>
      <c r="J2211">
        <v>202301</v>
      </c>
    </row>
    <row r="2212" spans="1:10" ht="12" customHeight="1" x14ac:dyDescent="0.25">
      <c r="A2212" s="9">
        <v>44928</v>
      </c>
      <c r="B2212" s="10">
        <v>143511083</v>
      </c>
      <c r="C2212" s="3">
        <v>5540246187987</v>
      </c>
      <c r="D2212" s="9">
        <v>44930</v>
      </c>
      <c r="E2212" s="11">
        <v>2228</v>
      </c>
      <c r="F2212" s="30" t="str">
        <f>VLOOKUP(Commandes[[#This Row],[Article Commande]],'Catégorie des articles'!A:D,4,0)</f>
        <v>CREMERIE</v>
      </c>
      <c r="G2212">
        <v>202301</v>
      </c>
      <c r="H2212" s="37" t="str">
        <f>Commandes[[#This Row],[Num CDE]]&amp;Commandes[[#This Row],[AnnéeMois]]</f>
        <v>143511083202301</v>
      </c>
      <c r="I2212" t="str">
        <f>Commandes[[#This Row],[AnnéeMois]]&amp;Commandes[[#This Row],[Famille de Produit]]</f>
        <v>202301CREMERIE</v>
      </c>
      <c r="J2212">
        <v>202301</v>
      </c>
    </row>
    <row r="2213" spans="1:10" ht="12" customHeight="1" x14ac:dyDescent="0.25">
      <c r="A2213" s="9">
        <v>44928</v>
      </c>
      <c r="B2213" s="10">
        <v>143511097</v>
      </c>
      <c r="C2213" s="3">
        <v>5540246183130</v>
      </c>
      <c r="D2213" s="9">
        <v>44951</v>
      </c>
      <c r="E2213" s="11">
        <v>1692</v>
      </c>
      <c r="F2213" s="30" t="str">
        <f>VLOOKUP(Commandes[[#This Row],[Article Commande]],'Catégorie des articles'!A:D,4,0)</f>
        <v>MIX LEGUMES</v>
      </c>
      <c r="G2213">
        <v>202301</v>
      </c>
      <c r="H2213" s="37" t="str">
        <f>Commandes[[#This Row],[Num CDE]]&amp;Commandes[[#This Row],[AnnéeMois]]</f>
        <v>143511097202301</v>
      </c>
      <c r="I2213" t="str">
        <f>Commandes[[#This Row],[AnnéeMois]]&amp;Commandes[[#This Row],[Famille de Produit]]</f>
        <v>202301MIX LEGUMES</v>
      </c>
      <c r="J2213">
        <v>202301</v>
      </c>
    </row>
    <row r="2214" spans="1:10" ht="12" customHeight="1" x14ac:dyDescent="0.25">
      <c r="A2214" s="6">
        <v>44928</v>
      </c>
      <c r="B2214" s="7">
        <v>143511097</v>
      </c>
      <c r="C2214" s="3">
        <v>5540246183537</v>
      </c>
      <c r="D2214" s="6">
        <v>44951</v>
      </c>
      <c r="E2214" s="8">
        <v>961</v>
      </c>
      <c r="F2214" s="30" t="str">
        <f>VLOOKUP(Commandes[[#This Row],[Article Commande]],'Catégorie des articles'!A:D,4,0)</f>
        <v>MIX LEGUMES</v>
      </c>
      <c r="G2214">
        <v>202301</v>
      </c>
      <c r="H2214" s="37" t="str">
        <f>Commandes[[#This Row],[Num CDE]]&amp;Commandes[[#This Row],[AnnéeMois]]</f>
        <v>143511097202301</v>
      </c>
      <c r="I2214" t="str">
        <f>Commandes[[#This Row],[AnnéeMois]]&amp;Commandes[[#This Row],[Famille de Produit]]</f>
        <v>202301MIX LEGUMES</v>
      </c>
      <c r="J2214">
        <v>202301</v>
      </c>
    </row>
    <row r="2215" spans="1:10" ht="12" customHeight="1" x14ac:dyDescent="0.25">
      <c r="A2215" s="9">
        <v>44928</v>
      </c>
      <c r="B2215" s="10">
        <v>143511097</v>
      </c>
      <c r="C2215" s="3">
        <v>5540246183538</v>
      </c>
      <c r="D2215" s="9">
        <v>44951</v>
      </c>
      <c r="E2215" s="11">
        <v>919</v>
      </c>
      <c r="F2215" s="30" t="str">
        <f>VLOOKUP(Commandes[[#This Row],[Article Commande]],'Catégorie des articles'!A:D,4,0)</f>
        <v>MIX LEGUMES</v>
      </c>
      <c r="G2215">
        <v>202301</v>
      </c>
      <c r="H2215" s="37" t="str">
        <f>Commandes[[#This Row],[Num CDE]]&amp;Commandes[[#This Row],[AnnéeMois]]</f>
        <v>143511097202301</v>
      </c>
      <c r="I2215" t="str">
        <f>Commandes[[#This Row],[AnnéeMois]]&amp;Commandes[[#This Row],[Famille de Produit]]</f>
        <v>202301MIX LEGUMES</v>
      </c>
      <c r="J2215">
        <v>202301</v>
      </c>
    </row>
    <row r="2216" spans="1:10" ht="12" customHeight="1" x14ac:dyDescent="0.25">
      <c r="A2216" s="6">
        <v>44928</v>
      </c>
      <c r="B2216" s="7">
        <v>143511097</v>
      </c>
      <c r="C2216" s="3">
        <v>5540246183541</v>
      </c>
      <c r="D2216" s="6">
        <v>44951</v>
      </c>
      <c r="E2216" s="8">
        <v>1044</v>
      </c>
      <c r="F2216" s="30" t="str">
        <f>VLOOKUP(Commandes[[#This Row],[Article Commande]],'Catégorie des articles'!A:D,4,0)</f>
        <v>MIX LEGUMES</v>
      </c>
      <c r="G2216">
        <v>202301</v>
      </c>
      <c r="H2216" s="37" t="str">
        <f>Commandes[[#This Row],[Num CDE]]&amp;Commandes[[#This Row],[AnnéeMois]]</f>
        <v>143511097202301</v>
      </c>
      <c r="I2216" t="str">
        <f>Commandes[[#This Row],[AnnéeMois]]&amp;Commandes[[#This Row],[Famille de Produit]]</f>
        <v>202301MIX LEGUMES</v>
      </c>
      <c r="J2216">
        <v>202301</v>
      </c>
    </row>
    <row r="2217" spans="1:10" ht="12" customHeight="1" x14ac:dyDescent="0.25">
      <c r="A2217" s="9">
        <v>44928</v>
      </c>
      <c r="B2217" s="10">
        <v>143511097</v>
      </c>
      <c r="C2217" s="3">
        <v>5540246183552</v>
      </c>
      <c r="D2217" s="9">
        <v>44951</v>
      </c>
      <c r="E2217" s="11">
        <v>2172</v>
      </c>
      <c r="F2217" s="30" t="str">
        <f>VLOOKUP(Commandes[[#This Row],[Article Commande]],'Catégorie des articles'!A:D,4,0)</f>
        <v>MIX LEGUMES</v>
      </c>
      <c r="G2217">
        <v>202301</v>
      </c>
      <c r="H2217" s="37" t="str">
        <f>Commandes[[#This Row],[Num CDE]]&amp;Commandes[[#This Row],[AnnéeMois]]</f>
        <v>143511097202301</v>
      </c>
      <c r="I2217" t="str">
        <f>Commandes[[#This Row],[AnnéeMois]]&amp;Commandes[[#This Row],[Famille de Produit]]</f>
        <v>202301MIX LEGUMES</v>
      </c>
      <c r="J2217">
        <v>202301</v>
      </c>
    </row>
    <row r="2218" spans="1:10" ht="12" customHeight="1" x14ac:dyDescent="0.25">
      <c r="A2218" s="9">
        <v>44928</v>
      </c>
      <c r="B2218" s="10">
        <v>143511097</v>
      </c>
      <c r="C2218" s="3">
        <v>5540246192571</v>
      </c>
      <c r="D2218" s="9">
        <v>44951</v>
      </c>
      <c r="E2218" s="11">
        <v>669</v>
      </c>
      <c r="F2218" s="30" t="str">
        <f>VLOOKUP(Commandes[[#This Row],[Article Commande]],'Catégorie des articles'!A:D,4,0)</f>
        <v>MIX LEGUMES</v>
      </c>
      <c r="G2218">
        <v>202301</v>
      </c>
      <c r="H2218" s="37" t="str">
        <f>Commandes[[#This Row],[Num CDE]]&amp;Commandes[[#This Row],[AnnéeMois]]</f>
        <v>143511097202301</v>
      </c>
      <c r="I2218" t="str">
        <f>Commandes[[#This Row],[AnnéeMois]]&amp;Commandes[[#This Row],[Famille de Produit]]</f>
        <v>202301MIX LEGUMES</v>
      </c>
      <c r="J2218">
        <v>202301</v>
      </c>
    </row>
    <row r="2219" spans="1:10" ht="12" customHeight="1" x14ac:dyDescent="0.25">
      <c r="A2219" s="9">
        <v>44928</v>
      </c>
      <c r="B2219" s="10">
        <v>143511101</v>
      </c>
      <c r="C2219" s="3">
        <v>5540246180522</v>
      </c>
      <c r="D2219" s="9">
        <v>44952</v>
      </c>
      <c r="E2219" s="11">
        <v>1782</v>
      </c>
      <c r="F2219" s="30" t="str">
        <f>VLOOKUP(Commandes[[#This Row],[Article Commande]],'Catégorie des articles'!A:D,4,0)</f>
        <v>BOULANGERIE</v>
      </c>
      <c r="G2219">
        <v>202301</v>
      </c>
      <c r="H2219" s="37" t="str">
        <f>Commandes[[#This Row],[Num CDE]]&amp;Commandes[[#This Row],[AnnéeMois]]</f>
        <v>143511101202301</v>
      </c>
      <c r="I2219" t="str">
        <f>Commandes[[#This Row],[AnnéeMois]]&amp;Commandes[[#This Row],[Famille de Produit]]</f>
        <v>202301BOULANGERIE</v>
      </c>
      <c r="J2219">
        <v>202301</v>
      </c>
    </row>
    <row r="2220" spans="1:10" ht="12" customHeight="1" x14ac:dyDescent="0.25">
      <c r="A2220" s="6">
        <v>44928</v>
      </c>
      <c r="B2220" s="7">
        <v>143511101</v>
      </c>
      <c r="C2220" s="3">
        <v>5540246193409</v>
      </c>
      <c r="D2220" s="6">
        <v>44952</v>
      </c>
      <c r="E2220" s="8">
        <v>65</v>
      </c>
      <c r="F2220" s="30" t="str">
        <f>VLOOKUP(Commandes[[#This Row],[Article Commande]],'Catégorie des articles'!A:D,4,0)</f>
        <v>BOULANGERIE</v>
      </c>
      <c r="G2220">
        <v>202301</v>
      </c>
      <c r="H2220" s="37" t="str">
        <f>Commandes[[#This Row],[Num CDE]]&amp;Commandes[[#This Row],[AnnéeMois]]</f>
        <v>143511101202301</v>
      </c>
      <c r="I2220" t="str">
        <f>Commandes[[#This Row],[AnnéeMois]]&amp;Commandes[[#This Row],[Famille de Produit]]</f>
        <v>202301BOULANGERIE</v>
      </c>
      <c r="J2220">
        <v>202301</v>
      </c>
    </row>
    <row r="2221" spans="1:10" ht="12" customHeight="1" x14ac:dyDescent="0.25">
      <c r="A2221" s="9">
        <v>44928</v>
      </c>
      <c r="B2221" s="10">
        <v>143511102</v>
      </c>
      <c r="C2221" s="3">
        <v>5540246191596</v>
      </c>
      <c r="D2221" s="9">
        <v>44949</v>
      </c>
      <c r="E2221" s="11">
        <v>372</v>
      </c>
      <c r="F2221" s="30" t="str">
        <f>VLOOKUP(Commandes[[#This Row],[Article Commande]],'Catégorie des articles'!A:D,4,0)</f>
        <v>BOULANGERIE</v>
      </c>
      <c r="G2221">
        <v>202301</v>
      </c>
      <c r="H2221" s="37" t="str">
        <f>Commandes[[#This Row],[Num CDE]]&amp;Commandes[[#This Row],[AnnéeMois]]</f>
        <v>143511102202301</v>
      </c>
      <c r="I2221" t="str">
        <f>Commandes[[#This Row],[AnnéeMois]]&amp;Commandes[[#This Row],[Famille de Produit]]</f>
        <v>202301BOULANGERIE</v>
      </c>
      <c r="J2221">
        <v>202301</v>
      </c>
    </row>
    <row r="2222" spans="1:10" ht="12" customHeight="1" x14ac:dyDescent="0.25">
      <c r="A2222" s="6">
        <v>44928</v>
      </c>
      <c r="B2222" s="7">
        <v>143511102</v>
      </c>
      <c r="C2222" s="3">
        <v>5540246196466</v>
      </c>
      <c r="D2222" s="6">
        <v>44949</v>
      </c>
      <c r="E2222" s="8">
        <v>1188</v>
      </c>
      <c r="F2222" s="30" t="str">
        <f>VLOOKUP(Commandes[[#This Row],[Article Commande]],'Catégorie des articles'!A:D,4,0)</f>
        <v>BOULANGERIE</v>
      </c>
      <c r="G2222">
        <v>202301</v>
      </c>
      <c r="H2222" s="37" t="str">
        <f>Commandes[[#This Row],[Num CDE]]&amp;Commandes[[#This Row],[AnnéeMois]]</f>
        <v>143511102202301</v>
      </c>
      <c r="I2222" t="str">
        <f>Commandes[[#This Row],[AnnéeMois]]&amp;Commandes[[#This Row],[Famille de Produit]]</f>
        <v>202301BOULANGERIE</v>
      </c>
      <c r="J2222">
        <v>202301</v>
      </c>
    </row>
    <row r="2223" spans="1:10" ht="12" customHeight="1" x14ac:dyDescent="0.25">
      <c r="A2223" s="6">
        <v>44929</v>
      </c>
      <c r="B2223" s="7">
        <v>143511120</v>
      </c>
      <c r="C2223" s="3">
        <v>5540246172978</v>
      </c>
      <c r="D2223" s="6">
        <v>44931</v>
      </c>
      <c r="E2223" s="8">
        <v>2506</v>
      </c>
      <c r="F2223" s="30" t="str">
        <f>VLOOKUP(Commandes[[#This Row],[Article Commande]],'Catégorie des articles'!A:D,4,0)</f>
        <v>CREMERIE</v>
      </c>
      <c r="G2223">
        <v>202301</v>
      </c>
      <c r="H2223" s="37" t="str">
        <f>Commandes[[#This Row],[Num CDE]]&amp;Commandes[[#This Row],[AnnéeMois]]</f>
        <v>143511120202301</v>
      </c>
      <c r="I2223" t="str">
        <f>Commandes[[#This Row],[AnnéeMois]]&amp;Commandes[[#This Row],[Famille de Produit]]</f>
        <v>202301CREMERIE</v>
      </c>
      <c r="J2223">
        <v>202301</v>
      </c>
    </row>
    <row r="2224" spans="1:10" ht="12" customHeight="1" x14ac:dyDescent="0.25">
      <c r="A2224" s="6">
        <v>44929</v>
      </c>
      <c r="B2224" s="7">
        <v>143511120</v>
      </c>
      <c r="C2224" s="3">
        <v>5540246174174</v>
      </c>
      <c r="D2224" s="6">
        <v>44931</v>
      </c>
      <c r="E2224" s="8">
        <v>348</v>
      </c>
      <c r="F2224" s="30" t="str">
        <f>VLOOKUP(Commandes[[#This Row],[Article Commande]],'Catégorie des articles'!A:D,4,0)</f>
        <v>CREMERIE</v>
      </c>
      <c r="G2224">
        <v>202301</v>
      </c>
      <c r="H2224" s="37" t="str">
        <f>Commandes[[#This Row],[Num CDE]]&amp;Commandes[[#This Row],[AnnéeMois]]</f>
        <v>143511120202301</v>
      </c>
      <c r="I2224" t="str">
        <f>Commandes[[#This Row],[AnnéeMois]]&amp;Commandes[[#This Row],[Famille de Produit]]</f>
        <v>202301CREMERIE</v>
      </c>
      <c r="J2224">
        <v>202301</v>
      </c>
    </row>
    <row r="2225" spans="1:10" ht="12" customHeight="1" x14ac:dyDescent="0.25">
      <c r="A2225" s="6">
        <v>44929</v>
      </c>
      <c r="B2225" s="7">
        <v>143511120</v>
      </c>
      <c r="C2225" s="3">
        <v>5540246176699</v>
      </c>
      <c r="D2225" s="6">
        <v>44931</v>
      </c>
      <c r="E2225" s="8">
        <v>4176</v>
      </c>
      <c r="F2225" s="30" t="str">
        <f>VLOOKUP(Commandes[[#This Row],[Article Commande]],'Catégorie des articles'!A:D,4,0)</f>
        <v>CREMERIE</v>
      </c>
      <c r="G2225">
        <v>202301</v>
      </c>
      <c r="H2225" s="37" t="str">
        <f>Commandes[[#This Row],[Num CDE]]&amp;Commandes[[#This Row],[AnnéeMois]]</f>
        <v>143511120202301</v>
      </c>
      <c r="I2225" t="str">
        <f>Commandes[[#This Row],[AnnéeMois]]&amp;Commandes[[#This Row],[Famille de Produit]]</f>
        <v>202301CREMERIE</v>
      </c>
      <c r="J2225">
        <v>202301</v>
      </c>
    </row>
    <row r="2226" spans="1:10" ht="12" customHeight="1" x14ac:dyDescent="0.25">
      <c r="A2226" s="9">
        <v>44929</v>
      </c>
      <c r="B2226" s="10">
        <v>143511120</v>
      </c>
      <c r="C2226" s="3">
        <v>5540246188175</v>
      </c>
      <c r="D2226" s="9">
        <v>44931</v>
      </c>
      <c r="E2226" s="11">
        <v>696</v>
      </c>
      <c r="F2226" s="30" t="str">
        <f>VLOOKUP(Commandes[[#This Row],[Article Commande]],'Catégorie des articles'!A:D,4,0)</f>
        <v>CREMERIE</v>
      </c>
      <c r="G2226">
        <v>202301</v>
      </c>
      <c r="H2226" s="37" t="str">
        <f>Commandes[[#This Row],[Num CDE]]&amp;Commandes[[#This Row],[AnnéeMois]]</f>
        <v>143511120202301</v>
      </c>
      <c r="I2226" t="str">
        <f>Commandes[[#This Row],[AnnéeMois]]&amp;Commandes[[#This Row],[Famille de Produit]]</f>
        <v>202301CREMERIE</v>
      </c>
      <c r="J2226">
        <v>202301</v>
      </c>
    </row>
    <row r="2227" spans="1:10" ht="12" customHeight="1" x14ac:dyDescent="0.25">
      <c r="A2227" s="6">
        <v>44929</v>
      </c>
      <c r="B2227" s="7">
        <v>143511121</v>
      </c>
      <c r="C2227" s="3">
        <v>5540246176294</v>
      </c>
      <c r="D2227" s="6">
        <v>44931</v>
      </c>
      <c r="E2227" s="8">
        <v>743</v>
      </c>
      <c r="F2227" s="30" t="str">
        <f>VLOOKUP(Commandes[[#This Row],[Article Commande]],'Catégorie des articles'!A:D,4,0)</f>
        <v>CREMERIE</v>
      </c>
      <c r="G2227">
        <v>202301</v>
      </c>
      <c r="H2227" s="37" t="str">
        <f>Commandes[[#This Row],[Num CDE]]&amp;Commandes[[#This Row],[AnnéeMois]]</f>
        <v>143511121202301</v>
      </c>
      <c r="I2227" t="str">
        <f>Commandes[[#This Row],[AnnéeMois]]&amp;Commandes[[#This Row],[Famille de Produit]]</f>
        <v>202301CREMERIE</v>
      </c>
      <c r="J2227">
        <v>202301</v>
      </c>
    </row>
    <row r="2228" spans="1:10" ht="12" customHeight="1" x14ac:dyDescent="0.25">
      <c r="A2228" s="9">
        <v>44929</v>
      </c>
      <c r="B2228" s="10">
        <v>143511121</v>
      </c>
      <c r="C2228" s="3">
        <v>5540246176295</v>
      </c>
      <c r="D2228" s="9">
        <v>44931</v>
      </c>
      <c r="E2228" s="11">
        <v>4455</v>
      </c>
      <c r="F2228" s="30" t="str">
        <f>VLOOKUP(Commandes[[#This Row],[Article Commande]],'Catégorie des articles'!A:D,4,0)</f>
        <v>CREMERIE</v>
      </c>
      <c r="G2228">
        <v>202301</v>
      </c>
      <c r="H2228" s="37" t="str">
        <f>Commandes[[#This Row],[Num CDE]]&amp;Commandes[[#This Row],[AnnéeMois]]</f>
        <v>143511121202301</v>
      </c>
      <c r="I2228" t="str">
        <f>Commandes[[#This Row],[AnnéeMois]]&amp;Commandes[[#This Row],[Famille de Produit]]</f>
        <v>202301CREMERIE</v>
      </c>
      <c r="J2228">
        <v>202301</v>
      </c>
    </row>
    <row r="2229" spans="1:10" ht="12" customHeight="1" x14ac:dyDescent="0.25">
      <c r="A2229" s="9">
        <v>44929</v>
      </c>
      <c r="B2229" s="10">
        <v>143511121</v>
      </c>
      <c r="C2229" s="3">
        <v>5540246188200</v>
      </c>
      <c r="D2229" s="9">
        <v>44931</v>
      </c>
      <c r="E2229" s="11">
        <v>1485</v>
      </c>
      <c r="F2229" s="30" t="str">
        <f>VLOOKUP(Commandes[[#This Row],[Article Commande]],'Catégorie des articles'!A:D,4,0)</f>
        <v>CREMERIE</v>
      </c>
      <c r="G2229">
        <v>202301</v>
      </c>
      <c r="H2229" s="37" t="str">
        <f>Commandes[[#This Row],[Num CDE]]&amp;Commandes[[#This Row],[AnnéeMois]]</f>
        <v>143511121202301</v>
      </c>
      <c r="I2229" t="str">
        <f>Commandes[[#This Row],[AnnéeMois]]&amp;Commandes[[#This Row],[Famille de Produit]]</f>
        <v>202301CREMERIE</v>
      </c>
      <c r="J2229">
        <v>202301</v>
      </c>
    </row>
    <row r="2230" spans="1:10" ht="12" customHeight="1" x14ac:dyDescent="0.25">
      <c r="A2230" s="9">
        <v>44929</v>
      </c>
      <c r="B2230" s="10">
        <v>143511127</v>
      </c>
      <c r="C2230" s="3">
        <v>5540246191598</v>
      </c>
      <c r="D2230" s="9">
        <v>44935</v>
      </c>
      <c r="E2230" s="11">
        <v>1601</v>
      </c>
      <c r="F2230" s="30" t="str">
        <f>VLOOKUP(Commandes[[#This Row],[Article Commande]],'Catégorie des articles'!A:D,4,0)</f>
        <v>CREMERIE</v>
      </c>
      <c r="G2230">
        <v>202301</v>
      </c>
      <c r="H2230" s="37" t="str">
        <f>Commandes[[#This Row],[Num CDE]]&amp;Commandes[[#This Row],[AnnéeMois]]</f>
        <v>143511127202301</v>
      </c>
      <c r="I2230" t="str">
        <f>Commandes[[#This Row],[AnnéeMois]]&amp;Commandes[[#This Row],[Famille de Produit]]</f>
        <v>202301CREMERIE</v>
      </c>
      <c r="J2230">
        <v>202301</v>
      </c>
    </row>
    <row r="2231" spans="1:10" ht="12" customHeight="1" x14ac:dyDescent="0.25">
      <c r="A2231" s="9">
        <v>44929</v>
      </c>
      <c r="B2231" s="10">
        <v>143511129</v>
      </c>
      <c r="C2231" s="3">
        <v>5540246195242</v>
      </c>
      <c r="D2231" s="9">
        <v>44948</v>
      </c>
      <c r="E2231" s="11">
        <v>743</v>
      </c>
      <c r="F2231" s="30" t="str">
        <f>VLOOKUP(Commandes[[#This Row],[Article Commande]],'Catégorie des articles'!A:D,4,0)</f>
        <v>MIX LEGUMES</v>
      </c>
      <c r="G2231">
        <v>202301</v>
      </c>
      <c r="H2231" s="37" t="str">
        <f>Commandes[[#This Row],[Num CDE]]&amp;Commandes[[#This Row],[AnnéeMois]]</f>
        <v>143511129202301</v>
      </c>
      <c r="I2231" t="str">
        <f>Commandes[[#This Row],[AnnéeMois]]&amp;Commandes[[#This Row],[Famille de Produit]]</f>
        <v>202301MIX LEGUMES</v>
      </c>
      <c r="J2231">
        <v>202301</v>
      </c>
    </row>
    <row r="2232" spans="1:10" ht="12" customHeight="1" x14ac:dyDescent="0.25">
      <c r="A2232" s="9">
        <v>44930</v>
      </c>
      <c r="B2232" s="10">
        <v>143511148</v>
      </c>
      <c r="C2232" s="3">
        <v>5540246174174</v>
      </c>
      <c r="D2232" s="9">
        <v>44934</v>
      </c>
      <c r="E2232" s="11">
        <v>232</v>
      </c>
      <c r="F2232" s="30" t="str">
        <f>VLOOKUP(Commandes[[#This Row],[Article Commande]],'Catégorie des articles'!A:D,4,0)</f>
        <v>CREMERIE</v>
      </c>
      <c r="G2232">
        <v>202301</v>
      </c>
      <c r="H2232" s="37" t="str">
        <f>Commandes[[#This Row],[Num CDE]]&amp;Commandes[[#This Row],[AnnéeMois]]</f>
        <v>143511148202301</v>
      </c>
      <c r="I2232" t="str">
        <f>Commandes[[#This Row],[AnnéeMois]]&amp;Commandes[[#This Row],[Famille de Produit]]</f>
        <v>202301CREMERIE</v>
      </c>
      <c r="J2232">
        <v>202301</v>
      </c>
    </row>
    <row r="2233" spans="1:10" ht="12" customHeight="1" x14ac:dyDescent="0.25">
      <c r="A2233" s="6">
        <v>44930</v>
      </c>
      <c r="B2233" s="7">
        <v>143511148</v>
      </c>
      <c r="C2233" s="3">
        <v>5540246176699</v>
      </c>
      <c r="D2233" s="6">
        <v>44934</v>
      </c>
      <c r="E2233" s="8">
        <v>8352</v>
      </c>
      <c r="F2233" s="30" t="str">
        <f>VLOOKUP(Commandes[[#This Row],[Article Commande]],'Catégorie des articles'!A:D,4,0)</f>
        <v>CREMERIE</v>
      </c>
      <c r="G2233">
        <v>202301</v>
      </c>
      <c r="H2233" s="37" t="str">
        <f>Commandes[[#This Row],[Num CDE]]&amp;Commandes[[#This Row],[AnnéeMois]]</f>
        <v>143511148202301</v>
      </c>
      <c r="I2233" t="str">
        <f>Commandes[[#This Row],[AnnéeMois]]&amp;Commandes[[#This Row],[Famille de Produit]]</f>
        <v>202301CREMERIE</v>
      </c>
      <c r="J2233">
        <v>202301</v>
      </c>
    </row>
    <row r="2234" spans="1:10" ht="12" customHeight="1" x14ac:dyDescent="0.25">
      <c r="A2234" s="9">
        <v>44930</v>
      </c>
      <c r="B2234" s="10">
        <v>143511149</v>
      </c>
      <c r="C2234" s="3">
        <v>5540246176294</v>
      </c>
      <c r="D2234" s="9">
        <v>44934</v>
      </c>
      <c r="E2234" s="11">
        <v>1485</v>
      </c>
      <c r="F2234" s="30" t="str">
        <f>VLOOKUP(Commandes[[#This Row],[Article Commande]],'Catégorie des articles'!A:D,4,0)</f>
        <v>CREMERIE</v>
      </c>
      <c r="G2234">
        <v>202301</v>
      </c>
      <c r="H2234" s="37" t="str">
        <f>Commandes[[#This Row],[Num CDE]]&amp;Commandes[[#This Row],[AnnéeMois]]</f>
        <v>143511149202301</v>
      </c>
      <c r="I2234" t="str">
        <f>Commandes[[#This Row],[AnnéeMois]]&amp;Commandes[[#This Row],[Famille de Produit]]</f>
        <v>202301CREMERIE</v>
      </c>
      <c r="J2234">
        <v>202301</v>
      </c>
    </row>
    <row r="2235" spans="1:10" ht="12" customHeight="1" x14ac:dyDescent="0.25">
      <c r="A2235" s="6">
        <v>44930</v>
      </c>
      <c r="B2235" s="7">
        <v>143511149</v>
      </c>
      <c r="C2235" s="3">
        <v>5540246187987</v>
      </c>
      <c r="D2235" s="6">
        <v>44934</v>
      </c>
      <c r="E2235" s="8">
        <v>2784</v>
      </c>
      <c r="F2235" s="30" t="str">
        <f>VLOOKUP(Commandes[[#This Row],[Article Commande]],'Catégorie des articles'!A:D,4,0)</f>
        <v>CREMERIE</v>
      </c>
      <c r="G2235">
        <v>202301</v>
      </c>
      <c r="H2235" s="37" t="str">
        <f>Commandes[[#This Row],[Num CDE]]&amp;Commandes[[#This Row],[AnnéeMois]]</f>
        <v>143511149202301</v>
      </c>
      <c r="I2235" t="str">
        <f>Commandes[[#This Row],[AnnéeMois]]&amp;Commandes[[#This Row],[Famille de Produit]]</f>
        <v>202301CREMERIE</v>
      </c>
      <c r="J2235">
        <v>202301</v>
      </c>
    </row>
    <row r="2236" spans="1:10" ht="12" customHeight="1" x14ac:dyDescent="0.25">
      <c r="A2236" s="9">
        <v>44930</v>
      </c>
      <c r="B2236" s="10">
        <v>143511152</v>
      </c>
      <c r="C2236" s="3">
        <v>5540246175049</v>
      </c>
      <c r="D2236" s="9">
        <v>44938</v>
      </c>
      <c r="E2236" s="11">
        <v>836</v>
      </c>
      <c r="F2236" s="30" t="str">
        <f>VLOOKUP(Commandes[[#This Row],[Article Commande]],'Catégorie des articles'!A:D,4,0)</f>
        <v>CREMERIE</v>
      </c>
      <c r="G2236">
        <v>202301</v>
      </c>
      <c r="H2236" s="37" t="str">
        <f>Commandes[[#This Row],[Num CDE]]&amp;Commandes[[#This Row],[AnnéeMois]]</f>
        <v>143511152202301</v>
      </c>
      <c r="I2236" t="str">
        <f>Commandes[[#This Row],[AnnéeMois]]&amp;Commandes[[#This Row],[Famille de Produit]]</f>
        <v>202301CREMERIE</v>
      </c>
      <c r="J2236">
        <v>202301</v>
      </c>
    </row>
    <row r="2237" spans="1:10" ht="12" customHeight="1" x14ac:dyDescent="0.25">
      <c r="A2237" s="6">
        <v>44930</v>
      </c>
      <c r="B2237" s="7">
        <v>143511168</v>
      </c>
      <c r="C2237" s="3">
        <v>5540246183587</v>
      </c>
      <c r="D2237" s="6">
        <v>44951</v>
      </c>
      <c r="E2237" s="8">
        <v>502</v>
      </c>
      <c r="F2237" s="30" t="str">
        <f>VLOOKUP(Commandes[[#This Row],[Article Commande]],'Catégorie des articles'!A:D,4,0)</f>
        <v>MIX LEGUMES</v>
      </c>
      <c r="G2237">
        <v>202301</v>
      </c>
      <c r="H2237" s="37" t="str">
        <f>Commandes[[#This Row],[Num CDE]]&amp;Commandes[[#This Row],[AnnéeMois]]</f>
        <v>143511168202301</v>
      </c>
      <c r="I2237" t="str">
        <f>Commandes[[#This Row],[AnnéeMois]]&amp;Commandes[[#This Row],[Famille de Produit]]</f>
        <v>202301MIX LEGUMES</v>
      </c>
      <c r="J2237">
        <v>202301</v>
      </c>
    </row>
    <row r="2238" spans="1:10" ht="12" customHeight="1" x14ac:dyDescent="0.25">
      <c r="A2238" s="9">
        <v>44930</v>
      </c>
      <c r="B2238" s="10">
        <v>143511168</v>
      </c>
      <c r="C2238" s="3">
        <v>5540246183589</v>
      </c>
      <c r="D2238" s="9">
        <v>44951</v>
      </c>
      <c r="E2238" s="11">
        <v>1300</v>
      </c>
      <c r="F2238" s="30" t="str">
        <f>VLOOKUP(Commandes[[#This Row],[Article Commande]],'Catégorie des articles'!A:D,4,0)</f>
        <v>MIX LEGUMES</v>
      </c>
      <c r="G2238">
        <v>202301</v>
      </c>
      <c r="H2238" s="37" t="str">
        <f>Commandes[[#This Row],[Num CDE]]&amp;Commandes[[#This Row],[AnnéeMois]]</f>
        <v>143511168202301</v>
      </c>
      <c r="I2238" t="str">
        <f>Commandes[[#This Row],[AnnéeMois]]&amp;Commandes[[#This Row],[Famille de Produit]]</f>
        <v>202301MIX LEGUMES</v>
      </c>
      <c r="J2238">
        <v>202301</v>
      </c>
    </row>
    <row r="2239" spans="1:10" ht="12" customHeight="1" x14ac:dyDescent="0.25">
      <c r="A2239" s="6">
        <v>44930</v>
      </c>
      <c r="B2239" s="7">
        <v>143511168</v>
      </c>
      <c r="C2239" s="3">
        <v>5540246186352</v>
      </c>
      <c r="D2239" s="6">
        <v>44951</v>
      </c>
      <c r="E2239" s="8">
        <v>940</v>
      </c>
      <c r="F2239" s="30" t="str">
        <f>VLOOKUP(Commandes[[#This Row],[Article Commande]],'Catégorie des articles'!A:D,4,0)</f>
        <v>MIX LEGUMES</v>
      </c>
      <c r="G2239">
        <v>202301</v>
      </c>
      <c r="H2239" s="37" t="str">
        <f>Commandes[[#This Row],[Num CDE]]&amp;Commandes[[#This Row],[AnnéeMois]]</f>
        <v>143511168202301</v>
      </c>
      <c r="I2239" t="str">
        <f>Commandes[[#This Row],[AnnéeMois]]&amp;Commandes[[#This Row],[Famille de Produit]]</f>
        <v>202301MIX LEGUMES</v>
      </c>
      <c r="J2239">
        <v>202301</v>
      </c>
    </row>
    <row r="2240" spans="1:10" ht="12" customHeight="1" x14ac:dyDescent="0.25">
      <c r="A2240" s="9">
        <v>44930</v>
      </c>
      <c r="B2240" s="10">
        <v>143511168</v>
      </c>
      <c r="C2240" s="3">
        <v>5540246194790</v>
      </c>
      <c r="D2240" s="9">
        <v>44951</v>
      </c>
      <c r="E2240" s="11">
        <v>1316</v>
      </c>
      <c r="F2240" s="30" t="str">
        <f>VLOOKUP(Commandes[[#This Row],[Article Commande]],'Catégorie des articles'!A:D,4,0)</f>
        <v>MIX LEGUMES</v>
      </c>
      <c r="G2240">
        <v>202301</v>
      </c>
      <c r="H2240" s="37" t="str">
        <f>Commandes[[#This Row],[Num CDE]]&amp;Commandes[[#This Row],[AnnéeMois]]</f>
        <v>143511168202301</v>
      </c>
      <c r="I2240" t="str">
        <f>Commandes[[#This Row],[AnnéeMois]]&amp;Commandes[[#This Row],[Famille de Produit]]</f>
        <v>202301MIX LEGUMES</v>
      </c>
      <c r="J2240">
        <v>202301</v>
      </c>
    </row>
    <row r="2241" spans="1:10" ht="12" customHeight="1" x14ac:dyDescent="0.25">
      <c r="A2241" s="6">
        <v>44930</v>
      </c>
      <c r="B2241" s="7">
        <v>143511173</v>
      </c>
      <c r="C2241" s="3">
        <v>5540246192148</v>
      </c>
      <c r="D2241" s="6">
        <v>44948</v>
      </c>
      <c r="E2241" s="8">
        <v>45936</v>
      </c>
      <c r="F2241" s="30" t="str">
        <f>VLOOKUP(Commandes[[#This Row],[Article Commande]],'Catégorie des articles'!A:D,4,0)</f>
        <v>MIX LEGUMES</v>
      </c>
      <c r="G2241">
        <v>202301</v>
      </c>
      <c r="H2241" s="37" t="str">
        <f>Commandes[[#This Row],[Num CDE]]&amp;Commandes[[#This Row],[AnnéeMois]]</f>
        <v>143511173202301</v>
      </c>
      <c r="I2241" t="str">
        <f>Commandes[[#This Row],[AnnéeMois]]&amp;Commandes[[#This Row],[Famille de Produit]]</f>
        <v>202301MIX LEGUMES</v>
      </c>
      <c r="J2241">
        <v>202301</v>
      </c>
    </row>
    <row r="2242" spans="1:10" ht="12" customHeight="1" x14ac:dyDescent="0.25">
      <c r="A2242" s="9">
        <v>44930</v>
      </c>
      <c r="B2242" s="10">
        <v>143511174</v>
      </c>
      <c r="C2242" s="3">
        <v>5540246192148</v>
      </c>
      <c r="D2242" s="9">
        <v>44952</v>
      </c>
      <c r="E2242" s="11">
        <v>45936</v>
      </c>
      <c r="F2242" s="30" t="str">
        <f>VLOOKUP(Commandes[[#This Row],[Article Commande]],'Catégorie des articles'!A:D,4,0)</f>
        <v>MIX LEGUMES</v>
      </c>
      <c r="G2242">
        <v>202301</v>
      </c>
      <c r="H2242" s="37" t="str">
        <f>Commandes[[#This Row],[Num CDE]]&amp;Commandes[[#This Row],[AnnéeMois]]</f>
        <v>143511174202301</v>
      </c>
      <c r="I2242" t="str">
        <f>Commandes[[#This Row],[AnnéeMois]]&amp;Commandes[[#This Row],[Famille de Produit]]</f>
        <v>202301MIX LEGUMES</v>
      </c>
      <c r="J2242">
        <v>202301</v>
      </c>
    </row>
    <row r="2243" spans="1:10" ht="12" customHeight="1" x14ac:dyDescent="0.25">
      <c r="A2243" s="9">
        <v>44930</v>
      </c>
      <c r="B2243" s="10">
        <v>143511175</v>
      </c>
      <c r="C2243" s="3">
        <v>5540246171759</v>
      </c>
      <c r="D2243" s="9">
        <v>44950</v>
      </c>
      <c r="E2243" s="11">
        <v>5847</v>
      </c>
      <c r="F2243" s="30" t="str">
        <f>VLOOKUP(Commandes[[#This Row],[Article Commande]],'Catégorie des articles'!A:D,4,0)</f>
        <v>MIX LEGUMES</v>
      </c>
      <c r="G2243">
        <v>202301</v>
      </c>
      <c r="H2243" s="37" t="str">
        <f>Commandes[[#This Row],[Num CDE]]&amp;Commandes[[#This Row],[AnnéeMois]]</f>
        <v>143511175202301</v>
      </c>
      <c r="I2243" t="str">
        <f>Commandes[[#This Row],[AnnéeMois]]&amp;Commandes[[#This Row],[Famille de Produit]]</f>
        <v>202301MIX LEGUMES</v>
      </c>
      <c r="J2243">
        <v>202301</v>
      </c>
    </row>
    <row r="2244" spans="1:10" ht="12" customHeight="1" x14ac:dyDescent="0.25">
      <c r="A2244" s="6">
        <v>44930</v>
      </c>
      <c r="B2244" s="7">
        <v>143511175</v>
      </c>
      <c r="C2244" s="3">
        <v>5540246177133</v>
      </c>
      <c r="D2244" s="6">
        <v>44950</v>
      </c>
      <c r="E2244" s="8">
        <v>8352</v>
      </c>
      <c r="F2244" s="30" t="str">
        <f>VLOOKUP(Commandes[[#This Row],[Article Commande]],'Catégorie des articles'!A:D,4,0)</f>
        <v>MIX LEGUMES</v>
      </c>
      <c r="G2244">
        <v>202301</v>
      </c>
      <c r="H2244" s="37" t="str">
        <f>Commandes[[#This Row],[Num CDE]]&amp;Commandes[[#This Row],[AnnéeMois]]</f>
        <v>143511175202301</v>
      </c>
      <c r="I2244" t="str">
        <f>Commandes[[#This Row],[AnnéeMois]]&amp;Commandes[[#This Row],[Famille de Produit]]</f>
        <v>202301MIX LEGUMES</v>
      </c>
      <c r="J2244">
        <v>202301</v>
      </c>
    </row>
    <row r="2245" spans="1:10" ht="12" customHeight="1" x14ac:dyDescent="0.25">
      <c r="A2245" s="9">
        <v>44930</v>
      </c>
      <c r="B2245" s="10">
        <v>143511175</v>
      </c>
      <c r="C2245" s="3">
        <v>5540246192518</v>
      </c>
      <c r="D2245" s="9">
        <v>44950</v>
      </c>
      <c r="E2245" s="11">
        <v>4176</v>
      </c>
      <c r="F2245" s="30" t="str">
        <f>VLOOKUP(Commandes[[#This Row],[Article Commande]],'Catégorie des articles'!A:D,4,0)</f>
        <v>MIX LEGUMES</v>
      </c>
      <c r="G2245">
        <v>202301</v>
      </c>
      <c r="H2245" s="37" t="str">
        <f>Commandes[[#This Row],[Num CDE]]&amp;Commandes[[#This Row],[AnnéeMois]]</f>
        <v>143511175202301</v>
      </c>
      <c r="I2245" t="str">
        <f>Commandes[[#This Row],[AnnéeMois]]&amp;Commandes[[#This Row],[Famille de Produit]]</f>
        <v>202301MIX LEGUMES</v>
      </c>
      <c r="J2245">
        <v>202301</v>
      </c>
    </row>
    <row r="2246" spans="1:10" ht="12" customHeight="1" x14ac:dyDescent="0.25">
      <c r="A2246" s="6">
        <v>44931</v>
      </c>
      <c r="B2246" s="7">
        <v>143511188</v>
      </c>
      <c r="C2246" s="3">
        <v>5540246174174</v>
      </c>
      <c r="D2246" s="6">
        <v>44935</v>
      </c>
      <c r="E2246" s="8">
        <v>232</v>
      </c>
      <c r="F2246" s="30" t="str">
        <f>VLOOKUP(Commandes[[#This Row],[Article Commande]],'Catégorie des articles'!A:D,4,0)</f>
        <v>CREMERIE</v>
      </c>
      <c r="G2246">
        <v>202301</v>
      </c>
      <c r="H2246" s="37" t="str">
        <f>Commandes[[#This Row],[Num CDE]]&amp;Commandes[[#This Row],[AnnéeMois]]</f>
        <v>143511188202301</v>
      </c>
      <c r="I2246" t="str">
        <f>Commandes[[#This Row],[AnnéeMois]]&amp;Commandes[[#This Row],[Famille de Produit]]</f>
        <v>202301CREMERIE</v>
      </c>
      <c r="J2246">
        <v>202301</v>
      </c>
    </row>
    <row r="2247" spans="1:10" ht="12" customHeight="1" x14ac:dyDescent="0.25">
      <c r="A2247" s="6">
        <v>44931</v>
      </c>
      <c r="B2247" s="7">
        <v>143511188</v>
      </c>
      <c r="C2247" s="3">
        <v>5540246188175</v>
      </c>
      <c r="D2247" s="6">
        <v>44935</v>
      </c>
      <c r="E2247" s="8">
        <v>464</v>
      </c>
      <c r="F2247" s="30" t="str">
        <f>VLOOKUP(Commandes[[#This Row],[Article Commande]],'Catégorie des articles'!A:D,4,0)</f>
        <v>CREMERIE</v>
      </c>
      <c r="G2247">
        <v>202301</v>
      </c>
      <c r="H2247" s="37" t="str">
        <f>Commandes[[#This Row],[Num CDE]]&amp;Commandes[[#This Row],[AnnéeMois]]</f>
        <v>143511188202301</v>
      </c>
      <c r="I2247" t="str">
        <f>Commandes[[#This Row],[AnnéeMois]]&amp;Commandes[[#This Row],[Famille de Produit]]</f>
        <v>202301CREMERIE</v>
      </c>
      <c r="J2247">
        <v>202301</v>
      </c>
    </row>
    <row r="2248" spans="1:10" ht="12" customHeight="1" x14ac:dyDescent="0.25">
      <c r="A2248" s="6">
        <v>44931</v>
      </c>
      <c r="B2248" s="7">
        <v>143511189</v>
      </c>
      <c r="C2248" s="3">
        <v>5540246176294</v>
      </c>
      <c r="D2248" s="6">
        <v>44935</v>
      </c>
      <c r="E2248" s="8">
        <v>2228</v>
      </c>
      <c r="F2248" s="30" t="str">
        <f>VLOOKUP(Commandes[[#This Row],[Article Commande]],'Catégorie des articles'!A:D,4,0)</f>
        <v>CREMERIE</v>
      </c>
      <c r="G2248">
        <v>202301</v>
      </c>
      <c r="H2248" s="37" t="str">
        <f>Commandes[[#This Row],[Num CDE]]&amp;Commandes[[#This Row],[AnnéeMois]]</f>
        <v>143511189202301</v>
      </c>
      <c r="I2248" t="str">
        <f>Commandes[[#This Row],[AnnéeMois]]&amp;Commandes[[#This Row],[Famille de Produit]]</f>
        <v>202301CREMERIE</v>
      </c>
      <c r="J2248">
        <v>202301</v>
      </c>
    </row>
    <row r="2249" spans="1:10" ht="12" customHeight="1" x14ac:dyDescent="0.25">
      <c r="A2249" s="6">
        <v>44931</v>
      </c>
      <c r="B2249" s="7">
        <v>143511189</v>
      </c>
      <c r="C2249" s="3">
        <v>5540246187987</v>
      </c>
      <c r="D2249" s="6">
        <v>44935</v>
      </c>
      <c r="E2249" s="8">
        <v>4455</v>
      </c>
      <c r="F2249" s="30" t="str">
        <f>VLOOKUP(Commandes[[#This Row],[Article Commande]],'Catégorie des articles'!A:D,4,0)</f>
        <v>CREMERIE</v>
      </c>
      <c r="G2249">
        <v>202301</v>
      </c>
      <c r="H2249" s="37" t="str">
        <f>Commandes[[#This Row],[Num CDE]]&amp;Commandes[[#This Row],[AnnéeMois]]</f>
        <v>143511189202301</v>
      </c>
      <c r="I2249" t="str">
        <f>Commandes[[#This Row],[AnnéeMois]]&amp;Commandes[[#This Row],[Famille de Produit]]</f>
        <v>202301CREMERIE</v>
      </c>
      <c r="J2249">
        <v>202301</v>
      </c>
    </row>
    <row r="2250" spans="1:10" ht="12" customHeight="1" x14ac:dyDescent="0.25">
      <c r="A2250" s="9">
        <v>44931</v>
      </c>
      <c r="B2250" s="10">
        <v>143511189</v>
      </c>
      <c r="C2250" s="3">
        <v>5540246188200</v>
      </c>
      <c r="D2250" s="9">
        <v>44935</v>
      </c>
      <c r="E2250" s="11">
        <v>743</v>
      </c>
      <c r="F2250" s="30" t="str">
        <f>VLOOKUP(Commandes[[#This Row],[Article Commande]],'Catégorie des articles'!A:D,4,0)</f>
        <v>CREMERIE</v>
      </c>
      <c r="G2250">
        <v>202301</v>
      </c>
      <c r="H2250" s="37" t="str">
        <f>Commandes[[#This Row],[Num CDE]]&amp;Commandes[[#This Row],[AnnéeMois]]</f>
        <v>143511189202301</v>
      </c>
      <c r="I2250" t="str">
        <f>Commandes[[#This Row],[AnnéeMois]]&amp;Commandes[[#This Row],[Famille de Produit]]</f>
        <v>202301CREMERIE</v>
      </c>
      <c r="J2250">
        <v>202301</v>
      </c>
    </row>
    <row r="2251" spans="1:10" ht="12" customHeight="1" x14ac:dyDescent="0.25">
      <c r="A2251" s="6">
        <v>44931</v>
      </c>
      <c r="B2251" s="7">
        <v>143511194</v>
      </c>
      <c r="C2251" s="3">
        <v>5540246185429</v>
      </c>
      <c r="D2251" s="6">
        <v>44938</v>
      </c>
      <c r="E2251" s="8">
        <v>140</v>
      </c>
      <c r="F2251" s="30" t="str">
        <f>VLOOKUP(Commandes[[#This Row],[Article Commande]],'Catégorie des articles'!A:D,4,0)</f>
        <v>CREMERIE</v>
      </c>
      <c r="G2251">
        <v>202301</v>
      </c>
      <c r="H2251" s="37" t="str">
        <f>Commandes[[#This Row],[Num CDE]]&amp;Commandes[[#This Row],[AnnéeMois]]</f>
        <v>143511194202301</v>
      </c>
      <c r="I2251" t="str">
        <f>Commandes[[#This Row],[AnnéeMois]]&amp;Commandes[[#This Row],[Famille de Produit]]</f>
        <v>202301CREMERIE</v>
      </c>
      <c r="J2251">
        <v>202301</v>
      </c>
    </row>
    <row r="2252" spans="1:10" ht="12" customHeight="1" x14ac:dyDescent="0.25">
      <c r="A2252" s="9">
        <v>44931</v>
      </c>
      <c r="B2252" s="10">
        <v>143511194</v>
      </c>
      <c r="C2252" s="3">
        <v>5540246185562</v>
      </c>
      <c r="D2252" s="9">
        <v>44938</v>
      </c>
      <c r="E2252" s="11">
        <v>140</v>
      </c>
      <c r="F2252" s="30" t="str">
        <f>VLOOKUP(Commandes[[#This Row],[Article Commande]],'Catégorie des articles'!A:D,4,0)</f>
        <v>CREMERIE</v>
      </c>
      <c r="G2252">
        <v>202301</v>
      </c>
      <c r="H2252" s="37" t="str">
        <f>Commandes[[#This Row],[Num CDE]]&amp;Commandes[[#This Row],[AnnéeMois]]</f>
        <v>143511194202301</v>
      </c>
      <c r="I2252" t="str">
        <f>Commandes[[#This Row],[AnnéeMois]]&amp;Commandes[[#This Row],[Famille de Produit]]</f>
        <v>202301CREMERIE</v>
      </c>
      <c r="J2252">
        <v>202301</v>
      </c>
    </row>
    <row r="2253" spans="1:10" ht="12" customHeight="1" x14ac:dyDescent="0.25">
      <c r="A2253" s="9">
        <v>44931</v>
      </c>
      <c r="B2253" s="10">
        <v>143511201</v>
      </c>
      <c r="C2253" s="3">
        <v>5540246173906</v>
      </c>
      <c r="D2253" s="9">
        <v>44945</v>
      </c>
      <c r="E2253" s="11">
        <v>3267</v>
      </c>
      <c r="F2253" s="30" t="str">
        <f>VLOOKUP(Commandes[[#This Row],[Article Commande]],'Catégorie des articles'!A:D,4,0)</f>
        <v>VOLAILLE</v>
      </c>
      <c r="G2253">
        <v>202301</v>
      </c>
      <c r="H2253" s="37" t="str">
        <f>Commandes[[#This Row],[Num CDE]]&amp;Commandes[[#This Row],[AnnéeMois]]</f>
        <v>143511201202301</v>
      </c>
      <c r="I2253" t="str">
        <f>Commandes[[#This Row],[AnnéeMois]]&amp;Commandes[[#This Row],[Famille de Produit]]</f>
        <v>202301VOLAILLE</v>
      </c>
      <c r="J2253">
        <v>202301</v>
      </c>
    </row>
    <row r="2254" spans="1:10" ht="12" customHeight="1" x14ac:dyDescent="0.25">
      <c r="A2254" s="6">
        <v>44931</v>
      </c>
      <c r="B2254" s="7">
        <v>143511201</v>
      </c>
      <c r="C2254" s="3">
        <v>5540246181016</v>
      </c>
      <c r="D2254" s="6">
        <v>44945</v>
      </c>
      <c r="E2254" s="8">
        <v>10691</v>
      </c>
      <c r="F2254" s="30" t="str">
        <f>VLOOKUP(Commandes[[#This Row],[Article Commande]],'Catégorie des articles'!A:D,4,0)</f>
        <v>VOLAILLE</v>
      </c>
      <c r="G2254">
        <v>202301</v>
      </c>
      <c r="H2254" s="37" t="str">
        <f>Commandes[[#This Row],[Num CDE]]&amp;Commandes[[#This Row],[AnnéeMois]]</f>
        <v>143511201202301</v>
      </c>
      <c r="I2254" t="str">
        <f>Commandes[[#This Row],[AnnéeMois]]&amp;Commandes[[#This Row],[Famille de Produit]]</f>
        <v>202301VOLAILLE</v>
      </c>
      <c r="J2254">
        <v>202301</v>
      </c>
    </row>
    <row r="2255" spans="1:10" ht="12" customHeight="1" x14ac:dyDescent="0.25">
      <c r="A2255" s="6">
        <v>44931</v>
      </c>
      <c r="B2255" s="7">
        <v>143511209</v>
      </c>
      <c r="C2255" s="3">
        <v>5540246194632</v>
      </c>
      <c r="D2255" s="6">
        <v>44951</v>
      </c>
      <c r="E2255" s="8">
        <v>2088</v>
      </c>
      <c r="F2255" s="30" t="str">
        <f>VLOOKUP(Commandes[[#This Row],[Article Commande]],'Catégorie des articles'!A:D,4,0)</f>
        <v>BOULANGERIE</v>
      </c>
      <c r="G2255">
        <v>202301</v>
      </c>
      <c r="H2255" s="37" t="str">
        <f>Commandes[[#This Row],[Num CDE]]&amp;Commandes[[#This Row],[AnnéeMois]]</f>
        <v>143511209202301</v>
      </c>
      <c r="I2255" t="str">
        <f>Commandes[[#This Row],[AnnéeMois]]&amp;Commandes[[#This Row],[Famille de Produit]]</f>
        <v>202301BOULANGERIE</v>
      </c>
      <c r="J2255">
        <v>202301</v>
      </c>
    </row>
    <row r="2256" spans="1:10" ht="12" customHeight="1" x14ac:dyDescent="0.25">
      <c r="A2256" s="9">
        <v>44934</v>
      </c>
      <c r="B2256" s="10">
        <v>143521222</v>
      </c>
      <c r="C2256" s="3">
        <v>5540246172539</v>
      </c>
      <c r="D2256" s="9">
        <v>44936</v>
      </c>
      <c r="E2256" s="11">
        <v>47</v>
      </c>
      <c r="F2256" s="30" t="str">
        <f>VLOOKUP(Commandes[[#This Row],[Article Commande]],'Catégorie des articles'!A:D,4,0)</f>
        <v>CREMERIE</v>
      </c>
      <c r="G2256">
        <v>202301</v>
      </c>
      <c r="H2256" s="37" t="str">
        <f>Commandes[[#This Row],[Num CDE]]&amp;Commandes[[#This Row],[AnnéeMois]]</f>
        <v>143521222202301</v>
      </c>
      <c r="I2256" t="str">
        <f>Commandes[[#This Row],[AnnéeMois]]&amp;Commandes[[#This Row],[Famille de Produit]]</f>
        <v>202301CREMERIE</v>
      </c>
      <c r="J2256">
        <v>202301</v>
      </c>
    </row>
    <row r="2257" spans="1:10" ht="12" customHeight="1" x14ac:dyDescent="0.25">
      <c r="A2257" s="6">
        <v>44934</v>
      </c>
      <c r="B2257" s="7">
        <v>143521222</v>
      </c>
      <c r="C2257" s="3">
        <v>5540246172669</v>
      </c>
      <c r="D2257" s="6">
        <v>44936</v>
      </c>
      <c r="E2257" s="8">
        <v>279</v>
      </c>
      <c r="F2257" s="30" t="str">
        <f>VLOOKUP(Commandes[[#This Row],[Article Commande]],'Catégorie des articles'!A:D,4,0)</f>
        <v>CREMERIE</v>
      </c>
      <c r="G2257">
        <v>202301</v>
      </c>
      <c r="H2257" s="37" t="str">
        <f>Commandes[[#This Row],[Num CDE]]&amp;Commandes[[#This Row],[AnnéeMois]]</f>
        <v>143521222202301</v>
      </c>
      <c r="I2257" t="str">
        <f>Commandes[[#This Row],[AnnéeMois]]&amp;Commandes[[#This Row],[Famille de Produit]]</f>
        <v>202301CREMERIE</v>
      </c>
      <c r="J2257">
        <v>202301</v>
      </c>
    </row>
    <row r="2258" spans="1:10" ht="12" customHeight="1" x14ac:dyDescent="0.25">
      <c r="A2258" s="9">
        <v>44934</v>
      </c>
      <c r="B2258" s="10">
        <v>143521222</v>
      </c>
      <c r="C2258" s="3">
        <v>5540246172978</v>
      </c>
      <c r="D2258" s="9">
        <v>44936</v>
      </c>
      <c r="E2258" s="11">
        <v>1671</v>
      </c>
      <c r="F2258" s="30" t="str">
        <f>VLOOKUP(Commandes[[#This Row],[Article Commande]],'Catégorie des articles'!A:D,4,0)</f>
        <v>CREMERIE</v>
      </c>
      <c r="G2258">
        <v>202301</v>
      </c>
      <c r="H2258" s="37" t="str">
        <f>Commandes[[#This Row],[Num CDE]]&amp;Commandes[[#This Row],[AnnéeMois]]</f>
        <v>143521222202301</v>
      </c>
      <c r="I2258" t="str">
        <f>Commandes[[#This Row],[AnnéeMois]]&amp;Commandes[[#This Row],[Famille de Produit]]</f>
        <v>202301CREMERIE</v>
      </c>
      <c r="J2258">
        <v>202301</v>
      </c>
    </row>
    <row r="2259" spans="1:10" ht="12" customHeight="1" x14ac:dyDescent="0.25">
      <c r="A2259" s="9">
        <v>44934</v>
      </c>
      <c r="B2259" s="10">
        <v>143521222</v>
      </c>
      <c r="C2259" s="3">
        <v>5540246174174</v>
      </c>
      <c r="D2259" s="9">
        <v>44936</v>
      </c>
      <c r="E2259" s="11">
        <v>348</v>
      </c>
      <c r="F2259" s="30" t="str">
        <f>VLOOKUP(Commandes[[#This Row],[Article Commande]],'Catégorie des articles'!A:D,4,0)</f>
        <v>CREMERIE</v>
      </c>
      <c r="G2259">
        <v>202301</v>
      </c>
      <c r="H2259" s="37" t="str">
        <f>Commandes[[#This Row],[Num CDE]]&amp;Commandes[[#This Row],[AnnéeMois]]</f>
        <v>143521222202301</v>
      </c>
      <c r="I2259" t="str">
        <f>Commandes[[#This Row],[AnnéeMois]]&amp;Commandes[[#This Row],[Famille de Produit]]</f>
        <v>202301CREMERIE</v>
      </c>
      <c r="J2259">
        <v>202301</v>
      </c>
    </row>
    <row r="2260" spans="1:10" ht="12" customHeight="1" x14ac:dyDescent="0.25">
      <c r="A2260" s="6">
        <v>44934</v>
      </c>
      <c r="B2260" s="7">
        <v>143521222</v>
      </c>
      <c r="C2260" s="3">
        <v>5540246176699</v>
      </c>
      <c r="D2260" s="6">
        <v>44936</v>
      </c>
      <c r="E2260" s="8">
        <v>8352</v>
      </c>
      <c r="F2260" s="30" t="str">
        <f>VLOOKUP(Commandes[[#This Row],[Article Commande]],'Catégorie des articles'!A:D,4,0)</f>
        <v>CREMERIE</v>
      </c>
      <c r="G2260">
        <v>202301</v>
      </c>
      <c r="H2260" s="37" t="str">
        <f>Commandes[[#This Row],[Num CDE]]&amp;Commandes[[#This Row],[AnnéeMois]]</f>
        <v>143521222202301</v>
      </c>
      <c r="I2260" t="str">
        <f>Commandes[[#This Row],[AnnéeMois]]&amp;Commandes[[#This Row],[Famille de Produit]]</f>
        <v>202301CREMERIE</v>
      </c>
      <c r="J2260">
        <v>202301</v>
      </c>
    </row>
    <row r="2261" spans="1:10" ht="12" customHeight="1" x14ac:dyDescent="0.25">
      <c r="A2261" s="9">
        <v>44934</v>
      </c>
      <c r="B2261" s="10">
        <v>143521224</v>
      </c>
      <c r="C2261" s="3">
        <v>5540246176294</v>
      </c>
      <c r="D2261" s="9">
        <v>44936</v>
      </c>
      <c r="E2261" s="11">
        <v>1485</v>
      </c>
      <c r="F2261" s="30" t="str">
        <f>VLOOKUP(Commandes[[#This Row],[Article Commande]],'Catégorie des articles'!A:D,4,0)</f>
        <v>CREMERIE</v>
      </c>
      <c r="G2261">
        <v>202301</v>
      </c>
      <c r="H2261" s="37" t="str">
        <f>Commandes[[#This Row],[Num CDE]]&amp;Commandes[[#This Row],[AnnéeMois]]</f>
        <v>143521224202301</v>
      </c>
      <c r="I2261" t="str">
        <f>Commandes[[#This Row],[AnnéeMois]]&amp;Commandes[[#This Row],[Famille de Produit]]</f>
        <v>202301CREMERIE</v>
      </c>
      <c r="J2261">
        <v>202301</v>
      </c>
    </row>
    <row r="2262" spans="1:10" ht="12" customHeight="1" x14ac:dyDescent="0.25">
      <c r="A2262" s="6">
        <v>44934</v>
      </c>
      <c r="B2262" s="7">
        <v>143521224</v>
      </c>
      <c r="C2262" s="3">
        <v>5540246176295</v>
      </c>
      <c r="D2262" s="6">
        <v>44936</v>
      </c>
      <c r="E2262" s="8">
        <v>14848</v>
      </c>
      <c r="F2262" s="30" t="str">
        <f>VLOOKUP(Commandes[[#This Row],[Article Commande]],'Catégorie des articles'!A:D,4,0)</f>
        <v>CREMERIE</v>
      </c>
      <c r="G2262">
        <v>202301</v>
      </c>
      <c r="H2262" s="37" t="str">
        <f>Commandes[[#This Row],[Num CDE]]&amp;Commandes[[#This Row],[AnnéeMois]]</f>
        <v>143521224202301</v>
      </c>
      <c r="I2262" t="str">
        <f>Commandes[[#This Row],[AnnéeMois]]&amp;Commandes[[#This Row],[Famille de Produit]]</f>
        <v>202301CREMERIE</v>
      </c>
      <c r="J2262">
        <v>202301</v>
      </c>
    </row>
    <row r="2263" spans="1:10" ht="12" customHeight="1" x14ac:dyDescent="0.25">
      <c r="A2263" s="6">
        <v>44934</v>
      </c>
      <c r="B2263" s="7">
        <v>143521224</v>
      </c>
      <c r="C2263" s="3">
        <v>5540246187987</v>
      </c>
      <c r="D2263" s="6">
        <v>44936</v>
      </c>
      <c r="E2263" s="8">
        <v>6682</v>
      </c>
      <c r="F2263" s="30" t="str">
        <f>VLOOKUP(Commandes[[#This Row],[Article Commande]],'Catégorie des articles'!A:D,4,0)</f>
        <v>CREMERIE</v>
      </c>
      <c r="G2263">
        <v>202301</v>
      </c>
      <c r="H2263" s="37" t="str">
        <f>Commandes[[#This Row],[Num CDE]]&amp;Commandes[[#This Row],[AnnéeMois]]</f>
        <v>143521224202301</v>
      </c>
      <c r="I2263" t="str">
        <f>Commandes[[#This Row],[AnnéeMois]]&amp;Commandes[[#This Row],[Famille de Produit]]</f>
        <v>202301CREMERIE</v>
      </c>
      <c r="J2263">
        <v>202301</v>
      </c>
    </row>
    <row r="2264" spans="1:10" ht="12" customHeight="1" x14ac:dyDescent="0.25">
      <c r="A2264" s="9">
        <v>44934</v>
      </c>
      <c r="B2264" s="10">
        <v>143521224</v>
      </c>
      <c r="C2264" s="3">
        <v>5540246188200</v>
      </c>
      <c r="D2264" s="9">
        <v>44936</v>
      </c>
      <c r="E2264" s="11">
        <v>2228</v>
      </c>
      <c r="F2264" s="30" t="str">
        <f>VLOOKUP(Commandes[[#This Row],[Article Commande]],'Catégorie des articles'!A:D,4,0)</f>
        <v>CREMERIE</v>
      </c>
      <c r="G2264">
        <v>202301</v>
      </c>
      <c r="H2264" s="37" t="str">
        <f>Commandes[[#This Row],[Num CDE]]&amp;Commandes[[#This Row],[AnnéeMois]]</f>
        <v>143521224202301</v>
      </c>
      <c r="I2264" t="str">
        <f>Commandes[[#This Row],[AnnéeMois]]&amp;Commandes[[#This Row],[Famille de Produit]]</f>
        <v>202301CREMERIE</v>
      </c>
      <c r="J2264">
        <v>202301</v>
      </c>
    </row>
    <row r="2265" spans="1:10" ht="12" customHeight="1" x14ac:dyDescent="0.25">
      <c r="A2265" s="6">
        <v>44934</v>
      </c>
      <c r="B2265" s="7">
        <v>143521231</v>
      </c>
      <c r="C2265" s="3">
        <v>5540246191598</v>
      </c>
      <c r="D2265" s="6">
        <v>44938</v>
      </c>
      <c r="E2265" s="8">
        <v>1601</v>
      </c>
      <c r="F2265" s="30" t="str">
        <f>VLOOKUP(Commandes[[#This Row],[Article Commande]],'Catégorie des articles'!A:D,4,0)</f>
        <v>CREMERIE</v>
      </c>
      <c r="G2265">
        <v>202301</v>
      </c>
      <c r="H2265" s="37" t="str">
        <f>Commandes[[#This Row],[Num CDE]]&amp;Commandes[[#This Row],[AnnéeMois]]</f>
        <v>143521231202301</v>
      </c>
      <c r="I2265" t="str">
        <f>Commandes[[#This Row],[AnnéeMois]]&amp;Commandes[[#This Row],[Famille de Produit]]</f>
        <v>202301CREMERIE</v>
      </c>
      <c r="J2265">
        <v>202301</v>
      </c>
    </row>
    <row r="2266" spans="1:10" ht="12" customHeight="1" x14ac:dyDescent="0.25">
      <c r="A2266" s="9">
        <v>44934</v>
      </c>
      <c r="B2266" s="10">
        <v>143521245</v>
      </c>
      <c r="C2266" s="3">
        <v>5540246175047</v>
      </c>
      <c r="D2266" s="9">
        <v>44942</v>
      </c>
      <c r="E2266" s="11">
        <v>418</v>
      </c>
      <c r="F2266" s="30" t="str">
        <f>VLOOKUP(Commandes[[#This Row],[Article Commande]],'Catégorie des articles'!A:D,4,0)</f>
        <v>CREMERIE</v>
      </c>
      <c r="G2266">
        <v>202301</v>
      </c>
      <c r="H2266" s="37" t="str">
        <f>Commandes[[#This Row],[Num CDE]]&amp;Commandes[[#This Row],[AnnéeMois]]</f>
        <v>143521245202301</v>
      </c>
      <c r="I2266" t="str">
        <f>Commandes[[#This Row],[AnnéeMois]]&amp;Commandes[[#This Row],[Famille de Produit]]</f>
        <v>202301CREMERIE</v>
      </c>
      <c r="J2266">
        <v>202301</v>
      </c>
    </row>
    <row r="2267" spans="1:10" ht="12" customHeight="1" x14ac:dyDescent="0.25">
      <c r="A2267" s="6">
        <v>44934</v>
      </c>
      <c r="B2267" s="7">
        <v>143521245</v>
      </c>
      <c r="C2267" s="3">
        <v>5540246175049</v>
      </c>
      <c r="D2267" s="6">
        <v>44942</v>
      </c>
      <c r="E2267" s="8">
        <v>1114</v>
      </c>
      <c r="F2267" s="30" t="str">
        <f>VLOOKUP(Commandes[[#This Row],[Article Commande]],'Catégorie des articles'!A:D,4,0)</f>
        <v>CREMERIE</v>
      </c>
      <c r="G2267">
        <v>202301</v>
      </c>
      <c r="H2267" s="37" t="str">
        <f>Commandes[[#This Row],[Num CDE]]&amp;Commandes[[#This Row],[AnnéeMois]]</f>
        <v>143521245202301</v>
      </c>
      <c r="I2267" t="str">
        <f>Commandes[[#This Row],[AnnéeMois]]&amp;Commandes[[#This Row],[Famille de Produit]]</f>
        <v>202301CREMERIE</v>
      </c>
      <c r="J2267">
        <v>202301</v>
      </c>
    </row>
    <row r="2268" spans="1:10" ht="12" customHeight="1" x14ac:dyDescent="0.25">
      <c r="A2268" s="9">
        <v>44934</v>
      </c>
      <c r="B2268" s="10">
        <v>143521245</v>
      </c>
      <c r="C2268" s="3">
        <v>5540246175050</v>
      </c>
      <c r="D2268" s="9">
        <v>44942</v>
      </c>
      <c r="E2268" s="11">
        <v>1114</v>
      </c>
      <c r="F2268" s="30" t="str">
        <f>VLOOKUP(Commandes[[#This Row],[Article Commande]],'Catégorie des articles'!A:D,4,0)</f>
        <v>CREMERIE</v>
      </c>
      <c r="G2268">
        <v>202301</v>
      </c>
      <c r="H2268" s="37" t="str">
        <f>Commandes[[#This Row],[Num CDE]]&amp;Commandes[[#This Row],[AnnéeMois]]</f>
        <v>143521245202301</v>
      </c>
      <c r="I2268" t="str">
        <f>Commandes[[#This Row],[AnnéeMois]]&amp;Commandes[[#This Row],[Famille de Produit]]</f>
        <v>202301CREMERIE</v>
      </c>
      <c r="J2268">
        <v>202301</v>
      </c>
    </row>
    <row r="2269" spans="1:10" ht="12" customHeight="1" x14ac:dyDescent="0.25">
      <c r="A2269" s="6">
        <v>44935</v>
      </c>
      <c r="B2269" s="7">
        <v>143521272</v>
      </c>
      <c r="C2269" s="3">
        <v>5540246176699</v>
      </c>
      <c r="D2269" s="6">
        <v>44938</v>
      </c>
      <c r="E2269" s="8">
        <v>6264</v>
      </c>
      <c r="F2269" s="30" t="str">
        <f>VLOOKUP(Commandes[[#This Row],[Article Commande]],'Catégorie des articles'!A:D,4,0)</f>
        <v>CREMERIE</v>
      </c>
      <c r="G2269">
        <v>202301</v>
      </c>
      <c r="H2269" s="37" t="str">
        <f>Commandes[[#This Row],[Num CDE]]&amp;Commandes[[#This Row],[AnnéeMois]]</f>
        <v>143521272202301</v>
      </c>
      <c r="I2269" t="str">
        <f>Commandes[[#This Row],[AnnéeMois]]&amp;Commandes[[#This Row],[Famille de Produit]]</f>
        <v>202301CREMERIE</v>
      </c>
      <c r="J2269">
        <v>202301</v>
      </c>
    </row>
    <row r="2270" spans="1:10" ht="12" customHeight="1" x14ac:dyDescent="0.25">
      <c r="A2270" s="6">
        <v>44935</v>
      </c>
      <c r="B2270" s="7">
        <v>143521272</v>
      </c>
      <c r="C2270" s="3">
        <v>5540246188175</v>
      </c>
      <c r="D2270" s="6">
        <v>44938</v>
      </c>
      <c r="E2270" s="8">
        <v>928</v>
      </c>
      <c r="F2270" s="30" t="str">
        <f>VLOOKUP(Commandes[[#This Row],[Article Commande]],'Catégorie des articles'!A:D,4,0)</f>
        <v>CREMERIE</v>
      </c>
      <c r="G2270">
        <v>202301</v>
      </c>
      <c r="H2270" s="37" t="str">
        <f>Commandes[[#This Row],[Num CDE]]&amp;Commandes[[#This Row],[AnnéeMois]]</f>
        <v>143521272202301</v>
      </c>
      <c r="I2270" t="str">
        <f>Commandes[[#This Row],[AnnéeMois]]&amp;Commandes[[#This Row],[Famille de Produit]]</f>
        <v>202301CREMERIE</v>
      </c>
      <c r="J2270">
        <v>202301</v>
      </c>
    </row>
    <row r="2271" spans="1:10" ht="12" customHeight="1" x14ac:dyDescent="0.25">
      <c r="A2271" s="9">
        <v>44935</v>
      </c>
      <c r="B2271" s="10">
        <v>143521274</v>
      </c>
      <c r="C2271" s="3">
        <v>5540246176295</v>
      </c>
      <c r="D2271" s="9">
        <v>44938</v>
      </c>
      <c r="E2271" s="11">
        <v>7424</v>
      </c>
      <c r="F2271" s="30" t="str">
        <f>VLOOKUP(Commandes[[#This Row],[Article Commande]],'Catégorie des articles'!A:D,4,0)</f>
        <v>CREMERIE</v>
      </c>
      <c r="G2271">
        <v>202301</v>
      </c>
      <c r="H2271" s="37" t="str">
        <f>Commandes[[#This Row],[Num CDE]]&amp;Commandes[[#This Row],[AnnéeMois]]</f>
        <v>143521274202301</v>
      </c>
      <c r="I2271" t="str">
        <f>Commandes[[#This Row],[AnnéeMois]]&amp;Commandes[[#This Row],[Famille de Produit]]</f>
        <v>202301CREMERIE</v>
      </c>
      <c r="J2271">
        <v>202301</v>
      </c>
    </row>
    <row r="2272" spans="1:10" ht="12" customHeight="1" x14ac:dyDescent="0.25">
      <c r="A2272" s="6">
        <v>44935</v>
      </c>
      <c r="B2272" s="7">
        <v>143521274</v>
      </c>
      <c r="C2272" s="3">
        <v>5540246187987</v>
      </c>
      <c r="D2272" s="6">
        <v>44938</v>
      </c>
      <c r="E2272" s="8">
        <v>4455</v>
      </c>
      <c r="F2272" s="30" t="str">
        <f>VLOOKUP(Commandes[[#This Row],[Article Commande]],'Catégorie des articles'!A:D,4,0)</f>
        <v>CREMERIE</v>
      </c>
      <c r="G2272">
        <v>202301</v>
      </c>
      <c r="H2272" s="37" t="str">
        <f>Commandes[[#This Row],[Num CDE]]&amp;Commandes[[#This Row],[AnnéeMois]]</f>
        <v>143521274202301</v>
      </c>
      <c r="I2272" t="str">
        <f>Commandes[[#This Row],[AnnéeMois]]&amp;Commandes[[#This Row],[Famille de Produit]]</f>
        <v>202301CREMERIE</v>
      </c>
      <c r="J2272">
        <v>202301</v>
      </c>
    </row>
    <row r="2273" spans="1:10" ht="12" customHeight="1" x14ac:dyDescent="0.25">
      <c r="A2273" s="9">
        <v>44935</v>
      </c>
      <c r="B2273" s="10">
        <v>143521285</v>
      </c>
      <c r="C2273" s="3">
        <v>5540246194632</v>
      </c>
      <c r="D2273" s="9">
        <v>44945</v>
      </c>
      <c r="E2273" s="11">
        <v>1420</v>
      </c>
      <c r="F2273" s="30" t="str">
        <f>VLOOKUP(Commandes[[#This Row],[Article Commande]],'Catégorie des articles'!A:D,4,0)</f>
        <v>BOULANGERIE</v>
      </c>
      <c r="G2273">
        <v>202301</v>
      </c>
      <c r="H2273" s="37" t="str">
        <f>Commandes[[#This Row],[Num CDE]]&amp;Commandes[[#This Row],[AnnéeMois]]</f>
        <v>143521285202301</v>
      </c>
      <c r="I2273" t="str">
        <f>Commandes[[#This Row],[AnnéeMois]]&amp;Commandes[[#This Row],[Famille de Produit]]</f>
        <v>202301BOULANGERIE</v>
      </c>
      <c r="J2273">
        <v>202301</v>
      </c>
    </row>
    <row r="2274" spans="1:10" ht="12" customHeight="1" x14ac:dyDescent="0.25">
      <c r="A2274" s="9">
        <v>44935</v>
      </c>
      <c r="B2274" s="10">
        <v>143521289</v>
      </c>
      <c r="C2274" s="3">
        <v>5540246195250</v>
      </c>
      <c r="D2274" s="9">
        <v>44943</v>
      </c>
      <c r="E2274" s="11">
        <v>84</v>
      </c>
      <c r="F2274" s="30" t="str">
        <f>VLOOKUP(Commandes[[#This Row],[Article Commande]],'Catégorie des articles'!A:D,4,0)</f>
        <v>BOULANGERIE</v>
      </c>
      <c r="G2274">
        <v>202301</v>
      </c>
      <c r="H2274" s="37" t="str">
        <f>Commandes[[#This Row],[Num CDE]]&amp;Commandes[[#This Row],[AnnéeMois]]</f>
        <v>143521289202301</v>
      </c>
      <c r="I2274" t="str">
        <f>Commandes[[#This Row],[AnnéeMois]]&amp;Commandes[[#This Row],[Famille de Produit]]</f>
        <v>202301BOULANGERIE</v>
      </c>
      <c r="J2274">
        <v>202301</v>
      </c>
    </row>
    <row r="2275" spans="1:10" ht="12" customHeight="1" x14ac:dyDescent="0.25">
      <c r="A2275" s="9">
        <v>44936</v>
      </c>
      <c r="B2275" s="10">
        <v>143521300</v>
      </c>
      <c r="C2275" s="3">
        <v>5540246176699</v>
      </c>
      <c r="D2275" s="9">
        <v>44941</v>
      </c>
      <c r="E2275" s="11">
        <v>4176</v>
      </c>
      <c r="F2275" s="30" t="str">
        <f>VLOOKUP(Commandes[[#This Row],[Article Commande]],'Catégorie des articles'!A:D,4,0)</f>
        <v>CREMERIE</v>
      </c>
      <c r="G2275">
        <v>202301</v>
      </c>
      <c r="H2275" s="37" t="str">
        <f>Commandes[[#This Row],[Num CDE]]&amp;Commandes[[#This Row],[AnnéeMois]]</f>
        <v>143521300202301</v>
      </c>
      <c r="I2275" t="str">
        <f>Commandes[[#This Row],[AnnéeMois]]&amp;Commandes[[#This Row],[Famille de Produit]]</f>
        <v>202301CREMERIE</v>
      </c>
      <c r="J2275">
        <v>202301</v>
      </c>
    </row>
    <row r="2276" spans="1:10" ht="12" customHeight="1" x14ac:dyDescent="0.25">
      <c r="A2276" s="6">
        <v>44936</v>
      </c>
      <c r="B2276" s="7">
        <v>143521300</v>
      </c>
      <c r="C2276" s="3">
        <v>5540246192102</v>
      </c>
      <c r="D2276" s="6">
        <v>44941</v>
      </c>
      <c r="E2276" s="8">
        <v>4009</v>
      </c>
      <c r="F2276" s="30" t="str">
        <f>VLOOKUP(Commandes[[#This Row],[Article Commande]],'Catégorie des articles'!A:D,4,0)</f>
        <v>CREMERIE</v>
      </c>
      <c r="G2276">
        <v>202301</v>
      </c>
      <c r="H2276" s="37" t="str">
        <f>Commandes[[#This Row],[Num CDE]]&amp;Commandes[[#This Row],[AnnéeMois]]</f>
        <v>143521300202301</v>
      </c>
      <c r="I2276" t="str">
        <f>Commandes[[#This Row],[AnnéeMois]]&amp;Commandes[[#This Row],[Famille de Produit]]</f>
        <v>202301CREMERIE</v>
      </c>
      <c r="J2276">
        <v>202301</v>
      </c>
    </row>
    <row r="2277" spans="1:10" ht="12" customHeight="1" x14ac:dyDescent="0.25">
      <c r="A2277" s="6">
        <v>44936</v>
      </c>
      <c r="B2277" s="7">
        <v>143521302</v>
      </c>
      <c r="C2277" s="3">
        <v>5540246187987</v>
      </c>
      <c r="D2277" s="6">
        <v>44941</v>
      </c>
      <c r="E2277" s="8">
        <v>3341</v>
      </c>
      <c r="F2277" s="30" t="str">
        <f>VLOOKUP(Commandes[[#This Row],[Article Commande]],'Catégorie des articles'!A:D,4,0)</f>
        <v>CREMERIE</v>
      </c>
      <c r="G2277">
        <v>202301</v>
      </c>
      <c r="H2277" s="37" t="str">
        <f>Commandes[[#This Row],[Num CDE]]&amp;Commandes[[#This Row],[AnnéeMois]]</f>
        <v>143521302202301</v>
      </c>
      <c r="I2277" t="str">
        <f>Commandes[[#This Row],[AnnéeMois]]&amp;Commandes[[#This Row],[Famille de Produit]]</f>
        <v>202301CREMERIE</v>
      </c>
      <c r="J2277">
        <v>202301</v>
      </c>
    </row>
    <row r="2278" spans="1:10" ht="12" customHeight="1" x14ac:dyDescent="0.25">
      <c r="A2278" s="9">
        <v>44938</v>
      </c>
      <c r="B2278" s="10">
        <v>143521324</v>
      </c>
      <c r="C2278" s="3">
        <v>5540246172978</v>
      </c>
      <c r="D2278" s="9">
        <v>44942</v>
      </c>
      <c r="E2278" s="11">
        <v>836</v>
      </c>
      <c r="F2278" s="30" t="str">
        <f>VLOOKUP(Commandes[[#This Row],[Article Commande]],'Catégorie des articles'!A:D,4,0)</f>
        <v>CREMERIE</v>
      </c>
      <c r="G2278">
        <v>202301</v>
      </c>
      <c r="H2278" s="37" t="str">
        <f>Commandes[[#This Row],[Num CDE]]&amp;Commandes[[#This Row],[AnnéeMois]]</f>
        <v>143521324202301</v>
      </c>
      <c r="I2278" t="str">
        <f>Commandes[[#This Row],[AnnéeMois]]&amp;Commandes[[#This Row],[Famille de Produit]]</f>
        <v>202301CREMERIE</v>
      </c>
      <c r="J2278">
        <v>202301</v>
      </c>
    </row>
    <row r="2279" spans="1:10" ht="12" customHeight="1" x14ac:dyDescent="0.25">
      <c r="A2279" s="6">
        <v>44938</v>
      </c>
      <c r="B2279" s="7">
        <v>143521324</v>
      </c>
      <c r="C2279" s="3">
        <v>5540246174174</v>
      </c>
      <c r="D2279" s="6">
        <v>44942</v>
      </c>
      <c r="E2279" s="8">
        <v>464</v>
      </c>
      <c r="F2279" s="30" t="str">
        <f>VLOOKUP(Commandes[[#This Row],[Article Commande]],'Catégorie des articles'!A:D,4,0)</f>
        <v>CREMERIE</v>
      </c>
      <c r="G2279">
        <v>202301</v>
      </c>
      <c r="H2279" s="37" t="str">
        <f>Commandes[[#This Row],[Num CDE]]&amp;Commandes[[#This Row],[AnnéeMois]]</f>
        <v>143521324202301</v>
      </c>
      <c r="I2279" t="str">
        <f>Commandes[[#This Row],[AnnéeMois]]&amp;Commandes[[#This Row],[Famille de Produit]]</f>
        <v>202301CREMERIE</v>
      </c>
      <c r="J2279">
        <v>202301</v>
      </c>
    </row>
    <row r="2280" spans="1:10" ht="12" customHeight="1" x14ac:dyDescent="0.25">
      <c r="A2280" s="6">
        <v>44938</v>
      </c>
      <c r="B2280" s="7">
        <v>143521324</v>
      </c>
      <c r="C2280" s="3">
        <v>5540246176699</v>
      </c>
      <c r="D2280" s="6">
        <v>44942</v>
      </c>
      <c r="E2280" s="8">
        <v>4176</v>
      </c>
      <c r="F2280" s="30" t="str">
        <f>VLOOKUP(Commandes[[#This Row],[Article Commande]],'Catégorie des articles'!A:D,4,0)</f>
        <v>CREMERIE</v>
      </c>
      <c r="G2280">
        <v>202301</v>
      </c>
      <c r="H2280" s="37" t="str">
        <f>Commandes[[#This Row],[Num CDE]]&amp;Commandes[[#This Row],[AnnéeMois]]</f>
        <v>143521324202301</v>
      </c>
      <c r="I2280" t="str">
        <f>Commandes[[#This Row],[AnnéeMois]]&amp;Commandes[[#This Row],[Famille de Produit]]</f>
        <v>202301CREMERIE</v>
      </c>
      <c r="J2280">
        <v>202301</v>
      </c>
    </row>
    <row r="2281" spans="1:10" ht="12" customHeight="1" x14ac:dyDescent="0.25">
      <c r="A2281" s="9">
        <v>44938</v>
      </c>
      <c r="B2281" s="10">
        <v>143521324</v>
      </c>
      <c r="C2281" s="3">
        <v>5540246188175</v>
      </c>
      <c r="D2281" s="9">
        <v>44942</v>
      </c>
      <c r="E2281" s="11">
        <v>464</v>
      </c>
      <c r="F2281" s="30" t="str">
        <f>VLOOKUP(Commandes[[#This Row],[Article Commande]],'Catégorie des articles'!A:D,4,0)</f>
        <v>CREMERIE</v>
      </c>
      <c r="G2281">
        <v>202301</v>
      </c>
      <c r="H2281" s="37" t="str">
        <f>Commandes[[#This Row],[Num CDE]]&amp;Commandes[[#This Row],[AnnéeMois]]</f>
        <v>143521324202301</v>
      </c>
      <c r="I2281" t="str">
        <f>Commandes[[#This Row],[AnnéeMois]]&amp;Commandes[[#This Row],[Famille de Produit]]</f>
        <v>202301CREMERIE</v>
      </c>
      <c r="J2281">
        <v>202301</v>
      </c>
    </row>
    <row r="2282" spans="1:10" ht="12" customHeight="1" x14ac:dyDescent="0.25">
      <c r="A2282" s="9">
        <v>44938</v>
      </c>
      <c r="B2282" s="10">
        <v>143521325</v>
      </c>
      <c r="C2282" s="3">
        <v>5540246171933</v>
      </c>
      <c r="D2282" s="9">
        <v>44942</v>
      </c>
      <c r="E2282" s="11">
        <v>1671</v>
      </c>
      <c r="F2282" s="30" t="str">
        <f>VLOOKUP(Commandes[[#This Row],[Article Commande]],'Catégorie des articles'!A:D,4,0)</f>
        <v>CREMERIE</v>
      </c>
      <c r="G2282">
        <v>202301</v>
      </c>
      <c r="H2282" s="37" t="str">
        <f>Commandes[[#This Row],[Num CDE]]&amp;Commandes[[#This Row],[AnnéeMois]]</f>
        <v>143521325202301</v>
      </c>
      <c r="I2282" t="str">
        <f>Commandes[[#This Row],[AnnéeMois]]&amp;Commandes[[#This Row],[Famille de Produit]]</f>
        <v>202301CREMERIE</v>
      </c>
      <c r="J2282">
        <v>202301</v>
      </c>
    </row>
    <row r="2283" spans="1:10" ht="12" customHeight="1" x14ac:dyDescent="0.25">
      <c r="A2283" s="6">
        <v>44938</v>
      </c>
      <c r="B2283" s="7">
        <v>143521325</v>
      </c>
      <c r="C2283" s="3">
        <v>5540246188200</v>
      </c>
      <c r="D2283" s="6">
        <v>44942</v>
      </c>
      <c r="E2283" s="8">
        <v>743</v>
      </c>
      <c r="F2283" s="30" t="str">
        <f>VLOOKUP(Commandes[[#This Row],[Article Commande]],'Catégorie des articles'!A:D,4,0)</f>
        <v>CREMERIE</v>
      </c>
      <c r="G2283">
        <v>202301</v>
      </c>
      <c r="H2283" s="37" t="str">
        <f>Commandes[[#This Row],[Num CDE]]&amp;Commandes[[#This Row],[AnnéeMois]]</f>
        <v>143521325202301</v>
      </c>
      <c r="I2283" t="str">
        <f>Commandes[[#This Row],[AnnéeMois]]&amp;Commandes[[#This Row],[Famille de Produit]]</f>
        <v>202301CREMERIE</v>
      </c>
      <c r="J2283">
        <v>202301</v>
      </c>
    </row>
    <row r="2284" spans="1:10" ht="12" customHeight="1" x14ac:dyDescent="0.25">
      <c r="A2284" s="6">
        <v>44938</v>
      </c>
      <c r="B2284" s="7">
        <v>143521342</v>
      </c>
      <c r="C2284" s="3">
        <v>5540246185429</v>
      </c>
      <c r="D2284" s="6">
        <v>44943</v>
      </c>
      <c r="E2284" s="8">
        <v>140</v>
      </c>
      <c r="F2284" s="30" t="str">
        <f>VLOOKUP(Commandes[[#This Row],[Article Commande]],'Catégorie des articles'!A:D,4,0)</f>
        <v>CREMERIE</v>
      </c>
      <c r="G2284">
        <v>202301</v>
      </c>
      <c r="H2284" s="37" t="str">
        <f>Commandes[[#This Row],[Num CDE]]&amp;Commandes[[#This Row],[AnnéeMois]]</f>
        <v>143521342202301</v>
      </c>
      <c r="I2284" t="str">
        <f>Commandes[[#This Row],[AnnéeMois]]&amp;Commandes[[#This Row],[Famille de Produit]]</f>
        <v>202301CREMERIE</v>
      </c>
      <c r="J2284">
        <v>202301</v>
      </c>
    </row>
    <row r="2285" spans="1:10" ht="12" customHeight="1" x14ac:dyDescent="0.25">
      <c r="A2285" s="9">
        <v>44938</v>
      </c>
      <c r="B2285" s="10">
        <v>143521342</v>
      </c>
      <c r="C2285" s="3">
        <v>5540246185562</v>
      </c>
      <c r="D2285" s="9">
        <v>44943</v>
      </c>
      <c r="E2285" s="11">
        <v>279</v>
      </c>
      <c r="F2285" s="30" t="str">
        <f>VLOOKUP(Commandes[[#This Row],[Article Commande]],'Catégorie des articles'!A:D,4,0)</f>
        <v>CREMERIE</v>
      </c>
      <c r="G2285">
        <v>202301</v>
      </c>
      <c r="H2285" s="37" t="str">
        <f>Commandes[[#This Row],[Num CDE]]&amp;Commandes[[#This Row],[AnnéeMois]]</f>
        <v>143521342202301</v>
      </c>
      <c r="I2285" t="str">
        <f>Commandes[[#This Row],[AnnéeMois]]&amp;Commandes[[#This Row],[Famille de Produit]]</f>
        <v>202301CREMERIE</v>
      </c>
      <c r="J2285">
        <v>202301</v>
      </c>
    </row>
    <row r="2286" spans="1:10" ht="12" customHeight="1" x14ac:dyDescent="0.25">
      <c r="A2286" s="6">
        <v>44938</v>
      </c>
      <c r="B2286" s="7">
        <v>143521342</v>
      </c>
      <c r="C2286" s="3">
        <v>5540246186325</v>
      </c>
      <c r="D2286" s="6">
        <v>44943</v>
      </c>
      <c r="E2286" s="8">
        <v>279</v>
      </c>
      <c r="F2286" s="30" t="str">
        <f>VLOOKUP(Commandes[[#This Row],[Article Commande]],'Catégorie des articles'!A:D,4,0)</f>
        <v>CREMERIE</v>
      </c>
      <c r="G2286">
        <v>202301</v>
      </c>
      <c r="H2286" s="37" t="str">
        <f>Commandes[[#This Row],[Num CDE]]&amp;Commandes[[#This Row],[AnnéeMois]]</f>
        <v>143521342202301</v>
      </c>
      <c r="I2286" t="str">
        <f>Commandes[[#This Row],[AnnéeMois]]&amp;Commandes[[#This Row],[Famille de Produit]]</f>
        <v>202301CREMERIE</v>
      </c>
      <c r="J2286">
        <v>202301</v>
      </c>
    </row>
    <row r="2287" spans="1:10" ht="12" customHeight="1" x14ac:dyDescent="0.25">
      <c r="A2287" s="6">
        <v>44941</v>
      </c>
      <c r="B2287" s="7">
        <v>143531365</v>
      </c>
      <c r="C2287" s="3">
        <v>5540246174174</v>
      </c>
      <c r="D2287" s="6">
        <v>44943</v>
      </c>
      <c r="E2287" s="8">
        <v>464</v>
      </c>
      <c r="F2287" s="30" t="str">
        <f>VLOOKUP(Commandes[[#This Row],[Article Commande]],'Catégorie des articles'!A:D,4,0)</f>
        <v>CREMERIE</v>
      </c>
      <c r="G2287">
        <v>202301</v>
      </c>
      <c r="H2287" s="37" t="str">
        <f>Commandes[[#This Row],[Num CDE]]&amp;Commandes[[#This Row],[AnnéeMois]]</f>
        <v>143531365202301</v>
      </c>
      <c r="I2287" t="str">
        <f>Commandes[[#This Row],[AnnéeMois]]&amp;Commandes[[#This Row],[Famille de Produit]]</f>
        <v>202301CREMERIE</v>
      </c>
      <c r="J2287">
        <v>202301</v>
      </c>
    </row>
    <row r="2288" spans="1:10" ht="12" customHeight="1" x14ac:dyDescent="0.25">
      <c r="A2288" s="9">
        <v>44941</v>
      </c>
      <c r="B2288" s="10">
        <v>143531365</v>
      </c>
      <c r="C2288" s="3">
        <v>5540246188175</v>
      </c>
      <c r="D2288" s="9">
        <v>44943</v>
      </c>
      <c r="E2288" s="11">
        <v>464</v>
      </c>
      <c r="F2288" s="30" t="str">
        <f>VLOOKUP(Commandes[[#This Row],[Article Commande]],'Catégorie des articles'!A:D,4,0)</f>
        <v>CREMERIE</v>
      </c>
      <c r="G2288">
        <v>202301</v>
      </c>
      <c r="H2288" s="37" t="str">
        <f>Commandes[[#This Row],[Num CDE]]&amp;Commandes[[#This Row],[AnnéeMois]]</f>
        <v>143531365202301</v>
      </c>
      <c r="I2288" t="str">
        <f>Commandes[[#This Row],[AnnéeMois]]&amp;Commandes[[#This Row],[Famille de Produit]]</f>
        <v>202301CREMERIE</v>
      </c>
      <c r="J2288">
        <v>202301</v>
      </c>
    </row>
    <row r="2289" spans="1:10" ht="12" customHeight="1" x14ac:dyDescent="0.25">
      <c r="A2289" s="9">
        <v>44941</v>
      </c>
      <c r="B2289" s="10">
        <v>143531366</v>
      </c>
      <c r="C2289" s="3">
        <v>5540246176294</v>
      </c>
      <c r="D2289" s="9">
        <v>44943</v>
      </c>
      <c r="E2289" s="11">
        <v>1114</v>
      </c>
      <c r="F2289" s="30" t="str">
        <f>VLOOKUP(Commandes[[#This Row],[Article Commande]],'Catégorie des articles'!A:D,4,0)</f>
        <v>CREMERIE</v>
      </c>
      <c r="G2289">
        <v>202301</v>
      </c>
      <c r="H2289" s="37" t="str">
        <f>Commandes[[#This Row],[Num CDE]]&amp;Commandes[[#This Row],[AnnéeMois]]</f>
        <v>143531366202301</v>
      </c>
      <c r="I2289" t="str">
        <f>Commandes[[#This Row],[AnnéeMois]]&amp;Commandes[[#This Row],[Famille de Produit]]</f>
        <v>202301CREMERIE</v>
      </c>
      <c r="J2289">
        <v>202301</v>
      </c>
    </row>
    <row r="2290" spans="1:10" ht="12" customHeight="1" x14ac:dyDescent="0.25">
      <c r="A2290" s="6">
        <v>44941</v>
      </c>
      <c r="B2290" s="7">
        <v>143531366</v>
      </c>
      <c r="C2290" s="3">
        <v>5540246176295</v>
      </c>
      <c r="D2290" s="6">
        <v>44943</v>
      </c>
      <c r="E2290" s="8">
        <v>4455</v>
      </c>
      <c r="F2290" s="30" t="str">
        <f>VLOOKUP(Commandes[[#This Row],[Article Commande]],'Catégorie des articles'!A:D,4,0)</f>
        <v>CREMERIE</v>
      </c>
      <c r="G2290">
        <v>202301</v>
      </c>
      <c r="H2290" s="37" t="str">
        <f>Commandes[[#This Row],[Num CDE]]&amp;Commandes[[#This Row],[AnnéeMois]]</f>
        <v>143531366202301</v>
      </c>
      <c r="I2290" t="str">
        <f>Commandes[[#This Row],[AnnéeMois]]&amp;Commandes[[#This Row],[Famille de Produit]]</f>
        <v>202301CREMERIE</v>
      </c>
      <c r="J2290">
        <v>202301</v>
      </c>
    </row>
    <row r="2291" spans="1:10" ht="12" customHeight="1" x14ac:dyDescent="0.25">
      <c r="A2291" s="6">
        <v>44942</v>
      </c>
      <c r="B2291" s="7">
        <v>143531382</v>
      </c>
      <c r="C2291" s="3">
        <v>5540246171933</v>
      </c>
      <c r="D2291" s="6">
        <v>44944</v>
      </c>
      <c r="E2291" s="8">
        <v>557</v>
      </c>
      <c r="F2291" s="30" t="str">
        <f>VLOOKUP(Commandes[[#This Row],[Article Commande]],'Catégorie des articles'!A:D,4,0)</f>
        <v>CREMERIE</v>
      </c>
      <c r="G2291">
        <v>202301</v>
      </c>
      <c r="H2291" s="37" t="str">
        <f>Commandes[[#This Row],[Num CDE]]&amp;Commandes[[#This Row],[AnnéeMois]]</f>
        <v>143531382202301</v>
      </c>
      <c r="I2291" t="str">
        <f>Commandes[[#This Row],[AnnéeMois]]&amp;Commandes[[#This Row],[Famille de Produit]]</f>
        <v>202301CREMERIE</v>
      </c>
      <c r="J2291">
        <v>202301</v>
      </c>
    </row>
    <row r="2292" spans="1:10" ht="12" customHeight="1" x14ac:dyDescent="0.25">
      <c r="A2292" s="6">
        <v>44942</v>
      </c>
      <c r="B2292" s="7">
        <v>143531393</v>
      </c>
      <c r="C2292" s="3">
        <v>5540246194632</v>
      </c>
      <c r="D2292" s="6">
        <v>44943</v>
      </c>
      <c r="E2292" s="8">
        <v>251</v>
      </c>
      <c r="F2292" s="30" t="str">
        <f>VLOOKUP(Commandes[[#This Row],[Article Commande]],'Catégorie des articles'!A:D,4,0)</f>
        <v>BOULANGERIE</v>
      </c>
      <c r="G2292">
        <v>202301</v>
      </c>
      <c r="H2292" s="37" t="str">
        <f>Commandes[[#This Row],[Num CDE]]&amp;Commandes[[#This Row],[AnnéeMois]]</f>
        <v>143531393202301</v>
      </c>
      <c r="I2292" t="str">
        <f>Commandes[[#This Row],[AnnéeMois]]&amp;Commandes[[#This Row],[Famille de Produit]]</f>
        <v>202301BOULANGERIE</v>
      </c>
      <c r="J2292">
        <v>202301</v>
      </c>
    </row>
    <row r="2293" spans="1:10" ht="12" customHeight="1" x14ac:dyDescent="0.25">
      <c r="A2293" s="9">
        <v>44944</v>
      </c>
      <c r="B2293" s="10">
        <v>143531423</v>
      </c>
      <c r="C2293" s="3">
        <v>5540246188175</v>
      </c>
      <c r="D2293" s="9">
        <v>44948</v>
      </c>
      <c r="E2293" s="11">
        <v>464</v>
      </c>
      <c r="F2293" s="30" t="str">
        <f>VLOOKUP(Commandes[[#This Row],[Article Commande]],'Catégorie des articles'!A:D,4,0)</f>
        <v>CREMERIE</v>
      </c>
      <c r="G2293">
        <v>202301</v>
      </c>
      <c r="H2293" s="37" t="str">
        <f>Commandes[[#This Row],[Num CDE]]&amp;Commandes[[#This Row],[AnnéeMois]]</f>
        <v>143531423202301</v>
      </c>
      <c r="I2293" t="str">
        <f>Commandes[[#This Row],[AnnéeMois]]&amp;Commandes[[#This Row],[Famille de Produit]]</f>
        <v>202301CREMERIE</v>
      </c>
      <c r="J2293">
        <v>202301</v>
      </c>
    </row>
    <row r="2294" spans="1:10" ht="12" customHeight="1" x14ac:dyDescent="0.25">
      <c r="A2294" s="6">
        <v>44944</v>
      </c>
      <c r="B2294" s="7">
        <v>143531425</v>
      </c>
      <c r="C2294" s="3">
        <v>5540246171933</v>
      </c>
      <c r="D2294" s="6">
        <v>44948</v>
      </c>
      <c r="E2294" s="8">
        <v>1114</v>
      </c>
      <c r="F2294" s="30" t="str">
        <f>VLOOKUP(Commandes[[#This Row],[Article Commande]],'Catégorie des articles'!A:D,4,0)</f>
        <v>CREMERIE</v>
      </c>
      <c r="G2294">
        <v>202301</v>
      </c>
      <c r="H2294" s="37" t="str">
        <f>Commandes[[#This Row],[Num CDE]]&amp;Commandes[[#This Row],[AnnéeMois]]</f>
        <v>143531425202301</v>
      </c>
      <c r="I2294" t="str">
        <f>Commandes[[#This Row],[AnnéeMois]]&amp;Commandes[[#This Row],[Famille de Produit]]</f>
        <v>202301CREMERIE</v>
      </c>
      <c r="J2294">
        <v>202301</v>
      </c>
    </row>
    <row r="2295" spans="1:10" ht="12" customHeight="1" x14ac:dyDescent="0.25">
      <c r="A2295" s="9">
        <v>44944</v>
      </c>
      <c r="B2295" s="10">
        <v>143531425</v>
      </c>
      <c r="C2295" s="3">
        <v>5540246176294</v>
      </c>
      <c r="D2295" s="9">
        <v>44948</v>
      </c>
      <c r="E2295" s="11">
        <v>743</v>
      </c>
      <c r="F2295" s="30" t="str">
        <f>VLOOKUP(Commandes[[#This Row],[Article Commande]],'Catégorie des articles'!A:D,4,0)</f>
        <v>CREMERIE</v>
      </c>
      <c r="G2295">
        <v>202301</v>
      </c>
      <c r="H2295" s="37" t="str">
        <f>Commandes[[#This Row],[Num CDE]]&amp;Commandes[[#This Row],[AnnéeMois]]</f>
        <v>143531425202301</v>
      </c>
      <c r="I2295" t="str">
        <f>Commandes[[#This Row],[AnnéeMois]]&amp;Commandes[[#This Row],[Famille de Produit]]</f>
        <v>202301CREMERIE</v>
      </c>
      <c r="J2295">
        <v>202301</v>
      </c>
    </row>
    <row r="2296" spans="1:10" ht="12" customHeight="1" x14ac:dyDescent="0.25">
      <c r="A2296" s="6">
        <v>44944</v>
      </c>
      <c r="B2296" s="7">
        <v>143531425</v>
      </c>
      <c r="C2296" s="3">
        <v>5540246176295</v>
      </c>
      <c r="D2296" s="6">
        <v>44948</v>
      </c>
      <c r="E2296" s="8">
        <v>7424</v>
      </c>
      <c r="F2296" s="30" t="str">
        <f>VLOOKUP(Commandes[[#This Row],[Article Commande]],'Catégorie des articles'!A:D,4,0)</f>
        <v>CREMERIE</v>
      </c>
      <c r="G2296">
        <v>202301</v>
      </c>
      <c r="H2296" s="37" t="str">
        <f>Commandes[[#This Row],[Num CDE]]&amp;Commandes[[#This Row],[AnnéeMois]]</f>
        <v>143531425202301</v>
      </c>
      <c r="I2296" t="str">
        <f>Commandes[[#This Row],[AnnéeMois]]&amp;Commandes[[#This Row],[Famille de Produit]]</f>
        <v>202301CREMERIE</v>
      </c>
      <c r="J2296">
        <v>202301</v>
      </c>
    </row>
    <row r="2297" spans="1:10" ht="12" customHeight="1" x14ac:dyDescent="0.25">
      <c r="A2297" s="6">
        <v>44944</v>
      </c>
      <c r="B2297" s="7">
        <v>143531425</v>
      </c>
      <c r="C2297" s="3">
        <v>5540246187987</v>
      </c>
      <c r="D2297" s="6">
        <v>44948</v>
      </c>
      <c r="E2297" s="8">
        <v>4455</v>
      </c>
      <c r="F2297" s="30" t="str">
        <f>VLOOKUP(Commandes[[#This Row],[Article Commande]],'Catégorie des articles'!A:D,4,0)</f>
        <v>CREMERIE</v>
      </c>
      <c r="G2297">
        <v>202301</v>
      </c>
      <c r="H2297" s="37" t="str">
        <f>Commandes[[#This Row],[Num CDE]]&amp;Commandes[[#This Row],[AnnéeMois]]</f>
        <v>143531425202301</v>
      </c>
      <c r="I2297" t="str">
        <f>Commandes[[#This Row],[AnnéeMois]]&amp;Commandes[[#This Row],[Famille de Produit]]</f>
        <v>202301CREMERIE</v>
      </c>
      <c r="J2297">
        <v>202301</v>
      </c>
    </row>
    <row r="2298" spans="1:10" ht="12" customHeight="1" x14ac:dyDescent="0.25">
      <c r="A2298" s="9">
        <v>44944</v>
      </c>
      <c r="B2298" s="10">
        <v>143531430</v>
      </c>
      <c r="C2298" s="3">
        <v>5540246194632</v>
      </c>
      <c r="D2298" s="9">
        <v>44950</v>
      </c>
      <c r="E2298" s="11">
        <v>1504</v>
      </c>
      <c r="F2298" s="30" t="str">
        <f>VLOOKUP(Commandes[[#This Row],[Article Commande]],'Catégorie des articles'!A:D,4,0)</f>
        <v>BOULANGERIE</v>
      </c>
      <c r="G2298">
        <v>202301</v>
      </c>
      <c r="H2298" s="37" t="str">
        <f>Commandes[[#This Row],[Num CDE]]&amp;Commandes[[#This Row],[AnnéeMois]]</f>
        <v>143531430202301</v>
      </c>
      <c r="I2298" t="str">
        <f>Commandes[[#This Row],[AnnéeMois]]&amp;Commandes[[#This Row],[Famille de Produit]]</f>
        <v>202301BOULANGERIE</v>
      </c>
      <c r="J2298">
        <v>202301</v>
      </c>
    </row>
    <row r="2299" spans="1:10" ht="12" customHeight="1" x14ac:dyDescent="0.25">
      <c r="A2299" s="9">
        <v>44944</v>
      </c>
      <c r="B2299" s="10">
        <v>143531432</v>
      </c>
      <c r="C2299" s="3">
        <v>5540246188175</v>
      </c>
      <c r="D2299" s="9">
        <v>44945</v>
      </c>
      <c r="E2299" s="11">
        <v>1392</v>
      </c>
      <c r="F2299" s="30" t="str">
        <f>VLOOKUP(Commandes[[#This Row],[Article Commande]],'Catégorie des articles'!A:D,4,0)</f>
        <v>CREMERIE</v>
      </c>
      <c r="G2299">
        <v>202301</v>
      </c>
      <c r="H2299" s="37" t="str">
        <f>Commandes[[#This Row],[Num CDE]]&amp;Commandes[[#This Row],[AnnéeMois]]</f>
        <v>143531432202301</v>
      </c>
      <c r="I2299" t="str">
        <f>Commandes[[#This Row],[AnnéeMois]]&amp;Commandes[[#This Row],[Famille de Produit]]</f>
        <v>202301CREMERIE</v>
      </c>
      <c r="J2299">
        <v>202301</v>
      </c>
    </row>
    <row r="2300" spans="1:10" ht="12" customHeight="1" x14ac:dyDescent="0.25">
      <c r="A2300" s="6">
        <v>44944</v>
      </c>
      <c r="B2300" s="7">
        <v>143531433</v>
      </c>
      <c r="C2300" s="3">
        <v>5540246188175</v>
      </c>
      <c r="D2300" s="6">
        <v>44949</v>
      </c>
      <c r="E2300" s="8">
        <v>2320</v>
      </c>
      <c r="F2300" s="30" t="str">
        <f>VLOOKUP(Commandes[[#This Row],[Article Commande]],'Catégorie des articles'!A:D,4,0)</f>
        <v>CREMERIE</v>
      </c>
      <c r="G2300">
        <v>202301</v>
      </c>
      <c r="H2300" s="37" t="str">
        <f>Commandes[[#This Row],[Num CDE]]&amp;Commandes[[#This Row],[AnnéeMois]]</f>
        <v>143531433202301</v>
      </c>
      <c r="I2300" t="str">
        <f>Commandes[[#This Row],[AnnéeMois]]&amp;Commandes[[#This Row],[Famille de Produit]]</f>
        <v>202301CREMERIE</v>
      </c>
      <c r="J2300">
        <v>202301</v>
      </c>
    </row>
    <row r="2301" spans="1:10" ht="12" customHeight="1" x14ac:dyDescent="0.25">
      <c r="A2301" s="6">
        <v>44944</v>
      </c>
      <c r="B2301" s="7">
        <v>143531435</v>
      </c>
      <c r="C2301" s="3">
        <v>5540246183844</v>
      </c>
      <c r="D2301" s="6">
        <v>44949</v>
      </c>
      <c r="E2301" s="8">
        <v>325</v>
      </c>
      <c r="F2301" s="30" t="str">
        <f>VLOOKUP(Commandes[[#This Row],[Article Commande]],'Catégorie des articles'!A:D,4,0)</f>
        <v>BOULANGERIE</v>
      </c>
      <c r="G2301">
        <v>202301</v>
      </c>
      <c r="H2301" s="37" t="str">
        <f>Commandes[[#This Row],[Num CDE]]&amp;Commandes[[#This Row],[AnnéeMois]]</f>
        <v>143531435202301</v>
      </c>
      <c r="I2301" t="str">
        <f>Commandes[[#This Row],[AnnéeMois]]&amp;Commandes[[#This Row],[Famille de Produit]]</f>
        <v>202301BOULANGERIE</v>
      </c>
      <c r="J2301">
        <v>202301</v>
      </c>
    </row>
    <row r="2302" spans="1:10" ht="12" customHeight="1" x14ac:dyDescent="0.25">
      <c r="A2302" s="9">
        <v>44945</v>
      </c>
      <c r="B2302" s="10">
        <v>143531453</v>
      </c>
      <c r="C2302" s="3">
        <v>5540246172978</v>
      </c>
      <c r="D2302" s="9">
        <v>44949</v>
      </c>
      <c r="E2302" s="11">
        <v>1671</v>
      </c>
      <c r="F2302" s="30" t="str">
        <f>VLOOKUP(Commandes[[#This Row],[Article Commande]],'Catégorie des articles'!A:D,4,0)</f>
        <v>CREMERIE</v>
      </c>
      <c r="G2302">
        <v>202301</v>
      </c>
      <c r="H2302" s="37" t="str">
        <f>Commandes[[#This Row],[Num CDE]]&amp;Commandes[[#This Row],[AnnéeMois]]</f>
        <v>143531453202301</v>
      </c>
      <c r="I2302" t="str">
        <f>Commandes[[#This Row],[AnnéeMois]]&amp;Commandes[[#This Row],[Famille de Produit]]</f>
        <v>202301CREMERIE</v>
      </c>
      <c r="J2302">
        <v>202301</v>
      </c>
    </row>
    <row r="2303" spans="1:10" ht="12" customHeight="1" x14ac:dyDescent="0.25">
      <c r="A2303" s="9">
        <v>44945</v>
      </c>
      <c r="B2303" s="10">
        <v>143531453</v>
      </c>
      <c r="C2303" s="3">
        <v>5540246174174</v>
      </c>
      <c r="D2303" s="9">
        <v>44949</v>
      </c>
      <c r="E2303" s="11">
        <v>464</v>
      </c>
      <c r="F2303" s="30" t="str">
        <f>VLOOKUP(Commandes[[#This Row],[Article Commande]],'Catégorie des articles'!A:D,4,0)</f>
        <v>CREMERIE</v>
      </c>
      <c r="G2303">
        <v>202301</v>
      </c>
      <c r="H2303" s="37" t="str">
        <f>Commandes[[#This Row],[Num CDE]]&amp;Commandes[[#This Row],[AnnéeMois]]</f>
        <v>143531453202301</v>
      </c>
      <c r="I2303" t="str">
        <f>Commandes[[#This Row],[AnnéeMois]]&amp;Commandes[[#This Row],[Famille de Produit]]</f>
        <v>202301CREMERIE</v>
      </c>
      <c r="J2303">
        <v>202301</v>
      </c>
    </row>
    <row r="2304" spans="1:10" ht="12" customHeight="1" x14ac:dyDescent="0.25">
      <c r="A2304" s="6">
        <v>44945</v>
      </c>
      <c r="B2304" s="7">
        <v>143531453</v>
      </c>
      <c r="C2304" s="3">
        <v>5540246176699</v>
      </c>
      <c r="D2304" s="6">
        <v>44949</v>
      </c>
      <c r="E2304" s="8">
        <v>4176</v>
      </c>
      <c r="F2304" s="30" t="str">
        <f>VLOOKUP(Commandes[[#This Row],[Article Commande]],'Catégorie des articles'!A:D,4,0)</f>
        <v>CREMERIE</v>
      </c>
      <c r="G2304">
        <v>202301</v>
      </c>
      <c r="H2304" s="37" t="str">
        <f>Commandes[[#This Row],[Num CDE]]&amp;Commandes[[#This Row],[AnnéeMois]]</f>
        <v>143531453202301</v>
      </c>
      <c r="I2304" t="str">
        <f>Commandes[[#This Row],[AnnéeMois]]&amp;Commandes[[#This Row],[Famille de Produit]]</f>
        <v>202301CREMERIE</v>
      </c>
      <c r="J2304">
        <v>202301</v>
      </c>
    </row>
    <row r="2305" spans="1:10" ht="12" customHeight="1" x14ac:dyDescent="0.25">
      <c r="A2305" s="9">
        <v>44945</v>
      </c>
      <c r="B2305" s="10">
        <v>143531453</v>
      </c>
      <c r="C2305" s="3">
        <v>5540246192102</v>
      </c>
      <c r="D2305" s="9">
        <v>44949</v>
      </c>
      <c r="E2305" s="11">
        <v>2005</v>
      </c>
      <c r="F2305" s="30" t="str">
        <f>VLOOKUP(Commandes[[#This Row],[Article Commande]],'Catégorie des articles'!A:D,4,0)</f>
        <v>CREMERIE</v>
      </c>
      <c r="G2305">
        <v>202301</v>
      </c>
      <c r="H2305" s="37" t="str">
        <f>Commandes[[#This Row],[Num CDE]]&amp;Commandes[[#This Row],[AnnéeMois]]</f>
        <v>143531453202301</v>
      </c>
      <c r="I2305" t="str">
        <f>Commandes[[#This Row],[AnnéeMois]]&amp;Commandes[[#This Row],[Famille de Produit]]</f>
        <v>202301CREMERIE</v>
      </c>
      <c r="J2305">
        <v>202301</v>
      </c>
    </row>
    <row r="2306" spans="1:10" ht="12" customHeight="1" x14ac:dyDescent="0.25">
      <c r="A2306" s="9">
        <v>44945</v>
      </c>
      <c r="B2306" s="10">
        <v>143531454</v>
      </c>
      <c r="C2306" s="3">
        <v>5540246171933</v>
      </c>
      <c r="D2306" s="9">
        <v>44949</v>
      </c>
      <c r="E2306" s="11">
        <v>557</v>
      </c>
      <c r="F2306" s="30" t="str">
        <f>VLOOKUP(Commandes[[#This Row],[Article Commande]],'Catégorie des articles'!A:D,4,0)</f>
        <v>CREMERIE</v>
      </c>
      <c r="G2306">
        <v>202301</v>
      </c>
      <c r="H2306" s="37" t="str">
        <f>Commandes[[#This Row],[Num CDE]]&amp;Commandes[[#This Row],[AnnéeMois]]</f>
        <v>143531454202301</v>
      </c>
      <c r="I2306" t="str">
        <f>Commandes[[#This Row],[AnnéeMois]]&amp;Commandes[[#This Row],[Famille de Produit]]</f>
        <v>202301CREMERIE</v>
      </c>
      <c r="J2306">
        <v>202301</v>
      </c>
    </row>
    <row r="2307" spans="1:10" ht="12" customHeight="1" x14ac:dyDescent="0.25">
      <c r="A2307" s="6">
        <v>44945</v>
      </c>
      <c r="B2307" s="7">
        <v>143531454</v>
      </c>
      <c r="C2307" s="3">
        <v>5540246176294</v>
      </c>
      <c r="D2307" s="6">
        <v>44949</v>
      </c>
      <c r="E2307" s="8">
        <v>743</v>
      </c>
      <c r="F2307" s="30" t="str">
        <f>VLOOKUP(Commandes[[#This Row],[Article Commande]],'Catégorie des articles'!A:D,4,0)</f>
        <v>CREMERIE</v>
      </c>
      <c r="G2307">
        <v>202301</v>
      </c>
      <c r="H2307" s="37" t="str">
        <f>Commandes[[#This Row],[Num CDE]]&amp;Commandes[[#This Row],[AnnéeMois]]</f>
        <v>143531454202301</v>
      </c>
      <c r="I2307" t="str">
        <f>Commandes[[#This Row],[AnnéeMois]]&amp;Commandes[[#This Row],[Famille de Produit]]</f>
        <v>202301CREMERIE</v>
      </c>
      <c r="J2307">
        <v>202301</v>
      </c>
    </row>
    <row r="2308" spans="1:10" ht="12" customHeight="1" x14ac:dyDescent="0.25">
      <c r="A2308" s="9">
        <v>44945</v>
      </c>
      <c r="B2308" s="10">
        <v>143531454</v>
      </c>
      <c r="C2308" s="3">
        <v>5540246176295</v>
      </c>
      <c r="D2308" s="9">
        <v>44949</v>
      </c>
      <c r="E2308" s="11">
        <v>7424</v>
      </c>
      <c r="F2308" s="30" t="str">
        <f>VLOOKUP(Commandes[[#This Row],[Article Commande]],'Catégorie des articles'!A:D,4,0)</f>
        <v>CREMERIE</v>
      </c>
      <c r="G2308">
        <v>202301</v>
      </c>
      <c r="H2308" s="37" t="str">
        <f>Commandes[[#This Row],[Num CDE]]&amp;Commandes[[#This Row],[AnnéeMois]]</f>
        <v>143531454202301</v>
      </c>
      <c r="I2308" t="str">
        <f>Commandes[[#This Row],[AnnéeMois]]&amp;Commandes[[#This Row],[Famille de Produit]]</f>
        <v>202301CREMERIE</v>
      </c>
      <c r="J2308">
        <v>202301</v>
      </c>
    </row>
    <row r="2309" spans="1:10" ht="12" customHeight="1" x14ac:dyDescent="0.25">
      <c r="A2309" s="6">
        <v>44945</v>
      </c>
      <c r="B2309" s="7">
        <v>143531454</v>
      </c>
      <c r="C2309" s="3">
        <v>5540246187987</v>
      </c>
      <c r="D2309" s="6">
        <v>44949</v>
      </c>
      <c r="E2309" s="8">
        <v>4455</v>
      </c>
      <c r="F2309" s="30" t="str">
        <f>VLOOKUP(Commandes[[#This Row],[Article Commande]],'Catégorie des articles'!A:D,4,0)</f>
        <v>CREMERIE</v>
      </c>
      <c r="G2309">
        <v>202301</v>
      </c>
      <c r="H2309" s="37" t="str">
        <f>Commandes[[#This Row],[Num CDE]]&amp;Commandes[[#This Row],[AnnéeMois]]</f>
        <v>143531454202301</v>
      </c>
      <c r="I2309" t="str">
        <f>Commandes[[#This Row],[AnnéeMois]]&amp;Commandes[[#This Row],[Famille de Produit]]</f>
        <v>202301CREMERIE</v>
      </c>
      <c r="J2309">
        <v>202301</v>
      </c>
    </row>
    <row r="2310" spans="1:10" ht="12" customHeight="1" x14ac:dyDescent="0.25">
      <c r="A2310" s="9">
        <v>44945</v>
      </c>
      <c r="B2310" s="10">
        <v>143531458</v>
      </c>
      <c r="C2310" s="3">
        <v>5540246188175</v>
      </c>
      <c r="D2310" s="9">
        <v>44946</v>
      </c>
      <c r="E2310" s="11">
        <v>1392</v>
      </c>
      <c r="F2310" s="30" t="str">
        <f>VLOOKUP(Commandes[[#This Row],[Article Commande]],'Catégorie des articles'!A:D,4,0)</f>
        <v>CREMERIE</v>
      </c>
      <c r="G2310">
        <v>202301</v>
      </c>
      <c r="H2310" s="37" t="str">
        <f>Commandes[[#This Row],[Num CDE]]&amp;Commandes[[#This Row],[AnnéeMois]]</f>
        <v>143531458202301</v>
      </c>
      <c r="I2310" t="str">
        <f>Commandes[[#This Row],[AnnéeMois]]&amp;Commandes[[#This Row],[Famille de Produit]]</f>
        <v>202301CREMERIE</v>
      </c>
      <c r="J2310">
        <v>202301</v>
      </c>
    </row>
    <row r="2311" spans="1:10" ht="12" customHeight="1" x14ac:dyDescent="0.25">
      <c r="A2311" s="9">
        <v>44945</v>
      </c>
      <c r="B2311" s="10">
        <v>143531460</v>
      </c>
      <c r="C2311" s="3">
        <v>5540246191598</v>
      </c>
      <c r="D2311" s="9">
        <v>44950</v>
      </c>
      <c r="E2311" s="11">
        <v>1601</v>
      </c>
      <c r="F2311" s="30" t="str">
        <f>VLOOKUP(Commandes[[#This Row],[Article Commande]],'Catégorie des articles'!A:D,4,0)</f>
        <v>CREMERIE</v>
      </c>
      <c r="G2311">
        <v>202301</v>
      </c>
      <c r="H2311" s="37" t="str">
        <f>Commandes[[#This Row],[Num CDE]]&amp;Commandes[[#This Row],[AnnéeMois]]</f>
        <v>143531460202301</v>
      </c>
      <c r="I2311" t="str">
        <f>Commandes[[#This Row],[AnnéeMois]]&amp;Commandes[[#This Row],[Famille de Produit]]</f>
        <v>202301CREMERIE</v>
      </c>
      <c r="J2311">
        <v>202301</v>
      </c>
    </row>
    <row r="2312" spans="1:10" ht="12" customHeight="1" x14ac:dyDescent="0.25">
      <c r="A2312" s="6">
        <v>44948</v>
      </c>
      <c r="B2312" s="7">
        <v>143541475</v>
      </c>
      <c r="C2312" s="3">
        <v>5540246172669</v>
      </c>
      <c r="D2312" s="6">
        <v>44950</v>
      </c>
      <c r="E2312" s="8">
        <v>279</v>
      </c>
      <c r="F2312" s="30" t="str">
        <f>VLOOKUP(Commandes[[#This Row],[Article Commande]],'Catégorie des articles'!A:D,4,0)</f>
        <v>CREMERIE</v>
      </c>
      <c r="G2312">
        <v>202301</v>
      </c>
      <c r="H2312" s="37" t="str">
        <f>Commandes[[#This Row],[Num CDE]]&amp;Commandes[[#This Row],[AnnéeMois]]</f>
        <v>143541475202301</v>
      </c>
      <c r="I2312" t="str">
        <f>Commandes[[#This Row],[AnnéeMois]]&amp;Commandes[[#This Row],[Famille de Produit]]</f>
        <v>202301CREMERIE</v>
      </c>
      <c r="J2312">
        <v>202301</v>
      </c>
    </row>
    <row r="2313" spans="1:10" ht="12" customHeight="1" x14ac:dyDescent="0.25">
      <c r="A2313" s="9">
        <v>44948</v>
      </c>
      <c r="B2313" s="10">
        <v>143541475</v>
      </c>
      <c r="C2313" s="3">
        <v>5540246172978</v>
      </c>
      <c r="D2313" s="9">
        <v>44950</v>
      </c>
      <c r="E2313" s="11">
        <v>1253</v>
      </c>
      <c r="F2313" s="30" t="str">
        <f>VLOOKUP(Commandes[[#This Row],[Article Commande]],'Catégorie des articles'!A:D,4,0)</f>
        <v>CREMERIE</v>
      </c>
      <c r="G2313">
        <v>202301</v>
      </c>
      <c r="H2313" s="37" t="str">
        <f>Commandes[[#This Row],[Num CDE]]&amp;Commandes[[#This Row],[AnnéeMois]]</f>
        <v>143541475202301</v>
      </c>
      <c r="I2313" t="str">
        <f>Commandes[[#This Row],[AnnéeMois]]&amp;Commandes[[#This Row],[Famille de Produit]]</f>
        <v>202301CREMERIE</v>
      </c>
      <c r="J2313">
        <v>202301</v>
      </c>
    </row>
    <row r="2314" spans="1:10" ht="12" customHeight="1" x14ac:dyDescent="0.25">
      <c r="A2314" s="9">
        <v>44948</v>
      </c>
      <c r="B2314" s="10">
        <v>143541475</v>
      </c>
      <c r="C2314" s="3">
        <v>5540246174174</v>
      </c>
      <c r="D2314" s="9">
        <v>44950</v>
      </c>
      <c r="E2314" s="11">
        <v>464</v>
      </c>
      <c r="F2314" s="30" t="str">
        <f>VLOOKUP(Commandes[[#This Row],[Article Commande]],'Catégorie des articles'!A:D,4,0)</f>
        <v>CREMERIE</v>
      </c>
      <c r="G2314">
        <v>202301</v>
      </c>
      <c r="H2314" s="37" t="str">
        <f>Commandes[[#This Row],[Num CDE]]&amp;Commandes[[#This Row],[AnnéeMois]]</f>
        <v>143541475202301</v>
      </c>
      <c r="I2314" t="str">
        <f>Commandes[[#This Row],[AnnéeMois]]&amp;Commandes[[#This Row],[Famille de Produit]]</f>
        <v>202301CREMERIE</v>
      </c>
      <c r="J2314">
        <v>202301</v>
      </c>
    </row>
    <row r="2315" spans="1:10" ht="12" customHeight="1" x14ac:dyDescent="0.25">
      <c r="A2315" s="9">
        <v>44948</v>
      </c>
      <c r="B2315" s="10">
        <v>143541475</v>
      </c>
      <c r="C2315" s="3">
        <v>5540246176699</v>
      </c>
      <c r="D2315" s="9">
        <v>44950</v>
      </c>
      <c r="E2315" s="11">
        <v>4176</v>
      </c>
      <c r="F2315" s="30" t="str">
        <f>VLOOKUP(Commandes[[#This Row],[Article Commande]],'Catégorie des articles'!A:D,4,0)</f>
        <v>CREMERIE</v>
      </c>
      <c r="G2315">
        <v>202301</v>
      </c>
      <c r="H2315" s="37" t="str">
        <f>Commandes[[#This Row],[Num CDE]]&amp;Commandes[[#This Row],[AnnéeMois]]</f>
        <v>143541475202301</v>
      </c>
      <c r="I2315" t="str">
        <f>Commandes[[#This Row],[AnnéeMois]]&amp;Commandes[[#This Row],[Famille de Produit]]</f>
        <v>202301CREMERIE</v>
      </c>
      <c r="J2315">
        <v>202301</v>
      </c>
    </row>
    <row r="2316" spans="1:10" ht="12" customHeight="1" x14ac:dyDescent="0.25">
      <c r="A2316" s="9">
        <v>44948</v>
      </c>
      <c r="B2316" s="10">
        <v>143541477</v>
      </c>
      <c r="C2316" s="3">
        <v>5540246176294</v>
      </c>
      <c r="D2316" s="9">
        <v>44950</v>
      </c>
      <c r="E2316" s="11">
        <v>1485</v>
      </c>
      <c r="F2316" s="30" t="str">
        <f>VLOOKUP(Commandes[[#This Row],[Article Commande]],'Catégorie des articles'!A:D,4,0)</f>
        <v>CREMERIE</v>
      </c>
      <c r="G2316">
        <v>202301</v>
      </c>
      <c r="H2316" s="37" t="str">
        <f>Commandes[[#This Row],[Num CDE]]&amp;Commandes[[#This Row],[AnnéeMois]]</f>
        <v>143541477202301</v>
      </c>
      <c r="I2316" t="str">
        <f>Commandes[[#This Row],[AnnéeMois]]&amp;Commandes[[#This Row],[Famille de Produit]]</f>
        <v>202301CREMERIE</v>
      </c>
      <c r="J2316">
        <v>202301</v>
      </c>
    </row>
    <row r="2317" spans="1:10" ht="12" customHeight="1" x14ac:dyDescent="0.25">
      <c r="A2317" s="6">
        <v>44948</v>
      </c>
      <c r="B2317" s="7">
        <v>143541477</v>
      </c>
      <c r="C2317" s="3">
        <v>5540246176295</v>
      </c>
      <c r="D2317" s="6">
        <v>44950</v>
      </c>
      <c r="E2317" s="8">
        <v>11136</v>
      </c>
      <c r="F2317" s="30" t="str">
        <f>VLOOKUP(Commandes[[#This Row],[Article Commande]],'Catégorie des articles'!A:D,4,0)</f>
        <v>CREMERIE</v>
      </c>
      <c r="G2317">
        <v>202301</v>
      </c>
      <c r="H2317" s="37" t="str">
        <f>Commandes[[#This Row],[Num CDE]]&amp;Commandes[[#This Row],[AnnéeMois]]</f>
        <v>143541477202301</v>
      </c>
      <c r="I2317" t="str">
        <f>Commandes[[#This Row],[AnnéeMois]]&amp;Commandes[[#This Row],[Famille de Produit]]</f>
        <v>202301CREMERIE</v>
      </c>
      <c r="J2317">
        <v>202301</v>
      </c>
    </row>
    <row r="2318" spans="1:10" ht="12" customHeight="1" x14ac:dyDescent="0.25">
      <c r="A2318" s="9">
        <v>44948</v>
      </c>
      <c r="B2318" s="10">
        <v>143541486</v>
      </c>
      <c r="C2318" s="3">
        <v>5540246173472</v>
      </c>
      <c r="D2318" s="9">
        <v>44952</v>
      </c>
      <c r="E2318" s="11">
        <v>140</v>
      </c>
      <c r="F2318" s="30" t="str">
        <f>VLOOKUP(Commandes[[#This Row],[Article Commande]],'Catégorie des articles'!A:D,4,0)</f>
        <v>CREMERIE</v>
      </c>
      <c r="G2318">
        <v>202301</v>
      </c>
      <c r="H2318" s="37" t="str">
        <f>Commandes[[#This Row],[Num CDE]]&amp;Commandes[[#This Row],[AnnéeMois]]</f>
        <v>143541486202301</v>
      </c>
      <c r="I2318" t="str">
        <f>Commandes[[#This Row],[AnnéeMois]]&amp;Commandes[[#This Row],[Famille de Produit]]</f>
        <v>202301CREMERIE</v>
      </c>
      <c r="J2318">
        <v>202301</v>
      </c>
    </row>
    <row r="2319" spans="1:10" ht="12" customHeight="1" x14ac:dyDescent="0.25">
      <c r="A2319" s="6">
        <v>44948</v>
      </c>
      <c r="B2319" s="7">
        <v>143541486</v>
      </c>
      <c r="C2319" s="3">
        <v>5540246174095</v>
      </c>
      <c r="D2319" s="6">
        <v>44952</v>
      </c>
      <c r="E2319" s="8">
        <v>140</v>
      </c>
      <c r="F2319" s="30" t="str">
        <f>VLOOKUP(Commandes[[#This Row],[Article Commande]],'Catégorie des articles'!A:D,4,0)</f>
        <v>CREMERIE</v>
      </c>
      <c r="G2319">
        <v>202301</v>
      </c>
      <c r="H2319" s="37" t="str">
        <f>Commandes[[#This Row],[Num CDE]]&amp;Commandes[[#This Row],[AnnéeMois]]</f>
        <v>143541486202301</v>
      </c>
      <c r="I2319" t="str">
        <f>Commandes[[#This Row],[AnnéeMois]]&amp;Commandes[[#This Row],[Famille de Produit]]</f>
        <v>202301CREMERIE</v>
      </c>
      <c r="J2319">
        <v>202301</v>
      </c>
    </row>
    <row r="2320" spans="1:10" ht="12" customHeight="1" x14ac:dyDescent="0.25">
      <c r="A2320" s="9">
        <v>44948</v>
      </c>
      <c r="B2320" s="10">
        <v>143541486</v>
      </c>
      <c r="C2320" s="3">
        <v>5540246175049</v>
      </c>
      <c r="D2320" s="9">
        <v>44952</v>
      </c>
      <c r="E2320" s="11">
        <v>836</v>
      </c>
      <c r="F2320" s="30" t="str">
        <f>VLOOKUP(Commandes[[#This Row],[Article Commande]],'Catégorie des articles'!A:D,4,0)</f>
        <v>CREMERIE</v>
      </c>
      <c r="G2320">
        <v>202301</v>
      </c>
      <c r="H2320" s="37" t="str">
        <f>Commandes[[#This Row],[Num CDE]]&amp;Commandes[[#This Row],[AnnéeMois]]</f>
        <v>143541486202301</v>
      </c>
      <c r="I2320" t="str">
        <f>Commandes[[#This Row],[AnnéeMois]]&amp;Commandes[[#This Row],[Famille de Produit]]</f>
        <v>202301CREMERIE</v>
      </c>
      <c r="J2320">
        <v>202301</v>
      </c>
    </row>
    <row r="2321" spans="1:10" ht="12" customHeight="1" x14ac:dyDescent="0.25">
      <c r="A2321" s="6">
        <v>44948</v>
      </c>
      <c r="B2321" s="7">
        <v>143541486</v>
      </c>
      <c r="C2321" s="3">
        <v>5540246175050</v>
      </c>
      <c r="D2321" s="6">
        <v>44952</v>
      </c>
      <c r="E2321" s="8">
        <v>836</v>
      </c>
      <c r="F2321" s="30" t="str">
        <f>VLOOKUP(Commandes[[#This Row],[Article Commande]],'Catégorie des articles'!A:D,4,0)</f>
        <v>CREMERIE</v>
      </c>
      <c r="G2321">
        <v>202301</v>
      </c>
      <c r="H2321" s="37" t="str">
        <f>Commandes[[#This Row],[Num CDE]]&amp;Commandes[[#This Row],[AnnéeMois]]</f>
        <v>143541486202301</v>
      </c>
      <c r="I2321" t="str">
        <f>Commandes[[#This Row],[AnnéeMois]]&amp;Commandes[[#This Row],[Famille de Produit]]</f>
        <v>202301CREMERIE</v>
      </c>
      <c r="J2321">
        <v>202301</v>
      </c>
    </row>
    <row r="2322" spans="1:10" ht="12" customHeight="1" x14ac:dyDescent="0.25">
      <c r="A2322" s="9">
        <v>44948</v>
      </c>
      <c r="B2322" s="10">
        <v>143541486</v>
      </c>
      <c r="C2322" s="3">
        <v>5540246190743</v>
      </c>
      <c r="D2322" s="9">
        <v>44952</v>
      </c>
      <c r="E2322" s="11">
        <v>140</v>
      </c>
      <c r="F2322" s="30" t="str">
        <f>VLOOKUP(Commandes[[#This Row],[Article Commande]],'Catégorie des articles'!A:D,4,0)</f>
        <v>CREMERIE</v>
      </c>
      <c r="G2322">
        <v>202301</v>
      </c>
      <c r="H2322" s="37" t="str">
        <f>Commandes[[#This Row],[Num CDE]]&amp;Commandes[[#This Row],[AnnéeMois]]</f>
        <v>143541486202301</v>
      </c>
      <c r="I2322" t="str">
        <f>Commandes[[#This Row],[AnnéeMois]]&amp;Commandes[[#This Row],[Famille de Produit]]</f>
        <v>202301CREMERIE</v>
      </c>
      <c r="J2322">
        <v>202301</v>
      </c>
    </row>
    <row r="2323" spans="1:10" ht="12" customHeight="1" x14ac:dyDescent="0.25">
      <c r="A2323" s="9">
        <v>44949</v>
      </c>
      <c r="B2323" s="10">
        <v>143541505</v>
      </c>
      <c r="C2323" s="3">
        <v>5540246172539</v>
      </c>
      <c r="D2323" s="9">
        <v>44951</v>
      </c>
      <c r="E2323" s="11">
        <v>70</v>
      </c>
      <c r="F2323" s="30" t="str">
        <f>VLOOKUP(Commandes[[#This Row],[Article Commande]],'Catégorie des articles'!A:D,4,0)</f>
        <v>CREMERIE</v>
      </c>
      <c r="G2323">
        <v>202301</v>
      </c>
      <c r="H2323" s="37" t="str">
        <f>Commandes[[#This Row],[Num CDE]]&amp;Commandes[[#This Row],[AnnéeMois]]</f>
        <v>143541505202301</v>
      </c>
      <c r="I2323" t="str">
        <f>Commandes[[#This Row],[AnnéeMois]]&amp;Commandes[[#This Row],[Famille de Produit]]</f>
        <v>202301CREMERIE</v>
      </c>
      <c r="J2323">
        <v>202301</v>
      </c>
    </row>
    <row r="2324" spans="1:10" ht="12" customHeight="1" x14ac:dyDescent="0.25">
      <c r="A2324" s="6">
        <v>44949</v>
      </c>
      <c r="B2324" s="7">
        <v>143541505</v>
      </c>
      <c r="C2324" s="3">
        <v>5540246172669</v>
      </c>
      <c r="D2324" s="6">
        <v>44951</v>
      </c>
      <c r="E2324" s="8">
        <v>279</v>
      </c>
      <c r="F2324" s="30" t="str">
        <f>VLOOKUP(Commandes[[#This Row],[Article Commande]],'Catégorie des articles'!A:D,4,0)</f>
        <v>CREMERIE</v>
      </c>
      <c r="G2324">
        <v>202301</v>
      </c>
      <c r="H2324" s="37" t="str">
        <f>Commandes[[#This Row],[Num CDE]]&amp;Commandes[[#This Row],[AnnéeMois]]</f>
        <v>143541505202301</v>
      </c>
      <c r="I2324" t="str">
        <f>Commandes[[#This Row],[AnnéeMois]]&amp;Commandes[[#This Row],[Famille de Produit]]</f>
        <v>202301CREMERIE</v>
      </c>
      <c r="J2324">
        <v>202301</v>
      </c>
    </row>
    <row r="2325" spans="1:10" ht="12" customHeight="1" x14ac:dyDescent="0.25">
      <c r="A2325" s="9">
        <v>44949</v>
      </c>
      <c r="B2325" s="10">
        <v>143541505</v>
      </c>
      <c r="C2325" s="3">
        <v>5540246172978</v>
      </c>
      <c r="D2325" s="9">
        <v>44951</v>
      </c>
      <c r="E2325" s="11">
        <v>1671</v>
      </c>
      <c r="F2325" s="30" t="str">
        <f>VLOOKUP(Commandes[[#This Row],[Article Commande]],'Catégorie des articles'!A:D,4,0)</f>
        <v>CREMERIE</v>
      </c>
      <c r="G2325">
        <v>202301</v>
      </c>
      <c r="H2325" s="37" t="str">
        <f>Commandes[[#This Row],[Num CDE]]&amp;Commandes[[#This Row],[AnnéeMois]]</f>
        <v>143541505202301</v>
      </c>
      <c r="I2325" t="str">
        <f>Commandes[[#This Row],[AnnéeMois]]&amp;Commandes[[#This Row],[Famille de Produit]]</f>
        <v>202301CREMERIE</v>
      </c>
      <c r="J2325">
        <v>202301</v>
      </c>
    </row>
    <row r="2326" spans="1:10" ht="12" customHeight="1" x14ac:dyDescent="0.25">
      <c r="A2326" s="9">
        <v>44949</v>
      </c>
      <c r="B2326" s="10">
        <v>143541505</v>
      </c>
      <c r="C2326" s="3">
        <v>5540246174174</v>
      </c>
      <c r="D2326" s="9">
        <v>44951</v>
      </c>
      <c r="E2326" s="11">
        <v>464</v>
      </c>
      <c r="F2326" s="30" t="str">
        <f>VLOOKUP(Commandes[[#This Row],[Article Commande]],'Catégorie des articles'!A:D,4,0)</f>
        <v>CREMERIE</v>
      </c>
      <c r="G2326">
        <v>202301</v>
      </c>
      <c r="H2326" s="37" t="str">
        <f>Commandes[[#This Row],[Num CDE]]&amp;Commandes[[#This Row],[AnnéeMois]]</f>
        <v>143541505202301</v>
      </c>
      <c r="I2326" t="str">
        <f>Commandes[[#This Row],[AnnéeMois]]&amp;Commandes[[#This Row],[Famille de Produit]]</f>
        <v>202301CREMERIE</v>
      </c>
      <c r="J2326">
        <v>202301</v>
      </c>
    </row>
    <row r="2327" spans="1:10" ht="12" customHeight="1" x14ac:dyDescent="0.25">
      <c r="A2327" s="6">
        <v>44949</v>
      </c>
      <c r="B2327" s="7">
        <v>143541505</v>
      </c>
      <c r="C2327" s="3">
        <v>5540246176699</v>
      </c>
      <c r="D2327" s="6">
        <v>44951</v>
      </c>
      <c r="E2327" s="8">
        <v>12528</v>
      </c>
      <c r="F2327" s="30" t="str">
        <f>VLOOKUP(Commandes[[#This Row],[Article Commande]],'Catégorie des articles'!A:D,4,0)</f>
        <v>CREMERIE</v>
      </c>
      <c r="G2327">
        <v>202301</v>
      </c>
      <c r="H2327" s="37" t="str">
        <f>Commandes[[#This Row],[Num CDE]]&amp;Commandes[[#This Row],[AnnéeMois]]</f>
        <v>143541505202301</v>
      </c>
      <c r="I2327" t="str">
        <f>Commandes[[#This Row],[AnnéeMois]]&amp;Commandes[[#This Row],[Famille de Produit]]</f>
        <v>202301CREMERIE</v>
      </c>
      <c r="J2327">
        <v>202301</v>
      </c>
    </row>
    <row r="2328" spans="1:10" ht="12" customHeight="1" x14ac:dyDescent="0.25">
      <c r="A2328" s="9">
        <v>44949</v>
      </c>
      <c r="B2328" s="10">
        <v>143541506</v>
      </c>
      <c r="C2328" s="3">
        <v>5540246171933</v>
      </c>
      <c r="D2328" s="9">
        <v>44951</v>
      </c>
      <c r="E2328" s="11">
        <v>1114</v>
      </c>
      <c r="F2328" s="30" t="str">
        <f>VLOOKUP(Commandes[[#This Row],[Article Commande]],'Catégorie des articles'!A:D,4,0)</f>
        <v>CREMERIE</v>
      </c>
      <c r="G2328">
        <v>202301</v>
      </c>
      <c r="H2328" s="37" t="str">
        <f>Commandes[[#This Row],[Num CDE]]&amp;Commandes[[#This Row],[AnnéeMois]]</f>
        <v>143541506202301</v>
      </c>
      <c r="I2328" t="str">
        <f>Commandes[[#This Row],[AnnéeMois]]&amp;Commandes[[#This Row],[Famille de Produit]]</f>
        <v>202301CREMERIE</v>
      </c>
      <c r="J2328">
        <v>202301</v>
      </c>
    </row>
    <row r="2329" spans="1:10" ht="12" customHeight="1" x14ac:dyDescent="0.25">
      <c r="A2329" s="9">
        <v>44949</v>
      </c>
      <c r="B2329" s="10">
        <v>143541506</v>
      </c>
      <c r="C2329" s="3">
        <v>5540246187987</v>
      </c>
      <c r="D2329" s="9">
        <v>44951</v>
      </c>
      <c r="E2329" s="11">
        <v>4455</v>
      </c>
      <c r="F2329" s="30" t="str">
        <f>VLOOKUP(Commandes[[#This Row],[Article Commande]],'Catégorie des articles'!A:D,4,0)</f>
        <v>CREMERIE</v>
      </c>
      <c r="G2329">
        <v>202301</v>
      </c>
      <c r="H2329" s="37" t="str">
        <f>Commandes[[#This Row],[Num CDE]]&amp;Commandes[[#This Row],[AnnéeMois]]</f>
        <v>143541506202301</v>
      </c>
      <c r="I2329" t="str">
        <f>Commandes[[#This Row],[AnnéeMois]]&amp;Commandes[[#This Row],[Famille de Produit]]</f>
        <v>202301CREMERIE</v>
      </c>
      <c r="J2329">
        <v>202301</v>
      </c>
    </row>
    <row r="2330" spans="1:10" ht="12" customHeight="1" x14ac:dyDescent="0.25">
      <c r="A2330" s="6">
        <v>44950</v>
      </c>
      <c r="B2330" s="7">
        <v>143541532</v>
      </c>
      <c r="C2330" s="3">
        <v>5540246172978</v>
      </c>
      <c r="D2330" s="6">
        <v>44952</v>
      </c>
      <c r="E2330" s="8">
        <v>2506</v>
      </c>
      <c r="F2330" s="30" t="str">
        <f>VLOOKUP(Commandes[[#This Row],[Article Commande]],'Catégorie des articles'!A:D,4,0)</f>
        <v>CREMERIE</v>
      </c>
      <c r="G2330">
        <v>202301</v>
      </c>
      <c r="H2330" s="37" t="str">
        <f>Commandes[[#This Row],[Num CDE]]&amp;Commandes[[#This Row],[AnnéeMois]]</f>
        <v>143541532202301</v>
      </c>
      <c r="I2330" t="str">
        <f>Commandes[[#This Row],[AnnéeMois]]&amp;Commandes[[#This Row],[Famille de Produit]]</f>
        <v>202301CREMERIE</v>
      </c>
      <c r="J2330">
        <v>202301</v>
      </c>
    </row>
    <row r="2331" spans="1:10" ht="12" customHeight="1" x14ac:dyDescent="0.25">
      <c r="A2331" s="9">
        <v>44950</v>
      </c>
      <c r="B2331" s="10">
        <v>143541535</v>
      </c>
      <c r="C2331" s="3">
        <v>5540246171933</v>
      </c>
      <c r="D2331" s="9">
        <v>44952</v>
      </c>
      <c r="E2331" s="11">
        <v>557</v>
      </c>
      <c r="F2331" s="30" t="str">
        <f>VLOOKUP(Commandes[[#This Row],[Article Commande]],'Catégorie des articles'!A:D,4,0)</f>
        <v>CREMERIE</v>
      </c>
      <c r="G2331">
        <v>202301</v>
      </c>
      <c r="H2331" s="37" t="str">
        <f>Commandes[[#This Row],[Num CDE]]&amp;Commandes[[#This Row],[AnnéeMois]]</f>
        <v>143541535202301</v>
      </c>
      <c r="I2331" t="str">
        <f>Commandes[[#This Row],[AnnéeMois]]&amp;Commandes[[#This Row],[Famille de Produit]]</f>
        <v>202301CREMERIE</v>
      </c>
      <c r="J2331">
        <v>202301</v>
      </c>
    </row>
    <row r="2332" spans="1:10" ht="12" customHeight="1" x14ac:dyDescent="0.25">
      <c r="A2332" s="9">
        <v>44950</v>
      </c>
      <c r="B2332" s="10">
        <v>143541535</v>
      </c>
      <c r="C2332" s="3">
        <v>5540246176294</v>
      </c>
      <c r="D2332" s="9">
        <v>44952</v>
      </c>
      <c r="E2332" s="11">
        <v>743</v>
      </c>
      <c r="F2332" s="30" t="str">
        <f>VLOOKUP(Commandes[[#This Row],[Article Commande]],'Catégorie des articles'!A:D,4,0)</f>
        <v>CREMERIE</v>
      </c>
      <c r="G2332">
        <v>202301</v>
      </c>
      <c r="H2332" s="37" t="str">
        <f>Commandes[[#This Row],[Num CDE]]&amp;Commandes[[#This Row],[AnnéeMois]]</f>
        <v>143541535202301</v>
      </c>
      <c r="I2332" t="str">
        <f>Commandes[[#This Row],[AnnéeMois]]&amp;Commandes[[#This Row],[Famille de Produit]]</f>
        <v>202301CREMERIE</v>
      </c>
      <c r="J2332">
        <v>202301</v>
      </c>
    </row>
    <row r="2333" spans="1:10" ht="12" customHeight="1" x14ac:dyDescent="0.25">
      <c r="A2333" s="6">
        <v>44950</v>
      </c>
      <c r="B2333" s="7">
        <v>143541535</v>
      </c>
      <c r="C2333" s="3">
        <v>5540246187987</v>
      </c>
      <c r="D2333" s="6">
        <v>44952</v>
      </c>
      <c r="E2333" s="8">
        <v>3341</v>
      </c>
      <c r="F2333" s="30" t="str">
        <f>VLOOKUP(Commandes[[#This Row],[Article Commande]],'Catégorie des articles'!A:D,4,0)</f>
        <v>CREMERIE</v>
      </c>
      <c r="G2333">
        <v>202301</v>
      </c>
      <c r="H2333" s="37" t="str">
        <f>Commandes[[#This Row],[Num CDE]]&amp;Commandes[[#This Row],[AnnéeMois]]</f>
        <v>143541535202301</v>
      </c>
      <c r="I2333" t="str">
        <f>Commandes[[#This Row],[AnnéeMois]]&amp;Commandes[[#This Row],[Famille de Produit]]</f>
        <v>202301CREMERIE</v>
      </c>
      <c r="J2333">
        <v>202301</v>
      </c>
    </row>
    <row r="2334" spans="1:10" ht="12" customHeight="1" x14ac:dyDescent="0.25">
      <c r="A2334" s="6">
        <v>44950</v>
      </c>
      <c r="B2334" s="7">
        <v>143541537</v>
      </c>
      <c r="C2334" s="3">
        <v>5540246188175</v>
      </c>
      <c r="D2334" s="6">
        <v>44956</v>
      </c>
      <c r="E2334" s="8">
        <v>4640</v>
      </c>
      <c r="F2334" s="30" t="str">
        <f>VLOOKUP(Commandes[[#This Row],[Article Commande]],'Catégorie des articles'!A:D,4,0)</f>
        <v>CREMERIE</v>
      </c>
      <c r="G2334">
        <v>202301</v>
      </c>
      <c r="H2334" s="37" t="str">
        <f>Commandes[[#This Row],[Num CDE]]&amp;Commandes[[#This Row],[AnnéeMois]]</f>
        <v>143541537202301</v>
      </c>
      <c r="I2334" t="str">
        <f>Commandes[[#This Row],[AnnéeMois]]&amp;Commandes[[#This Row],[Famille de Produit]]</f>
        <v>202301CREMERIE</v>
      </c>
      <c r="J2334">
        <v>202301</v>
      </c>
    </row>
    <row r="2335" spans="1:10" ht="12" customHeight="1" x14ac:dyDescent="0.25">
      <c r="A2335" s="6">
        <v>44950</v>
      </c>
      <c r="B2335" s="7">
        <v>143541542</v>
      </c>
      <c r="C2335" s="3">
        <v>5540246186325</v>
      </c>
      <c r="D2335" s="6">
        <v>44956</v>
      </c>
      <c r="E2335" s="8">
        <v>279</v>
      </c>
      <c r="F2335" s="30" t="str">
        <f>VLOOKUP(Commandes[[#This Row],[Article Commande]],'Catégorie des articles'!A:D,4,0)</f>
        <v>CREMERIE</v>
      </c>
      <c r="G2335">
        <v>202301</v>
      </c>
      <c r="H2335" s="37" t="str">
        <f>Commandes[[#This Row],[Num CDE]]&amp;Commandes[[#This Row],[AnnéeMois]]</f>
        <v>143541542202301</v>
      </c>
      <c r="I2335" t="str">
        <f>Commandes[[#This Row],[AnnéeMois]]&amp;Commandes[[#This Row],[Famille de Produit]]</f>
        <v>202301CREMERIE</v>
      </c>
      <c r="J2335">
        <v>202301</v>
      </c>
    </row>
    <row r="2336" spans="1:10" ht="12" customHeight="1" x14ac:dyDescent="0.25">
      <c r="A2336" s="9">
        <v>44951</v>
      </c>
      <c r="B2336" s="10">
        <v>143541565</v>
      </c>
      <c r="C2336" s="3">
        <v>5540246172978</v>
      </c>
      <c r="D2336" s="9">
        <v>44955</v>
      </c>
      <c r="E2336" s="11">
        <v>836</v>
      </c>
      <c r="F2336" s="30" t="str">
        <f>VLOOKUP(Commandes[[#This Row],[Article Commande]],'Catégorie des articles'!A:D,4,0)</f>
        <v>CREMERIE</v>
      </c>
      <c r="G2336">
        <v>202301</v>
      </c>
      <c r="H2336" s="37" t="str">
        <f>Commandes[[#This Row],[Num CDE]]&amp;Commandes[[#This Row],[AnnéeMois]]</f>
        <v>143541565202301</v>
      </c>
      <c r="I2336" t="str">
        <f>Commandes[[#This Row],[AnnéeMois]]&amp;Commandes[[#This Row],[Famille de Produit]]</f>
        <v>202301CREMERIE</v>
      </c>
      <c r="J2336">
        <v>202301</v>
      </c>
    </row>
    <row r="2337" spans="1:10" ht="12" customHeight="1" x14ac:dyDescent="0.25">
      <c r="A2337" s="9">
        <v>44951</v>
      </c>
      <c r="B2337" s="10">
        <v>143541566</v>
      </c>
      <c r="C2337" s="3">
        <v>5540246171933</v>
      </c>
      <c r="D2337" s="9">
        <v>44955</v>
      </c>
      <c r="E2337" s="11">
        <v>1003</v>
      </c>
      <c r="F2337" s="30" t="str">
        <f>VLOOKUP(Commandes[[#This Row],[Article Commande]],'Catégorie des articles'!A:D,4,0)</f>
        <v>CREMERIE</v>
      </c>
      <c r="G2337">
        <v>202301</v>
      </c>
      <c r="H2337" s="37" t="str">
        <f>Commandes[[#This Row],[Num CDE]]&amp;Commandes[[#This Row],[AnnéeMois]]</f>
        <v>143541566202301</v>
      </c>
      <c r="I2337" t="str">
        <f>Commandes[[#This Row],[AnnéeMois]]&amp;Commandes[[#This Row],[Famille de Produit]]</f>
        <v>202301CREMERIE</v>
      </c>
      <c r="J2337">
        <v>202301</v>
      </c>
    </row>
    <row r="2338" spans="1:10" ht="12" customHeight="1" x14ac:dyDescent="0.25">
      <c r="A2338" s="9">
        <v>44951</v>
      </c>
      <c r="B2338" s="10">
        <v>143541566</v>
      </c>
      <c r="C2338" s="3">
        <v>5540246176294</v>
      </c>
      <c r="D2338" s="9">
        <v>44955</v>
      </c>
      <c r="E2338" s="11">
        <v>743</v>
      </c>
      <c r="F2338" s="30" t="str">
        <f>VLOOKUP(Commandes[[#This Row],[Article Commande]],'Catégorie des articles'!A:D,4,0)</f>
        <v>CREMERIE</v>
      </c>
      <c r="G2338">
        <v>202301</v>
      </c>
      <c r="H2338" s="37" t="str">
        <f>Commandes[[#This Row],[Num CDE]]&amp;Commandes[[#This Row],[AnnéeMois]]</f>
        <v>143541566202301</v>
      </c>
      <c r="I2338" t="str">
        <f>Commandes[[#This Row],[AnnéeMois]]&amp;Commandes[[#This Row],[Famille de Produit]]</f>
        <v>202301CREMERIE</v>
      </c>
      <c r="J2338">
        <v>202301</v>
      </c>
    </row>
    <row r="2339" spans="1:10" ht="12" customHeight="1" x14ac:dyDescent="0.25">
      <c r="A2339" s="9">
        <v>44951</v>
      </c>
      <c r="B2339" s="10">
        <v>143541573</v>
      </c>
      <c r="C2339" s="3">
        <v>5540246191594</v>
      </c>
      <c r="D2339" s="9">
        <v>44956</v>
      </c>
      <c r="E2339" s="11">
        <v>1504</v>
      </c>
      <c r="F2339" s="30" t="str">
        <f>VLOOKUP(Commandes[[#This Row],[Article Commande]],'Catégorie des articles'!A:D,4,0)</f>
        <v>CREMERIE</v>
      </c>
      <c r="G2339">
        <v>202301</v>
      </c>
      <c r="H2339" s="37" t="str">
        <f>Commandes[[#This Row],[Num CDE]]&amp;Commandes[[#This Row],[AnnéeMois]]</f>
        <v>143541573202301</v>
      </c>
      <c r="I2339" t="str">
        <f>Commandes[[#This Row],[AnnéeMois]]&amp;Commandes[[#This Row],[Famille de Produit]]</f>
        <v>202301CREMERIE</v>
      </c>
      <c r="J2339">
        <v>202301</v>
      </c>
    </row>
    <row r="2340" spans="1:10" ht="12" customHeight="1" x14ac:dyDescent="0.25">
      <c r="A2340" s="6">
        <v>44951</v>
      </c>
      <c r="B2340" s="7">
        <v>143541573</v>
      </c>
      <c r="C2340" s="3">
        <v>5540246191598</v>
      </c>
      <c r="D2340" s="6">
        <v>44956</v>
      </c>
      <c r="E2340" s="8">
        <v>1601</v>
      </c>
      <c r="F2340" s="30" t="str">
        <f>VLOOKUP(Commandes[[#This Row],[Article Commande]],'Catégorie des articles'!A:D,4,0)</f>
        <v>CREMERIE</v>
      </c>
      <c r="G2340">
        <v>202301</v>
      </c>
      <c r="H2340" s="37" t="str">
        <f>Commandes[[#This Row],[Num CDE]]&amp;Commandes[[#This Row],[AnnéeMois]]</f>
        <v>143541573202301</v>
      </c>
      <c r="I2340" t="str">
        <f>Commandes[[#This Row],[AnnéeMois]]&amp;Commandes[[#This Row],[Famille de Produit]]</f>
        <v>202301CREMERIE</v>
      </c>
      <c r="J2340">
        <v>202301</v>
      </c>
    </row>
    <row r="2341" spans="1:10" ht="12" customHeight="1" x14ac:dyDescent="0.25">
      <c r="A2341" s="9">
        <v>44951</v>
      </c>
      <c r="B2341" s="10">
        <v>143541573</v>
      </c>
      <c r="C2341" s="3">
        <v>5540246192102</v>
      </c>
      <c r="D2341" s="9">
        <v>44956</v>
      </c>
      <c r="E2341" s="11">
        <v>2005</v>
      </c>
      <c r="F2341" s="30" t="str">
        <f>VLOOKUP(Commandes[[#This Row],[Article Commande]],'Catégorie des articles'!A:D,4,0)</f>
        <v>CREMERIE</v>
      </c>
      <c r="G2341">
        <v>202301</v>
      </c>
      <c r="H2341" s="37" t="str">
        <f>Commandes[[#This Row],[Num CDE]]&amp;Commandes[[#This Row],[AnnéeMois]]</f>
        <v>143541573202301</v>
      </c>
      <c r="I2341" t="str">
        <f>Commandes[[#This Row],[AnnéeMois]]&amp;Commandes[[#This Row],[Famille de Produit]]</f>
        <v>202301CREMERIE</v>
      </c>
      <c r="J2341">
        <v>202301</v>
      </c>
    </row>
    <row r="2342" spans="1:10" ht="12" customHeight="1" x14ac:dyDescent="0.25">
      <c r="A2342" s="6">
        <v>44951</v>
      </c>
      <c r="B2342" s="7">
        <v>143541581</v>
      </c>
      <c r="C2342" s="3">
        <v>5540246188175</v>
      </c>
      <c r="D2342" s="6">
        <v>44952</v>
      </c>
      <c r="E2342" s="8">
        <v>1276</v>
      </c>
      <c r="F2342" s="30" t="str">
        <f>VLOOKUP(Commandes[[#This Row],[Article Commande]],'Catégorie des articles'!A:D,4,0)</f>
        <v>CREMERIE</v>
      </c>
      <c r="G2342">
        <v>202301</v>
      </c>
      <c r="H2342" s="37" t="str">
        <f>Commandes[[#This Row],[Num CDE]]&amp;Commandes[[#This Row],[AnnéeMois]]</f>
        <v>143541581202301</v>
      </c>
      <c r="I2342" t="str">
        <f>Commandes[[#This Row],[AnnéeMois]]&amp;Commandes[[#This Row],[Famille de Produit]]</f>
        <v>202301CREMERIE</v>
      </c>
      <c r="J2342">
        <v>202301</v>
      </c>
    </row>
    <row r="2343" spans="1:10" ht="12" customHeight="1" x14ac:dyDescent="0.25">
      <c r="A2343" s="9">
        <v>44952</v>
      </c>
      <c r="B2343" s="10">
        <v>143541594</v>
      </c>
      <c r="C2343" s="3">
        <v>5540246194632</v>
      </c>
      <c r="D2343" s="9">
        <v>44953</v>
      </c>
      <c r="E2343" s="11">
        <v>335</v>
      </c>
      <c r="F2343" s="30" t="str">
        <f>VLOOKUP(Commandes[[#This Row],[Article Commande]],'Catégorie des articles'!A:D,4,0)</f>
        <v>BOULANGERIE</v>
      </c>
      <c r="G2343">
        <v>202301</v>
      </c>
      <c r="H2343" s="37" t="str">
        <f>Commandes[[#This Row],[Num CDE]]&amp;Commandes[[#This Row],[AnnéeMois]]</f>
        <v>143541594202301</v>
      </c>
      <c r="I2343" t="str">
        <f>Commandes[[#This Row],[AnnéeMois]]&amp;Commandes[[#This Row],[Famille de Produit]]</f>
        <v>202301BOULANGERIE</v>
      </c>
      <c r="J2343">
        <v>202301</v>
      </c>
    </row>
    <row r="2344" spans="1:10" ht="12" customHeight="1" x14ac:dyDescent="0.25">
      <c r="A2344" s="9">
        <v>44952</v>
      </c>
      <c r="B2344" s="10">
        <v>143541595</v>
      </c>
      <c r="C2344" s="3">
        <v>5540246174174</v>
      </c>
      <c r="D2344" s="9">
        <v>44956</v>
      </c>
      <c r="E2344" s="11">
        <v>464</v>
      </c>
      <c r="F2344" s="30" t="str">
        <f>VLOOKUP(Commandes[[#This Row],[Article Commande]],'Catégorie des articles'!A:D,4,0)</f>
        <v>CREMERIE</v>
      </c>
      <c r="G2344">
        <v>202301</v>
      </c>
      <c r="H2344" s="37" t="str">
        <f>Commandes[[#This Row],[Num CDE]]&amp;Commandes[[#This Row],[AnnéeMois]]</f>
        <v>143541595202301</v>
      </c>
      <c r="I2344" t="str">
        <f>Commandes[[#This Row],[AnnéeMois]]&amp;Commandes[[#This Row],[Famille de Produit]]</f>
        <v>202301CREMERIE</v>
      </c>
      <c r="J2344">
        <v>202301</v>
      </c>
    </row>
    <row r="2345" spans="1:10" ht="12" customHeight="1" x14ac:dyDescent="0.25">
      <c r="A2345" s="6">
        <v>44952</v>
      </c>
      <c r="B2345" s="7">
        <v>143541595</v>
      </c>
      <c r="C2345" s="3">
        <v>5540246176699</v>
      </c>
      <c r="D2345" s="6">
        <v>44956</v>
      </c>
      <c r="E2345" s="8">
        <v>4176</v>
      </c>
      <c r="F2345" s="30" t="str">
        <f>VLOOKUP(Commandes[[#This Row],[Article Commande]],'Catégorie des articles'!A:D,4,0)</f>
        <v>CREMERIE</v>
      </c>
      <c r="G2345">
        <v>202301</v>
      </c>
      <c r="H2345" s="37" t="str">
        <f>Commandes[[#This Row],[Num CDE]]&amp;Commandes[[#This Row],[AnnéeMois]]</f>
        <v>143541595202301</v>
      </c>
      <c r="I2345" t="str">
        <f>Commandes[[#This Row],[AnnéeMois]]&amp;Commandes[[#This Row],[Famille de Produit]]</f>
        <v>202301CREMERIE</v>
      </c>
      <c r="J2345">
        <v>202301</v>
      </c>
    </row>
    <row r="2346" spans="1:10" ht="12" customHeight="1" x14ac:dyDescent="0.25">
      <c r="A2346" s="6">
        <v>44952</v>
      </c>
      <c r="B2346" s="7">
        <v>143541596</v>
      </c>
      <c r="C2346" s="3">
        <v>5540246171933</v>
      </c>
      <c r="D2346" s="6">
        <v>44956</v>
      </c>
      <c r="E2346" s="8">
        <v>557</v>
      </c>
      <c r="F2346" s="30" t="str">
        <f>VLOOKUP(Commandes[[#This Row],[Article Commande]],'Catégorie des articles'!A:D,4,0)</f>
        <v>CREMERIE</v>
      </c>
      <c r="G2346">
        <v>202301</v>
      </c>
      <c r="H2346" s="37" t="str">
        <f>Commandes[[#This Row],[Num CDE]]&amp;Commandes[[#This Row],[AnnéeMois]]</f>
        <v>143541596202301</v>
      </c>
      <c r="I2346" t="str">
        <f>Commandes[[#This Row],[AnnéeMois]]&amp;Commandes[[#This Row],[Famille de Produit]]</f>
        <v>202301CREMERIE</v>
      </c>
      <c r="J2346">
        <v>202301</v>
      </c>
    </row>
    <row r="2347" spans="1:10" ht="12" customHeight="1" x14ac:dyDescent="0.25">
      <c r="A2347" s="6">
        <v>44952</v>
      </c>
      <c r="B2347" s="7">
        <v>143541596</v>
      </c>
      <c r="C2347" s="3">
        <v>5540246176295</v>
      </c>
      <c r="D2347" s="6">
        <v>44956</v>
      </c>
      <c r="E2347" s="8">
        <v>4455</v>
      </c>
      <c r="F2347" s="30" t="str">
        <f>VLOOKUP(Commandes[[#This Row],[Article Commande]],'Catégorie des articles'!A:D,4,0)</f>
        <v>CREMERIE</v>
      </c>
      <c r="G2347">
        <v>202301</v>
      </c>
      <c r="H2347" s="37" t="str">
        <f>Commandes[[#This Row],[Num CDE]]&amp;Commandes[[#This Row],[AnnéeMois]]</f>
        <v>143541596202301</v>
      </c>
      <c r="I2347" t="str">
        <f>Commandes[[#This Row],[AnnéeMois]]&amp;Commandes[[#This Row],[Famille de Produit]]</f>
        <v>202301CREMERIE</v>
      </c>
      <c r="J2347">
        <v>202301</v>
      </c>
    </row>
    <row r="2348" spans="1:10" ht="12" customHeight="1" x14ac:dyDescent="0.25">
      <c r="A2348" s="6">
        <v>44952</v>
      </c>
      <c r="B2348" s="7">
        <v>143541596</v>
      </c>
      <c r="C2348" s="3">
        <v>5540246187987</v>
      </c>
      <c r="D2348" s="6">
        <v>44956</v>
      </c>
      <c r="E2348" s="8">
        <v>4455</v>
      </c>
      <c r="F2348" s="30" t="str">
        <f>VLOOKUP(Commandes[[#This Row],[Article Commande]],'Catégorie des articles'!A:D,4,0)</f>
        <v>CREMERIE</v>
      </c>
      <c r="G2348">
        <v>202301</v>
      </c>
      <c r="H2348" s="37" t="str">
        <f>Commandes[[#This Row],[Num CDE]]&amp;Commandes[[#This Row],[AnnéeMois]]</f>
        <v>143541596202301</v>
      </c>
      <c r="I2348" t="str">
        <f>Commandes[[#This Row],[AnnéeMois]]&amp;Commandes[[#This Row],[Famille de Produit]]</f>
        <v>202301CREMERIE</v>
      </c>
      <c r="J2348">
        <v>202301</v>
      </c>
    </row>
    <row r="2349" spans="1:10" ht="12" customHeight="1" x14ac:dyDescent="0.25">
      <c r="A2349" s="6">
        <v>44952</v>
      </c>
      <c r="B2349" s="7">
        <v>143541616</v>
      </c>
      <c r="C2349" s="3">
        <v>5540246194632</v>
      </c>
      <c r="D2349" s="6">
        <v>44955</v>
      </c>
      <c r="E2349" s="8">
        <v>919</v>
      </c>
      <c r="F2349" s="30" t="str">
        <f>VLOOKUP(Commandes[[#This Row],[Article Commande]],'Catégorie des articles'!A:D,4,0)</f>
        <v>BOULANGERIE</v>
      </c>
      <c r="G2349">
        <v>202301</v>
      </c>
      <c r="H2349" s="37" t="str">
        <f>Commandes[[#This Row],[Num CDE]]&amp;Commandes[[#This Row],[AnnéeMois]]</f>
        <v>143541616202301</v>
      </c>
      <c r="I2349" t="str">
        <f>Commandes[[#This Row],[AnnéeMois]]&amp;Commandes[[#This Row],[Famille de Produit]]</f>
        <v>202301BOULANGERIE</v>
      </c>
      <c r="J2349">
        <v>202301</v>
      </c>
    </row>
  </sheetData>
  <phoneticPr fontId="11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60"/>
  <sheetViews>
    <sheetView zoomScale="80" zoomScaleNormal="80" workbookViewId="0">
      <selection activeCell="E15" sqref="E15"/>
    </sheetView>
  </sheetViews>
  <sheetFormatPr baseColWidth="10" defaultColWidth="12.54296875" defaultRowHeight="15.75" customHeight="1" x14ac:dyDescent="0.25"/>
  <cols>
    <col min="1" max="1" width="11.54296875" customWidth="1"/>
    <col min="2" max="2" width="10.7265625" customWidth="1"/>
    <col min="3" max="3" width="17.54296875" customWidth="1"/>
    <col min="4" max="4" width="17.453125" customWidth="1"/>
    <col min="5" max="5" width="21.7265625" customWidth="1"/>
    <col min="6" max="6" width="17.26953125" style="30" customWidth="1"/>
    <col min="7" max="7" width="30" style="30" customWidth="1"/>
    <col min="8" max="8" width="27.1796875" style="30" bestFit="1" customWidth="1"/>
    <col min="9" max="23" width="8.54296875" customWidth="1"/>
  </cols>
  <sheetData>
    <row r="1" spans="1:23" ht="36" customHeight="1" x14ac:dyDescent="0.25">
      <c r="A1" s="40" t="s">
        <v>159</v>
      </c>
      <c r="B1" s="41" t="s">
        <v>154</v>
      </c>
      <c r="C1" s="42" t="s">
        <v>155</v>
      </c>
      <c r="D1" s="41" t="s">
        <v>157</v>
      </c>
      <c r="E1" s="43" t="s">
        <v>158</v>
      </c>
      <c r="F1" s="44" t="s">
        <v>3</v>
      </c>
      <c r="G1" s="45" t="s">
        <v>190</v>
      </c>
      <c r="H1" s="45" t="s">
        <v>189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2.75" customHeight="1" x14ac:dyDescent="0.25">
      <c r="A2" s="38">
        <v>202205</v>
      </c>
      <c r="B2" s="46">
        <v>142634985</v>
      </c>
      <c r="C2" s="15">
        <v>5540246188047</v>
      </c>
      <c r="D2" s="47">
        <v>44693</v>
      </c>
      <c r="E2" s="48">
        <v>116</v>
      </c>
      <c r="F2" s="39" t="str">
        <f>VLOOKUP(Réception!C2,'Catégorie des articles'!A:D,4,0)</f>
        <v>EMBALLAGES</v>
      </c>
      <c r="G2" s="39" t="str">
        <f>Réceptions[[#This Row],[AnnéeMois]]&amp;Réceptions[[#This Row],[Famille de Produit]]</f>
        <v>202205EMBALLAGES</v>
      </c>
      <c r="H2" s="38" t="str">
        <f>Réceptions[[#This Row],[Num CDE]]&amp;Réceptions[[#This Row],[AnnéeMois]]</f>
        <v>142634985202205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2.75" customHeight="1" x14ac:dyDescent="0.25">
      <c r="A3" s="38">
        <v>202208</v>
      </c>
      <c r="B3" s="49">
        <v>142635040</v>
      </c>
      <c r="C3" s="50">
        <v>5540246187995</v>
      </c>
      <c r="D3" s="51">
        <v>44786</v>
      </c>
      <c r="E3" s="52">
        <v>2320</v>
      </c>
      <c r="F3" s="39" t="str">
        <f>VLOOKUP(Réception!C3,'Catégorie des articles'!A:D,4,0)</f>
        <v>EMBALLAGES</v>
      </c>
      <c r="G3" s="39" t="str">
        <f>Réceptions[[#This Row],[AnnéeMois]]&amp;Réceptions[[#This Row],[Famille de Produit]]</f>
        <v>202208EMBALLAGES</v>
      </c>
      <c r="H3" s="38" t="str">
        <f>Réceptions[[#This Row],[Num CDE]]&amp;Réceptions[[#This Row],[AnnéeMois]]</f>
        <v>142635040202208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2.75" customHeight="1" x14ac:dyDescent="0.25">
      <c r="A4" s="38">
        <v>202205</v>
      </c>
      <c r="B4" s="49">
        <v>142645084</v>
      </c>
      <c r="C4" s="50">
        <v>5540246188047</v>
      </c>
      <c r="D4" s="51">
        <v>44693</v>
      </c>
      <c r="E4" s="52">
        <v>116</v>
      </c>
      <c r="F4" s="39" t="str">
        <f>VLOOKUP(Réception!C4,'Catégorie des articles'!A:D,4,0)</f>
        <v>EMBALLAGES</v>
      </c>
      <c r="G4" s="39" t="str">
        <f>Réceptions[[#This Row],[AnnéeMois]]&amp;Réceptions[[#This Row],[Famille de Produit]]</f>
        <v>202205EMBALLAGES</v>
      </c>
      <c r="H4" s="38" t="str">
        <f>Réceptions[[#This Row],[Num CDE]]&amp;Réceptions[[#This Row],[AnnéeMois]]</f>
        <v>142645084202205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2.75" customHeight="1" x14ac:dyDescent="0.25">
      <c r="A5" s="38">
        <v>202205</v>
      </c>
      <c r="B5" s="46">
        <v>142645188</v>
      </c>
      <c r="C5" s="15">
        <v>5540246190727</v>
      </c>
      <c r="D5" s="47">
        <v>44687</v>
      </c>
      <c r="E5" s="48">
        <v>877</v>
      </c>
      <c r="F5" s="39" t="str">
        <f>VLOOKUP(Réception!C5,'Catégorie des articles'!A:D,4,0)</f>
        <v>BOULANGERIE</v>
      </c>
      <c r="G5" s="39" t="str">
        <f>Réceptions[[#This Row],[AnnéeMois]]&amp;Réceptions[[#This Row],[Famille de Produit]]</f>
        <v>202205BOULANGERIE</v>
      </c>
      <c r="H5" s="38" t="str">
        <f>Réceptions[[#This Row],[Num CDE]]&amp;Réceptions[[#This Row],[AnnéeMois]]</f>
        <v>142645188202205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2.75" customHeight="1" x14ac:dyDescent="0.25">
      <c r="A6" s="38">
        <v>202205</v>
      </c>
      <c r="B6" s="49">
        <v>142645192</v>
      </c>
      <c r="C6" s="50">
        <v>5540246192264</v>
      </c>
      <c r="D6" s="51">
        <v>44684</v>
      </c>
      <c r="E6" s="52">
        <v>1300</v>
      </c>
      <c r="F6" s="39" t="str">
        <f>VLOOKUP(Réception!C6,'Catégorie des articles'!A:D,4,0)</f>
        <v>CREMERIE</v>
      </c>
      <c r="G6" s="39" t="str">
        <f>Réceptions[[#This Row],[AnnéeMois]]&amp;Réceptions[[#This Row],[Famille de Produit]]</f>
        <v>202205CREMERIE</v>
      </c>
      <c r="H6" s="38" t="str">
        <f>Réceptions[[#This Row],[Num CDE]]&amp;Réceptions[[#This Row],[AnnéeMois]]</f>
        <v>142645192202205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2.75" customHeight="1" x14ac:dyDescent="0.25">
      <c r="A7" s="38">
        <v>202205</v>
      </c>
      <c r="B7" s="46">
        <v>142645192</v>
      </c>
      <c r="C7" s="15">
        <v>5540246192265</v>
      </c>
      <c r="D7" s="47">
        <v>44684</v>
      </c>
      <c r="E7" s="48">
        <v>483</v>
      </c>
      <c r="F7" s="39" t="str">
        <f>VLOOKUP(Réception!C7,'Catégorie des articles'!A:D,4,0)</f>
        <v>CREMERIE</v>
      </c>
      <c r="G7" s="39" t="str">
        <f>Réceptions[[#This Row],[AnnéeMois]]&amp;Réceptions[[#This Row],[Famille de Produit]]</f>
        <v>202205CREMERIE</v>
      </c>
      <c r="H7" s="38" t="str">
        <f>Réceptions[[#This Row],[Num CDE]]&amp;Réceptions[[#This Row],[AnnéeMois]]</f>
        <v>142645192202205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2.75" customHeight="1" x14ac:dyDescent="0.25">
      <c r="A8" s="38">
        <v>202205</v>
      </c>
      <c r="B8" s="46">
        <v>142655345</v>
      </c>
      <c r="C8" s="15">
        <v>5540246181061</v>
      </c>
      <c r="D8" s="47">
        <v>44684</v>
      </c>
      <c r="E8" s="48">
        <v>5099</v>
      </c>
      <c r="F8" s="39" t="str">
        <f>VLOOKUP(Réception!C8,'Catégorie des articles'!A:D,4,0)</f>
        <v>VOLAILLE</v>
      </c>
      <c r="G8" s="39" t="str">
        <f>Réceptions[[#This Row],[AnnéeMois]]&amp;Réceptions[[#This Row],[Famille de Produit]]</f>
        <v>202205VOLAILLE</v>
      </c>
      <c r="H8" s="38" t="str">
        <f>Réceptions[[#This Row],[Num CDE]]&amp;Réceptions[[#This Row],[AnnéeMois]]</f>
        <v>142655345202205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2.75" customHeight="1" x14ac:dyDescent="0.25">
      <c r="A9" s="38">
        <v>202205</v>
      </c>
      <c r="B9" s="46">
        <v>142655350</v>
      </c>
      <c r="C9" s="15">
        <v>5540246193505</v>
      </c>
      <c r="D9" s="47">
        <v>44683</v>
      </c>
      <c r="E9" s="48">
        <v>14848</v>
      </c>
      <c r="F9" s="39" t="str">
        <f>VLOOKUP(Réception!C9,'Catégorie des articles'!A:D,4,0)</f>
        <v>BOULANGERIE</v>
      </c>
      <c r="G9" s="39" t="str">
        <f>Réceptions[[#This Row],[AnnéeMois]]&amp;Réceptions[[#This Row],[Famille de Produit]]</f>
        <v>202205BOULANGERIE</v>
      </c>
      <c r="H9" s="38" t="str">
        <f>Réceptions[[#This Row],[Num CDE]]&amp;Réceptions[[#This Row],[AnnéeMois]]</f>
        <v>142655350202205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12.75" customHeight="1" x14ac:dyDescent="0.25">
      <c r="A10" s="38">
        <v>202205</v>
      </c>
      <c r="B10" s="49">
        <v>142655351</v>
      </c>
      <c r="C10" s="50">
        <v>5540246193505</v>
      </c>
      <c r="D10" s="51">
        <v>44694</v>
      </c>
      <c r="E10" s="52">
        <v>17818</v>
      </c>
      <c r="F10" s="39" t="str">
        <f>VLOOKUP(Réception!C10,'Catégorie des articles'!A:D,4,0)</f>
        <v>BOULANGERIE</v>
      </c>
      <c r="G10" s="39" t="str">
        <f>Réceptions[[#This Row],[AnnéeMois]]&amp;Réceptions[[#This Row],[Famille de Produit]]</f>
        <v>202205BOULANGERIE</v>
      </c>
      <c r="H10" s="38" t="str">
        <f>Réceptions[[#This Row],[Num CDE]]&amp;Réceptions[[#This Row],[AnnéeMois]]</f>
        <v>142655351202205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12.75" customHeight="1" x14ac:dyDescent="0.25">
      <c r="A11" s="38">
        <v>202205</v>
      </c>
      <c r="B11" s="49">
        <v>142665370</v>
      </c>
      <c r="C11" s="50">
        <v>5540246188224</v>
      </c>
      <c r="D11" s="51">
        <v>44683</v>
      </c>
      <c r="E11" s="52">
        <v>1207</v>
      </c>
      <c r="F11" s="39" t="str">
        <f>VLOOKUP(Réception!C11,'Catégorie des articles'!A:D,4,0)</f>
        <v>VOLAILLE</v>
      </c>
      <c r="G11" s="39" t="str">
        <f>Réceptions[[#This Row],[AnnéeMois]]&amp;Réceptions[[#This Row],[Famille de Produit]]</f>
        <v>202205VOLAILLE</v>
      </c>
      <c r="H11" s="38" t="str">
        <f>Réceptions[[#This Row],[Num CDE]]&amp;Réceptions[[#This Row],[AnnéeMois]]</f>
        <v>142665370202205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2.75" customHeight="1" x14ac:dyDescent="0.25">
      <c r="A12" s="38">
        <v>202205</v>
      </c>
      <c r="B12" s="49">
        <v>142665379</v>
      </c>
      <c r="C12" s="50">
        <v>5540246180522</v>
      </c>
      <c r="D12" s="51">
        <v>44682</v>
      </c>
      <c r="E12" s="52">
        <v>1337</v>
      </c>
      <c r="F12" s="39" t="str">
        <f>VLOOKUP(Réception!C12,'Catégorie des articles'!A:D,4,0)</f>
        <v>BOULANGERIE</v>
      </c>
      <c r="G12" s="39" t="str">
        <f>Réceptions[[#This Row],[AnnéeMois]]&amp;Réceptions[[#This Row],[Famille de Produit]]</f>
        <v>202205BOULANGERIE</v>
      </c>
      <c r="H12" s="38" t="str">
        <f>Réceptions[[#This Row],[Num CDE]]&amp;Réceptions[[#This Row],[AnnéeMois]]</f>
        <v>142665379202205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2.75" customHeight="1" x14ac:dyDescent="0.25">
      <c r="A13" s="38">
        <v>202205</v>
      </c>
      <c r="B13" s="49">
        <v>142665420</v>
      </c>
      <c r="C13" s="50">
        <v>5540246192264</v>
      </c>
      <c r="D13" s="51">
        <v>44705</v>
      </c>
      <c r="E13" s="52">
        <v>1485</v>
      </c>
      <c r="F13" s="39" t="str">
        <f>VLOOKUP(Réception!C13,'Catégorie des articles'!A:D,4,0)</f>
        <v>CREMERIE</v>
      </c>
      <c r="G13" s="39" t="str">
        <f>Réceptions[[#This Row],[AnnéeMois]]&amp;Réceptions[[#This Row],[Famille de Produit]]</f>
        <v>202205CREMERIE</v>
      </c>
      <c r="H13" s="38" t="str">
        <f>Réceptions[[#This Row],[Num CDE]]&amp;Réceptions[[#This Row],[AnnéeMois]]</f>
        <v>142665420202205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2.75" customHeight="1" x14ac:dyDescent="0.25">
      <c r="A14" s="38">
        <v>202205</v>
      </c>
      <c r="B14" s="46">
        <v>142665420</v>
      </c>
      <c r="C14" s="15">
        <v>5540246192265</v>
      </c>
      <c r="D14" s="47">
        <v>44705</v>
      </c>
      <c r="E14" s="48">
        <v>297</v>
      </c>
      <c r="F14" s="39" t="str">
        <f>VLOOKUP(Réception!C14,'Catégorie des articles'!A:D,4,0)</f>
        <v>CREMERIE</v>
      </c>
      <c r="G14" s="39" t="str">
        <f>Réceptions[[#This Row],[AnnéeMois]]&amp;Réceptions[[#This Row],[Famille de Produit]]</f>
        <v>202205CREMERIE</v>
      </c>
      <c r="H14" s="38" t="str">
        <f>Réceptions[[#This Row],[Num CDE]]&amp;Réceptions[[#This Row],[AnnéeMois]]</f>
        <v>142665420202205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2.75" customHeight="1" x14ac:dyDescent="0.25">
      <c r="A15" s="38">
        <v>202205</v>
      </c>
      <c r="B15" s="49">
        <v>142665441</v>
      </c>
      <c r="C15" s="50">
        <v>5540246173472</v>
      </c>
      <c r="D15" s="51">
        <v>44682</v>
      </c>
      <c r="E15" s="52">
        <v>307</v>
      </c>
      <c r="F15" s="39" t="str">
        <f>VLOOKUP(Réception!C15,'Catégorie des articles'!A:D,4,0)</f>
        <v>CREMERIE</v>
      </c>
      <c r="G15" s="39" t="str">
        <f>Réceptions[[#This Row],[AnnéeMois]]&amp;Réceptions[[#This Row],[Famille de Produit]]</f>
        <v>202205CREMERIE</v>
      </c>
      <c r="H15" s="38" t="str">
        <f>Réceptions[[#This Row],[Num CDE]]&amp;Réceptions[[#This Row],[AnnéeMois]]</f>
        <v>142665441202205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2.75" customHeight="1" x14ac:dyDescent="0.25">
      <c r="A16" s="38">
        <v>202205</v>
      </c>
      <c r="B16" s="46">
        <v>142665441</v>
      </c>
      <c r="C16" s="15">
        <v>5540246175050</v>
      </c>
      <c r="D16" s="47">
        <v>44682</v>
      </c>
      <c r="E16" s="48">
        <v>279</v>
      </c>
      <c r="F16" s="39" t="str">
        <f>VLOOKUP(Réception!C16,'Catégorie des articles'!A:D,4,0)</f>
        <v>CREMERIE</v>
      </c>
      <c r="G16" s="39" t="str">
        <f>Réceptions[[#This Row],[AnnéeMois]]&amp;Réceptions[[#This Row],[Famille de Produit]]</f>
        <v>202205CREMERIE</v>
      </c>
      <c r="H16" s="38" t="str">
        <f>Réceptions[[#This Row],[Num CDE]]&amp;Réceptions[[#This Row],[AnnéeMois]]</f>
        <v>142665441202205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2.75" customHeight="1" x14ac:dyDescent="0.25">
      <c r="A17" s="38">
        <v>202205</v>
      </c>
      <c r="B17" s="49">
        <v>142665458</v>
      </c>
      <c r="C17" s="50">
        <v>5540246182684</v>
      </c>
      <c r="D17" s="51">
        <v>44682</v>
      </c>
      <c r="E17" s="52">
        <v>186</v>
      </c>
      <c r="F17" s="39" t="str">
        <f>VLOOKUP(Réception!C17,'Catégorie des articles'!A:D,4,0)</f>
        <v>BOULANGERIE</v>
      </c>
      <c r="G17" s="39" t="str">
        <f>Réceptions[[#This Row],[AnnéeMois]]&amp;Réceptions[[#This Row],[Famille de Produit]]</f>
        <v>202205BOULANGERIE</v>
      </c>
      <c r="H17" s="38" t="str">
        <f>Réceptions[[#This Row],[Num CDE]]&amp;Réceptions[[#This Row],[AnnéeMois]]</f>
        <v>142665458202205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2.75" customHeight="1" x14ac:dyDescent="0.25">
      <c r="A18" s="38">
        <v>202205</v>
      </c>
      <c r="B18" s="46">
        <v>142665458</v>
      </c>
      <c r="C18" s="15">
        <v>5540246183844</v>
      </c>
      <c r="D18" s="47">
        <v>44682</v>
      </c>
      <c r="E18" s="48">
        <v>140</v>
      </c>
      <c r="F18" s="39" t="str">
        <f>VLOOKUP(Réception!C18,'Catégorie des articles'!A:D,4,0)</f>
        <v>BOULANGERIE</v>
      </c>
      <c r="G18" s="39" t="str">
        <f>Réceptions[[#This Row],[AnnéeMois]]&amp;Réceptions[[#This Row],[Famille de Produit]]</f>
        <v>202205BOULANGERIE</v>
      </c>
      <c r="H18" s="38" t="str">
        <f>Réceptions[[#This Row],[Num CDE]]&amp;Réceptions[[#This Row],[AnnéeMois]]</f>
        <v>142665458202205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2.75" customHeight="1" x14ac:dyDescent="0.25">
      <c r="A19" s="38">
        <v>202205</v>
      </c>
      <c r="B19" s="46">
        <v>142665488</v>
      </c>
      <c r="C19" s="15">
        <v>5540246170256</v>
      </c>
      <c r="D19" s="47">
        <v>44687</v>
      </c>
      <c r="E19" s="48">
        <v>2645</v>
      </c>
      <c r="F19" s="39" t="str">
        <f>VLOOKUP(Réception!C19,'Catégorie des articles'!A:D,4,0)</f>
        <v>BOULANGERIE</v>
      </c>
      <c r="G19" s="39" t="str">
        <f>Réceptions[[#This Row],[AnnéeMois]]&amp;Réceptions[[#This Row],[Famille de Produit]]</f>
        <v>202205BOULANGERIE</v>
      </c>
      <c r="H19" s="38" t="str">
        <f>Réceptions[[#This Row],[Num CDE]]&amp;Réceptions[[#This Row],[AnnéeMois]]</f>
        <v>142665488202205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2.75" customHeight="1" x14ac:dyDescent="0.25">
      <c r="A20" s="38">
        <v>202205</v>
      </c>
      <c r="B20" s="49">
        <v>142665488</v>
      </c>
      <c r="C20" s="50">
        <v>5540246171888</v>
      </c>
      <c r="D20" s="51">
        <v>44687</v>
      </c>
      <c r="E20" s="52">
        <v>910</v>
      </c>
      <c r="F20" s="39" t="str">
        <f>VLOOKUP(Réception!C20,'Catégorie des articles'!A:D,4,0)</f>
        <v>BOULANGERIE</v>
      </c>
      <c r="G20" s="39" t="str">
        <f>Réceptions[[#This Row],[AnnéeMois]]&amp;Réceptions[[#This Row],[Famille de Produit]]</f>
        <v>202205BOULANGERIE</v>
      </c>
      <c r="H20" s="38" t="str">
        <f>Réceptions[[#This Row],[Num CDE]]&amp;Réceptions[[#This Row],[AnnéeMois]]</f>
        <v>142665488202205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2.75" customHeight="1" x14ac:dyDescent="0.25">
      <c r="A21" s="38">
        <v>202205</v>
      </c>
      <c r="B21" s="46">
        <v>142665490</v>
      </c>
      <c r="C21" s="15">
        <v>5540246177376</v>
      </c>
      <c r="D21" s="47">
        <v>44693</v>
      </c>
      <c r="E21" s="48">
        <v>1244</v>
      </c>
      <c r="F21" s="39" t="str">
        <f>VLOOKUP(Réception!C21,'Catégorie des articles'!A:D,4,0)</f>
        <v>BOULANGERIE</v>
      </c>
      <c r="G21" s="39" t="str">
        <f>Réceptions[[#This Row],[AnnéeMois]]&amp;Réceptions[[#This Row],[Famille de Produit]]</f>
        <v>202205BOULANGERIE</v>
      </c>
      <c r="H21" s="38" t="str">
        <f>Réceptions[[#This Row],[Num CDE]]&amp;Réceptions[[#This Row],[AnnéeMois]]</f>
        <v>142665490202205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2.75" customHeight="1" x14ac:dyDescent="0.25">
      <c r="A22" s="38">
        <v>202205</v>
      </c>
      <c r="B22" s="49">
        <v>142665515</v>
      </c>
      <c r="C22" s="50">
        <v>5540246174095</v>
      </c>
      <c r="D22" s="51">
        <v>44686</v>
      </c>
      <c r="E22" s="52">
        <v>84</v>
      </c>
      <c r="F22" s="39" t="str">
        <f>VLOOKUP(Réception!C22,'Catégorie des articles'!A:D,4,0)</f>
        <v>CREMERIE</v>
      </c>
      <c r="G22" s="39" t="str">
        <f>Réceptions[[#This Row],[AnnéeMois]]&amp;Réceptions[[#This Row],[Famille de Produit]]</f>
        <v>202205CREMERIE</v>
      </c>
      <c r="H22" s="38" t="str">
        <f>Réceptions[[#This Row],[Num CDE]]&amp;Réceptions[[#This Row],[AnnéeMois]]</f>
        <v>142665515202205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2.75" customHeight="1" x14ac:dyDescent="0.25">
      <c r="A23" s="38">
        <v>202205</v>
      </c>
      <c r="B23" s="46">
        <v>142665515</v>
      </c>
      <c r="C23" s="15">
        <v>5540246190743</v>
      </c>
      <c r="D23" s="47">
        <v>44686</v>
      </c>
      <c r="E23" s="48">
        <v>279</v>
      </c>
      <c r="F23" s="39" t="str">
        <f>VLOOKUP(Réception!C23,'Catégorie des articles'!A:D,4,0)</f>
        <v>CREMERIE</v>
      </c>
      <c r="G23" s="39" t="str">
        <f>Réceptions[[#This Row],[AnnéeMois]]&amp;Réceptions[[#This Row],[Famille de Produit]]</f>
        <v>202205CREMERIE</v>
      </c>
      <c r="H23" s="38" t="str">
        <f>Réceptions[[#This Row],[Num CDE]]&amp;Réceptions[[#This Row],[AnnéeMois]]</f>
        <v>142665515202205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2.75" customHeight="1" x14ac:dyDescent="0.25">
      <c r="A24" s="38">
        <v>202205</v>
      </c>
      <c r="B24" s="46">
        <v>142665520</v>
      </c>
      <c r="C24" s="15">
        <v>5540246173906</v>
      </c>
      <c r="D24" s="47">
        <v>44687</v>
      </c>
      <c r="E24" s="48">
        <v>1634</v>
      </c>
      <c r="F24" s="39" t="str">
        <f>VLOOKUP(Réception!C24,'Catégorie des articles'!A:D,4,0)</f>
        <v>VOLAILLE</v>
      </c>
      <c r="G24" s="39" t="str">
        <f>Réceptions[[#This Row],[AnnéeMois]]&amp;Réceptions[[#This Row],[Famille de Produit]]</f>
        <v>202205VOLAILLE</v>
      </c>
      <c r="H24" s="38" t="str">
        <f>Réceptions[[#This Row],[Num CDE]]&amp;Réceptions[[#This Row],[AnnéeMois]]</f>
        <v>142665520202205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2.75" customHeight="1" x14ac:dyDescent="0.25">
      <c r="A25" s="38">
        <v>202205</v>
      </c>
      <c r="B25" s="49">
        <v>142665520</v>
      </c>
      <c r="C25" s="50">
        <v>5540246181016</v>
      </c>
      <c r="D25" s="51">
        <v>44687</v>
      </c>
      <c r="E25" s="52">
        <v>8909</v>
      </c>
      <c r="F25" s="39" t="str">
        <f>VLOOKUP(Réception!C25,'Catégorie des articles'!A:D,4,0)</f>
        <v>VOLAILLE</v>
      </c>
      <c r="G25" s="39" t="str">
        <f>Réceptions[[#This Row],[AnnéeMois]]&amp;Réceptions[[#This Row],[Famille de Produit]]</f>
        <v>202205VOLAILLE</v>
      </c>
      <c r="H25" s="38" t="str">
        <f>Réceptions[[#This Row],[Num CDE]]&amp;Réceptions[[#This Row],[AnnéeMois]]</f>
        <v>142665520202205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2.75" customHeight="1" x14ac:dyDescent="0.25">
      <c r="A26" s="38">
        <v>202205</v>
      </c>
      <c r="B26" s="49">
        <v>142675550</v>
      </c>
      <c r="C26" s="50">
        <v>5540246188583</v>
      </c>
      <c r="D26" s="51">
        <v>44682</v>
      </c>
      <c r="E26" s="52">
        <v>2784</v>
      </c>
      <c r="F26" s="39" t="str">
        <f>VLOOKUP(Réception!C26,'Catégorie des articles'!A:D,4,0)</f>
        <v>BOULANGERIE</v>
      </c>
      <c r="G26" s="39" t="str">
        <f>Réceptions[[#This Row],[AnnéeMois]]&amp;Réceptions[[#This Row],[Famille de Produit]]</f>
        <v>202205BOULANGERIE</v>
      </c>
      <c r="H26" s="38" t="str">
        <f>Réceptions[[#This Row],[Num CDE]]&amp;Réceptions[[#This Row],[AnnéeMois]]</f>
        <v>142675550202205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2.75" customHeight="1" x14ac:dyDescent="0.25">
      <c r="A27" s="38">
        <v>202205</v>
      </c>
      <c r="B27" s="46">
        <v>142675553</v>
      </c>
      <c r="C27" s="15">
        <v>5540246175047</v>
      </c>
      <c r="D27" s="47">
        <v>44686</v>
      </c>
      <c r="E27" s="48">
        <v>418</v>
      </c>
      <c r="F27" s="39" t="str">
        <f>VLOOKUP(Réception!C27,'Catégorie des articles'!A:D,4,0)</f>
        <v>CREMERIE</v>
      </c>
      <c r="G27" s="39" t="str">
        <f>Réceptions[[#This Row],[AnnéeMois]]&amp;Réceptions[[#This Row],[Famille de Produit]]</f>
        <v>202205CREMERIE</v>
      </c>
      <c r="H27" s="38" t="str">
        <f>Réceptions[[#This Row],[Num CDE]]&amp;Réceptions[[#This Row],[AnnéeMois]]</f>
        <v>142675553202205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2.75" customHeight="1" x14ac:dyDescent="0.25">
      <c r="A28" s="38">
        <v>202205</v>
      </c>
      <c r="B28" s="49">
        <v>142675554</v>
      </c>
      <c r="C28" s="50">
        <v>5540246174095</v>
      </c>
      <c r="D28" s="51">
        <v>44690</v>
      </c>
      <c r="E28" s="52">
        <v>140</v>
      </c>
      <c r="F28" s="39" t="str">
        <f>VLOOKUP(Réception!C28,'Catégorie des articles'!A:D,4,0)</f>
        <v>CREMERIE</v>
      </c>
      <c r="G28" s="39" t="str">
        <f>Réceptions[[#This Row],[AnnéeMois]]&amp;Réceptions[[#This Row],[Famille de Produit]]</f>
        <v>202205CREMERIE</v>
      </c>
      <c r="H28" s="38" t="str">
        <f>Réceptions[[#This Row],[Num CDE]]&amp;Réceptions[[#This Row],[AnnéeMois]]</f>
        <v>142675554202205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2.75" customHeight="1" x14ac:dyDescent="0.25">
      <c r="A29" s="38">
        <v>202205</v>
      </c>
      <c r="B29" s="46">
        <v>142675554</v>
      </c>
      <c r="C29" s="15">
        <v>5540246175049</v>
      </c>
      <c r="D29" s="47">
        <v>44690</v>
      </c>
      <c r="E29" s="48">
        <v>223</v>
      </c>
      <c r="F29" s="39" t="str">
        <f>VLOOKUP(Réception!C29,'Catégorie des articles'!A:D,4,0)</f>
        <v>CREMERIE</v>
      </c>
      <c r="G29" s="39" t="str">
        <f>Réceptions[[#This Row],[AnnéeMois]]&amp;Réceptions[[#This Row],[Famille de Produit]]</f>
        <v>202205CREMERIE</v>
      </c>
      <c r="H29" s="38" t="str">
        <f>Réceptions[[#This Row],[Num CDE]]&amp;Réceptions[[#This Row],[AnnéeMois]]</f>
        <v>142675554202205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2.75" customHeight="1" x14ac:dyDescent="0.25">
      <c r="A30" s="38">
        <v>202205</v>
      </c>
      <c r="B30" s="49">
        <v>142675554</v>
      </c>
      <c r="C30" s="50">
        <v>5540246175050</v>
      </c>
      <c r="D30" s="51">
        <v>44690</v>
      </c>
      <c r="E30" s="52">
        <v>836</v>
      </c>
      <c r="F30" s="39" t="str">
        <f>VLOOKUP(Réception!C30,'Catégorie des articles'!A:D,4,0)</f>
        <v>CREMERIE</v>
      </c>
      <c r="G30" s="39" t="str">
        <f>Réceptions[[#This Row],[AnnéeMois]]&amp;Réceptions[[#This Row],[Famille de Produit]]</f>
        <v>202205CREMERIE</v>
      </c>
      <c r="H30" s="38" t="str">
        <f>Réceptions[[#This Row],[Num CDE]]&amp;Réceptions[[#This Row],[AnnéeMois]]</f>
        <v>142675554202205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2.75" customHeight="1" x14ac:dyDescent="0.25">
      <c r="A31" s="38">
        <v>202205</v>
      </c>
      <c r="B31" s="49">
        <v>142675555</v>
      </c>
      <c r="C31" s="50">
        <v>5540246173472</v>
      </c>
      <c r="D31" s="51">
        <v>44696</v>
      </c>
      <c r="E31" s="52">
        <v>557</v>
      </c>
      <c r="F31" s="39" t="str">
        <f>VLOOKUP(Réception!C31,'Catégorie des articles'!A:D,4,0)</f>
        <v>CREMERIE</v>
      </c>
      <c r="G31" s="39" t="str">
        <f>Réceptions[[#This Row],[AnnéeMois]]&amp;Réceptions[[#This Row],[Famille de Produit]]</f>
        <v>202205CREMERIE</v>
      </c>
      <c r="H31" s="38" t="str">
        <f>Réceptions[[#This Row],[Num CDE]]&amp;Réceptions[[#This Row],[AnnéeMois]]</f>
        <v>142675555202205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2.75" customHeight="1" x14ac:dyDescent="0.25">
      <c r="A32" s="38">
        <v>202205</v>
      </c>
      <c r="B32" s="46">
        <v>142675562</v>
      </c>
      <c r="C32" s="15">
        <v>5540246184617</v>
      </c>
      <c r="D32" s="47">
        <v>44686</v>
      </c>
      <c r="E32" s="48">
        <v>18338</v>
      </c>
      <c r="F32" s="39" t="str">
        <f>VLOOKUP(Réception!C32,'Catégorie des articles'!A:D,4,0)</f>
        <v>MIX LEGUMES</v>
      </c>
      <c r="G32" s="39" t="str">
        <f>Réceptions[[#This Row],[AnnéeMois]]&amp;Réceptions[[#This Row],[Famille de Produit]]</f>
        <v>202205MIX LEGUMES</v>
      </c>
      <c r="H32" s="38" t="str">
        <f>Réceptions[[#This Row],[Num CDE]]&amp;Réceptions[[#This Row],[AnnéeMois]]</f>
        <v>142675562202205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2.75" customHeight="1" x14ac:dyDescent="0.25">
      <c r="A33" s="38">
        <v>202205</v>
      </c>
      <c r="B33" s="49">
        <v>142675565</v>
      </c>
      <c r="C33" s="50">
        <v>5540246170256</v>
      </c>
      <c r="D33" s="51">
        <v>44686</v>
      </c>
      <c r="E33" s="52">
        <v>1764</v>
      </c>
      <c r="F33" s="39" t="str">
        <f>VLOOKUP(Réception!C33,'Catégorie des articles'!A:D,4,0)</f>
        <v>BOULANGERIE</v>
      </c>
      <c r="G33" s="39" t="str">
        <f>Réceptions[[#This Row],[AnnéeMois]]&amp;Réceptions[[#This Row],[Famille de Produit]]</f>
        <v>202205BOULANGERIE</v>
      </c>
      <c r="H33" s="38" t="str">
        <f>Réceptions[[#This Row],[Num CDE]]&amp;Réceptions[[#This Row],[AnnéeMois]]</f>
        <v>142675565202205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2.75" customHeight="1" x14ac:dyDescent="0.25">
      <c r="A34" s="38">
        <v>202205</v>
      </c>
      <c r="B34" s="46">
        <v>142675565</v>
      </c>
      <c r="C34" s="15">
        <v>5540246171888</v>
      </c>
      <c r="D34" s="47">
        <v>44686</v>
      </c>
      <c r="E34" s="48">
        <v>1560</v>
      </c>
      <c r="F34" s="39" t="str">
        <f>VLOOKUP(Réception!C34,'Catégorie des articles'!A:D,4,0)</f>
        <v>BOULANGERIE</v>
      </c>
      <c r="G34" s="39" t="str">
        <f>Réceptions[[#This Row],[AnnéeMois]]&amp;Réceptions[[#This Row],[Famille de Produit]]</f>
        <v>202205BOULANGERIE</v>
      </c>
      <c r="H34" s="38" t="str">
        <f>Réceptions[[#This Row],[Num CDE]]&amp;Réceptions[[#This Row],[AnnéeMois]]</f>
        <v>142675565202205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2.75" customHeight="1" x14ac:dyDescent="0.25">
      <c r="A35" s="38">
        <v>202205</v>
      </c>
      <c r="B35" s="46">
        <v>142675576</v>
      </c>
      <c r="C35" s="15">
        <v>5540246172978</v>
      </c>
      <c r="D35" s="47">
        <v>44682</v>
      </c>
      <c r="E35" s="48">
        <v>836</v>
      </c>
      <c r="F35" s="39" t="str">
        <f>VLOOKUP(Réception!C35,'Catégorie des articles'!A:D,4,0)</f>
        <v>CREMERIE</v>
      </c>
      <c r="G35" s="39" t="str">
        <f>Réceptions[[#This Row],[AnnéeMois]]&amp;Réceptions[[#This Row],[Famille de Produit]]</f>
        <v>202205CREMERIE</v>
      </c>
      <c r="H35" s="38" t="str">
        <f>Réceptions[[#This Row],[Num CDE]]&amp;Réceptions[[#This Row],[AnnéeMois]]</f>
        <v>142675576202205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2.75" customHeight="1" x14ac:dyDescent="0.25">
      <c r="A36" s="38">
        <v>202205</v>
      </c>
      <c r="B36" s="49">
        <v>142675576</v>
      </c>
      <c r="C36" s="50">
        <v>5540246174174</v>
      </c>
      <c r="D36" s="51">
        <v>44682</v>
      </c>
      <c r="E36" s="52">
        <v>232</v>
      </c>
      <c r="F36" s="39" t="str">
        <f>VLOOKUP(Réception!C36,'Catégorie des articles'!A:D,4,0)</f>
        <v>CREMERIE</v>
      </c>
      <c r="G36" s="39" t="str">
        <f>Réceptions[[#This Row],[AnnéeMois]]&amp;Réceptions[[#This Row],[Famille de Produit]]</f>
        <v>202205CREMERIE</v>
      </c>
      <c r="H36" s="38" t="str">
        <f>Réceptions[[#This Row],[Num CDE]]&amp;Réceptions[[#This Row],[AnnéeMois]]</f>
        <v>142675576202205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2.75" customHeight="1" x14ac:dyDescent="0.25">
      <c r="A37" s="38">
        <v>202205</v>
      </c>
      <c r="B37" s="46">
        <v>142675576</v>
      </c>
      <c r="C37" s="15">
        <v>5540246176295</v>
      </c>
      <c r="D37" s="47">
        <v>44682</v>
      </c>
      <c r="E37" s="48">
        <v>7424</v>
      </c>
      <c r="F37" s="39" t="str">
        <f>VLOOKUP(Réception!C37,'Catégorie des articles'!A:D,4,0)</f>
        <v>CREMERIE</v>
      </c>
      <c r="G37" s="39" t="str">
        <f>Réceptions[[#This Row],[AnnéeMois]]&amp;Réceptions[[#This Row],[Famille de Produit]]</f>
        <v>202205CREMERIE</v>
      </c>
      <c r="H37" s="38" t="str">
        <f>Réceptions[[#This Row],[Num CDE]]&amp;Réceptions[[#This Row],[AnnéeMois]]</f>
        <v>142675576202205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2.75" customHeight="1" x14ac:dyDescent="0.25">
      <c r="A38" s="38">
        <v>202205</v>
      </c>
      <c r="B38" s="49">
        <v>142675576</v>
      </c>
      <c r="C38" s="50">
        <v>5540246184808</v>
      </c>
      <c r="D38" s="51">
        <v>44682</v>
      </c>
      <c r="E38" s="52">
        <v>2088</v>
      </c>
      <c r="F38" s="39" t="str">
        <f>VLOOKUP(Réception!C38,'Catégorie des articles'!A:D,4,0)</f>
        <v>CREMERIE</v>
      </c>
      <c r="G38" s="39" t="str">
        <f>Réceptions[[#This Row],[AnnéeMois]]&amp;Réceptions[[#This Row],[Famille de Produit]]</f>
        <v>202205CREMERIE</v>
      </c>
      <c r="H38" s="38" t="str">
        <f>Réceptions[[#This Row],[Num CDE]]&amp;Réceptions[[#This Row],[AnnéeMois]]</f>
        <v>142675576202205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2.75" customHeight="1" x14ac:dyDescent="0.25">
      <c r="A39" s="38">
        <v>202205</v>
      </c>
      <c r="B39" s="46">
        <v>142675576</v>
      </c>
      <c r="C39" s="15">
        <v>5540246187987</v>
      </c>
      <c r="D39" s="47">
        <v>44682</v>
      </c>
      <c r="E39" s="48">
        <v>4455</v>
      </c>
      <c r="F39" s="39" t="str">
        <f>VLOOKUP(Réception!C39,'Catégorie des articles'!A:D,4,0)</f>
        <v>CREMERIE</v>
      </c>
      <c r="G39" s="39" t="str">
        <f>Réceptions[[#This Row],[AnnéeMois]]&amp;Réceptions[[#This Row],[Famille de Produit]]</f>
        <v>202205CREMERIE</v>
      </c>
      <c r="H39" s="38" t="str">
        <f>Réceptions[[#This Row],[Num CDE]]&amp;Réceptions[[#This Row],[AnnéeMois]]</f>
        <v>142675576202205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2.75" customHeight="1" x14ac:dyDescent="0.25">
      <c r="A40" s="38">
        <v>202205</v>
      </c>
      <c r="B40" s="49">
        <v>142675581</v>
      </c>
      <c r="C40" s="50">
        <v>5540246177132</v>
      </c>
      <c r="D40" s="51">
        <v>44682</v>
      </c>
      <c r="E40" s="52">
        <v>9280</v>
      </c>
      <c r="F40" s="39" t="str">
        <f>VLOOKUP(Réception!C40,'Catégorie des articles'!A:D,4,0)</f>
        <v>MIX LEGUMES</v>
      </c>
      <c r="G40" s="39" t="str">
        <f>Réceptions[[#This Row],[AnnéeMois]]&amp;Réceptions[[#This Row],[Famille de Produit]]</f>
        <v>202205MIX LEGUMES</v>
      </c>
      <c r="H40" s="38" t="str">
        <f>Réceptions[[#This Row],[Num CDE]]&amp;Réceptions[[#This Row],[AnnéeMois]]</f>
        <v>142675581202205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2.75" customHeight="1" x14ac:dyDescent="0.25">
      <c r="A41" s="38">
        <v>202205</v>
      </c>
      <c r="B41" s="46">
        <v>142675581</v>
      </c>
      <c r="C41" s="15">
        <v>5540246177133</v>
      </c>
      <c r="D41" s="47">
        <v>44682</v>
      </c>
      <c r="E41" s="48">
        <v>5012</v>
      </c>
      <c r="F41" s="39" t="str">
        <f>VLOOKUP(Réception!C41,'Catégorie des articles'!A:D,4,0)</f>
        <v>MIX LEGUMES</v>
      </c>
      <c r="G41" s="39" t="str">
        <f>Réceptions[[#This Row],[AnnéeMois]]&amp;Réceptions[[#This Row],[Famille de Produit]]</f>
        <v>202205MIX LEGUMES</v>
      </c>
      <c r="H41" s="38" t="str">
        <f>Réceptions[[#This Row],[Num CDE]]&amp;Réceptions[[#This Row],[AnnéeMois]]</f>
        <v>142675581202205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2.75" customHeight="1" x14ac:dyDescent="0.25">
      <c r="A42" s="38">
        <v>202205</v>
      </c>
      <c r="B42" s="49">
        <v>142675581</v>
      </c>
      <c r="C42" s="50">
        <v>5540246183562</v>
      </c>
      <c r="D42" s="51">
        <v>44682</v>
      </c>
      <c r="E42" s="52">
        <v>1021</v>
      </c>
      <c r="F42" s="39" t="str">
        <f>VLOOKUP(Réception!C42,'Catégorie des articles'!A:D,4,0)</f>
        <v>MIX LEGUMES</v>
      </c>
      <c r="G42" s="39" t="str">
        <f>Réceptions[[#This Row],[AnnéeMois]]&amp;Réceptions[[#This Row],[Famille de Produit]]</f>
        <v>202205MIX LEGUMES</v>
      </c>
      <c r="H42" s="38" t="str">
        <f>Réceptions[[#This Row],[Num CDE]]&amp;Réceptions[[#This Row],[AnnéeMois]]</f>
        <v>142675581202205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2.75" customHeight="1" x14ac:dyDescent="0.25">
      <c r="A43" s="38">
        <v>202205</v>
      </c>
      <c r="B43" s="49">
        <v>142675582</v>
      </c>
      <c r="C43" s="50">
        <v>5540246174095</v>
      </c>
      <c r="D43" s="51">
        <v>44694</v>
      </c>
      <c r="E43" s="52">
        <v>70</v>
      </c>
      <c r="F43" s="39" t="str">
        <f>VLOOKUP(Réception!C43,'Catégorie des articles'!A:D,4,0)</f>
        <v>CREMERIE</v>
      </c>
      <c r="G43" s="39" t="str">
        <f>Réceptions[[#This Row],[AnnéeMois]]&amp;Réceptions[[#This Row],[Famille de Produit]]</f>
        <v>202205CREMERIE</v>
      </c>
      <c r="H43" s="38" t="str">
        <f>Réceptions[[#This Row],[Num CDE]]&amp;Réceptions[[#This Row],[AnnéeMois]]</f>
        <v>142675582202205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2.75" customHeight="1" x14ac:dyDescent="0.25">
      <c r="A44" s="38">
        <v>202205</v>
      </c>
      <c r="B44" s="46">
        <v>142675582</v>
      </c>
      <c r="C44" s="15">
        <v>5540246175047</v>
      </c>
      <c r="D44" s="47">
        <v>44694</v>
      </c>
      <c r="E44" s="48">
        <v>140</v>
      </c>
      <c r="F44" s="39" t="str">
        <f>VLOOKUP(Réception!C44,'Catégorie des articles'!A:D,4,0)</f>
        <v>CREMERIE</v>
      </c>
      <c r="G44" s="39" t="str">
        <f>Réceptions[[#This Row],[AnnéeMois]]&amp;Réceptions[[#This Row],[Famille de Produit]]</f>
        <v>202205CREMERIE</v>
      </c>
      <c r="H44" s="38" t="str">
        <f>Réceptions[[#This Row],[Num CDE]]&amp;Réceptions[[#This Row],[AnnéeMois]]</f>
        <v>142675582202205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2.75" customHeight="1" x14ac:dyDescent="0.25">
      <c r="A45" s="38">
        <v>202205</v>
      </c>
      <c r="B45" s="49">
        <v>142675582</v>
      </c>
      <c r="C45" s="50">
        <v>5540246175049</v>
      </c>
      <c r="D45" s="51">
        <v>44694</v>
      </c>
      <c r="E45" s="52">
        <v>418</v>
      </c>
      <c r="F45" s="39" t="str">
        <f>VLOOKUP(Réception!C45,'Catégorie des articles'!A:D,4,0)</f>
        <v>CREMERIE</v>
      </c>
      <c r="G45" s="39" t="str">
        <f>Réceptions[[#This Row],[AnnéeMois]]&amp;Réceptions[[#This Row],[Famille de Produit]]</f>
        <v>202205CREMERIE</v>
      </c>
      <c r="H45" s="38" t="str">
        <f>Réceptions[[#This Row],[Num CDE]]&amp;Réceptions[[#This Row],[AnnéeMois]]</f>
        <v>142675582202205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2.75" customHeight="1" x14ac:dyDescent="0.25">
      <c r="A46" s="38">
        <v>202205</v>
      </c>
      <c r="B46" s="46">
        <v>142675582</v>
      </c>
      <c r="C46" s="15">
        <v>5540246175050</v>
      </c>
      <c r="D46" s="47">
        <v>44694</v>
      </c>
      <c r="E46" s="48">
        <v>696</v>
      </c>
      <c r="F46" s="39" t="str">
        <f>VLOOKUP(Réception!C46,'Catégorie des articles'!A:D,4,0)</f>
        <v>CREMERIE</v>
      </c>
      <c r="G46" s="39" t="str">
        <f>Réceptions[[#This Row],[AnnéeMois]]&amp;Réceptions[[#This Row],[Famille de Produit]]</f>
        <v>202205CREMERIE</v>
      </c>
      <c r="H46" s="38" t="str">
        <f>Réceptions[[#This Row],[Num CDE]]&amp;Réceptions[[#This Row],[AnnéeMois]]</f>
        <v>142675582202205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2.75" customHeight="1" x14ac:dyDescent="0.25">
      <c r="A47" s="38">
        <v>202205</v>
      </c>
      <c r="B47" s="49">
        <v>142675582</v>
      </c>
      <c r="C47" s="50">
        <v>5540246190743</v>
      </c>
      <c r="D47" s="51">
        <v>44694</v>
      </c>
      <c r="E47" s="52">
        <v>140</v>
      </c>
      <c r="F47" s="39" t="str">
        <f>VLOOKUP(Réception!C47,'Catégorie des articles'!A:D,4,0)</f>
        <v>CREMERIE</v>
      </c>
      <c r="G47" s="39" t="str">
        <f>Réceptions[[#This Row],[AnnéeMois]]&amp;Réceptions[[#This Row],[Famille de Produit]]</f>
        <v>202205CREMERIE</v>
      </c>
      <c r="H47" s="38" t="str">
        <f>Réceptions[[#This Row],[Num CDE]]&amp;Réceptions[[#This Row],[AnnéeMois]]</f>
        <v>142675582202205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2.75" customHeight="1" x14ac:dyDescent="0.25">
      <c r="A48" s="38">
        <v>202205</v>
      </c>
      <c r="B48" s="46">
        <v>142675583</v>
      </c>
      <c r="C48" s="15">
        <v>5540246188224</v>
      </c>
      <c r="D48" s="47">
        <v>44693</v>
      </c>
      <c r="E48" s="48">
        <v>986</v>
      </c>
      <c r="F48" s="39" t="str">
        <f>VLOOKUP(Réception!C48,'Catégorie des articles'!A:D,4,0)</f>
        <v>VOLAILLE</v>
      </c>
      <c r="G48" s="39" t="str">
        <f>Réceptions[[#This Row],[AnnéeMois]]&amp;Réceptions[[#This Row],[Famille de Produit]]</f>
        <v>202205VOLAILLE</v>
      </c>
      <c r="H48" s="38" t="str">
        <f>Réceptions[[#This Row],[Num CDE]]&amp;Réceptions[[#This Row],[AnnéeMois]]</f>
        <v>142675583202205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2.75" customHeight="1" x14ac:dyDescent="0.25">
      <c r="A49" s="38">
        <v>202205</v>
      </c>
      <c r="B49" s="46">
        <v>142675585</v>
      </c>
      <c r="C49" s="15">
        <v>5540246183130</v>
      </c>
      <c r="D49" s="47">
        <v>44687</v>
      </c>
      <c r="E49" s="48">
        <v>2256</v>
      </c>
      <c r="F49" s="39" t="str">
        <f>VLOOKUP(Réception!C49,'Catégorie des articles'!A:D,4,0)</f>
        <v>MIX LEGUMES</v>
      </c>
      <c r="G49" s="39" t="str">
        <f>Réceptions[[#This Row],[AnnéeMois]]&amp;Réceptions[[#This Row],[Famille de Produit]]</f>
        <v>202205MIX LEGUMES</v>
      </c>
      <c r="H49" s="38" t="str">
        <f>Réceptions[[#This Row],[Num CDE]]&amp;Réceptions[[#This Row],[AnnéeMois]]</f>
        <v>142675585202205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2.75" customHeight="1" x14ac:dyDescent="0.25">
      <c r="A50" s="38">
        <v>202205</v>
      </c>
      <c r="B50" s="49">
        <v>142675585</v>
      </c>
      <c r="C50" s="50">
        <v>5540246183537</v>
      </c>
      <c r="D50" s="51">
        <v>44687</v>
      </c>
      <c r="E50" s="52">
        <v>961</v>
      </c>
      <c r="F50" s="39" t="str">
        <f>VLOOKUP(Réception!C50,'Catégorie des articles'!A:D,4,0)</f>
        <v>MIX LEGUMES</v>
      </c>
      <c r="G50" s="39" t="str">
        <f>Réceptions[[#This Row],[AnnéeMois]]&amp;Réceptions[[#This Row],[Famille de Produit]]</f>
        <v>202205MIX LEGUMES</v>
      </c>
      <c r="H50" s="38" t="str">
        <f>Réceptions[[#This Row],[Num CDE]]&amp;Réceptions[[#This Row],[AnnéeMois]]</f>
        <v>142675585202205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2.75" customHeight="1" x14ac:dyDescent="0.25">
      <c r="A51" s="38">
        <v>202205</v>
      </c>
      <c r="B51" s="46">
        <v>142675585</v>
      </c>
      <c r="C51" s="15">
        <v>5540246183538</v>
      </c>
      <c r="D51" s="47">
        <v>44687</v>
      </c>
      <c r="E51" s="48">
        <v>919</v>
      </c>
      <c r="F51" s="39" t="str">
        <f>VLOOKUP(Réception!C51,'Catégorie des articles'!A:D,4,0)</f>
        <v>MIX LEGUMES</v>
      </c>
      <c r="G51" s="39" t="str">
        <f>Réceptions[[#This Row],[AnnéeMois]]&amp;Réceptions[[#This Row],[Famille de Produit]]</f>
        <v>202205MIX LEGUMES</v>
      </c>
      <c r="H51" s="38" t="str">
        <f>Réceptions[[#This Row],[Num CDE]]&amp;Réceptions[[#This Row],[AnnéeMois]]</f>
        <v>142675585202205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2.75" customHeight="1" x14ac:dyDescent="0.25">
      <c r="A52" s="38">
        <v>202205</v>
      </c>
      <c r="B52" s="49">
        <v>142675587</v>
      </c>
      <c r="C52" s="50">
        <v>5540246183558</v>
      </c>
      <c r="D52" s="51">
        <v>44686</v>
      </c>
      <c r="E52" s="52">
        <v>1300</v>
      </c>
      <c r="F52" s="39" t="str">
        <f>VLOOKUP(Réception!C52,'Catégorie des articles'!A:D,4,0)</f>
        <v>MIX LEGUMES</v>
      </c>
      <c r="G52" s="39" t="str">
        <f>Réceptions[[#This Row],[AnnéeMois]]&amp;Réceptions[[#This Row],[Famille de Produit]]</f>
        <v>202205MIX LEGUMES</v>
      </c>
      <c r="H52" s="38" t="str">
        <f>Réceptions[[#This Row],[Num CDE]]&amp;Réceptions[[#This Row],[AnnéeMois]]</f>
        <v>142675587202205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2.75" customHeight="1" x14ac:dyDescent="0.25">
      <c r="A53" s="38">
        <v>202205</v>
      </c>
      <c r="B53" s="46">
        <v>142675587</v>
      </c>
      <c r="C53" s="15">
        <v>5540246183560</v>
      </c>
      <c r="D53" s="47">
        <v>44686</v>
      </c>
      <c r="E53" s="48">
        <v>223</v>
      </c>
      <c r="F53" s="39" t="str">
        <f>VLOOKUP(Réception!C53,'Catégorie des articles'!A:D,4,0)</f>
        <v>MIX LEGUMES</v>
      </c>
      <c r="G53" s="39" t="str">
        <f>Réceptions[[#This Row],[AnnéeMois]]&amp;Réceptions[[#This Row],[Famille de Produit]]</f>
        <v>202205MIX LEGUMES</v>
      </c>
      <c r="H53" s="38" t="str">
        <f>Réceptions[[#This Row],[Num CDE]]&amp;Réceptions[[#This Row],[AnnéeMois]]</f>
        <v>142675587202205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2.75" customHeight="1" x14ac:dyDescent="0.25">
      <c r="A54" s="38">
        <v>202205</v>
      </c>
      <c r="B54" s="49">
        <v>142675589</v>
      </c>
      <c r="C54" s="50">
        <v>5540246183589</v>
      </c>
      <c r="D54" s="51">
        <v>44694</v>
      </c>
      <c r="E54" s="52">
        <v>1300</v>
      </c>
      <c r="F54" s="39" t="str">
        <f>VLOOKUP(Réception!C54,'Catégorie des articles'!A:D,4,0)</f>
        <v>MIX LEGUMES</v>
      </c>
      <c r="G54" s="39" t="str">
        <f>Réceptions[[#This Row],[AnnéeMois]]&amp;Réceptions[[#This Row],[Famille de Produit]]</f>
        <v>202205MIX LEGUMES</v>
      </c>
      <c r="H54" s="38" t="str">
        <f>Réceptions[[#This Row],[Num CDE]]&amp;Réceptions[[#This Row],[AnnéeMois]]</f>
        <v>142675589202205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2.75" customHeight="1" x14ac:dyDescent="0.25">
      <c r="A55" s="38">
        <v>202205</v>
      </c>
      <c r="B55" s="49">
        <v>142675596</v>
      </c>
      <c r="C55" s="50">
        <v>5540246184617</v>
      </c>
      <c r="D55" s="51">
        <v>44683</v>
      </c>
      <c r="E55" s="52">
        <v>4585</v>
      </c>
      <c r="F55" s="39" t="str">
        <f>VLOOKUP(Réception!C55,'Catégorie des articles'!A:D,4,0)</f>
        <v>MIX LEGUMES</v>
      </c>
      <c r="G55" s="39" t="str">
        <f>Réceptions[[#This Row],[AnnéeMois]]&amp;Réceptions[[#This Row],[Famille de Produit]]</f>
        <v>202205MIX LEGUMES</v>
      </c>
      <c r="H55" s="38" t="str">
        <f>Réceptions[[#This Row],[Num CDE]]&amp;Réceptions[[#This Row],[AnnéeMois]]</f>
        <v>142675596202205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2.75" customHeight="1" x14ac:dyDescent="0.25">
      <c r="A56" s="38">
        <v>202205</v>
      </c>
      <c r="B56" s="49">
        <v>142675607</v>
      </c>
      <c r="C56" s="50">
        <v>5540246173685</v>
      </c>
      <c r="D56" s="51">
        <v>44693</v>
      </c>
      <c r="E56" s="52">
        <v>891</v>
      </c>
      <c r="F56" s="39" t="str">
        <f>VLOOKUP(Réception!C56,'Catégorie des articles'!A:D,4,0)</f>
        <v>EMBALLAGES</v>
      </c>
      <c r="G56" s="39" t="str">
        <f>Réceptions[[#This Row],[AnnéeMois]]&amp;Réceptions[[#This Row],[Famille de Produit]]</f>
        <v>202205EMBALLAGES</v>
      </c>
      <c r="H56" s="38" t="str">
        <f>Réceptions[[#This Row],[Num CDE]]&amp;Réceptions[[#This Row],[AnnéeMois]]</f>
        <v>142675607202205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2.75" customHeight="1" x14ac:dyDescent="0.25">
      <c r="A57" s="38">
        <v>202205</v>
      </c>
      <c r="B57" s="46">
        <v>142675618</v>
      </c>
      <c r="C57" s="15">
        <v>5540246171933</v>
      </c>
      <c r="D57" s="47">
        <v>44683</v>
      </c>
      <c r="E57" s="48">
        <v>279</v>
      </c>
      <c r="F57" s="39" t="str">
        <f>VLOOKUP(Réception!C57,'Catégorie des articles'!A:D,4,0)</f>
        <v>CREMERIE</v>
      </c>
      <c r="G57" s="39" t="str">
        <f>Réceptions[[#This Row],[AnnéeMois]]&amp;Réceptions[[#This Row],[Famille de Produit]]</f>
        <v>202205CREMERIE</v>
      </c>
      <c r="H57" s="38" t="str">
        <f>Réceptions[[#This Row],[Num CDE]]&amp;Réceptions[[#This Row],[AnnéeMois]]</f>
        <v>142675618202205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2.75" customHeight="1" x14ac:dyDescent="0.25">
      <c r="A58" s="38">
        <v>202205</v>
      </c>
      <c r="B58" s="49">
        <v>142675618</v>
      </c>
      <c r="C58" s="50">
        <v>5540246176295</v>
      </c>
      <c r="D58" s="51">
        <v>44683</v>
      </c>
      <c r="E58" s="52">
        <v>7424</v>
      </c>
      <c r="F58" s="39" t="str">
        <f>VLOOKUP(Réception!C58,'Catégorie des articles'!A:D,4,0)</f>
        <v>CREMERIE</v>
      </c>
      <c r="G58" s="39" t="str">
        <f>Réceptions[[#This Row],[AnnéeMois]]&amp;Réceptions[[#This Row],[Famille de Produit]]</f>
        <v>202205CREMERIE</v>
      </c>
      <c r="H58" s="38" t="str">
        <f>Réceptions[[#This Row],[Num CDE]]&amp;Réceptions[[#This Row],[AnnéeMois]]</f>
        <v>142675618202205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2.75" customHeight="1" x14ac:dyDescent="0.25">
      <c r="A59" s="38">
        <v>202205</v>
      </c>
      <c r="B59" s="49">
        <v>142675618</v>
      </c>
      <c r="C59" s="50">
        <v>5540246187987</v>
      </c>
      <c r="D59" s="51">
        <v>44683</v>
      </c>
      <c r="E59" s="52">
        <v>1782</v>
      </c>
      <c r="F59" s="39" t="str">
        <f>VLOOKUP(Réception!C59,'Catégorie des articles'!A:D,4,0)</f>
        <v>CREMERIE</v>
      </c>
      <c r="G59" s="39" t="str">
        <f>Réceptions[[#This Row],[AnnéeMois]]&amp;Réceptions[[#This Row],[Famille de Produit]]</f>
        <v>202205CREMERIE</v>
      </c>
      <c r="H59" s="38" t="str">
        <f>Réceptions[[#This Row],[Num CDE]]&amp;Réceptions[[#This Row],[AnnéeMois]]</f>
        <v>142675618202205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2.75" customHeight="1" x14ac:dyDescent="0.25">
      <c r="A60" s="38">
        <v>202205</v>
      </c>
      <c r="B60" s="46">
        <v>142675618</v>
      </c>
      <c r="C60" s="15">
        <v>5540246188200</v>
      </c>
      <c r="D60" s="47">
        <v>44683</v>
      </c>
      <c r="E60" s="48">
        <v>372</v>
      </c>
      <c r="F60" s="39" t="str">
        <f>VLOOKUP(Réception!C60,'Catégorie des articles'!A:D,4,0)</f>
        <v>CREMERIE</v>
      </c>
      <c r="G60" s="39" t="str">
        <f>Réceptions[[#This Row],[AnnéeMois]]&amp;Réceptions[[#This Row],[Famille de Produit]]</f>
        <v>202205CREMERIE</v>
      </c>
      <c r="H60" s="38" t="str">
        <f>Réceptions[[#This Row],[Num CDE]]&amp;Réceptions[[#This Row],[AnnéeMois]]</f>
        <v>142675618202205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2.75" customHeight="1" x14ac:dyDescent="0.25">
      <c r="A61" s="38">
        <v>202205</v>
      </c>
      <c r="B61" s="49">
        <v>142675619</v>
      </c>
      <c r="C61" s="50">
        <v>5540246172539</v>
      </c>
      <c r="D61" s="51">
        <v>44683</v>
      </c>
      <c r="E61" s="52">
        <v>70</v>
      </c>
      <c r="F61" s="39" t="str">
        <f>VLOOKUP(Réception!C61,'Catégorie des articles'!A:D,4,0)</f>
        <v>CREMERIE</v>
      </c>
      <c r="G61" s="39" t="str">
        <f>Réceptions[[#This Row],[AnnéeMois]]&amp;Réceptions[[#This Row],[Famille de Produit]]</f>
        <v>202205CREMERIE</v>
      </c>
      <c r="H61" s="38" t="str">
        <f>Réceptions[[#This Row],[Num CDE]]&amp;Réceptions[[#This Row],[AnnéeMois]]</f>
        <v>142675619202205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2.75" customHeight="1" x14ac:dyDescent="0.25">
      <c r="A62" s="38">
        <v>202205</v>
      </c>
      <c r="B62" s="46">
        <v>142675619</v>
      </c>
      <c r="C62" s="15">
        <v>5540246172978</v>
      </c>
      <c r="D62" s="47">
        <v>44683</v>
      </c>
      <c r="E62" s="48">
        <v>836</v>
      </c>
      <c r="F62" s="39" t="str">
        <f>VLOOKUP(Réception!C62,'Catégorie des articles'!A:D,4,0)</f>
        <v>CREMERIE</v>
      </c>
      <c r="G62" s="39" t="str">
        <f>Réceptions[[#This Row],[AnnéeMois]]&amp;Réceptions[[#This Row],[Famille de Produit]]</f>
        <v>202205CREMERIE</v>
      </c>
      <c r="H62" s="38" t="str">
        <f>Réceptions[[#This Row],[Num CDE]]&amp;Réceptions[[#This Row],[AnnéeMois]]</f>
        <v>142675619202205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2.75" customHeight="1" x14ac:dyDescent="0.25">
      <c r="A63" s="38">
        <v>202205</v>
      </c>
      <c r="B63" s="46">
        <v>142675619</v>
      </c>
      <c r="C63" s="15">
        <v>5540246184808</v>
      </c>
      <c r="D63" s="47">
        <v>44683</v>
      </c>
      <c r="E63" s="48">
        <v>2088</v>
      </c>
      <c r="F63" s="39" t="str">
        <f>VLOOKUP(Réception!C63,'Catégorie des articles'!A:D,4,0)</f>
        <v>CREMERIE</v>
      </c>
      <c r="G63" s="39" t="str">
        <f>Réceptions[[#This Row],[AnnéeMois]]&amp;Réceptions[[#This Row],[Famille de Produit]]</f>
        <v>202205CREMERIE</v>
      </c>
      <c r="H63" s="38" t="str">
        <f>Réceptions[[#This Row],[Num CDE]]&amp;Réceptions[[#This Row],[AnnéeMois]]</f>
        <v>142675619202205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2.75" customHeight="1" x14ac:dyDescent="0.25">
      <c r="A64" s="38">
        <v>202205</v>
      </c>
      <c r="B64" s="49">
        <v>142675638</v>
      </c>
      <c r="C64" s="50">
        <v>5540246184617</v>
      </c>
      <c r="D64" s="51">
        <v>44687</v>
      </c>
      <c r="E64" s="52">
        <v>27506</v>
      </c>
      <c r="F64" s="39" t="str">
        <f>VLOOKUP(Réception!C64,'Catégorie des articles'!A:D,4,0)</f>
        <v>MIX LEGUMES</v>
      </c>
      <c r="G64" s="39" t="str">
        <f>Réceptions[[#This Row],[AnnéeMois]]&amp;Réceptions[[#This Row],[Famille de Produit]]</f>
        <v>202205MIX LEGUMES</v>
      </c>
      <c r="H64" s="38" t="str">
        <f>Réceptions[[#This Row],[Num CDE]]&amp;Réceptions[[#This Row],[AnnéeMois]]</f>
        <v>142675638202205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2.75" customHeight="1" x14ac:dyDescent="0.25">
      <c r="A65" s="38">
        <v>202205</v>
      </c>
      <c r="B65" s="49">
        <v>142675650</v>
      </c>
      <c r="C65" s="50">
        <v>5540246191598</v>
      </c>
      <c r="D65" s="51">
        <v>44683</v>
      </c>
      <c r="E65" s="52">
        <v>1935</v>
      </c>
      <c r="F65" s="39" t="str">
        <f>VLOOKUP(Réception!C65,'Catégorie des articles'!A:D,4,0)</f>
        <v>CREMERIE</v>
      </c>
      <c r="G65" s="39" t="str">
        <f>Réceptions[[#This Row],[AnnéeMois]]&amp;Réceptions[[#This Row],[Famille de Produit]]</f>
        <v>202205CREMERIE</v>
      </c>
      <c r="H65" s="38" t="str">
        <f>Réceptions[[#This Row],[Num CDE]]&amp;Réceptions[[#This Row],[AnnéeMois]]</f>
        <v>142675650202205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2.75" customHeight="1" x14ac:dyDescent="0.25">
      <c r="A66" s="38">
        <v>202205</v>
      </c>
      <c r="B66" s="46">
        <v>142675652</v>
      </c>
      <c r="C66" s="15">
        <v>5540246172978</v>
      </c>
      <c r="D66" s="47">
        <v>44686</v>
      </c>
      <c r="E66" s="48">
        <v>836</v>
      </c>
      <c r="F66" s="39" t="str">
        <f>VLOOKUP(Réception!C66,'Catégorie des articles'!A:D,4,0)</f>
        <v>CREMERIE</v>
      </c>
      <c r="G66" s="39" t="str">
        <f>Réceptions[[#This Row],[AnnéeMois]]&amp;Réceptions[[#This Row],[Famille de Produit]]</f>
        <v>202205CREMERIE</v>
      </c>
      <c r="H66" s="38" t="str">
        <f>Réceptions[[#This Row],[Num CDE]]&amp;Réceptions[[#This Row],[AnnéeMois]]</f>
        <v>142675652202205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2.75" customHeight="1" x14ac:dyDescent="0.25">
      <c r="A67" s="38">
        <v>202205</v>
      </c>
      <c r="B67" s="49">
        <v>142675652</v>
      </c>
      <c r="C67" s="50">
        <v>5540246174174</v>
      </c>
      <c r="D67" s="51">
        <v>44686</v>
      </c>
      <c r="E67" s="52">
        <v>348</v>
      </c>
      <c r="F67" s="39" t="str">
        <f>VLOOKUP(Réception!C67,'Catégorie des articles'!A:D,4,0)</f>
        <v>CREMERIE</v>
      </c>
      <c r="G67" s="39" t="str">
        <f>Réceptions[[#This Row],[AnnéeMois]]&amp;Réceptions[[#This Row],[Famille de Produit]]</f>
        <v>202205CREMERIE</v>
      </c>
      <c r="H67" s="38" t="str">
        <f>Réceptions[[#This Row],[Num CDE]]&amp;Réceptions[[#This Row],[AnnéeMois]]</f>
        <v>142675652202205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2.75" customHeight="1" x14ac:dyDescent="0.25">
      <c r="A68" s="38">
        <v>202205</v>
      </c>
      <c r="B68" s="46">
        <v>142675652</v>
      </c>
      <c r="C68" s="15">
        <v>5540246184808</v>
      </c>
      <c r="D68" s="47">
        <v>44686</v>
      </c>
      <c r="E68" s="48">
        <v>4176</v>
      </c>
      <c r="F68" s="39" t="str">
        <f>VLOOKUP(Réception!C68,'Catégorie des articles'!A:D,4,0)</f>
        <v>CREMERIE</v>
      </c>
      <c r="G68" s="39" t="str">
        <f>Réceptions[[#This Row],[AnnéeMois]]&amp;Réceptions[[#This Row],[Famille de Produit]]</f>
        <v>202205CREMERIE</v>
      </c>
      <c r="H68" s="38" t="str">
        <f>Réceptions[[#This Row],[Num CDE]]&amp;Réceptions[[#This Row],[AnnéeMois]]</f>
        <v>142675652202205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2.75" customHeight="1" x14ac:dyDescent="0.25">
      <c r="A69" s="38">
        <v>202205</v>
      </c>
      <c r="B69" s="46">
        <v>142675653</v>
      </c>
      <c r="C69" s="15">
        <v>5540246171933</v>
      </c>
      <c r="D69" s="47">
        <v>44686</v>
      </c>
      <c r="E69" s="48">
        <v>557</v>
      </c>
      <c r="F69" s="39" t="str">
        <f>VLOOKUP(Réception!C69,'Catégorie des articles'!A:D,4,0)</f>
        <v>CREMERIE</v>
      </c>
      <c r="G69" s="39" t="str">
        <f>Réceptions[[#This Row],[AnnéeMois]]&amp;Réceptions[[#This Row],[Famille de Produit]]</f>
        <v>202205CREMERIE</v>
      </c>
      <c r="H69" s="38" t="str">
        <f>Réceptions[[#This Row],[Num CDE]]&amp;Réceptions[[#This Row],[AnnéeMois]]</f>
        <v>142675653202205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2.75" customHeight="1" x14ac:dyDescent="0.25">
      <c r="A70" s="38">
        <v>202205</v>
      </c>
      <c r="B70" s="49">
        <v>142675653</v>
      </c>
      <c r="C70" s="50">
        <v>5540246187987</v>
      </c>
      <c r="D70" s="51">
        <v>44686</v>
      </c>
      <c r="E70" s="52">
        <v>4455</v>
      </c>
      <c r="F70" s="39" t="str">
        <f>VLOOKUP(Réception!C70,'Catégorie des articles'!A:D,4,0)</f>
        <v>CREMERIE</v>
      </c>
      <c r="G70" s="39" t="str">
        <f>Réceptions[[#This Row],[AnnéeMois]]&amp;Réceptions[[#This Row],[Famille de Produit]]</f>
        <v>202205CREMERIE</v>
      </c>
      <c r="H70" s="38" t="str">
        <f>Réceptions[[#This Row],[Num CDE]]&amp;Réceptions[[#This Row],[AnnéeMois]]</f>
        <v>142675653202205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2.75" customHeight="1" x14ac:dyDescent="0.25">
      <c r="A71" s="38">
        <v>202205</v>
      </c>
      <c r="B71" s="49">
        <v>142675668</v>
      </c>
      <c r="C71" s="50">
        <v>5540246192907</v>
      </c>
      <c r="D71" s="51">
        <v>44704</v>
      </c>
      <c r="E71" s="52">
        <v>5568</v>
      </c>
      <c r="F71" s="39" t="str">
        <f>VLOOKUP(Réception!C71,'Catégorie des articles'!A:D,4,0)</f>
        <v>VOLAILLE</v>
      </c>
      <c r="G71" s="39" t="str">
        <f>Réceptions[[#This Row],[AnnéeMois]]&amp;Réceptions[[#This Row],[Famille de Produit]]</f>
        <v>202205VOLAILLE</v>
      </c>
      <c r="H71" s="38" t="str">
        <f>Réceptions[[#This Row],[Num CDE]]&amp;Réceptions[[#This Row],[AnnéeMois]]</f>
        <v>142675668202205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2.75" customHeight="1" x14ac:dyDescent="0.25">
      <c r="A72" s="38">
        <v>202205</v>
      </c>
      <c r="B72" s="49">
        <v>142675671</v>
      </c>
      <c r="C72" s="50">
        <v>5540246171759</v>
      </c>
      <c r="D72" s="51">
        <v>44687</v>
      </c>
      <c r="E72" s="52">
        <v>2506</v>
      </c>
      <c r="F72" s="39" t="str">
        <f>VLOOKUP(Réception!C72,'Catégorie des articles'!A:D,4,0)</f>
        <v>MIX LEGUMES</v>
      </c>
      <c r="G72" s="39" t="str">
        <f>Réceptions[[#This Row],[AnnéeMois]]&amp;Réceptions[[#This Row],[Famille de Produit]]</f>
        <v>202205MIX LEGUMES</v>
      </c>
      <c r="H72" s="38" t="str">
        <f>Réceptions[[#This Row],[Num CDE]]&amp;Réceptions[[#This Row],[AnnéeMois]]</f>
        <v>142675671202205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2.75" customHeight="1" x14ac:dyDescent="0.25">
      <c r="A73" s="38">
        <v>202205</v>
      </c>
      <c r="B73" s="46">
        <v>142675671</v>
      </c>
      <c r="C73" s="15">
        <v>5540246177132</v>
      </c>
      <c r="D73" s="47">
        <v>44687</v>
      </c>
      <c r="E73" s="48">
        <v>7888</v>
      </c>
      <c r="F73" s="39" t="str">
        <f>VLOOKUP(Réception!C73,'Catégorie des articles'!A:D,4,0)</f>
        <v>MIX LEGUMES</v>
      </c>
      <c r="G73" s="39" t="str">
        <f>Réceptions[[#This Row],[AnnéeMois]]&amp;Réceptions[[#This Row],[Famille de Produit]]</f>
        <v>202205MIX LEGUMES</v>
      </c>
      <c r="H73" s="38" t="str">
        <f>Réceptions[[#This Row],[Num CDE]]&amp;Réceptions[[#This Row],[AnnéeMois]]</f>
        <v>142675671202205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2.75" customHeight="1" x14ac:dyDescent="0.25">
      <c r="A74" s="38">
        <v>202205</v>
      </c>
      <c r="B74" s="49">
        <v>142675671</v>
      </c>
      <c r="C74" s="50">
        <v>5540246177133</v>
      </c>
      <c r="D74" s="51">
        <v>44687</v>
      </c>
      <c r="E74" s="52">
        <v>5012</v>
      </c>
      <c r="F74" s="39" t="str">
        <f>VLOOKUP(Réception!C74,'Catégorie des articles'!A:D,4,0)</f>
        <v>MIX LEGUMES</v>
      </c>
      <c r="G74" s="39" t="str">
        <f>Réceptions[[#This Row],[AnnéeMois]]&amp;Réceptions[[#This Row],[Famille de Produit]]</f>
        <v>202205MIX LEGUMES</v>
      </c>
      <c r="H74" s="38" t="str">
        <f>Réceptions[[#This Row],[Num CDE]]&amp;Réceptions[[#This Row],[AnnéeMois]]</f>
        <v>142675671202205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2.75" customHeight="1" x14ac:dyDescent="0.25">
      <c r="A75" s="38">
        <v>202205</v>
      </c>
      <c r="B75" s="46">
        <v>142675671</v>
      </c>
      <c r="C75" s="15">
        <v>5540246183562</v>
      </c>
      <c r="D75" s="47">
        <v>44687</v>
      </c>
      <c r="E75" s="48">
        <v>3132</v>
      </c>
      <c r="F75" s="39" t="str">
        <f>VLOOKUP(Réception!C75,'Catégorie des articles'!A:D,4,0)</f>
        <v>MIX LEGUMES</v>
      </c>
      <c r="G75" s="39" t="str">
        <f>Réceptions[[#This Row],[AnnéeMois]]&amp;Réceptions[[#This Row],[Famille de Produit]]</f>
        <v>202205MIX LEGUMES</v>
      </c>
      <c r="H75" s="38" t="str">
        <f>Réceptions[[#This Row],[Num CDE]]&amp;Réceptions[[#This Row],[AnnéeMois]]</f>
        <v>142675671202205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2.75" customHeight="1" x14ac:dyDescent="0.25">
      <c r="A76" s="38">
        <v>202205</v>
      </c>
      <c r="B76" s="46">
        <v>142675679</v>
      </c>
      <c r="C76" s="15">
        <v>5540246183844</v>
      </c>
      <c r="D76" s="47">
        <v>44686</v>
      </c>
      <c r="E76" s="48">
        <v>93</v>
      </c>
      <c r="F76" s="39" t="str">
        <f>VLOOKUP(Réception!C76,'Catégorie des articles'!A:D,4,0)</f>
        <v>BOULANGERIE</v>
      </c>
      <c r="G76" s="39" t="str">
        <f>Réceptions[[#This Row],[AnnéeMois]]&amp;Réceptions[[#This Row],[Famille de Produit]]</f>
        <v>202205BOULANGERIE</v>
      </c>
      <c r="H76" s="38" t="str">
        <f>Réceptions[[#This Row],[Num CDE]]&amp;Réceptions[[#This Row],[AnnéeMois]]</f>
        <v>142675679202205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2.75" customHeight="1" x14ac:dyDescent="0.25">
      <c r="A77" s="38">
        <v>202205</v>
      </c>
      <c r="B77" s="49">
        <v>142685687</v>
      </c>
      <c r="C77" s="50">
        <v>5540246172978</v>
      </c>
      <c r="D77" s="51">
        <v>44687</v>
      </c>
      <c r="E77" s="52">
        <v>836</v>
      </c>
      <c r="F77" s="39" t="str">
        <f>VLOOKUP(Réception!C77,'Catégorie des articles'!A:D,4,0)</f>
        <v>CREMERIE</v>
      </c>
      <c r="G77" s="39" t="str">
        <f>Réceptions[[#This Row],[AnnéeMois]]&amp;Réceptions[[#This Row],[Famille de Produit]]</f>
        <v>202205CREMERIE</v>
      </c>
      <c r="H77" s="38" t="str">
        <f>Réceptions[[#This Row],[Num CDE]]&amp;Réceptions[[#This Row],[AnnéeMois]]</f>
        <v>142685687202205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2.75" customHeight="1" x14ac:dyDescent="0.25">
      <c r="A78" s="38">
        <v>202205</v>
      </c>
      <c r="B78" s="46">
        <v>142685687</v>
      </c>
      <c r="C78" s="15">
        <v>5540246174174</v>
      </c>
      <c r="D78" s="47">
        <v>44687</v>
      </c>
      <c r="E78" s="48">
        <v>232</v>
      </c>
      <c r="F78" s="39" t="str">
        <f>VLOOKUP(Réception!C78,'Catégorie des articles'!A:D,4,0)</f>
        <v>CREMERIE</v>
      </c>
      <c r="G78" s="39" t="str">
        <f>Réceptions[[#This Row],[AnnéeMois]]&amp;Réceptions[[#This Row],[Famille de Produit]]</f>
        <v>202205CREMERIE</v>
      </c>
      <c r="H78" s="38" t="str">
        <f>Réceptions[[#This Row],[Num CDE]]&amp;Réceptions[[#This Row],[AnnéeMois]]</f>
        <v>142685687202205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2.75" customHeight="1" x14ac:dyDescent="0.25">
      <c r="A79" s="38">
        <v>202205</v>
      </c>
      <c r="B79" s="49">
        <v>142685687</v>
      </c>
      <c r="C79" s="50">
        <v>5540246184808</v>
      </c>
      <c r="D79" s="51">
        <v>44687</v>
      </c>
      <c r="E79" s="52">
        <v>2088</v>
      </c>
      <c r="F79" s="39" t="str">
        <f>VLOOKUP(Réception!C79,'Catégorie des articles'!A:D,4,0)</f>
        <v>CREMERIE</v>
      </c>
      <c r="G79" s="39" t="str">
        <f>Réceptions[[#This Row],[AnnéeMois]]&amp;Réceptions[[#This Row],[Famille de Produit]]</f>
        <v>202205CREMERIE</v>
      </c>
      <c r="H79" s="38" t="str">
        <f>Réceptions[[#This Row],[Num CDE]]&amp;Réceptions[[#This Row],[AnnéeMois]]</f>
        <v>142685687202205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ht="12.75" customHeight="1" x14ac:dyDescent="0.25">
      <c r="A80" s="38">
        <v>202205</v>
      </c>
      <c r="B80" s="49">
        <v>142685688</v>
      </c>
      <c r="C80" s="50">
        <v>5540246176294</v>
      </c>
      <c r="D80" s="51">
        <v>44687</v>
      </c>
      <c r="E80" s="52">
        <v>2970</v>
      </c>
      <c r="F80" s="39" t="str">
        <f>VLOOKUP(Réception!C80,'Catégorie des articles'!A:D,4,0)</f>
        <v>CREMERIE</v>
      </c>
      <c r="G80" s="39" t="str">
        <f>Réceptions[[#This Row],[AnnéeMois]]&amp;Réceptions[[#This Row],[Famille de Produit]]</f>
        <v>202205CREMERIE</v>
      </c>
      <c r="H80" s="38" t="str">
        <f>Réceptions[[#This Row],[Num CDE]]&amp;Réceptions[[#This Row],[AnnéeMois]]</f>
        <v>142685688202205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ht="12.75" customHeight="1" x14ac:dyDescent="0.25">
      <c r="A81" s="38">
        <v>202205</v>
      </c>
      <c r="B81" s="46">
        <v>142685688</v>
      </c>
      <c r="C81" s="15">
        <v>5540246176295</v>
      </c>
      <c r="D81" s="47">
        <v>44687</v>
      </c>
      <c r="E81" s="48">
        <v>7424</v>
      </c>
      <c r="F81" s="39" t="str">
        <f>VLOOKUP(Réception!C81,'Catégorie des articles'!A:D,4,0)</f>
        <v>CREMERIE</v>
      </c>
      <c r="G81" s="39" t="str">
        <f>Réceptions[[#This Row],[AnnéeMois]]&amp;Réceptions[[#This Row],[Famille de Produit]]</f>
        <v>202205CREMERIE</v>
      </c>
      <c r="H81" s="38" t="str">
        <f>Réceptions[[#This Row],[Num CDE]]&amp;Réceptions[[#This Row],[AnnéeMois]]</f>
        <v>142685688202205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2.75" customHeight="1" x14ac:dyDescent="0.25">
      <c r="A82" s="38">
        <v>202205</v>
      </c>
      <c r="B82" s="46">
        <v>142685688</v>
      </c>
      <c r="C82" s="15">
        <v>5540246187987</v>
      </c>
      <c r="D82" s="47">
        <v>44687</v>
      </c>
      <c r="E82" s="48">
        <v>4455</v>
      </c>
      <c r="F82" s="39" t="str">
        <f>VLOOKUP(Réception!C82,'Catégorie des articles'!A:D,4,0)</f>
        <v>CREMERIE</v>
      </c>
      <c r="G82" s="39" t="str">
        <f>Réceptions[[#This Row],[AnnéeMois]]&amp;Réceptions[[#This Row],[Famille de Produit]]</f>
        <v>202205CREMERIE</v>
      </c>
      <c r="H82" s="38" t="str">
        <f>Réceptions[[#This Row],[Num CDE]]&amp;Réceptions[[#This Row],[AnnéeMois]]</f>
        <v>142685688202205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2.75" customHeight="1" x14ac:dyDescent="0.25">
      <c r="A83" s="38">
        <v>202205</v>
      </c>
      <c r="B83" s="49">
        <v>142685691</v>
      </c>
      <c r="C83" s="50">
        <v>5540246181061</v>
      </c>
      <c r="D83" s="51">
        <v>44700</v>
      </c>
      <c r="E83" s="52">
        <v>4410</v>
      </c>
      <c r="F83" s="39" t="str">
        <f>VLOOKUP(Réception!C83,'Catégorie des articles'!A:D,4,0)</f>
        <v>VOLAILLE</v>
      </c>
      <c r="G83" s="39" t="str">
        <f>Réceptions[[#This Row],[AnnéeMois]]&amp;Réceptions[[#This Row],[Famille de Produit]]</f>
        <v>202205VOLAILLE</v>
      </c>
      <c r="H83" s="38" t="str">
        <f>Réceptions[[#This Row],[Num CDE]]&amp;Réceptions[[#This Row],[AnnéeMois]]</f>
        <v>142685691202205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2.75" customHeight="1" x14ac:dyDescent="0.25">
      <c r="A84" s="38">
        <v>202205</v>
      </c>
      <c r="B84" s="46">
        <v>142685691</v>
      </c>
      <c r="C84" s="15">
        <v>5540246185278</v>
      </c>
      <c r="D84" s="47">
        <v>44700</v>
      </c>
      <c r="E84" s="48">
        <v>1120</v>
      </c>
      <c r="F84" s="39" t="str">
        <f>VLOOKUP(Réception!C84,'Catégorie des articles'!A:D,4,0)</f>
        <v>VOLAILLE</v>
      </c>
      <c r="G84" s="39" t="str">
        <f>Réceptions[[#This Row],[AnnéeMois]]&amp;Réceptions[[#This Row],[Famille de Produit]]</f>
        <v>202205VOLAILLE</v>
      </c>
      <c r="H84" s="38" t="str">
        <f>Réceptions[[#This Row],[Num CDE]]&amp;Réceptions[[#This Row],[AnnéeMois]]</f>
        <v>142685691202205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2.75" customHeight="1" x14ac:dyDescent="0.25">
      <c r="A85" s="38">
        <v>202205</v>
      </c>
      <c r="B85" s="49">
        <v>142685692</v>
      </c>
      <c r="C85" s="50">
        <v>5540246187987</v>
      </c>
      <c r="D85" s="51">
        <v>44683</v>
      </c>
      <c r="E85" s="52">
        <v>446</v>
      </c>
      <c r="F85" s="39" t="str">
        <f>VLOOKUP(Réception!C85,'Catégorie des articles'!A:D,4,0)</f>
        <v>CREMERIE</v>
      </c>
      <c r="G85" s="39" t="str">
        <f>Réceptions[[#This Row],[AnnéeMois]]&amp;Réceptions[[#This Row],[Famille de Produit]]</f>
        <v>202205CREMERIE</v>
      </c>
      <c r="H85" s="38" t="str">
        <f>Réceptions[[#This Row],[Num CDE]]&amp;Réceptions[[#This Row],[AnnéeMois]]</f>
        <v>142685692202205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2.75" customHeight="1" x14ac:dyDescent="0.25">
      <c r="A86" s="38">
        <v>202205</v>
      </c>
      <c r="B86" s="46">
        <v>142685693</v>
      </c>
      <c r="C86" s="15">
        <v>5540246190097</v>
      </c>
      <c r="D86" s="47">
        <v>44693</v>
      </c>
      <c r="E86" s="48">
        <v>6483</v>
      </c>
      <c r="F86" s="39" t="str">
        <f>VLOOKUP(Réception!C86,'Catégorie des articles'!A:D,4,0)</f>
        <v>VOLAILLE</v>
      </c>
      <c r="G86" s="39" t="str">
        <f>Réceptions[[#This Row],[AnnéeMois]]&amp;Réceptions[[#This Row],[Famille de Produit]]</f>
        <v>202205VOLAILLE</v>
      </c>
      <c r="H86" s="38" t="str">
        <f>Réceptions[[#This Row],[Num CDE]]&amp;Réceptions[[#This Row],[AnnéeMois]]</f>
        <v>142685693202205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2.75" customHeight="1" x14ac:dyDescent="0.25">
      <c r="A87" s="38">
        <v>202205</v>
      </c>
      <c r="B87" s="46">
        <v>142685694</v>
      </c>
      <c r="C87" s="15">
        <v>5540246185429</v>
      </c>
      <c r="D87" s="47">
        <v>44687</v>
      </c>
      <c r="E87" s="48">
        <v>209</v>
      </c>
      <c r="F87" s="39" t="str">
        <f>VLOOKUP(Réception!C87,'Catégorie des articles'!A:D,4,0)</f>
        <v>CREMERIE</v>
      </c>
      <c r="G87" s="39" t="str">
        <f>Réceptions[[#This Row],[AnnéeMois]]&amp;Réceptions[[#This Row],[Famille de Produit]]</f>
        <v>202205CREMERIE</v>
      </c>
      <c r="H87" s="38" t="str">
        <f>Réceptions[[#This Row],[Num CDE]]&amp;Réceptions[[#This Row],[AnnéeMois]]</f>
        <v>142685694202205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2.75" customHeight="1" x14ac:dyDescent="0.25">
      <c r="A88" s="38">
        <v>202205</v>
      </c>
      <c r="B88" s="49">
        <v>142685694</v>
      </c>
      <c r="C88" s="50">
        <v>5540246186325</v>
      </c>
      <c r="D88" s="51">
        <v>44687</v>
      </c>
      <c r="E88" s="52">
        <v>140</v>
      </c>
      <c r="F88" s="39" t="str">
        <f>VLOOKUP(Réception!C88,'Catégorie des articles'!A:D,4,0)</f>
        <v>CREMERIE</v>
      </c>
      <c r="G88" s="39" t="str">
        <f>Réceptions[[#This Row],[AnnéeMois]]&amp;Réceptions[[#This Row],[Famille de Produit]]</f>
        <v>202205CREMERIE</v>
      </c>
      <c r="H88" s="38" t="str">
        <f>Réceptions[[#This Row],[Num CDE]]&amp;Réceptions[[#This Row],[AnnéeMois]]</f>
        <v>142685694202205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2.75" customHeight="1" x14ac:dyDescent="0.25">
      <c r="A89" s="38">
        <v>202205</v>
      </c>
      <c r="B89" s="49">
        <v>142685699</v>
      </c>
      <c r="C89" s="50">
        <v>5540246184036</v>
      </c>
      <c r="D89" s="51">
        <v>44694</v>
      </c>
      <c r="E89" s="52">
        <v>260</v>
      </c>
      <c r="F89" s="39" t="str">
        <f>VLOOKUP(Réception!C89,'Catégorie des articles'!A:D,4,0)</f>
        <v>BOULANGERIE</v>
      </c>
      <c r="G89" s="39" t="str">
        <f>Réceptions[[#This Row],[AnnéeMois]]&amp;Réceptions[[#This Row],[Famille de Produit]]</f>
        <v>202205BOULANGERIE</v>
      </c>
      <c r="H89" s="38" t="str">
        <f>Réceptions[[#This Row],[Num CDE]]&amp;Réceptions[[#This Row],[AnnéeMois]]</f>
        <v>142685699202205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2.75" customHeight="1" x14ac:dyDescent="0.25">
      <c r="A90" s="38">
        <v>202205</v>
      </c>
      <c r="B90" s="46">
        <v>142685699</v>
      </c>
      <c r="C90" s="15">
        <v>5540246191596</v>
      </c>
      <c r="D90" s="47">
        <v>44694</v>
      </c>
      <c r="E90" s="48">
        <v>75</v>
      </c>
      <c r="F90" s="39" t="str">
        <f>VLOOKUP(Réception!C90,'Catégorie des articles'!A:D,4,0)</f>
        <v>BOULANGERIE</v>
      </c>
      <c r="G90" s="39" t="str">
        <f>Réceptions[[#This Row],[AnnéeMois]]&amp;Réceptions[[#This Row],[Famille de Produit]]</f>
        <v>202205BOULANGERIE</v>
      </c>
      <c r="H90" s="38" t="str">
        <f>Réceptions[[#This Row],[Num CDE]]&amp;Réceptions[[#This Row],[AnnéeMois]]</f>
        <v>142685699202205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ht="12.75" customHeight="1" x14ac:dyDescent="0.25">
      <c r="A91" s="38">
        <v>202205</v>
      </c>
      <c r="B91" s="49">
        <v>142685700</v>
      </c>
      <c r="C91" s="50">
        <v>5540246190835</v>
      </c>
      <c r="D91" s="51">
        <v>44697</v>
      </c>
      <c r="E91" s="52">
        <v>47</v>
      </c>
      <c r="F91" s="39" t="str">
        <f>VLOOKUP(Réception!C91,'Catégorie des articles'!A:D,4,0)</f>
        <v>BOULANGERIE</v>
      </c>
      <c r="G91" s="39" t="str">
        <f>Réceptions[[#This Row],[AnnéeMois]]&amp;Réceptions[[#This Row],[Famille de Produit]]</f>
        <v>202205BOULANGERIE</v>
      </c>
      <c r="H91" s="38" t="str">
        <f>Réceptions[[#This Row],[Num CDE]]&amp;Réceptions[[#This Row],[AnnéeMois]]</f>
        <v>142685700202205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12.75" customHeight="1" x14ac:dyDescent="0.25">
      <c r="A92" s="38">
        <v>202205</v>
      </c>
      <c r="B92" s="46">
        <v>142685701</v>
      </c>
      <c r="C92" s="15">
        <v>5540246190835</v>
      </c>
      <c r="D92" s="47">
        <v>44704</v>
      </c>
      <c r="E92" s="48">
        <v>47</v>
      </c>
      <c r="F92" s="39" t="str">
        <f>VLOOKUP(Réception!C92,'Catégorie des articles'!A:D,4,0)</f>
        <v>BOULANGERIE</v>
      </c>
      <c r="G92" s="39" t="str">
        <f>Réceptions[[#This Row],[AnnéeMois]]&amp;Réceptions[[#This Row],[Famille de Produit]]</f>
        <v>202205BOULANGERIE</v>
      </c>
      <c r="H92" s="38" t="str">
        <f>Réceptions[[#This Row],[Num CDE]]&amp;Réceptions[[#This Row],[AnnéeMois]]</f>
        <v>142685701202205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ht="12.75" customHeight="1" x14ac:dyDescent="0.25">
      <c r="A93" s="38">
        <v>202205</v>
      </c>
      <c r="B93" s="49">
        <v>142685702</v>
      </c>
      <c r="C93" s="50">
        <v>5540246190727</v>
      </c>
      <c r="D93" s="51">
        <v>44707</v>
      </c>
      <c r="E93" s="52">
        <v>877</v>
      </c>
      <c r="F93" s="39" t="str">
        <f>VLOOKUP(Réception!C93,'Catégorie des articles'!A:D,4,0)</f>
        <v>BOULANGERIE</v>
      </c>
      <c r="G93" s="39" t="str">
        <f>Réceptions[[#This Row],[AnnéeMois]]&amp;Réceptions[[#This Row],[Famille de Produit]]</f>
        <v>202205BOULANGERIE</v>
      </c>
      <c r="H93" s="38" t="str">
        <f>Réceptions[[#This Row],[Num CDE]]&amp;Réceptions[[#This Row],[AnnéeMois]]</f>
        <v>142685702202205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ht="12.75" customHeight="1" x14ac:dyDescent="0.25">
      <c r="A94" s="38">
        <v>202205</v>
      </c>
      <c r="B94" s="46">
        <v>142685705</v>
      </c>
      <c r="C94" s="15">
        <v>5540246187995</v>
      </c>
      <c r="D94" s="47">
        <v>44688</v>
      </c>
      <c r="E94" s="48">
        <v>1253</v>
      </c>
      <c r="F94" s="39" t="str">
        <f>VLOOKUP(Réception!C94,'Catégorie des articles'!A:D,4,0)</f>
        <v>EMBALLAGES</v>
      </c>
      <c r="G94" s="39" t="str">
        <f>Réceptions[[#This Row],[AnnéeMois]]&amp;Réceptions[[#This Row],[Famille de Produit]]</f>
        <v>202205EMBALLAGES</v>
      </c>
      <c r="H94" s="38" t="str">
        <f>Réceptions[[#This Row],[Num CDE]]&amp;Réceptions[[#This Row],[AnnéeMois]]</f>
        <v>142685705202205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ht="12.75" customHeight="1" x14ac:dyDescent="0.25">
      <c r="A95" s="38">
        <v>202205</v>
      </c>
      <c r="B95" s="49">
        <v>142685710</v>
      </c>
      <c r="C95" s="50">
        <v>5540246171796</v>
      </c>
      <c r="D95" s="51">
        <v>44687</v>
      </c>
      <c r="E95" s="52">
        <v>1123</v>
      </c>
      <c r="F95" s="39" t="str">
        <f>VLOOKUP(Réception!C95,'Catégorie des articles'!A:D,4,0)</f>
        <v>CREMERIE</v>
      </c>
      <c r="G95" s="39" t="str">
        <f>Réceptions[[#This Row],[AnnéeMois]]&amp;Réceptions[[#This Row],[Famille de Produit]]</f>
        <v>202205CREMERIE</v>
      </c>
      <c r="H95" s="38" t="str">
        <f>Réceptions[[#This Row],[Num CDE]]&amp;Réceptions[[#This Row],[AnnéeMois]]</f>
        <v>142685710202205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ht="12.75" customHeight="1" x14ac:dyDescent="0.25">
      <c r="A96" s="38">
        <v>202205</v>
      </c>
      <c r="B96" s="49">
        <v>142685712</v>
      </c>
      <c r="C96" s="50">
        <v>5540246182684</v>
      </c>
      <c r="D96" s="51">
        <v>44702</v>
      </c>
      <c r="E96" s="52">
        <v>209</v>
      </c>
      <c r="F96" s="39" t="str">
        <f>VLOOKUP(Réception!C96,'Catégorie des articles'!A:D,4,0)</f>
        <v>BOULANGERIE</v>
      </c>
      <c r="G96" s="39" t="str">
        <f>Réceptions[[#This Row],[AnnéeMois]]&amp;Réceptions[[#This Row],[Famille de Produit]]</f>
        <v>202205BOULANGERIE</v>
      </c>
      <c r="H96" s="38" t="str">
        <f>Réceptions[[#This Row],[Num CDE]]&amp;Réceptions[[#This Row],[AnnéeMois]]</f>
        <v>142685712202205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2.75" customHeight="1" x14ac:dyDescent="0.25">
      <c r="A97" s="38">
        <v>202205</v>
      </c>
      <c r="B97" s="46">
        <v>142685712</v>
      </c>
      <c r="C97" s="15">
        <v>5540246183844</v>
      </c>
      <c r="D97" s="47">
        <v>44702</v>
      </c>
      <c r="E97" s="48">
        <v>75</v>
      </c>
      <c r="F97" s="39" t="str">
        <f>VLOOKUP(Réception!C97,'Catégorie des articles'!A:D,4,0)</f>
        <v>BOULANGERIE</v>
      </c>
      <c r="G97" s="39" t="str">
        <f>Réceptions[[#This Row],[AnnéeMois]]&amp;Réceptions[[#This Row],[Famille de Produit]]</f>
        <v>202205BOULANGERIE</v>
      </c>
      <c r="H97" s="38" t="str">
        <f>Réceptions[[#This Row],[Num CDE]]&amp;Réceptions[[#This Row],[AnnéeMois]]</f>
        <v>142685712202205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2.75" customHeight="1" x14ac:dyDescent="0.25">
      <c r="A98" s="38">
        <v>202205</v>
      </c>
      <c r="B98" s="46">
        <v>142685714</v>
      </c>
      <c r="C98" s="15">
        <v>5540246192505</v>
      </c>
      <c r="D98" s="47">
        <v>44693</v>
      </c>
      <c r="E98" s="48">
        <v>18375</v>
      </c>
      <c r="F98" s="39" t="str">
        <f>VLOOKUP(Réception!C98,'Catégorie des articles'!A:D,4,0)</f>
        <v>MIX LEGUMES</v>
      </c>
      <c r="G98" s="39" t="str">
        <f>Réceptions[[#This Row],[AnnéeMois]]&amp;Réceptions[[#This Row],[Famille de Produit]]</f>
        <v>202205MIX LEGUMES</v>
      </c>
      <c r="H98" s="38" t="str">
        <f>Réceptions[[#This Row],[Num CDE]]&amp;Réceptions[[#This Row],[AnnéeMois]]</f>
        <v>142685714202205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2.75" customHeight="1" x14ac:dyDescent="0.25">
      <c r="A99" s="38">
        <v>202206</v>
      </c>
      <c r="B99" s="49">
        <v>142685722</v>
      </c>
      <c r="C99" s="50">
        <v>5540246173686</v>
      </c>
      <c r="D99" s="51">
        <v>44723</v>
      </c>
      <c r="E99" s="52">
        <v>279</v>
      </c>
      <c r="F99" s="39" t="str">
        <f>VLOOKUP(Réception!C99,'Catégorie des articles'!A:D,4,0)</f>
        <v>EMBALLAGES</v>
      </c>
      <c r="G99" s="39" t="str">
        <f>Réceptions[[#This Row],[AnnéeMois]]&amp;Réceptions[[#This Row],[Famille de Produit]]</f>
        <v>202206EMBALLAGES</v>
      </c>
      <c r="H99" s="38" t="str">
        <f>Réceptions[[#This Row],[Num CDE]]&amp;Réceptions[[#This Row],[AnnéeMois]]</f>
        <v>142685722202206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2.75" customHeight="1" x14ac:dyDescent="0.25">
      <c r="A100" s="38">
        <v>202205</v>
      </c>
      <c r="B100" s="46">
        <v>142685732</v>
      </c>
      <c r="C100" s="15">
        <v>5540246172539</v>
      </c>
      <c r="D100" s="47">
        <v>44688</v>
      </c>
      <c r="E100" s="48">
        <v>47</v>
      </c>
      <c r="F100" s="39" t="str">
        <f>VLOOKUP(Réception!C100,'Catégorie des articles'!A:D,4,0)</f>
        <v>CREMERIE</v>
      </c>
      <c r="G100" s="39" t="str">
        <f>Réceptions[[#This Row],[AnnéeMois]]&amp;Réceptions[[#This Row],[Famille de Produit]]</f>
        <v>202205CREMERIE</v>
      </c>
      <c r="H100" s="38" t="str">
        <f>Réceptions[[#This Row],[Num CDE]]&amp;Réceptions[[#This Row],[AnnéeMois]]</f>
        <v>142685732202205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2.75" customHeight="1" x14ac:dyDescent="0.25">
      <c r="A101" s="38">
        <v>202205</v>
      </c>
      <c r="B101" s="49">
        <v>142685732</v>
      </c>
      <c r="C101" s="50">
        <v>5540246172978</v>
      </c>
      <c r="D101" s="51">
        <v>44688</v>
      </c>
      <c r="E101" s="52">
        <v>585</v>
      </c>
      <c r="F101" s="39" t="str">
        <f>VLOOKUP(Réception!C101,'Catégorie des articles'!A:D,4,0)</f>
        <v>CREMERIE</v>
      </c>
      <c r="G101" s="39" t="str">
        <f>Réceptions[[#This Row],[AnnéeMois]]&amp;Réceptions[[#This Row],[Famille de Produit]]</f>
        <v>202205CREMERIE</v>
      </c>
      <c r="H101" s="38" t="str">
        <f>Réceptions[[#This Row],[Num CDE]]&amp;Réceptions[[#This Row],[AnnéeMois]]</f>
        <v>142685732202205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2.75" customHeight="1" x14ac:dyDescent="0.25">
      <c r="A102" s="38">
        <v>202205</v>
      </c>
      <c r="B102" s="49">
        <v>142685732</v>
      </c>
      <c r="C102" s="50">
        <v>5540246174174</v>
      </c>
      <c r="D102" s="51">
        <v>44688</v>
      </c>
      <c r="E102" s="52">
        <v>464</v>
      </c>
      <c r="F102" s="39" t="str">
        <f>VLOOKUP(Réception!C102,'Catégorie des articles'!A:D,4,0)</f>
        <v>CREMERIE</v>
      </c>
      <c r="G102" s="39" t="str">
        <f>Réceptions[[#This Row],[AnnéeMois]]&amp;Réceptions[[#This Row],[Famille de Produit]]</f>
        <v>202205CREMERIE</v>
      </c>
      <c r="H102" s="38" t="str">
        <f>Réceptions[[#This Row],[Num CDE]]&amp;Réceptions[[#This Row],[AnnéeMois]]</f>
        <v>142685732202205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2.75" customHeight="1" x14ac:dyDescent="0.25">
      <c r="A103" s="38">
        <v>202205</v>
      </c>
      <c r="B103" s="49">
        <v>142685733</v>
      </c>
      <c r="C103" s="50">
        <v>5540246171933</v>
      </c>
      <c r="D103" s="51">
        <v>44688</v>
      </c>
      <c r="E103" s="52">
        <v>669</v>
      </c>
      <c r="F103" s="39" t="str">
        <f>VLOOKUP(Réception!C103,'Catégorie des articles'!A:D,4,0)</f>
        <v>CREMERIE</v>
      </c>
      <c r="G103" s="39" t="str">
        <f>Réceptions[[#This Row],[AnnéeMois]]&amp;Réceptions[[#This Row],[Famille de Produit]]</f>
        <v>202205CREMERIE</v>
      </c>
      <c r="H103" s="38" t="str">
        <f>Réceptions[[#This Row],[Num CDE]]&amp;Réceptions[[#This Row],[AnnéeMois]]</f>
        <v>142685733202205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2.75" customHeight="1" x14ac:dyDescent="0.25">
      <c r="A104" s="38">
        <v>202205</v>
      </c>
      <c r="B104" s="46">
        <v>142685733</v>
      </c>
      <c r="C104" s="15">
        <v>5540246176294</v>
      </c>
      <c r="D104" s="47">
        <v>44688</v>
      </c>
      <c r="E104" s="48">
        <v>1485</v>
      </c>
      <c r="F104" s="39" t="str">
        <f>VLOOKUP(Réception!C104,'Catégorie des articles'!A:D,4,0)</f>
        <v>CREMERIE</v>
      </c>
      <c r="G104" s="39" t="str">
        <f>Réceptions[[#This Row],[AnnéeMois]]&amp;Réceptions[[#This Row],[Famille de Produit]]</f>
        <v>202205CREMERIE</v>
      </c>
      <c r="H104" s="38" t="str">
        <f>Réceptions[[#This Row],[Num CDE]]&amp;Réceptions[[#This Row],[AnnéeMois]]</f>
        <v>142685733202205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2.75" customHeight="1" x14ac:dyDescent="0.25">
      <c r="A105" s="38">
        <v>202205</v>
      </c>
      <c r="B105" s="49">
        <v>142685733</v>
      </c>
      <c r="C105" s="50">
        <v>5540246176295</v>
      </c>
      <c r="D105" s="51">
        <v>44688</v>
      </c>
      <c r="E105" s="52">
        <v>5940</v>
      </c>
      <c r="F105" s="39" t="str">
        <f>VLOOKUP(Réception!C105,'Catégorie des articles'!A:D,4,0)</f>
        <v>CREMERIE</v>
      </c>
      <c r="G105" s="39" t="str">
        <f>Réceptions[[#This Row],[AnnéeMois]]&amp;Réceptions[[#This Row],[Famille de Produit]]</f>
        <v>202205CREMERIE</v>
      </c>
      <c r="H105" s="38" t="str">
        <f>Réceptions[[#This Row],[Num CDE]]&amp;Réceptions[[#This Row],[AnnéeMois]]</f>
        <v>142685733202205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2.75" customHeight="1" x14ac:dyDescent="0.25">
      <c r="A106" s="38">
        <v>202205</v>
      </c>
      <c r="B106" s="46">
        <v>142685733</v>
      </c>
      <c r="C106" s="15">
        <v>5540246187987</v>
      </c>
      <c r="D106" s="47">
        <v>44688</v>
      </c>
      <c r="E106" s="48">
        <v>3341</v>
      </c>
      <c r="F106" s="39" t="str">
        <f>VLOOKUP(Réception!C106,'Catégorie des articles'!A:D,4,0)</f>
        <v>CREMERIE</v>
      </c>
      <c r="G106" s="39" t="str">
        <f>Réceptions[[#This Row],[AnnéeMois]]&amp;Réceptions[[#This Row],[Famille de Produit]]</f>
        <v>202205CREMERIE</v>
      </c>
      <c r="H106" s="38" t="str">
        <f>Réceptions[[#This Row],[Num CDE]]&amp;Réceptions[[#This Row],[AnnéeMois]]</f>
        <v>142685733202205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2.75" customHeight="1" x14ac:dyDescent="0.25">
      <c r="A107" s="38">
        <v>202205</v>
      </c>
      <c r="B107" s="49">
        <v>142685736</v>
      </c>
      <c r="C107" s="50">
        <v>5540246188200</v>
      </c>
      <c r="D107" s="51">
        <v>44687</v>
      </c>
      <c r="E107" s="52">
        <v>1856</v>
      </c>
      <c r="F107" s="39" t="str">
        <f>VLOOKUP(Réception!C107,'Catégorie des articles'!A:D,4,0)</f>
        <v>CREMERIE</v>
      </c>
      <c r="G107" s="39" t="str">
        <f>Réceptions[[#This Row],[AnnéeMois]]&amp;Réceptions[[#This Row],[Famille de Produit]]</f>
        <v>202205CREMERIE</v>
      </c>
      <c r="H107" s="38" t="str">
        <f>Réceptions[[#This Row],[Num CDE]]&amp;Réceptions[[#This Row],[AnnéeMois]]</f>
        <v>142685736202205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2.75" customHeight="1" x14ac:dyDescent="0.25">
      <c r="A108" s="38">
        <v>202205</v>
      </c>
      <c r="B108" s="49">
        <v>142685739</v>
      </c>
      <c r="C108" s="50">
        <v>5540246175047</v>
      </c>
      <c r="D108" s="51">
        <v>44696</v>
      </c>
      <c r="E108" s="52">
        <v>279</v>
      </c>
      <c r="F108" s="39" t="str">
        <f>VLOOKUP(Réception!C108,'Catégorie des articles'!A:D,4,0)</f>
        <v>CREMERIE</v>
      </c>
      <c r="G108" s="39" t="str">
        <f>Réceptions[[#This Row],[AnnéeMois]]&amp;Réceptions[[#This Row],[Famille de Produit]]</f>
        <v>202205CREMERIE</v>
      </c>
      <c r="H108" s="38" t="str">
        <f>Réceptions[[#This Row],[Num CDE]]&amp;Réceptions[[#This Row],[AnnéeMois]]</f>
        <v>142685739202205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2.75" customHeight="1" x14ac:dyDescent="0.25">
      <c r="A109" s="38">
        <v>202205</v>
      </c>
      <c r="B109" s="46">
        <v>142685739</v>
      </c>
      <c r="C109" s="15">
        <v>5540246175049</v>
      </c>
      <c r="D109" s="47">
        <v>44696</v>
      </c>
      <c r="E109" s="48">
        <v>557</v>
      </c>
      <c r="F109" s="39" t="str">
        <f>VLOOKUP(Réception!C109,'Catégorie des articles'!A:D,4,0)</f>
        <v>CREMERIE</v>
      </c>
      <c r="G109" s="39" t="str">
        <f>Réceptions[[#This Row],[AnnéeMois]]&amp;Réceptions[[#This Row],[Famille de Produit]]</f>
        <v>202205CREMERIE</v>
      </c>
      <c r="H109" s="38" t="str">
        <f>Réceptions[[#This Row],[Num CDE]]&amp;Réceptions[[#This Row],[AnnéeMois]]</f>
        <v>142685739202205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2.75" customHeight="1" x14ac:dyDescent="0.25">
      <c r="A110" s="38">
        <v>202205</v>
      </c>
      <c r="B110" s="49">
        <v>142685739</v>
      </c>
      <c r="C110" s="50">
        <v>5540246175050</v>
      </c>
      <c r="D110" s="51">
        <v>44696</v>
      </c>
      <c r="E110" s="52">
        <v>557</v>
      </c>
      <c r="F110" s="39" t="str">
        <f>VLOOKUP(Réception!C110,'Catégorie des articles'!A:D,4,0)</f>
        <v>CREMERIE</v>
      </c>
      <c r="G110" s="39" t="str">
        <f>Réceptions[[#This Row],[AnnéeMois]]&amp;Réceptions[[#This Row],[Famille de Produit]]</f>
        <v>202205CREMERIE</v>
      </c>
      <c r="H110" s="38" t="str">
        <f>Réceptions[[#This Row],[Num CDE]]&amp;Réceptions[[#This Row],[AnnéeMois]]</f>
        <v>142685739202205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2.75" customHeight="1" x14ac:dyDescent="0.25">
      <c r="A111" s="38">
        <v>202205</v>
      </c>
      <c r="B111" s="46">
        <v>142685739</v>
      </c>
      <c r="C111" s="15">
        <v>5540246190743</v>
      </c>
      <c r="D111" s="47">
        <v>44696</v>
      </c>
      <c r="E111" s="48">
        <v>251</v>
      </c>
      <c r="F111" s="39" t="str">
        <f>VLOOKUP(Réception!C111,'Catégorie des articles'!A:D,4,0)</f>
        <v>CREMERIE</v>
      </c>
      <c r="G111" s="39" t="str">
        <f>Réceptions[[#This Row],[AnnéeMois]]&amp;Réceptions[[#This Row],[Famille de Produit]]</f>
        <v>202205CREMERIE</v>
      </c>
      <c r="H111" s="38" t="str">
        <f>Réceptions[[#This Row],[Num CDE]]&amp;Réceptions[[#This Row],[AnnéeMois]]</f>
        <v>142685739202205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2.75" customHeight="1" x14ac:dyDescent="0.25">
      <c r="A112" s="38">
        <v>202205</v>
      </c>
      <c r="B112" s="49">
        <v>142685740</v>
      </c>
      <c r="C112" s="50">
        <v>5540246171796</v>
      </c>
      <c r="D112" s="51">
        <v>44690</v>
      </c>
      <c r="E112" s="52">
        <v>1123</v>
      </c>
      <c r="F112" s="39" t="str">
        <f>VLOOKUP(Réception!C112,'Catégorie des articles'!A:D,4,0)</f>
        <v>CREMERIE</v>
      </c>
      <c r="G112" s="39" t="str">
        <f>Réceptions[[#This Row],[AnnéeMois]]&amp;Réceptions[[#This Row],[Famille de Produit]]</f>
        <v>202205CREMERIE</v>
      </c>
      <c r="H112" s="38" t="str">
        <f>Réceptions[[#This Row],[Num CDE]]&amp;Réceptions[[#This Row],[AnnéeMois]]</f>
        <v>142685740202205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2.75" customHeight="1" x14ac:dyDescent="0.25">
      <c r="A113" s="38">
        <v>202205</v>
      </c>
      <c r="B113" s="46">
        <v>142685759</v>
      </c>
      <c r="C113" s="15">
        <v>5540246171933</v>
      </c>
      <c r="D113" s="47">
        <v>44690</v>
      </c>
      <c r="E113" s="48">
        <v>223</v>
      </c>
      <c r="F113" s="39" t="str">
        <f>VLOOKUP(Réception!C113,'Catégorie des articles'!A:D,4,0)</f>
        <v>CREMERIE</v>
      </c>
      <c r="G113" s="39" t="str">
        <f>Réceptions[[#This Row],[AnnéeMois]]&amp;Réceptions[[#This Row],[Famille de Produit]]</f>
        <v>202205CREMERIE</v>
      </c>
      <c r="H113" s="38" t="str">
        <f>Réceptions[[#This Row],[Num CDE]]&amp;Réceptions[[#This Row],[AnnéeMois]]</f>
        <v>142685759202205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2.75" customHeight="1" x14ac:dyDescent="0.25">
      <c r="A114" s="38">
        <v>202205</v>
      </c>
      <c r="B114" s="46">
        <v>142685759</v>
      </c>
      <c r="C114" s="15">
        <v>5540246188200</v>
      </c>
      <c r="D114" s="47">
        <v>44690</v>
      </c>
      <c r="E114" s="48">
        <v>1485</v>
      </c>
      <c r="F114" s="39" t="str">
        <f>VLOOKUP(Réception!C114,'Catégorie des articles'!A:D,4,0)</f>
        <v>CREMERIE</v>
      </c>
      <c r="G114" s="39" t="str">
        <f>Réceptions[[#This Row],[AnnéeMois]]&amp;Réceptions[[#This Row],[Famille de Produit]]</f>
        <v>202205CREMERIE</v>
      </c>
      <c r="H114" s="38" t="str">
        <f>Réceptions[[#This Row],[Num CDE]]&amp;Réceptions[[#This Row],[AnnéeMois]]</f>
        <v>142685759202205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2.75" customHeight="1" x14ac:dyDescent="0.25">
      <c r="A115" s="38">
        <v>202205</v>
      </c>
      <c r="B115" s="46">
        <v>142685777</v>
      </c>
      <c r="C115" s="15">
        <v>5540246184617</v>
      </c>
      <c r="D115" s="47">
        <v>44688</v>
      </c>
      <c r="E115" s="48">
        <v>22922</v>
      </c>
      <c r="F115" s="39" t="str">
        <f>VLOOKUP(Réception!C115,'Catégorie des articles'!A:D,4,0)</f>
        <v>MIX LEGUMES</v>
      </c>
      <c r="G115" s="39" t="str">
        <f>Réceptions[[#This Row],[AnnéeMois]]&amp;Réceptions[[#This Row],[Famille de Produit]]</f>
        <v>202205MIX LEGUMES</v>
      </c>
      <c r="H115" s="38" t="str">
        <f>Réceptions[[#This Row],[Num CDE]]&amp;Réceptions[[#This Row],[AnnéeMois]]</f>
        <v>142685777202205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2.75" customHeight="1" x14ac:dyDescent="0.25">
      <c r="A116" s="38">
        <v>202205</v>
      </c>
      <c r="B116" s="49">
        <v>142685780</v>
      </c>
      <c r="C116" s="50">
        <v>5540246186351</v>
      </c>
      <c r="D116" s="51">
        <v>44700</v>
      </c>
      <c r="E116" s="52">
        <v>564</v>
      </c>
      <c r="F116" s="39" t="str">
        <f>VLOOKUP(Réception!C116,'Catégorie des articles'!A:D,4,0)</f>
        <v>MIX LEGUMES</v>
      </c>
      <c r="G116" s="39" t="str">
        <f>Réceptions[[#This Row],[AnnéeMois]]&amp;Réceptions[[#This Row],[Famille de Produit]]</f>
        <v>202205MIX LEGUMES</v>
      </c>
      <c r="H116" s="38" t="str">
        <f>Réceptions[[#This Row],[Num CDE]]&amp;Réceptions[[#This Row],[AnnéeMois]]</f>
        <v>142685780202205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2.75" customHeight="1" x14ac:dyDescent="0.25">
      <c r="A117" s="38">
        <v>202205</v>
      </c>
      <c r="B117" s="46">
        <v>142685780</v>
      </c>
      <c r="C117" s="15">
        <v>5540246186352</v>
      </c>
      <c r="D117" s="47">
        <v>44700</v>
      </c>
      <c r="E117" s="48">
        <v>1880</v>
      </c>
      <c r="F117" s="39" t="str">
        <f>VLOOKUP(Réception!C117,'Catégorie des articles'!A:D,4,0)</f>
        <v>MIX LEGUMES</v>
      </c>
      <c r="G117" s="39" t="str">
        <f>Réceptions[[#This Row],[AnnéeMois]]&amp;Réceptions[[#This Row],[Famille de Produit]]</f>
        <v>202205MIX LEGUMES</v>
      </c>
      <c r="H117" s="38" t="str">
        <f>Réceptions[[#This Row],[Num CDE]]&amp;Réceptions[[#This Row],[AnnéeMois]]</f>
        <v>142685780202205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2.75" customHeight="1" x14ac:dyDescent="0.25">
      <c r="A118" s="38">
        <v>202205</v>
      </c>
      <c r="B118" s="49">
        <v>142685783</v>
      </c>
      <c r="C118" s="50">
        <v>5540246170256</v>
      </c>
      <c r="D118" s="51">
        <v>44702</v>
      </c>
      <c r="E118" s="52">
        <v>3527</v>
      </c>
      <c r="F118" s="39" t="str">
        <f>VLOOKUP(Réception!C118,'Catégorie des articles'!A:D,4,0)</f>
        <v>BOULANGERIE</v>
      </c>
      <c r="G118" s="39" t="str">
        <f>Réceptions[[#This Row],[AnnéeMois]]&amp;Réceptions[[#This Row],[Famille de Produit]]</f>
        <v>202205BOULANGERIE</v>
      </c>
      <c r="H118" s="38" t="str">
        <f>Réceptions[[#This Row],[Num CDE]]&amp;Réceptions[[#This Row],[AnnéeMois]]</f>
        <v>142685783202205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25">
      <c r="A119" s="38">
        <v>202205</v>
      </c>
      <c r="B119" s="46">
        <v>142685783</v>
      </c>
      <c r="C119" s="15">
        <v>5540246171888</v>
      </c>
      <c r="D119" s="47">
        <v>44702</v>
      </c>
      <c r="E119" s="48">
        <v>221</v>
      </c>
      <c r="F119" s="39" t="str">
        <f>VLOOKUP(Réception!C119,'Catégorie des articles'!A:D,4,0)</f>
        <v>BOULANGERIE</v>
      </c>
      <c r="G119" s="39" t="str">
        <f>Réceptions[[#This Row],[AnnéeMois]]&amp;Réceptions[[#This Row],[Famille de Produit]]</f>
        <v>202205BOULANGERIE</v>
      </c>
      <c r="H119" s="38" t="str">
        <f>Réceptions[[#This Row],[Num CDE]]&amp;Réceptions[[#This Row],[AnnéeMois]]</f>
        <v>142685783202205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25">
      <c r="A120" s="38">
        <v>202206</v>
      </c>
      <c r="B120" s="49">
        <v>142685793</v>
      </c>
      <c r="C120" s="50">
        <v>5540246190092</v>
      </c>
      <c r="D120" s="51">
        <v>44730</v>
      </c>
      <c r="E120" s="52">
        <v>116</v>
      </c>
      <c r="F120" s="39" t="str">
        <f>VLOOKUP(Réception!C120,'Catégorie des articles'!A:D,4,0)</f>
        <v>EMBALLAGES</v>
      </c>
      <c r="G120" s="39" t="str">
        <f>Réceptions[[#This Row],[AnnéeMois]]&amp;Réceptions[[#This Row],[Famille de Produit]]</f>
        <v>202206EMBALLAGES</v>
      </c>
      <c r="H120" s="38" t="str">
        <f>Réceptions[[#This Row],[Num CDE]]&amp;Réceptions[[#This Row],[AnnéeMois]]</f>
        <v>142685793202206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25">
      <c r="A121" s="38">
        <v>202205</v>
      </c>
      <c r="B121" s="49">
        <v>142685797</v>
      </c>
      <c r="C121" s="50">
        <v>5540246171933</v>
      </c>
      <c r="D121" s="51">
        <v>44693</v>
      </c>
      <c r="E121" s="52">
        <v>836</v>
      </c>
      <c r="F121" s="39" t="str">
        <f>VLOOKUP(Réception!C121,'Catégorie des articles'!A:D,4,0)</f>
        <v>CREMERIE</v>
      </c>
      <c r="G121" s="39" t="str">
        <f>Réceptions[[#This Row],[AnnéeMois]]&amp;Réceptions[[#This Row],[Famille de Produit]]</f>
        <v>202205CREMERIE</v>
      </c>
      <c r="H121" s="38" t="str">
        <f>Réceptions[[#This Row],[Num CDE]]&amp;Réceptions[[#This Row],[AnnéeMois]]</f>
        <v>142685797202205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25">
      <c r="A122" s="38">
        <v>202205</v>
      </c>
      <c r="B122" s="49">
        <v>142685798</v>
      </c>
      <c r="C122" s="50">
        <v>5540246188175</v>
      </c>
      <c r="D122" s="51">
        <v>44693</v>
      </c>
      <c r="E122" s="52">
        <v>93</v>
      </c>
      <c r="F122" s="39" t="str">
        <f>VLOOKUP(Réception!C122,'Catégorie des articles'!A:D,4,0)</f>
        <v>CREMERIE</v>
      </c>
      <c r="G122" s="39" t="str">
        <f>Réceptions[[#This Row],[AnnéeMois]]&amp;Réceptions[[#This Row],[Famille de Produit]]</f>
        <v>202205CREMERIE</v>
      </c>
      <c r="H122" s="38" t="str">
        <f>Réceptions[[#This Row],[Num CDE]]&amp;Réceptions[[#This Row],[AnnéeMois]]</f>
        <v>142685798202205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25">
      <c r="A123" s="38">
        <v>202205</v>
      </c>
      <c r="B123" s="46">
        <v>142685798</v>
      </c>
      <c r="C123" s="15">
        <v>5540246192102</v>
      </c>
      <c r="D123" s="47">
        <v>44693</v>
      </c>
      <c r="E123" s="48">
        <v>4009</v>
      </c>
      <c r="F123" s="39" t="str">
        <f>VLOOKUP(Réception!C123,'Catégorie des articles'!A:D,4,0)</f>
        <v>CREMERIE</v>
      </c>
      <c r="G123" s="39" t="str">
        <f>Réceptions[[#This Row],[AnnéeMois]]&amp;Réceptions[[#This Row],[Famille de Produit]]</f>
        <v>202205CREMERIE</v>
      </c>
      <c r="H123" s="38" t="str">
        <f>Réceptions[[#This Row],[Num CDE]]&amp;Réceptions[[#This Row],[AnnéeMois]]</f>
        <v>142685798202205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2.75" customHeight="1" x14ac:dyDescent="0.25">
      <c r="A124" s="38">
        <v>202205</v>
      </c>
      <c r="B124" s="46">
        <v>142685802</v>
      </c>
      <c r="C124" s="15">
        <v>5540246171759</v>
      </c>
      <c r="D124" s="47">
        <v>44694</v>
      </c>
      <c r="E124" s="48">
        <v>6264</v>
      </c>
      <c r="F124" s="39" t="str">
        <f>VLOOKUP(Réception!C124,'Catégorie des articles'!A:D,4,0)</f>
        <v>MIX LEGUMES</v>
      </c>
      <c r="G124" s="39" t="str">
        <f>Réceptions[[#This Row],[AnnéeMois]]&amp;Réceptions[[#This Row],[Famille de Produit]]</f>
        <v>202205MIX LEGUMES</v>
      </c>
      <c r="H124" s="38" t="str">
        <f>Réceptions[[#This Row],[Num CDE]]&amp;Réceptions[[#This Row],[AnnéeMois]]</f>
        <v>142685802202205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2.75" customHeight="1" x14ac:dyDescent="0.25">
      <c r="A125" s="38">
        <v>202205</v>
      </c>
      <c r="B125" s="49">
        <v>142685802</v>
      </c>
      <c r="C125" s="50">
        <v>5540246177132</v>
      </c>
      <c r="D125" s="51">
        <v>44694</v>
      </c>
      <c r="E125" s="52">
        <v>7888</v>
      </c>
      <c r="F125" s="39" t="str">
        <f>VLOOKUP(Réception!C125,'Catégorie des articles'!A:D,4,0)</f>
        <v>MIX LEGUMES</v>
      </c>
      <c r="G125" s="39" t="str">
        <f>Réceptions[[#This Row],[AnnéeMois]]&amp;Réceptions[[#This Row],[Famille de Produit]]</f>
        <v>202205MIX LEGUMES</v>
      </c>
      <c r="H125" s="38" t="str">
        <f>Réceptions[[#This Row],[Num CDE]]&amp;Réceptions[[#This Row],[AnnéeMois]]</f>
        <v>142685802202205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2.75" customHeight="1" x14ac:dyDescent="0.25">
      <c r="A126" s="38">
        <v>202205</v>
      </c>
      <c r="B126" s="46">
        <v>142685802</v>
      </c>
      <c r="C126" s="15">
        <v>5540246177133</v>
      </c>
      <c r="D126" s="47">
        <v>44694</v>
      </c>
      <c r="E126" s="48">
        <v>6125</v>
      </c>
      <c r="F126" s="39" t="str">
        <f>VLOOKUP(Réception!C126,'Catégorie des articles'!A:D,4,0)</f>
        <v>MIX LEGUMES</v>
      </c>
      <c r="G126" s="39" t="str">
        <f>Réceptions[[#This Row],[AnnéeMois]]&amp;Réceptions[[#This Row],[Famille de Produit]]</f>
        <v>202205MIX LEGUMES</v>
      </c>
      <c r="H126" s="38" t="str">
        <f>Réceptions[[#This Row],[Num CDE]]&amp;Réceptions[[#This Row],[AnnéeMois]]</f>
        <v>142685802202205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2.75" customHeight="1" x14ac:dyDescent="0.25">
      <c r="A127" s="38">
        <v>202205</v>
      </c>
      <c r="B127" s="46">
        <v>142685807</v>
      </c>
      <c r="C127" s="15">
        <v>5540246188583</v>
      </c>
      <c r="D127" s="47">
        <v>44696</v>
      </c>
      <c r="E127" s="48">
        <v>2784</v>
      </c>
      <c r="F127" s="39" t="str">
        <f>VLOOKUP(Réception!C127,'Catégorie des articles'!A:D,4,0)</f>
        <v>BOULANGERIE</v>
      </c>
      <c r="G127" s="39" t="str">
        <f>Réceptions[[#This Row],[AnnéeMois]]&amp;Réceptions[[#This Row],[Famille de Produit]]</f>
        <v>202205BOULANGERIE</v>
      </c>
      <c r="H127" s="38" t="str">
        <f>Réceptions[[#This Row],[Num CDE]]&amp;Réceptions[[#This Row],[AnnéeMois]]</f>
        <v>142685807202205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2.75" customHeight="1" x14ac:dyDescent="0.25">
      <c r="A128" s="38">
        <v>202206</v>
      </c>
      <c r="B128" s="46">
        <v>142685811</v>
      </c>
      <c r="C128" s="15">
        <v>5540246192264</v>
      </c>
      <c r="D128" s="47">
        <v>44721</v>
      </c>
      <c r="E128" s="48">
        <v>483</v>
      </c>
      <c r="F128" s="39" t="str">
        <f>VLOOKUP(Réception!C128,'Catégorie des articles'!A:D,4,0)</f>
        <v>CREMERIE</v>
      </c>
      <c r="G128" s="39" t="str">
        <f>Réceptions[[#This Row],[AnnéeMois]]&amp;Réceptions[[#This Row],[Famille de Produit]]</f>
        <v>202206CREMERIE</v>
      </c>
      <c r="H128" s="38" t="str">
        <f>Réceptions[[#This Row],[Num CDE]]&amp;Réceptions[[#This Row],[AnnéeMois]]</f>
        <v>142685811202206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2.75" customHeight="1" x14ac:dyDescent="0.25">
      <c r="A129" s="38">
        <v>202206</v>
      </c>
      <c r="B129" s="49">
        <v>142685811</v>
      </c>
      <c r="C129" s="50">
        <v>5540246192265</v>
      </c>
      <c r="D129" s="51">
        <v>44721</v>
      </c>
      <c r="E129" s="52">
        <v>1300</v>
      </c>
      <c r="F129" s="39" t="str">
        <f>VLOOKUP(Réception!C129,'Catégorie des articles'!A:D,4,0)</f>
        <v>CREMERIE</v>
      </c>
      <c r="G129" s="39" t="str">
        <f>Réceptions[[#This Row],[AnnéeMois]]&amp;Réceptions[[#This Row],[Famille de Produit]]</f>
        <v>202206CREMERIE</v>
      </c>
      <c r="H129" s="38" t="str">
        <f>Réceptions[[#This Row],[Num CDE]]&amp;Réceptions[[#This Row],[AnnéeMois]]</f>
        <v>142685811202206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2.75" customHeight="1" x14ac:dyDescent="0.25">
      <c r="A130" s="38">
        <v>202206</v>
      </c>
      <c r="B130" s="46">
        <v>142685812</v>
      </c>
      <c r="C130" s="15">
        <v>5540246192264</v>
      </c>
      <c r="D130" s="47">
        <v>44728</v>
      </c>
      <c r="E130" s="48">
        <v>928</v>
      </c>
      <c r="F130" s="39" t="str">
        <f>VLOOKUP(Réception!C130,'Catégorie des articles'!A:D,4,0)</f>
        <v>CREMERIE</v>
      </c>
      <c r="G130" s="39" t="str">
        <f>Réceptions[[#This Row],[AnnéeMois]]&amp;Réceptions[[#This Row],[Famille de Produit]]</f>
        <v>202206CREMERIE</v>
      </c>
      <c r="H130" s="38" t="str">
        <f>Réceptions[[#This Row],[Num CDE]]&amp;Réceptions[[#This Row],[AnnéeMois]]</f>
        <v>142685812202206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2.75" customHeight="1" x14ac:dyDescent="0.25">
      <c r="A131" s="38">
        <v>202206</v>
      </c>
      <c r="B131" s="49">
        <v>142685812</v>
      </c>
      <c r="C131" s="50">
        <v>5540246192265</v>
      </c>
      <c r="D131" s="51">
        <v>44728</v>
      </c>
      <c r="E131" s="52">
        <v>854</v>
      </c>
      <c r="F131" s="39" t="str">
        <f>VLOOKUP(Réception!C131,'Catégorie des articles'!A:D,4,0)</f>
        <v>CREMERIE</v>
      </c>
      <c r="G131" s="39" t="str">
        <f>Réceptions[[#This Row],[AnnéeMois]]&amp;Réceptions[[#This Row],[Famille de Produit]]</f>
        <v>202206CREMERIE</v>
      </c>
      <c r="H131" s="38" t="str">
        <f>Réceptions[[#This Row],[Num CDE]]&amp;Réceptions[[#This Row],[AnnéeMois]]</f>
        <v>142685812202206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2.75" customHeight="1" x14ac:dyDescent="0.25">
      <c r="A132" s="38">
        <v>202205</v>
      </c>
      <c r="B132" s="46">
        <v>142685814</v>
      </c>
      <c r="C132" s="15">
        <v>5540246186011</v>
      </c>
      <c r="D132" s="47">
        <v>44690</v>
      </c>
      <c r="E132" s="48">
        <v>47</v>
      </c>
      <c r="F132" s="39" t="str">
        <f>VLOOKUP(Réception!C132,'Catégorie des articles'!A:D,4,0)</f>
        <v>EMBALLAGES</v>
      </c>
      <c r="G132" s="39" t="str">
        <f>Réceptions[[#This Row],[AnnéeMois]]&amp;Réceptions[[#This Row],[Famille de Produit]]</f>
        <v>202205EMBALLAGES</v>
      </c>
      <c r="H132" s="38" t="str">
        <f>Réceptions[[#This Row],[Num CDE]]&amp;Réceptions[[#This Row],[AnnéeMois]]</f>
        <v>142685814202205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2.75" customHeight="1" x14ac:dyDescent="0.25">
      <c r="A133" s="38">
        <v>202205</v>
      </c>
      <c r="B133" s="46">
        <v>142685817</v>
      </c>
      <c r="C133" s="15">
        <v>5540246192264</v>
      </c>
      <c r="D133" s="47">
        <v>44704</v>
      </c>
      <c r="E133" s="48">
        <v>297</v>
      </c>
      <c r="F133" s="39" t="str">
        <f>VLOOKUP(Réception!C133,'Catégorie des articles'!A:D,4,0)</f>
        <v>CREMERIE</v>
      </c>
      <c r="G133" s="39" t="str">
        <f>Réceptions[[#This Row],[AnnéeMois]]&amp;Réceptions[[#This Row],[Famille de Produit]]</f>
        <v>202205CREMERIE</v>
      </c>
      <c r="H133" s="38" t="str">
        <f>Réceptions[[#This Row],[Num CDE]]&amp;Réceptions[[#This Row],[AnnéeMois]]</f>
        <v>142685817202205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2.75" customHeight="1" x14ac:dyDescent="0.25">
      <c r="A134" s="38">
        <v>202205</v>
      </c>
      <c r="B134" s="49">
        <v>142685817</v>
      </c>
      <c r="C134" s="50">
        <v>5540246192265</v>
      </c>
      <c r="D134" s="51">
        <v>44704</v>
      </c>
      <c r="E134" s="52">
        <v>1485</v>
      </c>
      <c r="F134" s="39" t="str">
        <f>VLOOKUP(Réception!C134,'Catégorie des articles'!A:D,4,0)</f>
        <v>CREMERIE</v>
      </c>
      <c r="G134" s="39" t="str">
        <f>Réceptions[[#This Row],[AnnéeMois]]&amp;Réceptions[[#This Row],[Famille de Produit]]</f>
        <v>202205CREMERIE</v>
      </c>
      <c r="H134" s="38" t="str">
        <f>Réceptions[[#This Row],[Num CDE]]&amp;Réceptions[[#This Row],[AnnéeMois]]</f>
        <v>142685817202205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2.75" customHeight="1" x14ac:dyDescent="0.25">
      <c r="A135" s="38">
        <v>202205</v>
      </c>
      <c r="B135" s="46">
        <v>142695834</v>
      </c>
      <c r="C135" s="15">
        <v>5540246172669</v>
      </c>
      <c r="D135" s="47">
        <v>44694</v>
      </c>
      <c r="E135" s="48">
        <v>279</v>
      </c>
      <c r="F135" s="39" t="str">
        <f>VLOOKUP(Réception!C135,'Catégorie des articles'!A:D,4,0)</f>
        <v>CREMERIE</v>
      </c>
      <c r="G135" s="39" t="str">
        <f>Réceptions[[#This Row],[AnnéeMois]]&amp;Réceptions[[#This Row],[Famille de Produit]]</f>
        <v>202205CREMERIE</v>
      </c>
      <c r="H135" s="38" t="str">
        <f>Réceptions[[#This Row],[Num CDE]]&amp;Réceptions[[#This Row],[AnnéeMois]]</f>
        <v>142695834202205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2.75" customHeight="1" x14ac:dyDescent="0.25">
      <c r="A136" s="38">
        <v>202205</v>
      </c>
      <c r="B136" s="49">
        <v>142695834</v>
      </c>
      <c r="C136" s="50">
        <v>5540246172978</v>
      </c>
      <c r="D136" s="51">
        <v>44694</v>
      </c>
      <c r="E136" s="52">
        <v>1253</v>
      </c>
      <c r="F136" s="39" t="str">
        <f>VLOOKUP(Réception!C136,'Catégorie des articles'!A:D,4,0)</f>
        <v>CREMERIE</v>
      </c>
      <c r="G136" s="39" t="str">
        <f>Réceptions[[#This Row],[AnnéeMois]]&amp;Réceptions[[#This Row],[Famille de Produit]]</f>
        <v>202205CREMERIE</v>
      </c>
      <c r="H136" s="38" t="str">
        <f>Réceptions[[#This Row],[Num CDE]]&amp;Réceptions[[#This Row],[AnnéeMois]]</f>
        <v>142695834202205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2.75" customHeight="1" x14ac:dyDescent="0.25">
      <c r="A137" s="38">
        <v>202205</v>
      </c>
      <c r="B137" s="49">
        <v>142695834</v>
      </c>
      <c r="C137" s="50">
        <v>5540246188175</v>
      </c>
      <c r="D137" s="51">
        <v>44694</v>
      </c>
      <c r="E137" s="52">
        <v>93</v>
      </c>
      <c r="F137" s="39" t="str">
        <f>VLOOKUP(Réception!C137,'Catégorie des articles'!A:D,4,0)</f>
        <v>CREMERIE</v>
      </c>
      <c r="G137" s="39" t="str">
        <f>Réceptions[[#This Row],[AnnéeMois]]&amp;Réceptions[[#This Row],[Famille de Produit]]</f>
        <v>202205CREMERIE</v>
      </c>
      <c r="H137" s="38" t="str">
        <f>Réceptions[[#This Row],[Num CDE]]&amp;Réceptions[[#This Row],[AnnéeMois]]</f>
        <v>142695834202205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2.75" customHeight="1" x14ac:dyDescent="0.25">
      <c r="A138" s="38">
        <v>202205</v>
      </c>
      <c r="B138" s="49">
        <v>142695835</v>
      </c>
      <c r="C138" s="50">
        <v>5540246171933</v>
      </c>
      <c r="D138" s="51">
        <v>44694</v>
      </c>
      <c r="E138" s="52">
        <v>557</v>
      </c>
      <c r="F138" s="39" t="str">
        <f>VLOOKUP(Réception!C138,'Catégorie des articles'!A:D,4,0)</f>
        <v>CREMERIE</v>
      </c>
      <c r="G138" s="39" t="str">
        <f>Réceptions[[#This Row],[AnnéeMois]]&amp;Réceptions[[#This Row],[Famille de Produit]]</f>
        <v>202205CREMERIE</v>
      </c>
      <c r="H138" s="38" t="str">
        <f>Réceptions[[#This Row],[Num CDE]]&amp;Réceptions[[#This Row],[AnnéeMois]]</f>
        <v>142695835202205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2.75" customHeight="1" x14ac:dyDescent="0.25">
      <c r="A139" s="38">
        <v>202205</v>
      </c>
      <c r="B139" s="46">
        <v>142695835</v>
      </c>
      <c r="C139" s="15">
        <v>5540246176295</v>
      </c>
      <c r="D139" s="47">
        <v>44694</v>
      </c>
      <c r="E139" s="48">
        <v>4455</v>
      </c>
      <c r="F139" s="39" t="str">
        <f>VLOOKUP(Réception!C139,'Catégorie des articles'!A:D,4,0)</f>
        <v>CREMERIE</v>
      </c>
      <c r="G139" s="39" t="str">
        <f>Réceptions[[#This Row],[AnnéeMois]]&amp;Réceptions[[#This Row],[Famille de Produit]]</f>
        <v>202205CREMERIE</v>
      </c>
      <c r="H139" s="38" t="str">
        <f>Réceptions[[#This Row],[Num CDE]]&amp;Réceptions[[#This Row],[AnnéeMois]]</f>
        <v>142695835202205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2.75" customHeight="1" x14ac:dyDescent="0.25">
      <c r="A140" s="38">
        <v>202205</v>
      </c>
      <c r="B140" s="49">
        <v>142695835</v>
      </c>
      <c r="C140" s="50">
        <v>5540246188200</v>
      </c>
      <c r="D140" s="51">
        <v>44694</v>
      </c>
      <c r="E140" s="52">
        <v>1263</v>
      </c>
      <c r="F140" s="39" t="str">
        <f>VLOOKUP(Réception!C140,'Catégorie des articles'!A:D,4,0)</f>
        <v>CREMERIE</v>
      </c>
      <c r="G140" s="39" t="str">
        <f>Réceptions[[#This Row],[AnnéeMois]]&amp;Réceptions[[#This Row],[Famille de Produit]]</f>
        <v>202205CREMERIE</v>
      </c>
      <c r="H140" s="38" t="str">
        <f>Réceptions[[#This Row],[Num CDE]]&amp;Réceptions[[#This Row],[AnnéeMois]]</f>
        <v>142695835202205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2.75" customHeight="1" x14ac:dyDescent="0.25">
      <c r="A141" s="38">
        <v>202205</v>
      </c>
      <c r="B141" s="46">
        <v>142695837</v>
      </c>
      <c r="C141" s="15">
        <v>5540246183589</v>
      </c>
      <c r="D141" s="47">
        <v>44700</v>
      </c>
      <c r="E141" s="48">
        <v>1300</v>
      </c>
      <c r="F141" s="39" t="str">
        <f>VLOOKUP(Réception!C141,'Catégorie des articles'!A:D,4,0)</f>
        <v>MIX LEGUMES</v>
      </c>
      <c r="G141" s="39" t="str">
        <f>Réceptions[[#This Row],[AnnéeMois]]&amp;Réceptions[[#This Row],[Famille de Produit]]</f>
        <v>202205MIX LEGUMES</v>
      </c>
      <c r="H141" s="38" t="str">
        <f>Réceptions[[#This Row],[Num CDE]]&amp;Réceptions[[#This Row],[AnnéeMois]]</f>
        <v>142695837202205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2.75" customHeight="1" x14ac:dyDescent="0.25">
      <c r="A142" s="38">
        <v>202205</v>
      </c>
      <c r="B142" s="49">
        <v>142695837</v>
      </c>
      <c r="C142" s="50">
        <v>5540246186351</v>
      </c>
      <c r="D142" s="51">
        <v>44700</v>
      </c>
      <c r="E142" s="52">
        <v>1128</v>
      </c>
      <c r="F142" s="39" t="str">
        <f>VLOOKUP(Réception!C142,'Catégorie des articles'!A:D,4,0)</f>
        <v>MIX LEGUMES</v>
      </c>
      <c r="G142" s="39" t="str">
        <f>Réceptions[[#This Row],[AnnéeMois]]&amp;Réceptions[[#This Row],[Famille de Produit]]</f>
        <v>202205MIX LEGUMES</v>
      </c>
      <c r="H142" s="38" t="str">
        <f>Réceptions[[#This Row],[Num CDE]]&amp;Réceptions[[#This Row],[AnnéeMois]]</f>
        <v>142695837202205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2.75" customHeight="1" x14ac:dyDescent="0.25">
      <c r="A143" s="38">
        <v>202205</v>
      </c>
      <c r="B143" s="46">
        <v>142695837</v>
      </c>
      <c r="C143" s="15">
        <v>5540246186352</v>
      </c>
      <c r="D143" s="47">
        <v>44700</v>
      </c>
      <c r="E143" s="48">
        <v>1880</v>
      </c>
      <c r="F143" s="39" t="str">
        <f>VLOOKUP(Réception!C143,'Catégorie des articles'!A:D,4,0)</f>
        <v>MIX LEGUMES</v>
      </c>
      <c r="G143" s="39" t="str">
        <f>Réceptions[[#This Row],[AnnéeMois]]&amp;Réceptions[[#This Row],[Famille de Produit]]</f>
        <v>202205MIX LEGUMES</v>
      </c>
      <c r="H143" s="38" t="str">
        <f>Réceptions[[#This Row],[Num CDE]]&amp;Réceptions[[#This Row],[AnnéeMois]]</f>
        <v>142695837202205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2.75" customHeight="1" x14ac:dyDescent="0.25">
      <c r="A144" s="38">
        <v>202205</v>
      </c>
      <c r="B144" s="46">
        <v>142695839</v>
      </c>
      <c r="C144" s="15">
        <v>5540246183554</v>
      </c>
      <c r="D144" s="47">
        <v>44703</v>
      </c>
      <c r="E144" s="48">
        <v>891</v>
      </c>
      <c r="F144" s="39" t="str">
        <f>VLOOKUP(Réception!C144,'Catégorie des articles'!A:D,4,0)</f>
        <v>MIX LEGUMES</v>
      </c>
      <c r="G144" s="39" t="str">
        <f>Réceptions[[#This Row],[AnnéeMois]]&amp;Réceptions[[#This Row],[Famille de Produit]]</f>
        <v>202205MIX LEGUMES</v>
      </c>
      <c r="H144" s="38" t="str">
        <f>Réceptions[[#This Row],[Num CDE]]&amp;Réceptions[[#This Row],[AnnéeMois]]</f>
        <v>142695839202205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2.75" customHeight="1" x14ac:dyDescent="0.25">
      <c r="A145" s="38">
        <v>202205</v>
      </c>
      <c r="B145" s="49">
        <v>142695839</v>
      </c>
      <c r="C145" s="50">
        <v>5540246183556</v>
      </c>
      <c r="D145" s="51">
        <v>44703</v>
      </c>
      <c r="E145" s="52">
        <v>1782</v>
      </c>
      <c r="F145" s="39" t="str">
        <f>VLOOKUP(Réception!C145,'Catégorie des articles'!A:D,4,0)</f>
        <v>MIX LEGUMES</v>
      </c>
      <c r="G145" s="39" t="str">
        <f>Réceptions[[#This Row],[AnnéeMois]]&amp;Réceptions[[#This Row],[Famille de Produit]]</f>
        <v>202205MIX LEGUMES</v>
      </c>
      <c r="H145" s="38" t="str">
        <f>Réceptions[[#This Row],[Num CDE]]&amp;Réceptions[[#This Row],[AnnéeMois]]</f>
        <v>142695839202205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2.75" customHeight="1" x14ac:dyDescent="0.25">
      <c r="A146" s="38">
        <v>202205</v>
      </c>
      <c r="B146" s="46">
        <v>142695839</v>
      </c>
      <c r="C146" s="15">
        <v>5540246183558</v>
      </c>
      <c r="D146" s="47">
        <v>44703</v>
      </c>
      <c r="E146" s="48">
        <v>2599</v>
      </c>
      <c r="F146" s="39" t="str">
        <f>VLOOKUP(Réception!C146,'Catégorie des articles'!A:D,4,0)</f>
        <v>MIX LEGUMES</v>
      </c>
      <c r="G146" s="39" t="str">
        <f>Réceptions[[#This Row],[AnnéeMois]]&amp;Réceptions[[#This Row],[Famille de Produit]]</f>
        <v>202205MIX LEGUMES</v>
      </c>
      <c r="H146" s="38" t="str">
        <f>Réceptions[[#This Row],[Num CDE]]&amp;Réceptions[[#This Row],[AnnéeMois]]</f>
        <v>142695839202205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2.75" customHeight="1" x14ac:dyDescent="0.25">
      <c r="A147" s="38">
        <v>202205</v>
      </c>
      <c r="B147" s="49">
        <v>142695839</v>
      </c>
      <c r="C147" s="50">
        <v>5540246192209</v>
      </c>
      <c r="D147" s="51">
        <v>44703</v>
      </c>
      <c r="E147" s="52">
        <v>2228</v>
      </c>
      <c r="F147" s="39" t="str">
        <f>VLOOKUP(Réception!C147,'Catégorie des articles'!A:D,4,0)</f>
        <v>MIX LEGUMES</v>
      </c>
      <c r="G147" s="39" t="str">
        <f>Réceptions[[#This Row],[AnnéeMois]]&amp;Réceptions[[#This Row],[Famille de Produit]]</f>
        <v>202205MIX LEGUMES</v>
      </c>
      <c r="H147" s="38" t="str">
        <f>Réceptions[[#This Row],[Num CDE]]&amp;Réceptions[[#This Row],[AnnéeMois]]</f>
        <v>142695839202205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2.75" customHeight="1" x14ac:dyDescent="0.25">
      <c r="A148" s="38">
        <v>202205</v>
      </c>
      <c r="B148" s="46">
        <v>142695839</v>
      </c>
      <c r="C148" s="15">
        <v>5540246192462</v>
      </c>
      <c r="D148" s="47">
        <v>44703</v>
      </c>
      <c r="E148" s="48">
        <v>2228</v>
      </c>
      <c r="F148" s="39" t="str">
        <f>VLOOKUP(Réception!C148,'Catégorie des articles'!A:D,4,0)</f>
        <v>MIX LEGUMES</v>
      </c>
      <c r="G148" s="39" t="str">
        <f>Réceptions[[#This Row],[AnnéeMois]]&amp;Réceptions[[#This Row],[Famille de Produit]]</f>
        <v>202205MIX LEGUMES</v>
      </c>
      <c r="H148" s="38" t="str">
        <f>Réceptions[[#This Row],[Num CDE]]&amp;Réceptions[[#This Row],[AnnéeMois]]</f>
        <v>142695839202205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2.75" customHeight="1" x14ac:dyDescent="0.25">
      <c r="A149" s="38">
        <v>202205</v>
      </c>
      <c r="B149" s="49">
        <v>142695839</v>
      </c>
      <c r="C149" s="50">
        <v>5540246192594</v>
      </c>
      <c r="D149" s="51">
        <v>44703</v>
      </c>
      <c r="E149" s="52">
        <v>743</v>
      </c>
      <c r="F149" s="39" t="str">
        <f>VLOOKUP(Réception!C149,'Catégorie des articles'!A:D,4,0)</f>
        <v>MIX LEGUMES</v>
      </c>
      <c r="G149" s="39" t="str">
        <f>Réceptions[[#This Row],[AnnéeMois]]&amp;Réceptions[[#This Row],[Famille de Produit]]</f>
        <v>202205MIX LEGUMES</v>
      </c>
      <c r="H149" s="38" t="str">
        <f>Réceptions[[#This Row],[Num CDE]]&amp;Réceptions[[#This Row],[AnnéeMois]]</f>
        <v>142695839202205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2.75" customHeight="1" x14ac:dyDescent="0.25">
      <c r="A150" s="38">
        <v>202205</v>
      </c>
      <c r="B150" s="46">
        <v>142695839</v>
      </c>
      <c r="C150" s="15">
        <v>5540246192831</v>
      </c>
      <c r="D150" s="47">
        <v>44703</v>
      </c>
      <c r="E150" s="48">
        <v>1300</v>
      </c>
      <c r="F150" s="39" t="str">
        <f>VLOOKUP(Réception!C150,'Catégorie des articles'!A:D,4,0)</f>
        <v>MIX LEGUMES</v>
      </c>
      <c r="G150" s="39" t="str">
        <f>Réceptions[[#This Row],[AnnéeMois]]&amp;Réceptions[[#This Row],[Famille de Produit]]</f>
        <v>202205MIX LEGUMES</v>
      </c>
      <c r="H150" s="38" t="str">
        <f>Réceptions[[#This Row],[Num CDE]]&amp;Réceptions[[#This Row],[AnnéeMois]]</f>
        <v>142695839202205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2.75" customHeight="1" x14ac:dyDescent="0.25">
      <c r="A151" s="38">
        <v>202205</v>
      </c>
      <c r="B151" s="46">
        <v>142695842</v>
      </c>
      <c r="C151" s="15">
        <v>5540246185429</v>
      </c>
      <c r="D151" s="47">
        <v>44695</v>
      </c>
      <c r="E151" s="48">
        <v>140</v>
      </c>
      <c r="F151" s="39" t="str">
        <f>VLOOKUP(Réception!C151,'Catégorie des articles'!A:D,4,0)</f>
        <v>CREMERIE</v>
      </c>
      <c r="G151" s="39" t="str">
        <f>Réceptions[[#This Row],[AnnéeMois]]&amp;Réceptions[[#This Row],[Famille de Produit]]</f>
        <v>202205CREMERIE</v>
      </c>
      <c r="H151" s="38" t="str">
        <f>Réceptions[[#This Row],[Num CDE]]&amp;Réceptions[[#This Row],[AnnéeMois]]</f>
        <v>142695842202205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2.75" customHeight="1" x14ac:dyDescent="0.25">
      <c r="A152" s="38">
        <v>202205</v>
      </c>
      <c r="B152" s="49">
        <v>142695845</v>
      </c>
      <c r="C152" s="50">
        <v>5540246183130</v>
      </c>
      <c r="D152" s="51">
        <v>44702</v>
      </c>
      <c r="E152" s="52">
        <v>2819</v>
      </c>
      <c r="F152" s="39" t="str">
        <f>VLOOKUP(Réception!C152,'Catégorie des articles'!A:D,4,0)</f>
        <v>MIX LEGUMES</v>
      </c>
      <c r="G152" s="39" t="str">
        <f>Réceptions[[#This Row],[AnnéeMois]]&amp;Réceptions[[#This Row],[Famille de Produit]]</f>
        <v>202205MIX LEGUMES</v>
      </c>
      <c r="H152" s="38" t="str">
        <f>Réceptions[[#This Row],[Num CDE]]&amp;Réceptions[[#This Row],[AnnéeMois]]</f>
        <v>142695845202205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2.75" customHeight="1" x14ac:dyDescent="0.25">
      <c r="A153" s="38">
        <v>202205</v>
      </c>
      <c r="B153" s="46">
        <v>142695845</v>
      </c>
      <c r="C153" s="15">
        <v>5540246183537</v>
      </c>
      <c r="D153" s="47">
        <v>44702</v>
      </c>
      <c r="E153" s="48">
        <v>961</v>
      </c>
      <c r="F153" s="39" t="str">
        <f>VLOOKUP(Réception!C153,'Catégorie des articles'!A:D,4,0)</f>
        <v>MIX LEGUMES</v>
      </c>
      <c r="G153" s="39" t="str">
        <f>Réceptions[[#This Row],[AnnéeMois]]&amp;Réceptions[[#This Row],[Famille de Produit]]</f>
        <v>202205MIX LEGUMES</v>
      </c>
      <c r="H153" s="38" t="str">
        <f>Réceptions[[#This Row],[Num CDE]]&amp;Réceptions[[#This Row],[AnnéeMois]]</f>
        <v>142695845202205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2.75" customHeight="1" x14ac:dyDescent="0.25">
      <c r="A154" s="38">
        <v>202205</v>
      </c>
      <c r="B154" s="49">
        <v>142695845</v>
      </c>
      <c r="C154" s="50">
        <v>5540246183541</v>
      </c>
      <c r="D154" s="51">
        <v>44702</v>
      </c>
      <c r="E154" s="52">
        <v>1114</v>
      </c>
      <c r="F154" s="39" t="str">
        <f>VLOOKUP(Réception!C154,'Catégorie des articles'!A:D,4,0)</f>
        <v>MIX LEGUMES</v>
      </c>
      <c r="G154" s="39" t="str">
        <f>Réceptions[[#This Row],[AnnéeMois]]&amp;Réceptions[[#This Row],[Famille de Produit]]</f>
        <v>202205MIX LEGUMES</v>
      </c>
      <c r="H154" s="38" t="str">
        <f>Réceptions[[#This Row],[Num CDE]]&amp;Réceptions[[#This Row],[AnnéeMois]]</f>
        <v>142695845202205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2.75" customHeight="1" x14ac:dyDescent="0.25">
      <c r="A155" s="38">
        <v>202205</v>
      </c>
      <c r="B155" s="46">
        <v>142695845</v>
      </c>
      <c r="C155" s="15">
        <v>5540246183555</v>
      </c>
      <c r="D155" s="47">
        <v>44702</v>
      </c>
      <c r="E155" s="48">
        <v>543</v>
      </c>
      <c r="F155" s="39" t="str">
        <f>VLOOKUP(Réception!C155,'Catégorie des articles'!A:D,4,0)</f>
        <v>MIX LEGUMES</v>
      </c>
      <c r="G155" s="39" t="str">
        <f>Réceptions[[#This Row],[AnnéeMois]]&amp;Réceptions[[#This Row],[Famille de Produit]]</f>
        <v>202205MIX LEGUMES</v>
      </c>
      <c r="H155" s="38" t="str">
        <f>Réceptions[[#This Row],[Num CDE]]&amp;Réceptions[[#This Row],[AnnéeMois]]</f>
        <v>142695845202205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2.75" customHeight="1" x14ac:dyDescent="0.25">
      <c r="A156" s="38">
        <v>202206</v>
      </c>
      <c r="B156" s="46">
        <v>142695848</v>
      </c>
      <c r="C156" s="15">
        <v>5540246180522</v>
      </c>
      <c r="D156" s="47">
        <v>44716</v>
      </c>
      <c r="E156" s="48">
        <v>891</v>
      </c>
      <c r="F156" s="39" t="str">
        <f>VLOOKUP(Réception!C156,'Catégorie des articles'!A:D,4,0)</f>
        <v>BOULANGERIE</v>
      </c>
      <c r="G156" s="39" t="str">
        <f>Réceptions[[#This Row],[AnnéeMois]]&amp;Réceptions[[#This Row],[Famille de Produit]]</f>
        <v>202206BOULANGERIE</v>
      </c>
      <c r="H156" s="38" t="str">
        <f>Réceptions[[#This Row],[Num CDE]]&amp;Réceptions[[#This Row],[AnnéeMois]]</f>
        <v>142695848202206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2.75" customHeight="1" x14ac:dyDescent="0.25">
      <c r="A157" s="38">
        <v>202205</v>
      </c>
      <c r="B157" s="49">
        <v>142695856</v>
      </c>
      <c r="C157" s="50">
        <v>5540246170256</v>
      </c>
      <c r="D157" s="51">
        <v>44710</v>
      </c>
      <c r="E157" s="52">
        <v>2822</v>
      </c>
      <c r="F157" s="39" t="str">
        <f>VLOOKUP(Réception!C157,'Catégorie des articles'!A:D,4,0)</f>
        <v>BOULANGERIE</v>
      </c>
      <c r="G157" s="39" t="str">
        <f>Réceptions[[#This Row],[AnnéeMois]]&amp;Réceptions[[#This Row],[Famille de Produit]]</f>
        <v>202205BOULANGERIE</v>
      </c>
      <c r="H157" s="38" t="str">
        <f>Réceptions[[#This Row],[Num CDE]]&amp;Réceptions[[#This Row],[AnnéeMois]]</f>
        <v>142695856202205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2.75" customHeight="1" x14ac:dyDescent="0.25">
      <c r="A158" s="38">
        <v>202205</v>
      </c>
      <c r="B158" s="46">
        <v>142695856</v>
      </c>
      <c r="C158" s="15">
        <v>5540246171888</v>
      </c>
      <c r="D158" s="47">
        <v>44710</v>
      </c>
      <c r="E158" s="48">
        <v>130</v>
      </c>
      <c r="F158" s="39" t="str">
        <f>VLOOKUP(Réception!C158,'Catégorie des articles'!A:D,4,0)</f>
        <v>BOULANGERIE</v>
      </c>
      <c r="G158" s="39" t="str">
        <f>Réceptions[[#This Row],[AnnéeMois]]&amp;Réceptions[[#This Row],[Famille de Produit]]</f>
        <v>202205BOULANGERIE</v>
      </c>
      <c r="H158" s="38" t="str">
        <f>Réceptions[[#This Row],[Num CDE]]&amp;Réceptions[[#This Row],[AnnéeMois]]</f>
        <v>142695856202205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2.75" customHeight="1" x14ac:dyDescent="0.25">
      <c r="A159" s="38">
        <v>202206</v>
      </c>
      <c r="B159" s="49">
        <v>142695857</v>
      </c>
      <c r="C159" s="50">
        <v>5540246170256</v>
      </c>
      <c r="D159" s="51">
        <v>44722</v>
      </c>
      <c r="E159" s="52">
        <v>2822</v>
      </c>
      <c r="F159" s="39" t="str">
        <f>VLOOKUP(Réception!C159,'Catégorie des articles'!A:D,4,0)</f>
        <v>BOULANGERIE</v>
      </c>
      <c r="G159" s="39" t="str">
        <f>Réceptions[[#This Row],[AnnéeMois]]&amp;Réceptions[[#This Row],[Famille de Produit]]</f>
        <v>202206BOULANGERIE</v>
      </c>
      <c r="H159" s="38" t="str">
        <f>Réceptions[[#This Row],[Num CDE]]&amp;Réceptions[[#This Row],[AnnéeMois]]</f>
        <v>142695857202206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2.75" customHeight="1" x14ac:dyDescent="0.25">
      <c r="A160" s="38">
        <v>202206</v>
      </c>
      <c r="B160" s="46">
        <v>142695857</v>
      </c>
      <c r="C160" s="15">
        <v>5540246171888</v>
      </c>
      <c r="D160" s="47">
        <v>44722</v>
      </c>
      <c r="E160" s="48">
        <v>780</v>
      </c>
      <c r="F160" s="39" t="str">
        <f>VLOOKUP(Réception!C160,'Catégorie des articles'!A:D,4,0)</f>
        <v>BOULANGERIE</v>
      </c>
      <c r="G160" s="39" t="str">
        <f>Réceptions[[#This Row],[AnnéeMois]]&amp;Réceptions[[#This Row],[Famille de Produit]]</f>
        <v>202206BOULANGERIE</v>
      </c>
      <c r="H160" s="38" t="str">
        <f>Réceptions[[#This Row],[Num CDE]]&amp;Réceptions[[#This Row],[AnnéeMois]]</f>
        <v>142695857202206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2.75" customHeight="1" x14ac:dyDescent="0.25">
      <c r="A161" s="38">
        <v>202206</v>
      </c>
      <c r="B161" s="49">
        <v>142695858</v>
      </c>
      <c r="C161" s="50">
        <v>5540246170256</v>
      </c>
      <c r="D161" s="51">
        <v>44730</v>
      </c>
      <c r="E161" s="52">
        <v>1940</v>
      </c>
      <c r="F161" s="39" t="str">
        <f>VLOOKUP(Réception!C161,'Catégorie des articles'!A:D,4,0)</f>
        <v>BOULANGERIE</v>
      </c>
      <c r="G161" s="39" t="str">
        <f>Réceptions[[#This Row],[AnnéeMois]]&amp;Réceptions[[#This Row],[Famille de Produit]]</f>
        <v>202206BOULANGERIE</v>
      </c>
      <c r="H161" s="38" t="str">
        <f>Réceptions[[#This Row],[Num CDE]]&amp;Réceptions[[#This Row],[AnnéeMois]]</f>
        <v>142695858202206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2.75" customHeight="1" x14ac:dyDescent="0.25">
      <c r="A162" s="38">
        <v>202206</v>
      </c>
      <c r="B162" s="46">
        <v>142695858</v>
      </c>
      <c r="C162" s="15">
        <v>5540246171888</v>
      </c>
      <c r="D162" s="47">
        <v>44730</v>
      </c>
      <c r="E162" s="48">
        <v>520</v>
      </c>
      <c r="F162" s="39" t="str">
        <f>VLOOKUP(Réception!C162,'Catégorie des articles'!A:D,4,0)</f>
        <v>BOULANGERIE</v>
      </c>
      <c r="G162" s="39" t="str">
        <f>Réceptions[[#This Row],[AnnéeMois]]&amp;Réceptions[[#This Row],[Famille de Produit]]</f>
        <v>202206BOULANGERIE</v>
      </c>
      <c r="H162" s="38" t="str">
        <f>Réceptions[[#This Row],[Num CDE]]&amp;Réceptions[[#This Row],[AnnéeMois]]</f>
        <v>142695858202206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2.75" customHeight="1" x14ac:dyDescent="0.25">
      <c r="A163" s="38">
        <v>202205</v>
      </c>
      <c r="B163" s="46">
        <v>142695865</v>
      </c>
      <c r="C163" s="15">
        <v>5540246184808</v>
      </c>
      <c r="D163" s="47">
        <v>44695</v>
      </c>
      <c r="E163" s="48">
        <v>836</v>
      </c>
      <c r="F163" s="39" t="str">
        <f>VLOOKUP(Réception!C163,'Catégorie des articles'!A:D,4,0)</f>
        <v>CREMERIE</v>
      </c>
      <c r="G163" s="39" t="str">
        <f>Réceptions[[#This Row],[AnnéeMois]]&amp;Réceptions[[#This Row],[Famille de Produit]]</f>
        <v>202205CREMERIE</v>
      </c>
      <c r="H163" s="38" t="str">
        <f>Réceptions[[#This Row],[Num CDE]]&amp;Réceptions[[#This Row],[AnnéeMois]]</f>
        <v>142695865202205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2.75" customHeight="1" x14ac:dyDescent="0.25">
      <c r="A164" s="38">
        <v>202205</v>
      </c>
      <c r="B164" s="46">
        <v>142695866</v>
      </c>
      <c r="C164" s="15">
        <v>5540246171933</v>
      </c>
      <c r="D164" s="47">
        <v>44695</v>
      </c>
      <c r="E164" s="48">
        <v>1114</v>
      </c>
      <c r="F164" s="39" t="str">
        <f>VLOOKUP(Réception!C164,'Catégorie des articles'!A:D,4,0)</f>
        <v>CREMERIE</v>
      </c>
      <c r="G164" s="39" t="str">
        <f>Réceptions[[#This Row],[AnnéeMois]]&amp;Réceptions[[#This Row],[Famille de Produit]]</f>
        <v>202205CREMERIE</v>
      </c>
      <c r="H164" s="38" t="str">
        <f>Réceptions[[#This Row],[Num CDE]]&amp;Réceptions[[#This Row],[AnnéeMois]]</f>
        <v>142695866202205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2.75" customHeight="1" x14ac:dyDescent="0.25">
      <c r="A165" s="38">
        <v>202205</v>
      </c>
      <c r="B165" s="49">
        <v>142695866</v>
      </c>
      <c r="C165" s="50">
        <v>5540246187987</v>
      </c>
      <c r="D165" s="51">
        <v>44695</v>
      </c>
      <c r="E165" s="52">
        <v>2228</v>
      </c>
      <c r="F165" s="39" t="str">
        <f>VLOOKUP(Réception!C165,'Catégorie des articles'!A:D,4,0)</f>
        <v>CREMERIE</v>
      </c>
      <c r="G165" s="39" t="str">
        <f>Réceptions[[#This Row],[AnnéeMois]]&amp;Réceptions[[#This Row],[Famille de Produit]]</f>
        <v>202205CREMERIE</v>
      </c>
      <c r="H165" s="38" t="str">
        <f>Réceptions[[#This Row],[Num CDE]]&amp;Réceptions[[#This Row],[AnnéeMois]]</f>
        <v>142695866202205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2.75" customHeight="1" x14ac:dyDescent="0.25">
      <c r="A166" s="38">
        <v>202205</v>
      </c>
      <c r="B166" s="46">
        <v>142695866</v>
      </c>
      <c r="C166" s="15">
        <v>5540246188200</v>
      </c>
      <c r="D166" s="47">
        <v>44695</v>
      </c>
      <c r="E166" s="48">
        <v>1485</v>
      </c>
      <c r="F166" s="39" t="str">
        <f>VLOOKUP(Réception!C166,'Catégorie des articles'!A:D,4,0)</f>
        <v>CREMERIE</v>
      </c>
      <c r="G166" s="39" t="str">
        <f>Réceptions[[#This Row],[AnnéeMois]]&amp;Réceptions[[#This Row],[Famille de Produit]]</f>
        <v>202205CREMERIE</v>
      </c>
      <c r="H166" s="38" t="str">
        <f>Réceptions[[#This Row],[Num CDE]]&amp;Réceptions[[#This Row],[AnnéeMois]]</f>
        <v>142695866202205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2.75" customHeight="1" x14ac:dyDescent="0.25">
      <c r="A167" s="38">
        <v>202205</v>
      </c>
      <c r="B167" s="49">
        <v>142695867</v>
      </c>
      <c r="C167" s="50">
        <v>5540246175372</v>
      </c>
      <c r="D167" s="51">
        <v>44702</v>
      </c>
      <c r="E167" s="52">
        <v>3341</v>
      </c>
      <c r="F167" s="39" t="str">
        <f>VLOOKUP(Réception!C167,'Catégorie des articles'!A:D,4,0)</f>
        <v>BOULANGERIE</v>
      </c>
      <c r="G167" s="39" t="str">
        <f>Réceptions[[#This Row],[AnnéeMois]]&amp;Réceptions[[#This Row],[Famille de Produit]]</f>
        <v>202205BOULANGERIE</v>
      </c>
      <c r="H167" s="38" t="str">
        <f>Réceptions[[#This Row],[Num CDE]]&amp;Réceptions[[#This Row],[AnnéeMois]]</f>
        <v>142695867202205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2.75" customHeight="1" x14ac:dyDescent="0.25">
      <c r="A168" s="38">
        <v>202205</v>
      </c>
      <c r="B168" s="46">
        <v>142695874</v>
      </c>
      <c r="C168" s="15">
        <v>5540246193505</v>
      </c>
      <c r="D168" s="47">
        <v>44696</v>
      </c>
      <c r="E168" s="48">
        <v>35636</v>
      </c>
      <c r="F168" s="39" t="str">
        <f>VLOOKUP(Réception!C168,'Catégorie des articles'!A:D,4,0)</f>
        <v>BOULANGERIE</v>
      </c>
      <c r="G168" s="39" t="str">
        <f>Réceptions[[#This Row],[AnnéeMois]]&amp;Réceptions[[#This Row],[Famille de Produit]]</f>
        <v>202205BOULANGERIE</v>
      </c>
      <c r="H168" s="38" t="str">
        <f>Réceptions[[#This Row],[Num CDE]]&amp;Réceptions[[#This Row],[AnnéeMois]]</f>
        <v>142695874202205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2.75" customHeight="1" x14ac:dyDescent="0.25">
      <c r="A169" s="38">
        <v>202205</v>
      </c>
      <c r="B169" s="46">
        <v>142695906</v>
      </c>
      <c r="C169" s="15">
        <v>5540246188175</v>
      </c>
      <c r="D169" s="47">
        <v>44696</v>
      </c>
      <c r="E169" s="48">
        <v>93</v>
      </c>
      <c r="F169" s="39" t="str">
        <f>VLOOKUP(Réception!C169,'Catégorie des articles'!A:D,4,0)</f>
        <v>CREMERIE</v>
      </c>
      <c r="G169" s="39" t="str">
        <f>Réceptions[[#This Row],[AnnéeMois]]&amp;Réceptions[[#This Row],[Famille de Produit]]</f>
        <v>202205CREMERIE</v>
      </c>
      <c r="H169" s="38" t="str">
        <f>Réceptions[[#This Row],[Num CDE]]&amp;Réceptions[[#This Row],[AnnéeMois]]</f>
        <v>142695906202205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2.75" customHeight="1" x14ac:dyDescent="0.25">
      <c r="A170" s="38">
        <v>202205</v>
      </c>
      <c r="B170" s="46">
        <v>142695907</v>
      </c>
      <c r="C170" s="15">
        <v>5540246171933</v>
      </c>
      <c r="D170" s="47">
        <v>44696</v>
      </c>
      <c r="E170" s="48">
        <v>1114</v>
      </c>
      <c r="F170" s="39" t="str">
        <f>VLOOKUP(Réception!C170,'Catégorie des articles'!A:D,4,0)</f>
        <v>CREMERIE</v>
      </c>
      <c r="G170" s="39" t="str">
        <f>Réceptions[[#This Row],[AnnéeMois]]&amp;Réceptions[[#This Row],[Famille de Produit]]</f>
        <v>202205CREMERIE</v>
      </c>
      <c r="H170" s="38" t="str">
        <f>Réceptions[[#This Row],[Num CDE]]&amp;Réceptions[[#This Row],[AnnéeMois]]</f>
        <v>142695907202205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2.75" customHeight="1" x14ac:dyDescent="0.25">
      <c r="A171" s="38">
        <v>202205</v>
      </c>
      <c r="B171" s="49">
        <v>142695907</v>
      </c>
      <c r="C171" s="50">
        <v>5540246187987</v>
      </c>
      <c r="D171" s="51">
        <v>44696</v>
      </c>
      <c r="E171" s="52">
        <v>1671</v>
      </c>
      <c r="F171" s="39" t="str">
        <f>VLOOKUP(Réception!C171,'Catégorie des articles'!A:D,4,0)</f>
        <v>CREMERIE</v>
      </c>
      <c r="G171" s="39" t="str">
        <f>Réceptions[[#This Row],[AnnéeMois]]&amp;Réceptions[[#This Row],[Famille de Produit]]</f>
        <v>202205CREMERIE</v>
      </c>
      <c r="H171" s="38" t="str">
        <f>Réceptions[[#This Row],[Num CDE]]&amp;Réceptions[[#This Row],[AnnéeMois]]</f>
        <v>142695907202205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2.75" customHeight="1" x14ac:dyDescent="0.25">
      <c r="A172" s="38">
        <v>202205</v>
      </c>
      <c r="B172" s="46">
        <v>142695907</v>
      </c>
      <c r="C172" s="15">
        <v>5540246188200</v>
      </c>
      <c r="D172" s="47">
        <v>44696</v>
      </c>
      <c r="E172" s="48">
        <v>1114</v>
      </c>
      <c r="F172" s="39" t="str">
        <f>VLOOKUP(Réception!C172,'Catégorie des articles'!A:D,4,0)</f>
        <v>CREMERIE</v>
      </c>
      <c r="G172" s="39" t="str">
        <f>Réceptions[[#This Row],[AnnéeMois]]&amp;Réceptions[[#This Row],[Famille de Produit]]</f>
        <v>202205CREMERIE</v>
      </c>
      <c r="H172" s="38" t="str">
        <f>Réceptions[[#This Row],[Num CDE]]&amp;Réceptions[[#This Row],[AnnéeMois]]</f>
        <v>142695907202205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2.75" customHeight="1" x14ac:dyDescent="0.25">
      <c r="A173" s="38">
        <v>202205</v>
      </c>
      <c r="B173" s="46">
        <v>142695909</v>
      </c>
      <c r="C173" s="15">
        <v>5540246175461</v>
      </c>
      <c r="D173" s="47">
        <v>44700</v>
      </c>
      <c r="E173" s="48">
        <v>15034</v>
      </c>
      <c r="F173" s="39" t="str">
        <f>VLOOKUP(Réception!C173,'Catégorie des articles'!A:D,4,0)</f>
        <v>MIX LEGUMES</v>
      </c>
      <c r="G173" s="39" t="str">
        <f>Réceptions[[#This Row],[AnnéeMois]]&amp;Réceptions[[#This Row],[Famille de Produit]]</f>
        <v>202205MIX LEGUMES</v>
      </c>
      <c r="H173" s="38" t="str">
        <f>Réceptions[[#This Row],[Num CDE]]&amp;Réceptions[[#This Row],[AnnéeMois]]</f>
        <v>142695909202205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2.75" customHeight="1" x14ac:dyDescent="0.25">
      <c r="A174" s="38">
        <v>202205</v>
      </c>
      <c r="B174" s="49">
        <v>142695909</v>
      </c>
      <c r="C174" s="50">
        <v>5540246177132</v>
      </c>
      <c r="D174" s="51">
        <v>44700</v>
      </c>
      <c r="E174" s="52">
        <v>8816</v>
      </c>
      <c r="F174" s="39" t="str">
        <f>VLOOKUP(Réception!C174,'Catégorie des articles'!A:D,4,0)</f>
        <v>MIX LEGUMES</v>
      </c>
      <c r="G174" s="39" t="str">
        <f>Réceptions[[#This Row],[AnnéeMois]]&amp;Réceptions[[#This Row],[Famille de Produit]]</f>
        <v>202205MIX LEGUMES</v>
      </c>
      <c r="H174" s="38" t="str">
        <f>Réceptions[[#This Row],[Num CDE]]&amp;Réceptions[[#This Row],[AnnéeMois]]</f>
        <v>142695909202205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2.75" customHeight="1" x14ac:dyDescent="0.25">
      <c r="A175" s="38">
        <v>202205</v>
      </c>
      <c r="B175" s="46">
        <v>142695909</v>
      </c>
      <c r="C175" s="15">
        <v>5540246177133</v>
      </c>
      <c r="D175" s="47">
        <v>44700</v>
      </c>
      <c r="E175" s="48">
        <v>546</v>
      </c>
      <c r="F175" s="39" t="str">
        <f>VLOOKUP(Réception!C175,'Catégorie des articles'!A:D,4,0)</f>
        <v>MIX LEGUMES</v>
      </c>
      <c r="G175" s="39" t="str">
        <f>Réceptions[[#This Row],[AnnéeMois]]&amp;Réceptions[[#This Row],[Famille de Produit]]</f>
        <v>202205MIX LEGUMES</v>
      </c>
      <c r="H175" s="38" t="str">
        <f>Réceptions[[#This Row],[Num CDE]]&amp;Réceptions[[#This Row],[AnnéeMois]]</f>
        <v>142695909202205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2.75" customHeight="1" x14ac:dyDescent="0.25">
      <c r="A176" s="38">
        <v>202205</v>
      </c>
      <c r="B176" s="49">
        <v>142695909</v>
      </c>
      <c r="C176" s="50">
        <v>5540246183562</v>
      </c>
      <c r="D176" s="51">
        <v>44700</v>
      </c>
      <c r="E176" s="52">
        <v>1044</v>
      </c>
      <c r="F176" s="39" t="str">
        <f>VLOOKUP(Réception!C176,'Catégorie des articles'!A:D,4,0)</f>
        <v>MIX LEGUMES</v>
      </c>
      <c r="G176" s="39" t="str">
        <f>Réceptions[[#This Row],[AnnéeMois]]&amp;Réceptions[[#This Row],[Famille de Produit]]</f>
        <v>202205MIX LEGUMES</v>
      </c>
      <c r="H176" s="38" t="str">
        <f>Réceptions[[#This Row],[Num CDE]]&amp;Réceptions[[#This Row],[AnnéeMois]]</f>
        <v>142695909202205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2.75" customHeight="1" x14ac:dyDescent="0.25">
      <c r="A177" s="38">
        <v>202206</v>
      </c>
      <c r="B177" s="46">
        <v>142695914</v>
      </c>
      <c r="C177" s="15">
        <v>5540246188512</v>
      </c>
      <c r="D177" s="47">
        <v>44722</v>
      </c>
      <c r="E177" s="48">
        <v>232</v>
      </c>
      <c r="F177" s="39" t="str">
        <f>VLOOKUP(Réception!C177,'Catégorie des articles'!A:D,4,0)</f>
        <v>EMBALLAGES</v>
      </c>
      <c r="G177" s="39" t="str">
        <f>Réceptions[[#This Row],[AnnéeMois]]&amp;Réceptions[[#This Row],[Famille de Produit]]</f>
        <v>202206EMBALLAGES</v>
      </c>
      <c r="H177" s="38" t="str">
        <f>Réceptions[[#This Row],[Num CDE]]&amp;Réceptions[[#This Row],[AnnéeMois]]</f>
        <v>142695914202206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2.75" customHeight="1" x14ac:dyDescent="0.25">
      <c r="A178" s="38">
        <v>202206</v>
      </c>
      <c r="B178" s="49">
        <v>142695914</v>
      </c>
      <c r="C178" s="50">
        <v>5540246190092</v>
      </c>
      <c r="D178" s="51">
        <v>44722</v>
      </c>
      <c r="E178" s="52">
        <v>116</v>
      </c>
      <c r="F178" s="39" t="str">
        <f>VLOOKUP(Réception!C178,'Catégorie des articles'!A:D,4,0)</f>
        <v>EMBALLAGES</v>
      </c>
      <c r="G178" s="39" t="str">
        <f>Réceptions[[#This Row],[AnnéeMois]]&amp;Réceptions[[#This Row],[Famille de Produit]]</f>
        <v>202206EMBALLAGES</v>
      </c>
      <c r="H178" s="38" t="str">
        <f>Réceptions[[#This Row],[Num CDE]]&amp;Réceptions[[#This Row],[AnnéeMois]]</f>
        <v>142695914202206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2.75" customHeight="1" x14ac:dyDescent="0.25">
      <c r="A179" s="38">
        <v>202205</v>
      </c>
      <c r="B179" s="46">
        <v>142695921</v>
      </c>
      <c r="C179" s="15">
        <v>5540246172669</v>
      </c>
      <c r="D179" s="47">
        <v>44697</v>
      </c>
      <c r="E179" s="48">
        <v>140</v>
      </c>
      <c r="F179" s="39" t="str">
        <f>VLOOKUP(Réception!C179,'Catégorie des articles'!A:D,4,0)</f>
        <v>CREMERIE</v>
      </c>
      <c r="G179" s="39" t="str">
        <f>Réceptions[[#This Row],[AnnéeMois]]&amp;Réceptions[[#This Row],[Famille de Produit]]</f>
        <v>202205CREMERIE</v>
      </c>
      <c r="H179" s="38" t="str">
        <f>Réceptions[[#This Row],[Num CDE]]&amp;Réceptions[[#This Row],[AnnéeMois]]</f>
        <v>142695921202205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2.75" customHeight="1" x14ac:dyDescent="0.25">
      <c r="A180" s="38">
        <v>202205</v>
      </c>
      <c r="B180" s="46">
        <v>142695921</v>
      </c>
      <c r="C180" s="15">
        <v>5540246174174</v>
      </c>
      <c r="D180" s="47">
        <v>44697</v>
      </c>
      <c r="E180" s="48">
        <v>348</v>
      </c>
      <c r="F180" s="39" t="str">
        <f>VLOOKUP(Réception!C180,'Catégorie des articles'!A:D,4,0)</f>
        <v>CREMERIE</v>
      </c>
      <c r="G180" s="39" t="str">
        <f>Réceptions[[#This Row],[AnnéeMois]]&amp;Réceptions[[#This Row],[Famille de Produit]]</f>
        <v>202205CREMERIE</v>
      </c>
      <c r="H180" s="38" t="str">
        <f>Réceptions[[#This Row],[Num CDE]]&amp;Réceptions[[#This Row],[AnnéeMois]]</f>
        <v>142695921202205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2.75" customHeight="1" x14ac:dyDescent="0.25">
      <c r="A181" s="38">
        <v>202205</v>
      </c>
      <c r="B181" s="49">
        <v>142695922</v>
      </c>
      <c r="C181" s="50">
        <v>5540246171933</v>
      </c>
      <c r="D181" s="51">
        <v>44697</v>
      </c>
      <c r="E181" s="52">
        <v>557</v>
      </c>
      <c r="F181" s="39" t="str">
        <f>VLOOKUP(Réception!C181,'Catégorie des articles'!A:D,4,0)</f>
        <v>CREMERIE</v>
      </c>
      <c r="G181" s="39" t="str">
        <f>Réceptions[[#This Row],[AnnéeMois]]&amp;Réceptions[[#This Row],[Famille de Produit]]</f>
        <v>202205CREMERIE</v>
      </c>
      <c r="H181" s="38" t="str">
        <f>Réceptions[[#This Row],[Num CDE]]&amp;Réceptions[[#This Row],[AnnéeMois]]</f>
        <v>142695922202205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2.75" customHeight="1" x14ac:dyDescent="0.25">
      <c r="A182" s="38">
        <v>202205</v>
      </c>
      <c r="B182" s="46">
        <v>142695922</v>
      </c>
      <c r="C182" s="15">
        <v>5540246176294</v>
      </c>
      <c r="D182" s="47">
        <v>44697</v>
      </c>
      <c r="E182" s="48">
        <v>2970</v>
      </c>
      <c r="F182" s="39" t="str">
        <f>VLOOKUP(Réception!C182,'Catégorie des articles'!A:D,4,0)</f>
        <v>CREMERIE</v>
      </c>
      <c r="G182" s="39" t="str">
        <f>Réceptions[[#This Row],[AnnéeMois]]&amp;Réceptions[[#This Row],[Famille de Produit]]</f>
        <v>202205CREMERIE</v>
      </c>
      <c r="H182" s="38" t="str">
        <f>Réceptions[[#This Row],[Num CDE]]&amp;Réceptions[[#This Row],[AnnéeMois]]</f>
        <v>142695922202205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2.75" customHeight="1" x14ac:dyDescent="0.25">
      <c r="A183" s="38">
        <v>202205</v>
      </c>
      <c r="B183" s="49">
        <v>142695922</v>
      </c>
      <c r="C183" s="50">
        <v>5540246176295</v>
      </c>
      <c r="D183" s="51">
        <v>44697</v>
      </c>
      <c r="E183" s="52">
        <v>7424</v>
      </c>
      <c r="F183" s="39" t="str">
        <f>VLOOKUP(Réception!C183,'Catégorie des articles'!A:D,4,0)</f>
        <v>CREMERIE</v>
      </c>
      <c r="G183" s="39" t="str">
        <f>Réceptions[[#This Row],[AnnéeMois]]&amp;Réceptions[[#This Row],[Famille de Produit]]</f>
        <v>202205CREMERIE</v>
      </c>
      <c r="H183" s="38" t="str">
        <f>Réceptions[[#This Row],[Num CDE]]&amp;Réceptions[[#This Row],[AnnéeMois]]</f>
        <v>142695922202205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2.75" customHeight="1" x14ac:dyDescent="0.25">
      <c r="A184" s="38">
        <v>202205</v>
      </c>
      <c r="B184" s="46">
        <v>142695922</v>
      </c>
      <c r="C184" s="15">
        <v>5540246187987</v>
      </c>
      <c r="D184" s="47">
        <v>44697</v>
      </c>
      <c r="E184" s="48">
        <v>4455</v>
      </c>
      <c r="F184" s="39" t="str">
        <f>VLOOKUP(Réception!C184,'Catégorie des articles'!A:D,4,0)</f>
        <v>CREMERIE</v>
      </c>
      <c r="G184" s="39" t="str">
        <f>Réceptions[[#This Row],[AnnéeMois]]&amp;Réceptions[[#This Row],[Famille de Produit]]</f>
        <v>202205CREMERIE</v>
      </c>
      <c r="H184" s="38" t="str">
        <f>Réceptions[[#This Row],[Num CDE]]&amp;Réceptions[[#This Row],[AnnéeMois]]</f>
        <v>142695922202205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2.75" customHeight="1" x14ac:dyDescent="0.25">
      <c r="A185" s="38">
        <v>202205</v>
      </c>
      <c r="B185" s="49">
        <v>142695922</v>
      </c>
      <c r="C185" s="50">
        <v>5540246188200</v>
      </c>
      <c r="D185" s="51">
        <v>44697</v>
      </c>
      <c r="E185" s="52">
        <v>1485</v>
      </c>
      <c r="F185" s="39" t="str">
        <f>VLOOKUP(Réception!C185,'Catégorie des articles'!A:D,4,0)</f>
        <v>CREMERIE</v>
      </c>
      <c r="G185" s="39" t="str">
        <f>Réceptions[[#This Row],[AnnéeMois]]&amp;Réceptions[[#This Row],[Famille de Produit]]</f>
        <v>202205CREMERIE</v>
      </c>
      <c r="H185" s="38" t="str">
        <f>Réceptions[[#This Row],[Num CDE]]&amp;Réceptions[[#This Row],[AnnéeMois]]</f>
        <v>142695922202205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2.75" customHeight="1" x14ac:dyDescent="0.25">
      <c r="A186" s="38">
        <v>202206</v>
      </c>
      <c r="B186" s="46">
        <v>142695931</v>
      </c>
      <c r="C186" s="15">
        <v>5540246181061</v>
      </c>
      <c r="D186" s="47">
        <v>44718</v>
      </c>
      <c r="E186" s="48">
        <v>2068</v>
      </c>
      <c r="F186" s="39" t="str">
        <f>VLOOKUP(Réception!C186,'Catégorie des articles'!A:D,4,0)</f>
        <v>VOLAILLE</v>
      </c>
      <c r="G186" s="39" t="str">
        <f>Réceptions[[#This Row],[AnnéeMois]]&amp;Réceptions[[#This Row],[Famille de Produit]]</f>
        <v>202206VOLAILLE</v>
      </c>
      <c r="H186" s="38" t="str">
        <f>Réceptions[[#This Row],[Num CDE]]&amp;Réceptions[[#This Row],[AnnéeMois]]</f>
        <v>142695931202206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2.75" customHeight="1" x14ac:dyDescent="0.25">
      <c r="A187" s="38">
        <v>202206</v>
      </c>
      <c r="B187" s="49">
        <v>142695931</v>
      </c>
      <c r="C187" s="50">
        <v>5540246183547</v>
      </c>
      <c r="D187" s="51">
        <v>44718</v>
      </c>
      <c r="E187" s="52">
        <v>15591</v>
      </c>
      <c r="F187" s="39" t="str">
        <f>VLOOKUP(Réception!C187,'Catégorie des articles'!A:D,4,0)</f>
        <v>VOLAILLE</v>
      </c>
      <c r="G187" s="39" t="str">
        <f>Réceptions[[#This Row],[AnnéeMois]]&amp;Réceptions[[#This Row],[Famille de Produit]]</f>
        <v>202206VOLAILLE</v>
      </c>
      <c r="H187" s="38" t="str">
        <f>Réceptions[[#This Row],[Num CDE]]&amp;Réceptions[[#This Row],[AnnéeMois]]</f>
        <v>142695931202206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2.75" customHeight="1" x14ac:dyDescent="0.25">
      <c r="A188" s="38">
        <v>202206</v>
      </c>
      <c r="B188" s="46">
        <v>142695931</v>
      </c>
      <c r="C188" s="15">
        <v>5540246185278</v>
      </c>
      <c r="D188" s="47">
        <v>44718</v>
      </c>
      <c r="E188" s="48">
        <v>1120</v>
      </c>
      <c r="F188" s="39" t="str">
        <f>VLOOKUP(Réception!C188,'Catégorie des articles'!A:D,4,0)</f>
        <v>VOLAILLE</v>
      </c>
      <c r="G188" s="39" t="str">
        <f>Réceptions[[#This Row],[AnnéeMois]]&amp;Réceptions[[#This Row],[Famille de Produit]]</f>
        <v>202206VOLAILLE</v>
      </c>
      <c r="H188" s="38" t="str">
        <f>Réceptions[[#This Row],[Num CDE]]&amp;Réceptions[[#This Row],[AnnéeMois]]</f>
        <v>142695931202206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2.75" customHeight="1" x14ac:dyDescent="0.25">
      <c r="A189" s="38">
        <v>202206</v>
      </c>
      <c r="B189" s="49">
        <v>142695940</v>
      </c>
      <c r="C189" s="50">
        <v>5540246173906</v>
      </c>
      <c r="D189" s="51">
        <v>44717</v>
      </c>
      <c r="E189" s="52">
        <v>2311</v>
      </c>
      <c r="F189" s="39" t="str">
        <f>VLOOKUP(Réception!C189,'Catégorie des articles'!A:D,4,0)</f>
        <v>VOLAILLE</v>
      </c>
      <c r="G189" s="39" t="str">
        <f>Réceptions[[#This Row],[AnnéeMois]]&amp;Réceptions[[#This Row],[Famille de Produit]]</f>
        <v>202206VOLAILLE</v>
      </c>
      <c r="H189" s="38" t="str">
        <f>Réceptions[[#This Row],[Num CDE]]&amp;Réceptions[[#This Row],[AnnéeMois]]</f>
        <v>142695940202206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2.75" customHeight="1" x14ac:dyDescent="0.25">
      <c r="A190" s="38">
        <v>202206</v>
      </c>
      <c r="B190" s="46">
        <v>142695940</v>
      </c>
      <c r="C190" s="15">
        <v>5540246181016</v>
      </c>
      <c r="D190" s="47">
        <v>44717</v>
      </c>
      <c r="E190" s="48">
        <v>13364</v>
      </c>
      <c r="F190" s="39" t="str">
        <f>VLOOKUP(Réception!C190,'Catégorie des articles'!A:D,4,0)</f>
        <v>VOLAILLE</v>
      </c>
      <c r="G190" s="39" t="str">
        <f>Réceptions[[#This Row],[AnnéeMois]]&amp;Réceptions[[#This Row],[Famille de Produit]]</f>
        <v>202206VOLAILLE</v>
      </c>
      <c r="H190" s="38" t="str">
        <f>Réceptions[[#This Row],[Num CDE]]&amp;Réceptions[[#This Row],[AnnéeMois]]</f>
        <v>142695940202206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2.75" customHeight="1" x14ac:dyDescent="0.25">
      <c r="A191" s="38">
        <v>202205</v>
      </c>
      <c r="B191" s="49">
        <v>142695948</v>
      </c>
      <c r="C191" s="50">
        <v>5540246176294</v>
      </c>
      <c r="D191" s="51">
        <v>44700</v>
      </c>
      <c r="E191" s="52">
        <v>2970</v>
      </c>
      <c r="F191" s="39" t="str">
        <f>VLOOKUP(Réception!C191,'Catégorie des articles'!A:D,4,0)</f>
        <v>CREMERIE</v>
      </c>
      <c r="G191" s="39" t="str">
        <f>Réceptions[[#This Row],[AnnéeMois]]&amp;Réceptions[[#This Row],[Famille de Produit]]</f>
        <v>202205CREMERIE</v>
      </c>
      <c r="H191" s="38" t="str">
        <f>Réceptions[[#This Row],[Num CDE]]&amp;Réceptions[[#This Row],[AnnéeMois]]</f>
        <v>142695948202205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2.75" customHeight="1" x14ac:dyDescent="0.25">
      <c r="A192" s="38">
        <v>202205</v>
      </c>
      <c r="B192" s="46">
        <v>142695948</v>
      </c>
      <c r="C192" s="15">
        <v>5540246176295</v>
      </c>
      <c r="D192" s="47">
        <v>44700</v>
      </c>
      <c r="E192" s="48">
        <v>4455</v>
      </c>
      <c r="F192" s="39" t="str">
        <f>VLOOKUP(Réception!C192,'Catégorie des articles'!A:D,4,0)</f>
        <v>CREMERIE</v>
      </c>
      <c r="G192" s="39" t="str">
        <f>Réceptions[[#This Row],[AnnéeMois]]&amp;Réceptions[[#This Row],[Famille de Produit]]</f>
        <v>202205CREMERIE</v>
      </c>
      <c r="H192" s="38" t="str">
        <f>Réceptions[[#This Row],[Num CDE]]&amp;Réceptions[[#This Row],[AnnéeMois]]</f>
        <v>142695948202205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2.75" customHeight="1" x14ac:dyDescent="0.25">
      <c r="A193" s="38">
        <v>202205</v>
      </c>
      <c r="B193" s="49">
        <v>142695949</v>
      </c>
      <c r="C193" s="50">
        <v>5540246174174</v>
      </c>
      <c r="D193" s="51">
        <v>44700</v>
      </c>
      <c r="E193" s="52">
        <v>696</v>
      </c>
      <c r="F193" s="39" t="str">
        <f>VLOOKUP(Réception!C193,'Catégorie des articles'!A:D,4,0)</f>
        <v>CREMERIE</v>
      </c>
      <c r="G193" s="39" t="str">
        <f>Réceptions[[#This Row],[AnnéeMois]]&amp;Réceptions[[#This Row],[Famille de Produit]]</f>
        <v>202205CREMERIE</v>
      </c>
      <c r="H193" s="38" t="str">
        <f>Réceptions[[#This Row],[Num CDE]]&amp;Réceptions[[#This Row],[AnnéeMois]]</f>
        <v>142695949202205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2.75" customHeight="1" x14ac:dyDescent="0.25">
      <c r="A194" s="38">
        <v>202205</v>
      </c>
      <c r="B194" s="46">
        <v>142695949</v>
      </c>
      <c r="C194" s="15">
        <v>5540246188175</v>
      </c>
      <c r="D194" s="47">
        <v>44700</v>
      </c>
      <c r="E194" s="48">
        <v>232</v>
      </c>
      <c r="F194" s="39" t="str">
        <f>VLOOKUP(Réception!C194,'Catégorie des articles'!A:D,4,0)</f>
        <v>CREMERIE</v>
      </c>
      <c r="G194" s="39" t="str">
        <f>Réceptions[[#This Row],[AnnéeMois]]&amp;Réceptions[[#This Row],[Famille de Produit]]</f>
        <v>202205CREMERIE</v>
      </c>
      <c r="H194" s="38" t="str">
        <f>Réceptions[[#This Row],[Num CDE]]&amp;Réceptions[[#This Row],[AnnéeMois]]</f>
        <v>142695949202205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2.75" customHeight="1" x14ac:dyDescent="0.25">
      <c r="A195" s="38">
        <v>202206</v>
      </c>
      <c r="B195" s="46">
        <v>142695952</v>
      </c>
      <c r="C195" s="15">
        <v>5540246193878</v>
      </c>
      <c r="D195" s="47">
        <v>44716</v>
      </c>
      <c r="E195" s="48">
        <v>11136</v>
      </c>
      <c r="F195" s="39" t="str">
        <f>VLOOKUP(Réception!C195,'Catégorie des articles'!A:D,4,0)</f>
        <v>VOLAILLE</v>
      </c>
      <c r="G195" s="39" t="str">
        <f>Réceptions[[#This Row],[AnnéeMois]]&amp;Réceptions[[#This Row],[Famille de Produit]]</f>
        <v>202206VOLAILLE</v>
      </c>
      <c r="H195" s="38" t="str">
        <f>Réceptions[[#This Row],[Num CDE]]&amp;Réceptions[[#This Row],[AnnéeMois]]</f>
        <v>142695952202206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2.75" customHeight="1" x14ac:dyDescent="0.25">
      <c r="A196" s="38">
        <v>202205</v>
      </c>
      <c r="B196" s="49">
        <v>142695956</v>
      </c>
      <c r="C196" s="50">
        <v>5540246175047</v>
      </c>
      <c r="D196" s="51">
        <v>44704</v>
      </c>
      <c r="E196" s="52">
        <v>279</v>
      </c>
      <c r="F196" s="39" t="str">
        <f>VLOOKUP(Réception!C196,'Catégorie des articles'!A:D,4,0)</f>
        <v>CREMERIE</v>
      </c>
      <c r="G196" s="39" t="str">
        <f>Réceptions[[#This Row],[AnnéeMois]]&amp;Réceptions[[#This Row],[Famille de Produit]]</f>
        <v>202205CREMERIE</v>
      </c>
      <c r="H196" s="38" t="str">
        <f>Réceptions[[#This Row],[Num CDE]]&amp;Réceptions[[#This Row],[AnnéeMois]]</f>
        <v>142695956202205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2.75" customHeight="1" x14ac:dyDescent="0.25">
      <c r="A197" s="38">
        <v>202205</v>
      </c>
      <c r="B197" s="46">
        <v>142695956</v>
      </c>
      <c r="C197" s="15">
        <v>5540246175049</v>
      </c>
      <c r="D197" s="47">
        <v>44704</v>
      </c>
      <c r="E197" s="48">
        <v>557</v>
      </c>
      <c r="F197" s="39" t="str">
        <f>VLOOKUP(Réception!C197,'Catégorie des articles'!A:D,4,0)</f>
        <v>CREMERIE</v>
      </c>
      <c r="G197" s="39" t="str">
        <f>Réceptions[[#This Row],[AnnéeMois]]&amp;Réceptions[[#This Row],[Famille de Produit]]</f>
        <v>202205CREMERIE</v>
      </c>
      <c r="H197" s="38" t="str">
        <f>Réceptions[[#This Row],[Num CDE]]&amp;Réceptions[[#This Row],[AnnéeMois]]</f>
        <v>142695956202205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2.75" customHeight="1" x14ac:dyDescent="0.25">
      <c r="A198" s="38">
        <v>202205</v>
      </c>
      <c r="B198" s="49">
        <v>142695956</v>
      </c>
      <c r="C198" s="50">
        <v>5540246175050</v>
      </c>
      <c r="D198" s="51">
        <v>44704</v>
      </c>
      <c r="E198" s="52">
        <v>418</v>
      </c>
      <c r="F198" s="39" t="str">
        <f>VLOOKUP(Réception!C198,'Catégorie des articles'!A:D,4,0)</f>
        <v>CREMERIE</v>
      </c>
      <c r="G198" s="39" t="str">
        <f>Réceptions[[#This Row],[AnnéeMois]]&amp;Réceptions[[#This Row],[Famille de Produit]]</f>
        <v>202205CREMERIE</v>
      </c>
      <c r="H198" s="38" t="str">
        <f>Réceptions[[#This Row],[Num CDE]]&amp;Réceptions[[#This Row],[AnnéeMois]]</f>
        <v>142695956202205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2.75" customHeight="1" x14ac:dyDescent="0.25">
      <c r="A199" s="38">
        <v>202205</v>
      </c>
      <c r="B199" s="46">
        <v>142695956</v>
      </c>
      <c r="C199" s="15">
        <v>5540246190743</v>
      </c>
      <c r="D199" s="47">
        <v>44704</v>
      </c>
      <c r="E199" s="48">
        <v>279</v>
      </c>
      <c r="F199" s="39" t="str">
        <f>VLOOKUP(Réception!C199,'Catégorie des articles'!A:D,4,0)</f>
        <v>CREMERIE</v>
      </c>
      <c r="G199" s="39" t="str">
        <f>Réceptions[[#This Row],[AnnéeMois]]&amp;Réceptions[[#This Row],[Famille de Produit]]</f>
        <v>202205CREMERIE</v>
      </c>
      <c r="H199" s="38" t="str">
        <f>Réceptions[[#This Row],[Num CDE]]&amp;Réceptions[[#This Row],[AnnéeMois]]</f>
        <v>142695956202205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2.75" customHeight="1" x14ac:dyDescent="0.25">
      <c r="A200" s="38">
        <v>202206</v>
      </c>
      <c r="B200" s="49">
        <v>142695962</v>
      </c>
      <c r="C200" s="50">
        <v>5540246186010</v>
      </c>
      <c r="D200" s="51">
        <v>44731</v>
      </c>
      <c r="E200" s="52">
        <v>84</v>
      </c>
      <c r="F200" s="39" t="str">
        <f>VLOOKUP(Réception!C200,'Catégorie des articles'!A:D,4,0)</f>
        <v>EMBALLAGES</v>
      </c>
      <c r="G200" s="39" t="str">
        <f>Réceptions[[#This Row],[AnnéeMois]]&amp;Réceptions[[#This Row],[Famille de Produit]]</f>
        <v>202206EMBALLAGES</v>
      </c>
      <c r="H200" s="38" t="str">
        <f>Réceptions[[#This Row],[Num CDE]]&amp;Réceptions[[#This Row],[AnnéeMois]]</f>
        <v>142695962202206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2.75" customHeight="1" x14ac:dyDescent="0.25">
      <c r="A201" s="38">
        <v>202206</v>
      </c>
      <c r="B201" s="46">
        <v>142695962</v>
      </c>
      <c r="C201" s="15">
        <v>5540246186011</v>
      </c>
      <c r="D201" s="47">
        <v>44731</v>
      </c>
      <c r="E201" s="48">
        <v>3</v>
      </c>
      <c r="F201" s="39" t="str">
        <f>VLOOKUP(Réception!C201,'Catégorie des articles'!A:D,4,0)</f>
        <v>EMBALLAGES</v>
      </c>
      <c r="G201" s="39" t="str">
        <f>Réceptions[[#This Row],[AnnéeMois]]&amp;Réceptions[[#This Row],[Famille de Produit]]</f>
        <v>202206EMBALLAGES</v>
      </c>
      <c r="H201" s="38" t="str">
        <f>Réceptions[[#This Row],[Num CDE]]&amp;Réceptions[[#This Row],[AnnéeMois]]</f>
        <v>142695962202206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2.75" customHeight="1" x14ac:dyDescent="0.25">
      <c r="A202" s="38">
        <v>202206</v>
      </c>
      <c r="B202" s="49">
        <v>142695962</v>
      </c>
      <c r="C202" s="50">
        <v>5540246186017</v>
      </c>
      <c r="D202" s="51">
        <v>44731</v>
      </c>
      <c r="E202" s="52">
        <v>63</v>
      </c>
      <c r="F202" s="39" t="str">
        <f>VLOOKUP(Réception!C202,'Catégorie des articles'!A:D,4,0)</f>
        <v>EMBALLAGES</v>
      </c>
      <c r="G202" s="39" t="str">
        <f>Réceptions[[#This Row],[AnnéeMois]]&amp;Réceptions[[#This Row],[Famille de Produit]]</f>
        <v>202206EMBALLAGES</v>
      </c>
      <c r="H202" s="38" t="str">
        <f>Réceptions[[#This Row],[Num CDE]]&amp;Réceptions[[#This Row],[AnnéeMois]]</f>
        <v>142695962202206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2.75" customHeight="1" x14ac:dyDescent="0.25">
      <c r="A203" s="38">
        <v>202205</v>
      </c>
      <c r="B203" s="49">
        <v>142695970</v>
      </c>
      <c r="C203" s="50">
        <v>5540246186325</v>
      </c>
      <c r="D203" s="51">
        <v>44702</v>
      </c>
      <c r="E203" s="52">
        <v>140</v>
      </c>
      <c r="F203" s="39" t="str">
        <f>VLOOKUP(Réception!C203,'Catégorie des articles'!A:D,4,0)</f>
        <v>CREMERIE</v>
      </c>
      <c r="G203" s="39" t="str">
        <f>Réceptions[[#This Row],[AnnéeMois]]&amp;Réceptions[[#This Row],[Famille de Produit]]</f>
        <v>202205CREMERIE</v>
      </c>
      <c r="H203" s="38" t="str">
        <f>Réceptions[[#This Row],[Num CDE]]&amp;Réceptions[[#This Row],[AnnéeMois]]</f>
        <v>142695970202205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2.75" customHeight="1" x14ac:dyDescent="0.25">
      <c r="A204" s="38">
        <v>202205</v>
      </c>
      <c r="B204" s="46">
        <v>142695978</v>
      </c>
      <c r="C204" s="15">
        <v>5540246182684</v>
      </c>
      <c r="D204" s="47">
        <v>44710</v>
      </c>
      <c r="E204" s="48">
        <v>174</v>
      </c>
      <c r="F204" s="39" t="str">
        <f>VLOOKUP(Réception!C204,'Catégorie des articles'!A:D,4,0)</f>
        <v>BOULANGERIE</v>
      </c>
      <c r="G204" s="39" t="str">
        <f>Réceptions[[#This Row],[AnnéeMois]]&amp;Réceptions[[#This Row],[Famille de Produit]]</f>
        <v>202205BOULANGERIE</v>
      </c>
      <c r="H204" s="38" t="str">
        <f>Réceptions[[#This Row],[Num CDE]]&amp;Réceptions[[#This Row],[AnnéeMois]]</f>
        <v>142695978202205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2.75" customHeight="1" x14ac:dyDescent="0.25">
      <c r="A205" s="38">
        <v>202205</v>
      </c>
      <c r="B205" s="49">
        <v>142695978</v>
      </c>
      <c r="C205" s="50">
        <v>5540246183844</v>
      </c>
      <c r="D205" s="51">
        <v>44710</v>
      </c>
      <c r="E205" s="52">
        <v>140</v>
      </c>
      <c r="F205" s="39" t="str">
        <f>VLOOKUP(Réception!C205,'Catégorie des articles'!A:D,4,0)</f>
        <v>BOULANGERIE</v>
      </c>
      <c r="G205" s="39" t="str">
        <f>Réceptions[[#This Row],[AnnéeMois]]&amp;Réceptions[[#This Row],[Famille de Produit]]</f>
        <v>202205BOULANGERIE</v>
      </c>
      <c r="H205" s="38" t="str">
        <f>Réceptions[[#This Row],[Num CDE]]&amp;Réceptions[[#This Row],[AnnéeMois]]</f>
        <v>142695978202205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2.75" customHeight="1" x14ac:dyDescent="0.25">
      <c r="A206" s="38">
        <v>202205</v>
      </c>
      <c r="B206" s="46">
        <v>142695981</v>
      </c>
      <c r="C206" s="15">
        <v>5540246184036</v>
      </c>
      <c r="D206" s="47">
        <v>44711</v>
      </c>
      <c r="E206" s="48">
        <v>130</v>
      </c>
      <c r="F206" s="39" t="str">
        <f>VLOOKUP(Réception!C206,'Catégorie des articles'!A:D,4,0)</f>
        <v>BOULANGERIE</v>
      </c>
      <c r="G206" s="39" t="str">
        <f>Réceptions[[#This Row],[AnnéeMois]]&amp;Réceptions[[#This Row],[Famille de Produit]]</f>
        <v>202205BOULANGERIE</v>
      </c>
      <c r="H206" s="38" t="str">
        <f>Réceptions[[#This Row],[Num CDE]]&amp;Réceptions[[#This Row],[AnnéeMois]]</f>
        <v>142695981202205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2.75" customHeight="1" x14ac:dyDescent="0.25">
      <c r="A207" s="38">
        <v>202205</v>
      </c>
      <c r="B207" s="49">
        <v>142695981</v>
      </c>
      <c r="C207" s="50">
        <v>5540246191596</v>
      </c>
      <c r="D207" s="51">
        <v>44711</v>
      </c>
      <c r="E207" s="52">
        <v>223</v>
      </c>
      <c r="F207" s="39" t="str">
        <f>VLOOKUP(Réception!C207,'Catégorie des articles'!A:D,4,0)</f>
        <v>BOULANGERIE</v>
      </c>
      <c r="G207" s="39" t="str">
        <f>Réceptions[[#This Row],[AnnéeMois]]&amp;Réceptions[[#This Row],[Famille de Produit]]</f>
        <v>202205BOULANGERIE</v>
      </c>
      <c r="H207" s="38" t="str">
        <f>Réceptions[[#This Row],[Num CDE]]&amp;Réceptions[[#This Row],[AnnéeMois]]</f>
        <v>142695981202205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2.75" customHeight="1" x14ac:dyDescent="0.25">
      <c r="A208" s="38">
        <v>202205</v>
      </c>
      <c r="B208" s="46">
        <v>142695981</v>
      </c>
      <c r="C208" s="15">
        <v>5540246193505</v>
      </c>
      <c r="D208" s="47">
        <v>44711</v>
      </c>
      <c r="E208" s="48">
        <v>29696</v>
      </c>
      <c r="F208" s="39" t="str">
        <f>VLOOKUP(Réception!C208,'Catégorie des articles'!A:D,4,0)</f>
        <v>BOULANGERIE</v>
      </c>
      <c r="G208" s="39" t="str">
        <f>Réceptions[[#This Row],[AnnéeMois]]&amp;Réceptions[[#This Row],[Famille de Produit]]</f>
        <v>202205BOULANGERIE</v>
      </c>
      <c r="H208" s="38" t="str">
        <f>Réceptions[[#This Row],[Num CDE]]&amp;Réceptions[[#This Row],[AnnéeMois]]</f>
        <v>142695981202205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2.75" customHeight="1" x14ac:dyDescent="0.25">
      <c r="A209" s="38">
        <v>202208</v>
      </c>
      <c r="B209" s="46">
        <v>142706009</v>
      </c>
      <c r="C209" s="15">
        <v>5540246187998</v>
      </c>
      <c r="D209" s="47">
        <v>44786</v>
      </c>
      <c r="E209" s="48">
        <v>1392</v>
      </c>
      <c r="F209" s="39" t="str">
        <f>VLOOKUP(Réception!C209,'Catégorie des articles'!A:D,4,0)</f>
        <v>EMBALLAGES</v>
      </c>
      <c r="G209" s="39" t="str">
        <f>Réceptions[[#This Row],[AnnéeMois]]&amp;Réceptions[[#This Row],[Famille de Produit]]</f>
        <v>202208EMBALLAGES</v>
      </c>
      <c r="H209" s="38" t="str">
        <f>Réceptions[[#This Row],[Num CDE]]&amp;Réceptions[[#This Row],[AnnéeMois]]</f>
        <v>142706009202208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2.75" customHeight="1" x14ac:dyDescent="0.25">
      <c r="A210" s="38">
        <v>202206</v>
      </c>
      <c r="B210" s="49">
        <v>142706012</v>
      </c>
      <c r="C210" s="50">
        <v>5540246187995</v>
      </c>
      <c r="D210" s="51">
        <v>44730</v>
      </c>
      <c r="E210" s="52">
        <v>928</v>
      </c>
      <c r="F210" s="39" t="str">
        <f>VLOOKUP(Réception!C210,'Catégorie des articles'!A:D,4,0)</f>
        <v>EMBALLAGES</v>
      </c>
      <c r="G210" s="39" t="str">
        <f>Réceptions[[#This Row],[AnnéeMois]]&amp;Réceptions[[#This Row],[Famille de Produit]]</f>
        <v>202206EMBALLAGES</v>
      </c>
      <c r="H210" s="38" t="str">
        <f>Réceptions[[#This Row],[Num CDE]]&amp;Réceptions[[#This Row],[AnnéeMois]]</f>
        <v>142706012202206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2.75" customHeight="1" x14ac:dyDescent="0.25">
      <c r="A211" s="38">
        <v>202205</v>
      </c>
      <c r="B211" s="49">
        <v>142706018</v>
      </c>
      <c r="C211" s="50">
        <v>5540246176294</v>
      </c>
      <c r="D211" s="51">
        <v>44702</v>
      </c>
      <c r="E211" s="52">
        <v>2228</v>
      </c>
      <c r="F211" s="39" t="str">
        <f>VLOOKUP(Réception!C211,'Catégorie des articles'!A:D,4,0)</f>
        <v>CREMERIE</v>
      </c>
      <c r="G211" s="39" t="str">
        <f>Réceptions[[#This Row],[AnnéeMois]]&amp;Réceptions[[#This Row],[Famille de Produit]]</f>
        <v>202205CREMERIE</v>
      </c>
      <c r="H211" s="38" t="str">
        <f>Réceptions[[#This Row],[Num CDE]]&amp;Réceptions[[#This Row],[AnnéeMois]]</f>
        <v>142706018202205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2.75" customHeight="1" x14ac:dyDescent="0.25">
      <c r="A212" s="38">
        <v>202205</v>
      </c>
      <c r="B212" s="46">
        <v>142706018</v>
      </c>
      <c r="C212" s="15">
        <v>5540246176295</v>
      </c>
      <c r="D212" s="47">
        <v>44702</v>
      </c>
      <c r="E212" s="48">
        <v>7424</v>
      </c>
      <c r="F212" s="39" t="str">
        <f>VLOOKUP(Réception!C212,'Catégorie des articles'!A:D,4,0)</f>
        <v>CREMERIE</v>
      </c>
      <c r="G212" s="39" t="str">
        <f>Réceptions[[#This Row],[AnnéeMois]]&amp;Réceptions[[#This Row],[Famille de Produit]]</f>
        <v>202205CREMERIE</v>
      </c>
      <c r="H212" s="38" t="str">
        <f>Réceptions[[#This Row],[Num CDE]]&amp;Réceptions[[#This Row],[AnnéeMois]]</f>
        <v>142706018202205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2.75" customHeight="1" x14ac:dyDescent="0.25">
      <c r="A213" s="38">
        <v>202205</v>
      </c>
      <c r="B213" s="49">
        <v>142706018</v>
      </c>
      <c r="C213" s="50">
        <v>5540246187987</v>
      </c>
      <c r="D213" s="51">
        <v>44702</v>
      </c>
      <c r="E213" s="52">
        <v>2228</v>
      </c>
      <c r="F213" s="39" t="str">
        <f>VLOOKUP(Réception!C213,'Catégorie des articles'!A:D,4,0)</f>
        <v>CREMERIE</v>
      </c>
      <c r="G213" s="39" t="str">
        <f>Réceptions[[#This Row],[AnnéeMois]]&amp;Réceptions[[#This Row],[Famille de Produit]]</f>
        <v>202205CREMERIE</v>
      </c>
      <c r="H213" s="38" t="str">
        <f>Réceptions[[#This Row],[Num CDE]]&amp;Réceptions[[#This Row],[AnnéeMois]]</f>
        <v>142706018202205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2.75" customHeight="1" x14ac:dyDescent="0.25">
      <c r="A214" s="38">
        <v>202205</v>
      </c>
      <c r="B214" s="46">
        <v>142706018</v>
      </c>
      <c r="C214" s="15">
        <v>5540246188200</v>
      </c>
      <c r="D214" s="47">
        <v>44702</v>
      </c>
      <c r="E214" s="48">
        <v>1485</v>
      </c>
      <c r="F214" s="39" t="str">
        <f>VLOOKUP(Réception!C214,'Catégorie des articles'!A:D,4,0)</f>
        <v>CREMERIE</v>
      </c>
      <c r="G214" s="39" t="str">
        <f>Réceptions[[#This Row],[AnnéeMois]]&amp;Réceptions[[#This Row],[Famille de Produit]]</f>
        <v>202205CREMERIE</v>
      </c>
      <c r="H214" s="38" t="str">
        <f>Réceptions[[#This Row],[Num CDE]]&amp;Réceptions[[#This Row],[AnnéeMois]]</f>
        <v>142706018202205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2.75" customHeight="1" x14ac:dyDescent="0.25">
      <c r="A215" s="38">
        <v>202205</v>
      </c>
      <c r="B215" s="49">
        <v>142706019</v>
      </c>
      <c r="C215" s="50">
        <v>5540246172669</v>
      </c>
      <c r="D215" s="51">
        <v>44702</v>
      </c>
      <c r="E215" s="52">
        <v>209</v>
      </c>
      <c r="F215" s="39" t="str">
        <f>VLOOKUP(Réception!C215,'Catégorie des articles'!A:D,4,0)</f>
        <v>CREMERIE</v>
      </c>
      <c r="G215" s="39" t="str">
        <f>Réceptions[[#This Row],[AnnéeMois]]&amp;Réceptions[[#This Row],[Famille de Produit]]</f>
        <v>202205CREMERIE</v>
      </c>
      <c r="H215" s="38" t="str">
        <f>Réceptions[[#This Row],[Num CDE]]&amp;Réceptions[[#This Row],[AnnéeMois]]</f>
        <v>142706019202205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2.75" customHeight="1" x14ac:dyDescent="0.25">
      <c r="A216" s="38">
        <v>202205</v>
      </c>
      <c r="B216" s="46">
        <v>142706019</v>
      </c>
      <c r="C216" s="15">
        <v>5540246174174</v>
      </c>
      <c r="D216" s="47">
        <v>44702</v>
      </c>
      <c r="E216" s="48">
        <v>464</v>
      </c>
      <c r="F216" s="39" t="str">
        <f>VLOOKUP(Réception!C216,'Catégorie des articles'!A:D,4,0)</f>
        <v>CREMERIE</v>
      </c>
      <c r="G216" s="39" t="str">
        <f>Réceptions[[#This Row],[AnnéeMois]]&amp;Réceptions[[#This Row],[Famille de Produit]]</f>
        <v>202205CREMERIE</v>
      </c>
      <c r="H216" s="38" t="str">
        <f>Réceptions[[#This Row],[Num CDE]]&amp;Réceptions[[#This Row],[AnnéeMois]]</f>
        <v>142706019202205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2.75" customHeight="1" x14ac:dyDescent="0.25">
      <c r="A217" s="38">
        <v>202205</v>
      </c>
      <c r="B217" s="49">
        <v>142706024</v>
      </c>
      <c r="C217" s="50">
        <v>5540246175049</v>
      </c>
      <c r="D217" s="51">
        <v>44709</v>
      </c>
      <c r="E217" s="52">
        <v>557</v>
      </c>
      <c r="F217" s="39" t="str">
        <f>VLOOKUP(Réception!C217,'Catégorie des articles'!A:D,4,0)</f>
        <v>CREMERIE</v>
      </c>
      <c r="G217" s="39" t="str">
        <f>Réceptions[[#This Row],[AnnéeMois]]&amp;Réceptions[[#This Row],[Famille de Produit]]</f>
        <v>202205CREMERIE</v>
      </c>
      <c r="H217" s="38" t="str">
        <f>Réceptions[[#This Row],[Num CDE]]&amp;Réceptions[[#This Row],[AnnéeMois]]</f>
        <v>142706024202205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2.75" customHeight="1" x14ac:dyDescent="0.25">
      <c r="A218" s="38">
        <v>202205</v>
      </c>
      <c r="B218" s="46">
        <v>142706024</v>
      </c>
      <c r="C218" s="15">
        <v>5540246175050</v>
      </c>
      <c r="D218" s="47">
        <v>44709</v>
      </c>
      <c r="E218" s="48">
        <v>557</v>
      </c>
      <c r="F218" s="39" t="str">
        <f>VLOOKUP(Réception!C218,'Catégorie des articles'!A:D,4,0)</f>
        <v>CREMERIE</v>
      </c>
      <c r="G218" s="39" t="str">
        <f>Réceptions[[#This Row],[AnnéeMois]]&amp;Réceptions[[#This Row],[Famille de Produit]]</f>
        <v>202205CREMERIE</v>
      </c>
      <c r="H218" s="38" t="str">
        <f>Réceptions[[#This Row],[Num CDE]]&amp;Réceptions[[#This Row],[AnnéeMois]]</f>
        <v>142706024202205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2.75" customHeight="1" x14ac:dyDescent="0.25">
      <c r="A219" s="38">
        <v>202205</v>
      </c>
      <c r="B219" s="49">
        <v>142706024</v>
      </c>
      <c r="C219" s="50">
        <v>5540246190743</v>
      </c>
      <c r="D219" s="51">
        <v>44709</v>
      </c>
      <c r="E219" s="52">
        <v>557</v>
      </c>
      <c r="F219" s="39" t="str">
        <f>VLOOKUP(Réception!C219,'Catégorie des articles'!A:D,4,0)</f>
        <v>CREMERIE</v>
      </c>
      <c r="G219" s="39" t="str">
        <f>Réceptions[[#This Row],[AnnéeMois]]&amp;Réceptions[[#This Row],[Famille de Produit]]</f>
        <v>202205CREMERIE</v>
      </c>
      <c r="H219" s="38" t="str">
        <f>Réceptions[[#This Row],[Num CDE]]&amp;Réceptions[[#This Row],[AnnéeMois]]</f>
        <v>142706024202205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2.75" customHeight="1" x14ac:dyDescent="0.25">
      <c r="A220" s="38">
        <v>202205</v>
      </c>
      <c r="B220" s="46">
        <v>142706040</v>
      </c>
      <c r="C220" s="15">
        <v>5540246192518</v>
      </c>
      <c r="D220" s="47">
        <v>44704</v>
      </c>
      <c r="E220" s="48">
        <v>20463</v>
      </c>
      <c r="F220" s="39" t="str">
        <f>VLOOKUP(Réception!C220,'Catégorie des articles'!A:D,4,0)</f>
        <v>MIX LEGUMES</v>
      </c>
      <c r="G220" s="39" t="str">
        <f>Réceptions[[#This Row],[AnnéeMois]]&amp;Réceptions[[#This Row],[Famille de Produit]]</f>
        <v>202205MIX LEGUMES</v>
      </c>
      <c r="H220" s="38" t="str">
        <f>Réceptions[[#This Row],[Num CDE]]&amp;Réceptions[[#This Row],[AnnéeMois]]</f>
        <v>142706040202205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2.75" customHeight="1" x14ac:dyDescent="0.25">
      <c r="A221" s="38">
        <v>202205</v>
      </c>
      <c r="B221" s="46">
        <v>142706041</v>
      </c>
      <c r="C221" s="15">
        <v>5540246176699</v>
      </c>
      <c r="D221" s="47">
        <v>44702</v>
      </c>
      <c r="E221" s="48">
        <v>4176</v>
      </c>
      <c r="F221" s="39" t="str">
        <f>VLOOKUP(Réception!C221,'Catégorie des articles'!A:D,4,0)</f>
        <v>CREMERIE</v>
      </c>
      <c r="G221" s="39" t="str">
        <f>Réceptions[[#This Row],[AnnéeMois]]&amp;Réceptions[[#This Row],[Famille de Produit]]</f>
        <v>202205CREMERIE</v>
      </c>
      <c r="H221" s="38" t="str">
        <f>Réceptions[[#This Row],[Num CDE]]&amp;Réceptions[[#This Row],[AnnéeMois]]</f>
        <v>142706041202205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2.75" customHeight="1" x14ac:dyDescent="0.25">
      <c r="A222" s="38">
        <v>202205</v>
      </c>
      <c r="B222" s="49">
        <v>142706048</v>
      </c>
      <c r="C222" s="50">
        <v>5540246190097</v>
      </c>
      <c r="D222" s="51">
        <v>44710</v>
      </c>
      <c r="E222" s="52">
        <v>2909</v>
      </c>
      <c r="F222" s="39" t="str">
        <f>VLOOKUP(Réception!C222,'Catégorie des articles'!A:D,4,0)</f>
        <v>VOLAILLE</v>
      </c>
      <c r="G222" s="39" t="str">
        <f>Réceptions[[#This Row],[AnnéeMois]]&amp;Réceptions[[#This Row],[Famille de Produit]]</f>
        <v>202205VOLAILLE</v>
      </c>
      <c r="H222" s="38" t="str">
        <f>Réceptions[[#This Row],[Num CDE]]&amp;Réceptions[[#This Row],[AnnéeMois]]</f>
        <v>142706048202205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2.75" customHeight="1" x14ac:dyDescent="0.25">
      <c r="A223" s="38">
        <v>202205</v>
      </c>
      <c r="B223" s="49">
        <v>142706053</v>
      </c>
      <c r="C223" s="50">
        <v>5540246176295</v>
      </c>
      <c r="D223" s="51">
        <v>44703</v>
      </c>
      <c r="E223" s="52">
        <v>4455</v>
      </c>
      <c r="F223" s="39" t="str">
        <f>VLOOKUP(Réception!C223,'Catégorie des articles'!A:D,4,0)</f>
        <v>CREMERIE</v>
      </c>
      <c r="G223" s="39" t="str">
        <f>Réceptions[[#This Row],[AnnéeMois]]&amp;Réceptions[[#This Row],[Famille de Produit]]</f>
        <v>202205CREMERIE</v>
      </c>
      <c r="H223" s="38" t="str">
        <f>Réceptions[[#This Row],[Num CDE]]&amp;Réceptions[[#This Row],[AnnéeMois]]</f>
        <v>142706053202205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2.75" customHeight="1" x14ac:dyDescent="0.25">
      <c r="A224" s="38">
        <v>202205</v>
      </c>
      <c r="B224" s="49">
        <v>142706056</v>
      </c>
      <c r="C224" s="50">
        <v>5540246183589</v>
      </c>
      <c r="D224" s="51">
        <v>44711</v>
      </c>
      <c r="E224" s="52">
        <v>1300</v>
      </c>
      <c r="F224" s="39" t="str">
        <f>VLOOKUP(Réception!C224,'Catégorie des articles'!A:D,4,0)</f>
        <v>MIX LEGUMES</v>
      </c>
      <c r="G224" s="39" t="str">
        <f>Réceptions[[#This Row],[AnnéeMois]]&amp;Réceptions[[#This Row],[Famille de Produit]]</f>
        <v>202205MIX LEGUMES</v>
      </c>
      <c r="H224" s="38" t="str">
        <f>Réceptions[[#This Row],[Num CDE]]&amp;Réceptions[[#This Row],[AnnéeMois]]</f>
        <v>142706056202205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2.75" customHeight="1" x14ac:dyDescent="0.25">
      <c r="A225" s="38">
        <v>202205</v>
      </c>
      <c r="B225" s="46">
        <v>142706056</v>
      </c>
      <c r="C225" s="15">
        <v>5540246186351</v>
      </c>
      <c r="D225" s="47">
        <v>44711</v>
      </c>
      <c r="E225" s="48">
        <v>564</v>
      </c>
      <c r="F225" s="39" t="str">
        <f>VLOOKUP(Réception!C225,'Catégorie des articles'!A:D,4,0)</f>
        <v>MIX LEGUMES</v>
      </c>
      <c r="G225" s="39" t="str">
        <f>Réceptions[[#This Row],[AnnéeMois]]&amp;Réceptions[[#This Row],[Famille de Produit]]</f>
        <v>202205MIX LEGUMES</v>
      </c>
      <c r="H225" s="38" t="str">
        <f>Réceptions[[#This Row],[Num CDE]]&amp;Réceptions[[#This Row],[AnnéeMois]]</f>
        <v>142706056202205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2.75" customHeight="1" x14ac:dyDescent="0.25">
      <c r="A226" s="38">
        <v>202205</v>
      </c>
      <c r="B226" s="49">
        <v>142706056</v>
      </c>
      <c r="C226" s="50">
        <v>5540246186352</v>
      </c>
      <c r="D226" s="51">
        <v>44711</v>
      </c>
      <c r="E226" s="52">
        <v>2819</v>
      </c>
      <c r="F226" s="39" t="str">
        <f>VLOOKUP(Réception!C226,'Catégorie des articles'!A:D,4,0)</f>
        <v>MIX LEGUMES</v>
      </c>
      <c r="G226" s="39" t="str">
        <f>Réceptions[[#This Row],[AnnéeMois]]&amp;Réceptions[[#This Row],[Famille de Produit]]</f>
        <v>202205MIX LEGUMES</v>
      </c>
      <c r="H226" s="38" t="str">
        <f>Réceptions[[#This Row],[Num CDE]]&amp;Réceptions[[#This Row],[AnnéeMois]]</f>
        <v>142706056202205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2.75" customHeight="1" x14ac:dyDescent="0.25">
      <c r="A227" s="38">
        <v>202205</v>
      </c>
      <c r="B227" s="49">
        <v>142706058</v>
      </c>
      <c r="C227" s="50">
        <v>5540246171759</v>
      </c>
      <c r="D227" s="51">
        <v>44708</v>
      </c>
      <c r="E227" s="52">
        <v>5012</v>
      </c>
      <c r="F227" s="39" t="str">
        <f>VLOOKUP(Réception!C227,'Catégorie des articles'!A:D,4,0)</f>
        <v>MIX LEGUMES</v>
      </c>
      <c r="G227" s="39" t="str">
        <f>Réceptions[[#This Row],[AnnéeMois]]&amp;Réceptions[[#This Row],[Famille de Produit]]</f>
        <v>202205MIX LEGUMES</v>
      </c>
      <c r="H227" s="38" t="str">
        <f>Réceptions[[#This Row],[Num CDE]]&amp;Réceptions[[#This Row],[AnnéeMois]]</f>
        <v>142706058202205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2.75" customHeight="1" x14ac:dyDescent="0.25">
      <c r="A228" s="38">
        <v>202205</v>
      </c>
      <c r="B228" s="46">
        <v>142706058</v>
      </c>
      <c r="C228" s="15">
        <v>5540246177132</v>
      </c>
      <c r="D228" s="47">
        <v>44708</v>
      </c>
      <c r="E228" s="48">
        <v>7424</v>
      </c>
      <c r="F228" s="39" t="str">
        <f>VLOOKUP(Réception!C228,'Catégorie des articles'!A:D,4,0)</f>
        <v>MIX LEGUMES</v>
      </c>
      <c r="G228" s="39" t="str">
        <f>Réceptions[[#This Row],[AnnéeMois]]&amp;Réceptions[[#This Row],[Famille de Produit]]</f>
        <v>202205MIX LEGUMES</v>
      </c>
      <c r="H228" s="38" t="str">
        <f>Réceptions[[#This Row],[Num CDE]]&amp;Réceptions[[#This Row],[AnnéeMois]]</f>
        <v>142706058202205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2.75" customHeight="1" x14ac:dyDescent="0.25">
      <c r="A229" s="38">
        <v>202205</v>
      </c>
      <c r="B229" s="49">
        <v>142706058</v>
      </c>
      <c r="C229" s="50">
        <v>5540246177133</v>
      </c>
      <c r="D229" s="51">
        <v>44708</v>
      </c>
      <c r="E229" s="52">
        <v>8445</v>
      </c>
      <c r="F229" s="39" t="str">
        <f>VLOOKUP(Réception!C229,'Catégorie des articles'!A:D,4,0)</f>
        <v>MIX LEGUMES</v>
      </c>
      <c r="G229" s="39" t="str">
        <f>Réceptions[[#This Row],[AnnéeMois]]&amp;Réceptions[[#This Row],[Famille de Produit]]</f>
        <v>202205MIX LEGUMES</v>
      </c>
      <c r="H229" s="38" t="str">
        <f>Réceptions[[#This Row],[Num CDE]]&amp;Réceptions[[#This Row],[AnnéeMois]]</f>
        <v>142706058202205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2.75" customHeight="1" x14ac:dyDescent="0.25">
      <c r="A230" s="38">
        <v>202205</v>
      </c>
      <c r="B230" s="46">
        <v>142706060</v>
      </c>
      <c r="C230" s="15">
        <v>5540246188583</v>
      </c>
      <c r="D230" s="47">
        <v>44707</v>
      </c>
      <c r="E230" s="48">
        <v>2784</v>
      </c>
      <c r="F230" s="39" t="str">
        <f>VLOOKUP(Réception!C230,'Catégorie des articles'!A:D,4,0)</f>
        <v>BOULANGERIE</v>
      </c>
      <c r="G230" s="39" t="str">
        <f>Réceptions[[#This Row],[AnnéeMois]]&amp;Réceptions[[#This Row],[Famille de Produit]]</f>
        <v>202205BOULANGERIE</v>
      </c>
      <c r="H230" s="38" t="str">
        <f>Réceptions[[#This Row],[Num CDE]]&amp;Réceptions[[#This Row],[AnnéeMois]]</f>
        <v>142706060202205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2.75" customHeight="1" x14ac:dyDescent="0.25">
      <c r="A231" s="38">
        <v>202205</v>
      </c>
      <c r="B231" s="46">
        <v>142706067</v>
      </c>
      <c r="C231" s="15">
        <v>5540246171933</v>
      </c>
      <c r="D231" s="47">
        <v>44704</v>
      </c>
      <c r="E231" s="48">
        <v>557</v>
      </c>
      <c r="F231" s="39" t="str">
        <f>VLOOKUP(Réception!C231,'Catégorie des articles'!A:D,4,0)</f>
        <v>CREMERIE</v>
      </c>
      <c r="G231" s="39" t="str">
        <f>Réceptions[[#This Row],[AnnéeMois]]&amp;Réceptions[[#This Row],[Famille de Produit]]</f>
        <v>202205CREMERIE</v>
      </c>
      <c r="H231" s="38" t="str">
        <f>Réceptions[[#This Row],[Num CDE]]&amp;Réceptions[[#This Row],[AnnéeMois]]</f>
        <v>142706067202205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2.75" customHeight="1" x14ac:dyDescent="0.25">
      <c r="A232" s="38">
        <v>202205</v>
      </c>
      <c r="B232" s="49">
        <v>142706067</v>
      </c>
      <c r="C232" s="50">
        <v>5540246176294</v>
      </c>
      <c r="D232" s="51">
        <v>44704</v>
      </c>
      <c r="E232" s="52">
        <v>3712</v>
      </c>
      <c r="F232" s="39" t="str">
        <f>VLOOKUP(Réception!C232,'Catégorie des articles'!A:D,4,0)</f>
        <v>CREMERIE</v>
      </c>
      <c r="G232" s="39" t="str">
        <f>Réceptions[[#This Row],[AnnéeMois]]&amp;Réceptions[[#This Row],[Famille de Produit]]</f>
        <v>202205CREMERIE</v>
      </c>
      <c r="H232" s="38" t="str">
        <f>Réceptions[[#This Row],[Num CDE]]&amp;Réceptions[[#This Row],[AnnéeMois]]</f>
        <v>142706067202205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2.75" customHeight="1" x14ac:dyDescent="0.25">
      <c r="A233" s="38">
        <v>202205</v>
      </c>
      <c r="B233" s="46">
        <v>142706067</v>
      </c>
      <c r="C233" s="15">
        <v>5540246176295</v>
      </c>
      <c r="D233" s="47">
        <v>44704</v>
      </c>
      <c r="E233" s="48">
        <v>7424</v>
      </c>
      <c r="F233" s="39" t="str">
        <f>VLOOKUP(Réception!C233,'Catégorie des articles'!A:D,4,0)</f>
        <v>CREMERIE</v>
      </c>
      <c r="G233" s="39" t="str">
        <f>Réceptions[[#This Row],[AnnéeMois]]&amp;Réceptions[[#This Row],[Famille de Produit]]</f>
        <v>202205CREMERIE</v>
      </c>
      <c r="H233" s="38" t="str">
        <f>Réceptions[[#This Row],[Num CDE]]&amp;Réceptions[[#This Row],[AnnéeMois]]</f>
        <v>142706067202205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2.75" customHeight="1" x14ac:dyDescent="0.25">
      <c r="A234" s="38">
        <v>202205</v>
      </c>
      <c r="B234" s="49">
        <v>142706067</v>
      </c>
      <c r="C234" s="50">
        <v>5540246187987</v>
      </c>
      <c r="D234" s="51">
        <v>44704</v>
      </c>
      <c r="E234" s="52">
        <v>4455</v>
      </c>
      <c r="F234" s="39" t="str">
        <f>VLOOKUP(Réception!C234,'Catégorie des articles'!A:D,4,0)</f>
        <v>CREMERIE</v>
      </c>
      <c r="G234" s="39" t="str">
        <f>Réceptions[[#This Row],[AnnéeMois]]&amp;Réceptions[[#This Row],[Famille de Produit]]</f>
        <v>202205CREMERIE</v>
      </c>
      <c r="H234" s="38" t="str">
        <f>Réceptions[[#This Row],[Num CDE]]&amp;Réceptions[[#This Row],[AnnéeMois]]</f>
        <v>142706067202205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2.75" customHeight="1" x14ac:dyDescent="0.25">
      <c r="A235" s="38">
        <v>202205</v>
      </c>
      <c r="B235" s="46">
        <v>142706067</v>
      </c>
      <c r="C235" s="15">
        <v>5540246188200</v>
      </c>
      <c r="D235" s="47">
        <v>44704</v>
      </c>
      <c r="E235" s="48">
        <v>743</v>
      </c>
      <c r="F235" s="39" t="str">
        <f>VLOOKUP(Réception!C235,'Catégorie des articles'!A:D,4,0)</f>
        <v>CREMERIE</v>
      </c>
      <c r="G235" s="39" t="str">
        <f>Réceptions[[#This Row],[AnnéeMois]]&amp;Réceptions[[#This Row],[Famille de Produit]]</f>
        <v>202205CREMERIE</v>
      </c>
      <c r="H235" s="38" t="str">
        <f>Réceptions[[#This Row],[Num CDE]]&amp;Réceptions[[#This Row],[AnnéeMois]]</f>
        <v>142706067202205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2.75" customHeight="1" x14ac:dyDescent="0.25">
      <c r="A236" s="38">
        <v>202205</v>
      </c>
      <c r="B236" s="46">
        <v>142706068</v>
      </c>
      <c r="C236" s="15">
        <v>5540246172669</v>
      </c>
      <c r="D236" s="47">
        <v>44704</v>
      </c>
      <c r="E236" s="48">
        <v>279</v>
      </c>
      <c r="F236" s="39" t="str">
        <f>VLOOKUP(Réception!C236,'Catégorie des articles'!A:D,4,0)</f>
        <v>CREMERIE</v>
      </c>
      <c r="G236" s="39" t="str">
        <f>Réceptions[[#This Row],[AnnéeMois]]&amp;Réceptions[[#This Row],[Famille de Produit]]</f>
        <v>202205CREMERIE</v>
      </c>
      <c r="H236" s="38" t="str">
        <f>Réceptions[[#This Row],[Num CDE]]&amp;Réceptions[[#This Row],[AnnéeMois]]</f>
        <v>142706068202205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2.75" customHeight="1" x14ac:dyDescent="0.25">
      <c r="A237" s="38">
        <v>202205</v>
      </c>
      <c r="B237" s="49">
        <v>142706068</v>
      </c>
      <c r="C237" s="50">
        <v>5540246172978</v>
      </c>
      <c r="D237" s="51">
        <v>44704</v>
      </c>
      <c r="E237" s="52">
        <v>1253</v>
      </c>
      <c r="F237" s="39" t="str">
        <f>VLOOKUP(Réception!C237,'Catégorie des articles'!A:D,4,0)</f>
        <v>CREMERIE</v>
      </c>
      <c r="G237" s="39" t="str">
        <f>Réceptions[[#This Row],[AnnéeMois]]&amp;Réceptions[[#This Row],[Famille de Produit]]</f>
        <v>202205CREMERIE</v>
      </c>
      <c r="H237" s="38" t="str">
        <f>Réceptions[[#This Row],[Num CDE]]&amp;Réceptions[[#This Row],[AnnéeMois]]</f>
        <v>142706068202205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2.75" customHeight="1" x14ac:dyDescent="0.25">
      <c r="A238" s="38">
        <v>202205</v>
      </c>
      <c r="B238" s="49">
        <v>142706068</v>
      </c>
      <c r="C238" s="50">
        <v>5540246174174</v>
      </c>
      <c r="D238" s="51">
        <v>44704</v>
      </c>
      <c r="E238" s="52">
        <v>464</v>
      </c>
      <c r="F238" s="39" t="str">
        <f>VLOOKUP(Réception!C238,'Catégorie des articles'!A:D,4,0)</f>
        <v>CREMERIE</v>
      </c>
      <c r="G238" s="39" t="str">
        <f>Réceptions[[#This Row],[AnnéeMois]]&amp;Réceptions[[#This Row],[Famille de Produit]]</f>
        <v>202205CREMERIE</v>
      </c>
      <c r="H238" s="38" t="str">
        <f>Réceptions[[#This Row],[Num CDE]]&amp;Réceptions[[#This Row],[AnnéeMois]]</f>
        <v>142706068202205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2.75" customHeight="1" x14ac:dyDescent="0.25">
      <c r="A239" s="38">
        <v>202205</v>
      </c>
      <c r="B239" s="46">
        <v>142706068</v>
      </c>
      <c r="C239" s="15">
        <v>5540246176699</v>
      </c>
      <c r="D239" s="47">
        <v>44704</v>
      </c>
      <c r="E239" s="48">
        <v>2088</v>
      </c>
      <c r="F239" s="39" t="str">
        <f>VLOOKUP(Réception!C239,'Catégorie des articles'!A:D,4,0)</f>
        <v>CREMERIE</v>
      </c>
      <c r="G239" s="39" t="str">
        <f>Réceptions[[#This Row],[AnnéeMois]]&amp;Réceptions[[#This Row],[Famille de Produit]]</f>
        <v>202205CREMERIE</v>
      </c>
      <c r="H239" s="38" t="str">
        <f>Réceptions[[#This Row],[Num CDE]]&amp;Réceptions[[#This Row],[AnnéeMois]]</f>
        <v>142706068202205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2.75" customHeight="1" x14ac:dyDescent="0.25">
      <c r="A240" s="38">
        <v>202205</v>
      </c>
      <c r="B240" s="46">
        <v>142706093</v>
      </c>
      <c r="C240" s="15">
        <v>5540246172978</v>
      </c>
      <c r="D240" s="47">
        <v>44707</v>
      </c>
      <c r="E240" s="48">
        <v>418</v>
      </c>
      <c r="F240" s="39" t="str">
        <f>VLOOKUP(Réception!C240,'Catégorie des articles'!A:D,4,0)</f>
        <v>CREMERIE</v>
      </c>
      <c r="G240" s="39" t="str">
        <f>Réceptions[[#This Row],[AnnéeMois]]&amp;Réceptions[[#This Row],[Famille de Produit]]</f>
        <v>202205CREMERIE</v>
      </c>
      <c r="H240" s="38" t="str">
        <f>Réceptions[[#This Row],[Num CDE]]&amp;Réceptions[[#This Row],[AnnéeMois]]</f>
        <v>142706093202205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2.75" customHeight="1" x14ac:dyDescent="0.25">
      <c r="A241" s="38">
        <v>202205</v>
      </c>
      <c r="B241" s="49">
        <v>142706093</v>
      </c>
      <c r="C241" s="50">
        <v>5540246174174</v>
      </c>
      <c r="D241" s="51">
        <v>44707</v>
      </c>
      <c r="E241" s="52">
        <v>232</v>
      </c>
      <c r="F241" s="39" t="str">
        <f>VLOOKUP(Réception!C241,'Catégorie des articles'!A:D,4,0)</f>
        <v>CREMERIE</v>
      </c>
      <c r="G241" s="39" t="str">
        <f>Réceptions[[#This Row],[AnnéeMois]]&amp;Réceptions[[#This Row],[Famille de Produit]]</f>
        <v>202205CREMERIE</v>
      </c>
      <c r="H241" s="38" t="str">
        <f>Réceptions[[#This Row],[Num CDE]]&amp;Réceptions[[#This Row],[AnnéeMois]]</f>
        <v>142706093202205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2.75" customHeight="1" x14ac:dyDescent="0.25">
      <c r="A242" s="38">
        <v>202205</v>
      </c>
      <c r="B242" s="46">
        <v>142706094</v>
      </c>
      <c r="C242" s="15">
        <v>5540246171933</v>
      </c>
      <c r="D242" s="47">
        <v>44707</v>
      </c>
      <c r="E242" s="48">
        <v>557</v>
      </c>
      <c r="F242" s="39" t="str">
        <f>VLOOKUP(Réception!C242,'Catégorie des articles'!A:D,4,0)</f>
        <v>CREMERIE</v>
      </c>
      <c r="G242" s="39" t="str">
        <f>Réceptions[[#This Row],[AnnéeMois]]&amp;Réceptions[[#This Row],[Famille de Produit]]</f>
        <v>202205CREMERIE</v>
      </c>
      <c r="H242" s="38" t="str">
        <f>Réceptions[[#This Row],[Num CDE]]&amp;Réceptions[[#This Row],[AnnéeMois]]</f>
        <v>142706094202205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2.75" customHeight="1" x14ac:dyDescent="0.25">
      <c r="A243" s="38">
        <v>202205</v>
      </c>
      <c r="B243" s="46">
        <v>142706094</v>
      </c>
      <c r="C243" s="15">
        <v>5540246187987</v>
      </c>
      <c r="D243" s="47">
        <v>44707</v>
      </c>
      <c r="E243" s="48">
        <v>2228</v>
      </c>
      <c r="F243" s="39" t="str">
        <f>VLOOKUP(Réception!C243,'Catégorie des articles'!A:D,4,0)</f>
        <v>CREMERIE</v>
      </c>
      <c r="G243" s="39" t="str">
        <f>Réceptions[[#This Row],[AnnéeMois]]&amp;Réceptions[[#This Row],[Famille de Produit]]</f>
        <v>202205CREMERIE</v>
      </c>
      <c r="H243" s="38" t="str">
        <f>Réceptions[[#This Row],[Num CDE]]&amp;Réceptions[[#This Row],[AnnéeMois]]</f>
        <v>142706094202205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2.75" customHeight="1" x14ac:dyDescent="0.25">
      <c r="A244" s="38">
        <v>202205</v>
      </c>
      <c r="B244" s="49">
        <v>142706101</v>
      </c>
      <c r="C244" s="50">
        <v>5540246193999</v>
      </c>
      <c r="D244" s="51">
        <v>44708</v>
      </c>
      <c r="E244" s="52">
        <v>23490</v>
      </c>
      <c r="F244" s="39" t="str">
        <f>VLOOKUP(Réception!C244,'Catégorie des articles'!A:D,4,0)</f>
        <v>MIX LEGUMES</v>
      </c>
      <c r="G244" s="39" t="str">
        <f>Réceptions[[#This Row],[AnnéeMois]]&amp;Réceptions[[#This Row],[Famille de Produit]]</f>
        <v>202205MIX LEGUMES</v>
      </c>
      <c r="H244" s="38" t="str">
        <f>Réceptions[[#This Row],[Num CDE]]&amp;Réceptions[[#This Row],[AnnéeMois]]</f>
        <v>142706101202205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2.75" customHeight="1" x14ac:dyDescent="0.25">
      <c r="A245" s="38">
        <v>202205</v>
      </c>
      <c r="B245" s="46">
        <v>142706106</v>
      </c>
      <c r="C245" s="15">
        <v>5540246183130</v>
      </c>
      <c r="D245" s="47">
        <v>44710</v>
      </c>
      <c r="E245" s="48">
        <v>1128</v>
      </c>
      <c r="F245" s="39" t="str">
        <f>VLOOKUP(Réception!C245,'Catégorie des articles'!A:D,4,0)</f>
        <v>MIX LEGUMES</v>
      </c>
      <c r="G245" s="39" t="str">
        <f>Réceptions[[#This Row],[AnnéeMois]]&amp;Réceptions[[#This Row],[Famille de Produit]]</f>
        <v>202205MIX LEGUMES</v>
      </c>
      <c r="H245" s="38" t="str">
        <f>Réceptions[[#This Row],[Num CDE]]&amp;Réceptions[[#This Row],[AnnéeMois]]</f>
        <v>142706106202205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2.75" customHeight="1" x14ac:dyDescent="0.25">
      <c r="A246" s="38">
        <v>202205</v>
      </c>
      <c r="B246" s="49">
        <v>142706106</v>
      </c>
      <c r="C246" s="50">
        <v>5540246183455</v>
      </c>
      <c r="D246" s="51">
        <v>44710</v>
      </c>
      <c r="E246" s="52">
        <v>1044</v>
      </c>
      <c r="F246" s="39" t="str">
        <f>VLOOKUP(Réception!C246,'Catégorie des articles'!A:D,4,0)</f>
        <v>MIX LEGUMES</v>
      </c>
      <c r="G246" s="39" t="str">
        <f>Réceptions[[#This Row],[AnnéeMois]]&amp;Réceptions[[#This Row],[Famille de Produit]]</f>
        <v>202205MIX LEGUMES</v>
      </c>
      <c r="H246" s="38" t="str">
        <f>Réceptions[[#This Row],[Num CDE]]&amp;Réceptions[[#This Row],[AnnéeMois]]</f>
        <v>142706106202205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2.75" customHeight="1" x14ac:dyDescent="0.25">
      <c r="A247" s="38">
        <v>202205</v>
      </c>
      <c r="B247" s="49">
        <v>142706111</v>
      </c>
      <c r="C247" s="50">
        <v>5540246171759</v>
      </c>
      <c r="D247" s="51">
        <v>44711</v>
      </c>
      <c r="E247" s="52">
        <v>2506</v>
      </c>
      <c r="F247" s="39" t="str">
        <f>VLOOKUP(Réception!C247,'Catégorie des articles'!A:D,4,0)</f>
        <v>MIX LEGUMES</v>
      </c>
      <c r="G247" s="39" t="str">
        <f>Réceptions[[#This Row],[AnnéeMois]]&amp;Réceptions[[#This Row],[Famille de Produit]]</f>
        <v>202205MIX LEGUMES</v>
      </c>
      <c r="H247" s="38" t="str">
        <f>Réceptions[[#This Row],[Num CDE]]&amp;Réceptions[[#This Row],[AnnéeMois]]</f>
        <v>142706111202205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2.75" customHeight="1" x14ac:dyDescent="0.25">
      <c r="A248" s="38">
        <v>202205</v>
      </c>
      <c r="B248" s="46">
        <v>142706111</v>
      </c>
      <c r="C248" s="15">
        <v>5540246177132</v>
      </c>
      <c r="D248" s="47">
        <v>44711</v>
      </c>
      <c r="E248" s="48">
        <v>6496</v>
      </c>
      <c r="F248" s="39" t="str">
        <f>VLOOKUP(Réception!C248,'Catégorie des articles'!A:D,4,0)</f>
        <v>MIX LEGUMES</v>
      </c>
      <c r="G248" s="39" t="str">
        <f>Réceptions[[#This Row],[AnnéeMois]]&amp;Réceptions[[#This Row],[Famille de Produit]]</f>
        <v>202205MIX LEGUMES</v>
      </c>
      <c r="H248" s="38" t="str">
        <f>Réceptions[[#This Row],[Num CDE]]&amp;Réceptions[[#This Row],[AnnéeMois]]</f>
        <v>142706111202205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2.75" customHeight="1" x14ac:dyDescent="0.25">
      <c r="A249" s="38">
        <v>202205</v>
      </c>
      <c r="B249" s="49">
        <v>142706111</v>
      </c>
      <c r="C249" s="50">
        <v>5540246183562</v>
      </c>
      <c r="D249" s="51">
        <v>44711</v>
      </c>
      <c r="E249" s="52">
        <v>2088</v>
      </c>
      <c r="F249" s="39" t="str">
        <f>VLOOKUP(Réception!C249,'Catégorie des articles'!A:D,4,0)</f>
        <v>MIX LEGUMES</v>
      </c>
      <c r="G249" s="39" t="str">
        <f>Réceptions[[#This Row],[AnnéeMois]]&amp;Réceptions[[#This Row],[Famille de Produit]]</f>
        <v>202205MIX LEGUMES</v>
      </c>
      <c r="H249" s="38" t="str">
        <f>Réceptions[[#This Row],[Num CDE]]&amp;Réceptions[[#This Row],[AnnéeMois]]</f>
        <v>142706111202205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2.75" customHeight="1" x14ac:dyDescent="0.25">
      <c r="A250" s="38">
        <v>202206</v>
      </c>
      <c r="B250" s="46">
        <v>142716113</v>
      </c>
      <c r="C250" s="15">
        <v>5540246190097</v>
      </c>
      <c r="D250" s="47">
        <v>44725</v>
      </c>
      <c r="E250" s="48">
        <v>5769</v>
      </c>
      <c r="F250" s="39" t="str">
        <f>VLOOKUP(Réception!C250,'Catégorie des articles'!A:D,4,0)</f>
        <v>VOLAILLE</v>
      </c>
      <c r="G250" s="39" t="str">
        <f>Réceptions[[#This Row],[AnnéeMois]]&amp;Réceptions[[#This Row],[Famille de Produit]]</f>
        <v>202206VOLAILLE</v>
      </c>
      <c r="H250" s="38" t="str">
        <f>Réceptions[[#This Row],[Num CDE]]&amp;Réceptions[[#This Row],[AnnéeMois]]</f>
        <v>142716113202206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2.75" customHeight="1" x14ac:dyDescent="0.25">
      <c r="A251" s="38">
        <v>202205</v>
      </c>
      <c r="B251" s="46">
        <v>142716118</v>
      </c>
      <c r="C251" s="15">
        <v>5540246172669</v>
      </c>
      <c r="D251" s="47">
        <v>44708</v>
      </c>
      <c r="E251" s="48">
        <v>557</v>
      </c>
      <c r="F251" s="39" t="str">
        <f>VLOOKUP(Réception!C251,'Catégorie des articles'!A:D,4,0)</f>
        <v>CREMERIE</v>
      </c>
      <c r="G251" s="39" t="str">
        <f>Réceptions[[#This Row],[AnnéeMois]]&amp;Réceptions[[#This Row],[Famille de Produit]]</f>
        <v>202205CREMERIE</v>
      </c>
      <c r="H251" s="38" t="str">
        <f>Réceptions[[#This Row],[Num CDE]]&amp;Réceptions[[#This Row],[AnnéeMois]]</f>
        <v>142716118202205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2.75" customHeight="1" x14ac:dyDescent="0.25">
      <c r="A252" s="38">
        <v>202205</v>
      </c>
      <c r="B252" s="49">
        <v>142716118</v>
      </c>
      <c r="C252" s="50">
        <v>5540246188175</v>
      </c>
      <c r="D252" s="51">
        <v>44708</v>
      </c>
      <c r="E252" s="52">
        <v>232</v>
      </c>
      <c r="F252" s="39" t="str">
        <f>VLOOKUP(Réception!C252,'Catégorie des articles'!A:D,4,0)</f>
        <v>CREMERIE</v>
      </c>
      <c r="G252" s="39" t="str">
        <f>Réceptions[[#This Row],[AnnéeMois]]&amp;Réceptions[[#This Row],[Famille de Produit]]</f>
        <v>202205CREMERIE</v>
      </c>
      <c r="H252" s="38" t="str">
        <f>Réceptions[[#This Row],[Num CDE]]&amp;Réceptions[[#This Row],[AnnéeMois]]</f>
        <v>142716118202205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2.75" customHeight="1" x14ac:dyDescent="0.25">
      <c r="A253" s="38">
        <v>202205</v>
      </c>
      <c r="B253" s="49">
        <v>142716119</v>
      </c>
      <c r="C253" s="50">
        <v>5540246188200</v>
      </c>
      <c r="D253" s="51">
        <v>44708</v>
      </c>
      <c r="E253" s="52">
        <v>743</v>
      </c>
      <c r="F253" s="39" t="str">
        <f>VLOOKUP(Réception!C253,'Catégorie des articles'!A:D,4,0)</f>
        <v>CREMERIE</v>
      </c>
      <c r="G253" s="39" t="str">
        <f>Réceptions[[#This Row],[AnnéeMois]]&amp;Réceptions[[#This Row],[Famille de Produit]]</f>
        <v>202205CREMERIE</v>
      </c>
      <c r="H253" s="38" t="str">
        <f>Réceptions[[#This Row],[Num CDE]]&amp;Réceptions[[#This Row],[AnnéeMois]]</f>
        <v>142716119202205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2.75" customHeight="1" x14ac:dyDescent="0.25">
      <c r="A254" s="38">
        <v>202205</v>
      </c>
      <c r="B254" s="49">
        <v>142716122</v>
      </c>
      <c r="C254" s="50">
        <v>5540246185429</v>
      </c>
      <c r="D254" s="51">
        <v>44708</v>
      </c>
      <c r="E254" s="52">
        <v>140</v>
      </c>
      <c r="F254" s="39" t="str">
        <f>VLOOKUP(Réception!C254,'Catégorie des articles'!A:D,4,0)</f>
        <v>CREMERIE</v>
      </c>
      <c r="G254" s="39" t="str">
        <f>Réceptions[[#This Row],[AnnéeMois]]&amp;Réceptions[[#This Row],[Famille de Produit]]</f>
        <v>202205CREMERIE</v>
      </c>
      <c r="H254" s="38" t="str">
        <f>Réceptions[[#This Row],[Num CDE]]&amp;Réceptions[[#This Row],[AnnéeMois]]</f>
        <v>142716122202205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2.75" customHeight="1" x14ac:dyDescent="0.25">
      <c r="A255" s="38">
        <v>202205</v>
      </c>
      <c r="B255" s="46">
        <v>142716122</v>
      </c>
      <c r="C255" s="15">
        <v>5540246186325</v>
      </c>
      <c r="D255" s="47">
        <v>44708</v>
      </c>
      <c r="E255" s="48">
        <v>279</v>
      </c>
      <c r="F255" s="39" t="str">
        <f>VLOOKUP(Réception!C255,'Catégorie des articles'!A:D,4,0)</f>
        <v>CREMERIE</v>
      </c>
      <c r="G255" s="39" t="str">
        <f>Réceptions[[#This Row],[AnnéeMois]]&amp;Réceptions[[#This Row],[Famille de Produit]]</f>
        <v>202205CREMERIE</v>
      </c>
      <c r="H255" s="38" t="str">
        <f>Réceptions[[#This Row],[Num CDE]]&amp;Réceptions[[#This Row],[AnnéeMois]]</f>
        <v>142716122202205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2.75" customHeight="1" x14ac:dyDescent="0.25">
      <c r="A256" s="38">
        <v>202206</v>
      </c>
      <c r="B256" s="46">
        <v>142716131</v>
      </c>
      <c r="C256" s="15">
        <v>5540246183558</v>
      </c>
      <c r="D256" s="47">
        <v>44721</v>
      </c>
      <c r="E256" s="48">
        <v>3898</v>
      </c>
      <c r="F256" s="39" t="str">
        <f>VLOOKUP(Réception!C256,'Catégorie des articles'!A:D,4,0)</f>
        <v>MIX LEGUMES</v>
      </c>
      <c r="G256" s="39" t="str">
        <f>Réceptions[[#This Row],[AnnéeMois]]&amp;Réceptions[[#This Row],[Famille de Produit]]</f>
        <v>202206MIX LEGUMES</v>
      </c>
      <c r="H256" s="38" t="str">
        <f>Réceptions[[#This Row],[Num CDE]]&amp;Réceptions[[#This Row],[AnnéeMois]]</f>
        <v>142716131202206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2.75" customHeight="1" x14ac:dyDescent="0.25">
      <c r="A257" s="38">
        <v>202206</v>
      </c>
      <c r="B257" s="49">
        <v>142716134</v>
      </c>
      <c r="C257" s="50">
        <v>5540246188224</v>
      </c>
      <c r="D257" s="51">
        <v>44724</v>
      </c>
      <c r="E257" s="52">
        <v>2413</v>
      </c>
      <c r="F257" s="39" t="str">
        <f>VLOOKUP(Réception!C257,'Catégorie des articles'!A:D,4,0)</f>
        <v>VOLAILLE</v>
      </c>
      <c r="G257" s="39" t="str">
        <f>Réceptions[[#This Row],[AnnéeMois]]&amp;Réceptions[[#This Row],[Famille de Produit]]</f>
        <v>202206VOLAILLE</v>
      </c>
      <c r="H257" s="38" t="str">
        <f>Réceptions[[#This Row],[Num CDE]]&amp;Réceptions[[#This Row],[AnnéeMois]]</f>
        <v>142716134202206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2.75" customHeight="1" x14ac:dyDescent="0.25">
      <c r="A258" s="38">
        <v>202207</v>
      </c>
      <c r="B258" s="49">
        <v>142716136</v>
      </c>
      <c r="C258" s="50">
        <v>5540246192907</v>
      </c>
      <c r="D258" s="51">
        <v>44743</v>
      </c>
      <c r="E258" s="52">
        <v>8909</v>
      </c>
      <c r="F258" s="39" t="str">
        <f>VLOOKUP(Réception!C258,'Catégorie des articles'!A:D,4,0)</f>
        <v>VOLAILLE</v>
      </c>
      <c r="G258" s="39" t="str">
        <f>Réceptions[[#This Row],[AnnéeMois]]&amp;Réceptions[[#This Row],[Famille de Produit]]</f>
        <v>202207VOLAILLE</v>
      </c>
      <c r="H258" s="38" t="str">
        <f>Réceptions[[#This Row],[Num CDE]]&amp;Réceptions[[#This Row],[AnnéeMois]]</f>
        <v>142716136202207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2.75" customHeight="1" x14ac:dyDescent="0.25">
      <c r="A259" s="38">
        <v>202206</v>
      </c>
      <c r="B259" s="46">
        <v>142716137</v>
      </c>
      <c r="C259" s="15">
        <v>5540246193878</v>
      </c>
      <c r="D259" s="47">
        <v>44716</v>
      </c>
      <c r="E259" s="48">
        <v>11136</v>
      </c>
      <c r="F259" s="39" t="str">
        <f>VLOOKUP(Réception!C259,'Catégorie des articles'!A:D,4,0)</f>
        <v>VOLAILLE</v>
      </c>
      <c r="G259" s="39" t="str">
        <f>Réceptions[[#This Row],[AnnéeMois]]&amp;Réceptions[[#This Row],[Famille de Produit]]</f>
        <v>202206VOLAILLE</v>
      </c>
      <c r="H259" s="38" t="str">
        <f>Réceptions[[#This Row],[Num CDE]]&amp;Réceptions[[#This Row],[AnnéeMois]]</f>
        <v>142716137202206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2.75" customHeight="1" x14ac:dyDescent="0.25">
      <c r="A260" s="38">
        <v>202206</v>
      </c>
      <c r="B260" s="49">
        <v>142716138</v>
      </c>
      <c r="C260" s="50">
        <v>5540246186352</v>
      </c>
      <c r="D260" s="51">
        <v>44722</v>
      </c>
      <c r="E260" s="52">
        <v>8457</v>
      </c>
      <c r="F260" s="39" t="str">
        <f>VLOOKUP(Réception!C260,'Catégorie des articles'!A:D,4,0)</f>
        <v>MIX LEGUMES</v>
      </c>
      <c r="G260" s="39" t="str">
        <f>Réceptions[[#This Row],[AnnéeMois]]&amp;Réceptions[[#This Row],[Famille de Produit]]</f>
        <v>202206MIX LEGUMES</v>
      </c>
      <c r="H260" s="38" t="str">
        <f>Réceptions[[#This Row],[Num CDE]]&amp;Réceptions[[#This Row],[AnnéeMois]]</f>
        <v>142716138202206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2.75" customHeight="1" x14ac:dyDescent="0.25">
      <c r="A261" s="38">
        <v>202205</v>
      </c>
      <c r="B261" s="46">
        <v>142716150</v>
      </c>
      <c r="C261" s="15">
        <v>5540246172978</v>
      </c>
      <c r="D261" s="47">
        <v>44709</v>
      </c>
      <c r="E261" s="48">
        <v>1253</v>
      </c>
      <c r="F261" s="39" t="str">
        <f>VLOOKUP(Réception!C261,'Catégorie des articles'!A:D,4,0)</f>
        <v>CREMERIE</v>
      </c>
      <c r="G261" s="39" t="str">
        <f>Réceptions[[#This Row],[AnnéeMois]]&amp;Réceptions[[#This Row],[Famille de Produit]]</f>
        <v>202205CREMERIE</v>
      </c>
      <c r="H261" s="38" t="str">
        <f>Réceptions[[#This Row],[Num CDE]]&amp;Réceptions[[#This Row],[AnnéeMois]]</f>
        <v>142716150202205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2.75" customHeight="1" x14ac:dyDescent="0.25">
      <c r="A262" s="38">
        <v>202205</v>
      </c>
      <c r="B262" s="46">
        <v>142716150</v>
      </c>
      <c r="C262" s="15">
        <v>5540246176699</v>
      </c>
      <c r="D262" s="47">
        <v>44709</v>
      </c>
      <c r="E262" s="48">
        <v>3132</v>
      </c>
      <c r="F262" s="39" t="str">
        <f>VLOOKUP(Réception!C262,'Catégorie des articles'!A:D,4,0)</f>
        <v>CREMERIE</v>
      </c>
      <c r="G262" s="39" t="str">
        <f>Réceptions[[#This Row],[AnnéeMois]]&amp;Réceptions[[#This Row],[Famille de Produit]]</f>
        <v>202205CREMERIE</v>
      </c>
      <c r="H262" s="38" t="str">
        <f>Réceptions[[#This Row],[Num CDE]]&amp;Réceptions[[#This Row],[AnnéeMois]]</f>
        <v>142716150202205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2.75" customHeight="1" x14ac:dyDescent="0.25">
      <c r="A263" s="38">
        <v>202205</v>
      </c>
      <c r="B263" s="49">
        <v>142716150</v>
      </c>
      <c r="C263" s="50">
        <v>5540246192102</v>
      </c>
      <c r="D263" s="51">
        <v>44709</v>
      </c>
      <c r="E263" s="52">
        <v>4009</v>
      </c>
      <c r="F263" s="39" t="str">
        <f>VLOOKUP(Réception!C263,'Catégorie des articles'!A:D,4,0)</f>
        <v>CREMERIE</v>
      </c>
      <c r="G263" s="39" t="str">
        <f>Réceptions[[#This Row],[AnnéeMois]]&amp;Réceptions[[#This Row],[Famille de Produit]]</f>
        <v>202205CREMERIE</v>
      </c>
      <c r="H263" s="38" t="str">
        <f>Réceptions[[#This Row],[Num CDE]]&amp;Réceptions[[#This Row],[AnnéeMois]]</f>
        <v>142716150202205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2.75" customHeight="1" x14ac:dyDescent="0.25">
      <c r="A264" s="38">
        <v>202205</v>
      </c>
      <c r="B264" s="46">
        <v>142716151</v>
      </c>
      <c r="C264" s="15">
        <v>5540246176294</v>
      </c>
      <c r="D264" s="47">
        <v>44709</v>
      </c>
      <c r="E264" s="48">
        <v>2228</v>
      </c>
      <c r="F264" s="39" t="str">
        <f>VLOOKUP(Réception!C264,'Catégorie des articles'!A:D,4,0)</f>
        <v>CREMERIE</v>
      </c>
      <c r="G264" s="39" t="str">
        <f>Réceptions[[#This Row],[AnnéeMois]]&amp;Réceptions[[#This Row],[Famille de Produit]]</f>
        <v>202205CREMERIE</v>
      </c>
      <c r="H264" s="38" t="str">
        <f>Réceptions[[#This Row],[Num CDE]]&amp;Réceptions[[#This Row],[AnnéeMois]]</f>
        <v>142716151202205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2.75" customHeight="1" x14ac:dyDescent="0.25">
      <c r="A265" s="38">
        <v>202205</v>
      </c>
      <c r="B265" s="49">
        <v>142716151</v>
      </c>
      <c r="C265" s="50">
        <v>5540246176295</v>
      </c>
      <c r="D265" s="51">
        <v>44709</v>
      </c>
      <c r="E265" s="52">
        <v>7424</v>
      </c>
      <c r="F265" s="39" t="str">
        <f>VLOOKUP(Réception!C265,'Catégorie des articles'!A:D,4,0)</f>
        <v>CREMERIE</v>
      </c>
      <c r="G265" s="39" t="str">
        <f>Réceptions[[#This Row],[AnnéeMois]]&amp;Réceptions[[#This Row],[Famille de Produit]]</f>
        <v>202205CREMERIE</v>
      </c>
      <c r="H265" s="38" t="str">
        <f>Réceptions[[#This Row],[Num CDE]]&amp;Réceptions[[#This Row],[AnnéeMois]]</f>
        <v>142716151202205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2.75" customHeight="1" x14ac:dyDescent="0.25">
      <c r="A266" s="38">
        <v>202205</v>
      </c>
      <c r="B266" s="49">
        <v>142716151</v>
      </c>
      <c r="C266" s="50">
        <v>5540246188200</v>
      </c>
      <c r="D266" s="51">
        <v>44709</v>
      </c>
      <c r="E266" s="52">
        <v>1485</v>
      </c>
      <c r="F266" s="39" t="str">
        <f>VLOOKUP(Réception!C266,'Catégorie des articles'!A:D,4,0)</f>
        <v>CREMERIE</v>
      </c>
      <c r="G266" s="39" t="str">
        <f>Réceptions[[#This Row],[AnnéeMois]]&amp;Réceptions[[#This Row],[Famille de Produit]]</f>
        <v>202205CREMERIE</v>
      </c>
      <c r="H266" s="38" t="str">
        <f>Réceptions[[#This Row],[Num CDE]]&amp;Réceptions[[#This Row],[AnnéeMois]]</f>
        <v>142716151202205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2.75" customHeight="1" x14ac:dyDescent="0.25">
      <c r="A267" s="38">
        <v>202206</v>
      </c>
      <c r="B267" s="49">
        <v>142716168</v>
      </c>
      <c r="C267" s="50">
        <v>5540246192264</v>
      </c>
      <c r="D267" s="51">
        <v>44735</v>
      </c>
      <c r="E267" s="52">
        <v>372</v>
      </c>
      <c r="F267" s="39" t="str">
        <f>VLOOKUP(Réception!C267,'Catégorie des articles'!A:D,4,0)</f>
        <v>CREMERIE</v>
      </c>
      <c r="G267" s="39" t="str">
        <f>Réceptions[[#This Row],[AnnéeMois]]&amp;Réceptions[[#This Row],[Famille de Produit]]</f>
        <v>202206CREMERIE</v>
      </c>
      <c r="H267" s="38" t="str">
        <f>Réceptions[[#This Row],[Num CDE]]&amp;Réceptions[[#This Row],[AnnéeMois]]</f>
        <v>142716168202206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2.75" customHeight="1" x14ac:dyDescent="0.25">
      <c r="A268" s="38">
        <v>202206</v>
      </c>
      <c r="B268" s="46">
        <v>142716168</v>
      </c>
      <c r="C268" s="15">
        <v>5540246192265</v>
      </c>
      <c r="D268" s="47">
        <v>44735</v>
      </c>
      <c r="E268" s="48">
        <v>1411</v>
      </c>
      <c r="F268" s="39" t="str">
        <f>VLOOKUP(Réception!C268,'Catégorie des articles'!A:D,4,0)</f>
        <v>CREMERIE</v>
      </c>
      <c r="G268" s="39" t="str">
        <f>Réceptions[[#This Row],[AnnéeMois]]&amp;Réceptions[[#This Row],[Famille de Produit]]</f>
        <v>202206CREMERIE</v>
      </c>
      <c r="H268" s="38" t="str">
        <f>Réceptions[[#This Row],[Num CDE]]&amp;Réceptions[[#This Row],[AnnéeMois]]</f>
        <v>142716168202206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2.75" customHeight="1" x14ac:dyDescent="0.25">
      <c r="A269" s="38">
        <v>202205</v>
      </c>
      <c r="B269" s="46">
        <v>142716170</v>
      </c>
      <c r="C269" s="15">
        <v>5540246176295</v>
      </c>
      <c r="D269" s="47">
        <v>44710</v>
      </c>
      <c r="E269" s="48">
        <v>7424</v>
      </c>
      <c r="F269" s="39" t="str">
        <f>VLOOKUP(Réception!C269,'Catégorie des articles'!A:D,4,0)</f>
        <v>CREMERIE</v>
      </c>
      <c r="G269" s="39" t="str">
        <f>Réceptions[[#This Row],[AnnéeMois]]&amp;Réceptions[[#This Row],[Famille de Produit]]</f>
        <v>202205CREMERIE</v>
      </c>
      <c r="H269" s="38" t="str">
        <f>Réceptions[[#This Row],[Num CDE]]&amp;Réceptions[[#This Row],[AnnéeMois]]</f>
        <v>142716170202205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2.75" customHeight="1" x14ac:dyDescent="0.25">
      <c r="A270" s="38">
        <v>202205</v>
      </c>
      <c r="B270" s="49">
        <v>142716170</v>
      </c>
      <c r="C270" s="50">
        <v>5540246187987</v>
      </c>
      <c r="D270" s="51">
        <v>44710</v>
      </c>
      <c r="E270" s="52">
        <v>2228</v>
      </c>
      <c r="F270" s="39" t="str">
        <f>VLOOKUP(Réception!C270,'Catégorie des articles'!A:D,4,0)</f>
        <v>CREMERIE</v>
      </c>
      <c r="G270" s="39" t="str">
        <f>Réceptions[[#This Row],[AnnéeMois]]&amp;Réceptions[[#This Row],[Famille de Produit]]</f>
        <v>202205CREMERIE</v>
      </c>
      <c r="H270" s="38" t="str">
        <f>Réceptions[[#This Row],[Num CDE]]&amp;Réceptions[[#This Row],[AnnéeMois]]</f>
        <v>142716170202205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2.75" customHeight="1" x14ac:dyDescent="0.25">
      <c r="A271" s="38">
        <v>202205</v>
      </c>
      <c r="B271" s="49">
        <v>142716176</v>
      </c>
      <c r="C271" s="50">
        <v>5540246185429</v>
      </c>
      <c r="D271" s="51">
        <v>44711</v>
      </c>
      <c r="E271" s="52">
        <v>140</v>
      </c>
      <c r="F271" s="39" t="str">
        <f>VLOOKUP(Réception!C271,'Catégorie des articles'!A:D,4,0)</f>
        <v>CREMERIE</v>
      </c>
      <c r="G271" s="39" t="str">
        <f>Réceptions[[#This Row],[AnnéeMois]]&amp;Réceptions[[#This Row],[Famille de Produit]]</f>
        <v>202205CREMERIE</v>
      </c>
      <c r="H271" s="38" t="str">
        <f>Réceptions[[#This Row],[Num CDE]]&amp;Réceptions[[#This Row],[AnnéeMois]]</f>
        <v>142716176202205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2.75" customHeight="1" x14ac:dyDescent="0.25">
      <c r="A272" s="38">
        <v>202206</v>
      </c>
      <c r="B272" s="49">
        <v>142716182</v>
      </c>
      <c r="C272" s="50">
        <v>5540246171759</v>
      </c>
      <c r="D272" s="51">
        <v>44716</v>
      </c>
      <c r="E272" s="52">
        <v>2506</v>
      </c>
      <c r="F272" s="39" t="str">
        <f>VLOOKUP(Réception!C272,'Catégorie des articles'!A:D,4,0)</f>
        <v>MIX LEGUMES</v>
      </c>
      <c r="G272" s="39" t="str">
        <f>Réceptions[[#This Row],[AnnéeMois]]&amp;Réceptions[[#This Row],[Famille de Produit]]</f>
        <v>202206MIX LEGUMES</v>
      </c>
      <c r="H272" s="38" t="str">
        <f>Réceptions[[#This Row],[Num CDE]]&amp;Réceptions[[#This Row],[AnnéeMois]]</f>
        <v>142716182202206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2.75" customHeight="1" x14ac:dyDescent="0.25">
      <c r="A273" s="38">
        <v>202206</v>
      </c>
      <c r="B273" s="46">
        <v>142716182</v>
      </c>
      <c r="C273" s="15">
        <v>5540246177132</v>
      </c>
      <c r="D273" s="47">
        <v>44716</v>
      </c>
      <c r="E273" s="48">
        <v>6960</v>
      </c>
      <c r="F273" s="39" t="str">
        <f>VLOOKUP(Réception!C273,'Catégorie des articles'!A:D,4,0)</f>
        <v>MIX LEGUMES</v>
      </c>
      <c r="G273" s="39" t="str">
        <f>Réceptions[[#This Row],[AnnéeMois]]&amp;Réceptions[[#This Row],[Famille de Produit]]</f>
        <v>202206MIX LEGUMES</v>
      </c>
      <c r="H273" s="38" t="str">
        <f>Réceptions[[#This Row],[Num CDE]]&amp;Réceptions[[#This Row],[AnnéeMois]]</f>
        <v>142716182202206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2.75" customHeight="1" x14ac:dyDescent="0.25">
      <c r="A274" s="38">
        <v>202206</v>
      </c>
      <c r="B274" s="49">
        <v>142716182</v>
      </c>
      <c r="C274" s="50">
        <v>5540246183562</v>
      </c>
      <c r="D274" s="51">
        <v>44716</v>
      </c>
      <c r="E274" s="52">
        <v>696</v>
      </c>
      <c r="F274" s="39" t="str">
        <f>VLOOKUP(Réception!C274,'Catégorie des articles'!A:D,4,0)</f>
        <v>MIX LEGUMES</v>
      </c>
      <c r="G274" s="39" t="str">
        <f>Réceptions[[#This Row],[AnnéeMois]]&amp;Réceptions[[#This Row],[Famille de Produit]]</f>
        <v>202206MIX LEGUMES</v>
      </c>
      <c r="H274" s="38" t="str">
        <f>Réceptions[[#This Row],[Num CDE]]&amp;Réceptions[[#This Row],[AnnéeMois]]</f>
        <v>142716182202206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2.75" customHeight="1" x14ac:dyDescent="0.25">
      <c r="A275" s="38">
        <v>202206</v>
      </c>
      <c r="B275" s="46">
        <v>142716182</v>
      </c>
      <c r="C275" s="15">
        <v>5540246192518</v>
      </c>
      <c r="D275" s="47">
        <v>44716</v>
      </c>
      <c r="E275" s="48">
        <v>8770</v>
      </c>
      <c r="F275" s="39" t="str">
        <f>VLOOKUP(Réception!C275,'Catégorie des articles'!A:D,4,0)</f>
        <v>MIX LEGUMES</v>
      </c>
      <c r="G275" s="39" t="str">
        <f>Réceptions[[#This Row],[AnnéeMois]]&amp;Réceptions[[#This Row],[Famille de Produit]]</f>
        <v>202206MIX LEGUMES</v>
      </c>
      <c r="H275" s="38" t="str">
        <f>Réceptions[[#This Row],[Num CDE]]&amp;Réceptions[[#This Row],[AnnéeMois]]</f>
        <v>142716182202206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2.75" customHeight="1" x14ac:dyDescent="0.25">
      <c r="A276" s="38">
        <v>202206</v>
      </c>
      <c r="B276" s="49">
        <v>142716192</v>
      </c>
      <c r="C276" s="50">
        <v>5540246181061</v>
      </c>
      <c r="D276" s="51">
        <v>44728</v>
      </c>
      <c r="E276" s="52">
        <v>6615</v>
      </c>
      <c r="F276" s="39" t="str">
        <f>VLOOKUP(Réception!C276,'Catégorie des articles'!A:D,4,0)</f>
        <v>VOLAILLE</v>
      </c>
      <c r="G276" s="39" t="str">
        <f>Réceptions[[#This Row],[AnnéeMois]]&amp;Réceptions[[#This Row],[Famille de Produit]]</f>
        <v>202206VOLAILLE</v>
      </c>
      <c r="H276" s="38" t="str">
        <f>Réceptions[[#This Row],[Num CDE]]&amp;Réceptions[[#This Row],[AnnéeMois]]</f>
        <v>142716192202206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2.75" customHeight="1" x14ac:dyDescent="0.25">
      <c r="A277" s="38">
        <v>202206</v>
      </c>
      <c r="B277" s="46">
        <v>142716192</v>
      </c>
      <c r="C277" s="15">
        <v>5540246183547</v>
      </c>
      <c r="D277" s="47">
        <v>44728</v>
      </c>
      <c r="E277" s="48">
        <v>10023</v>
      </c>
      <c r="F277" s="39" t="str">
        <f>VLOOKUP(Réception!C277,'Catégorie des articles'!A:D,4,0)</f>
        <v>VOLAILLE</v>
      </c>
      <c r="G277" s="39" t="str">
        <f>Réceptions[[#This Row],[AnnéeMois]]&amp;Réceptions[[#This Row],[Famille de Produit]]</f>
        <v>202206VOLAILLE</v>
      </c>
      <c r="H277" s="38" t="str">
        <f>Réceptions[[#This Row],[Num CDE]]&amp;Réceptions[[#This Row],[AnnéeMois]]</f>
        <v>142716192202206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2.75" customHeight="1" x14ac:dyDescent="0.25">
      <c r="A278" s="38">
        <v>202206</v>
      </c>
      <c r="B278" s="49">
        <v>142716192</v>
      </c>
      <c r="C278" s="50">
        <v>5540246185278</v>
      </c>
      <c r="D278" s="51">
        <v>44728</v>
      </c>
      <c r="E278" s="52">
        <v>1120</v>
      </c>
      <c r="F278" s="39" t="str">
        <f>VLOOKUP(Réception!C278,'Catégorie des articles'!A:D,4,0)</f>
        <v>VOLAILLE</v>
      </c>
      <c r="G278" s="39" t="str">
        <f>Réceptions[[#This Row],[AnnéeMois]]&amp;Réceptions[[#This Row],[Famille de Produit]]</f>
        <v>202206VOLAILLE</v>
      </c>
      <c r="H278" s="38" t="str">
        <f>Réceptions[[#This Row],[Num CDE]]&amp;Réceptions[[#This Row],[AnnéeMois]]</f>
        <v>142716192202206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2.75" customHeight="1" x14ac:dyDescent="0.25">
      <c r="A279" s="38">
        <v>202205</v>
      </c>
      <c r="B279" s="49">
        <v>142716209</v>
      </c>
      <c r="C279" s="50">
        <v>5540246187987</v>
      </c>
      <c r="D279" s="51">
        <v>44711</v>
      </c>
      <c r="E279" s="52">
        <v>2228</v>
      </c>
      <c r="F279" s="39" t="str">
        <f>VLOOKUP(Réception!C279,'Catégorie des articles'!A:D,4,0)</f>
        <v>CREMERIE</v>
      </c>
      <c r="G279" s="39" t="str">
        <f>Réceptions[[#This Row],[AnnéeMois]]&amp;Réceptions[[#This Row],[Famille de Produit]]</f>
        <v>202205CREMERIE</v>
      </c>
      <c r="H279" s="38" t="str">
        <f>Réceptions[[#This Row],[Num CDE]]&amp;Réceptions[[#This Row],[AnnéeMois]]</f>
        <v>142716209202205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2.75" customHeight="1" x14ac:dyDescent="0.25">
      <c r="A280" s="38">
        <v>202205</v>
      </c>
      <c r="B280" s="49">
        <v>142716210</v>
      </c>
      <c r="C280" s="50">
        <v>5540246176699</v>
      </c>
      <c r="D280" s="51">
        <v>44711</v>
      </c>
      <c r="E280" s="52">
        <v>1044</v>
      </c>
      <c r="F280" s="39" t="str">
        <f>VLOOKUP(Réception!C280,'Catégorie des articles'!A:D,4,0)</f>
        <v>CREMERIE</v>
      </c>
      <c r="G280" s="39" t="str">
        <f>Réceptions[[#This Row],[AnnéeMois]]&amp;Réceptions[[#This Row],[Famille de Produit]]</f>
        <v>202205CREMERIE</v>
      </c>
      <c r="H280" s="38" t="str">
        <f>Réceptions[[#This Row],[Num CDE]]&amp;Réceptions[[#This Row],[AnnéeMois]]</f>
        <v>142716210202205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2.75" customHeight="1" x14ac:dyDescent="0.25">
      <c r="A281" s="38">
        <v>202205</v>
      </c>
      <c r="B281" s="46">
        <v>142716223</v>
      </c>
      <c r="C281" s="15">
        <v>5540246172978</v>
      </c>
      <c r="D281" s="47">
        <v>44711</v>
      </c>
      <c r="E281" s="48">
        <v>836</v>
      </c>
      <c r="F281" s="39" t="str">
        <f>VLOOKUP(Réception!C281,'Catégorie des articles'!A:D,4,0)</f>
        <v>CREMERIE</v>
      </c>
      <c r="G281" s="39" t="str">
        <f>Réceptions[[#This Row],[AnnéeMois]]&amp;Réceptions[[#This Row],[Famille de Produit]]</f>
        <v>202205CREMERIE</v>
      </c>
      <c r="H281" s="38" t="str">
        <f>Réceptions[[#This Row],[Num CDE]]&amp;Réceptions[[#This Row],[AnnéeMois]]</f>
        <v>142716223202205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2.75" customHeight="1" x14ac:dyDescent="0.25">
      <c r="A282" s="38">
        <v>202205</v>
      </c>
      <c r="B282" s="49">
        <v>142716223</v>
      </c>
      <c r="C282" s="50">
        <v>5540246176699</v>
      </c>
      <c r="D282" s="51">
        <v>44711</v>
      </c>
      <c r="E282" s="52">
        <v>4176</v>
      </c>
      <c r="F282" s="39" t="str">
        <f>VLOOKUP(Réception!C282,'Catégorie des articles'!A:D,4,0)</f>
        <v>CREMERIE</v>
      </c>
      <c r="G282" s="39" t="str">
        <f>Réceptions[[#This Row],[AnnéeMois]]&amp;Réceptions[[#This Row],[Famille de Produit]]</f>
        <v>202205CREMERIE</v>
      </c>
      <c r="H282" s="38" t="str">
        <f>Réceptions[[#This Row],[Num CDE]]&amp;Réceptions[[#This Row],[AnnéeMois]]</f>
        <v>142716223202205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2.75" customHeight="1" x14ac:dyDescent="0.25">
      <c r="A283" s="38">
        <v>202206</v>
      </c>
      <c r="B283" s="49">
        <v>142716225</v>
      </c>
      <c r="C283" s="50">
        <v>5540246171933</v>
      </c>
      <c r="D283" s="51">
        <v>44714</v>
      </c>
      <c r="E283" s="52">
        <v>1114</v>
      </c>
      <c r="F283" s="39" t="str">
        <f>VLOOKUP(Réception!C283,'Catégorie des articles'!A:D,4,0)</f>
        <v>CREMERIE</v>
      </c>
      <c r="G283" s="39" t="str">
        <f>Réceptions[[#This Row],[AnnéeMois]]&amp;Réceptions[[#This Row],[Famille de Produit]]</f>
        <v>202206CREMERIE</v>
      </c>
      <c r="H283" s="38" t="str">
        <f>Réceptions[[#This Row],[Num CDE]]&amp;Réceptions[[#This Row],[AnnéeMois]]</f>
        <v>142716225202206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2.75" customHeight="1" x14ac:dyDescent="0.25">
      <c r="A284" s="38">
        <v>202206</v>
      </c>
      <c r="B284" s="46">
        <v>142716225</v>
      </c>
      <c r="C284" s="15">
        <v>5540246187987</v>
      </c>
      <c r="D284" s="47">
        <v>44714</v>
      </c>
      <c r="E284" s="48">
        <v>4455</v>
      </c>
      <c r="F284" s="39" t="str">
        <f>VLOOKUP(Réception!C284,'Catégorie des articles'!A:D,4,0)</f>
        <v>CREMERIE</v>
      </c>
      <c r="G284" s="39" t="str">
        <f>Réceptions[[#This Row],[AnnéeMois]]&amp;Réceptions[[#This Row],[Famille de Produit]]</f>
        <v>202206CREMERIE</v>
      </c>
      <c r="H284" s="38" t="str">
        <f>Réceptions[[#This Row],[Num CDE]]&amp;Réceptions[[#This Row],[AnnéeMois]]</f>
        <v>142716225202206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2.75" customHeight="1" x14ac:dyDescent="0.25">
      <c r="A285" s="38">
        <v>202206</v>
      </c>
      <c r="B285" s="49">
        <v>142716225</v>
      </c>
      <c r="C285" s="50">
        <v>5540246188200</v>
      </c>
      <c r="D285" s="51">
        <v>44714</v>
      </c>
      <c r="E285" s="52">
        <v>2228</v>
      </c>
      <c r="F285" s="39" t="str">
        <f>VLOOKUP(Réception!C285,'Catégorie des articles'!A:D,4,0)</f>
        <v>CREMERIE</v>
      </c>
      <c r="G285" s="39" t="str">
        <f>Réceptions[[#This Row],[AnnéeMois]]&amp;Réceptions[[#This Row],[Famille de Produit]]</f>
        <v>202206CREMERIE</v>
      </c>
      <c r="H285" s="38" t="str">
        <f>Réceptions[[#This Row],[Num CDE]]&amp;Réceptions[[#This Row],[AnnéeMois]]</f>
        <v>142716225202206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2.75" customHeight="1" x14ac:dyDescent="0.25">
      <c r="A286" s="38">
        <v>202206</v>
      </c>
      <c r="B286" s="49">
        <v>142716226</v>
      </c>
      <c r="C286" s="50">
        <v>5540246172978</v>
      </c>
      <c r="D286" s="51">
        <v>44714</v>
      </c>
      <c r="E286" s="52">
        <v>418</v>
      </c>
      <c r="F286" s="39" t="str">
        <f>VLOOKUP(Réception!C286,'Catégorie des articles'!A:D,4,0)</f>
        <v>CREMERIE</v>
      </c>
      <c r="G286" s="39" t="str">
        <f>Réceptions[[#This Row],[AnnéeMois]]&amp;Réceptions[[#This Row],[Famille de Produit]]</f>
        <v>202206CREMERIE</v>
      </c>
      <c r="H286" s="38" t="str">
        <f>Réceptions[[#This Row],[Num CDE]]&amp;Réceptions[[#This Row],[AnnéeMois]]</f>
        <v>142716226202206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2.75" customHeight="1" x14ac:dyDescent="0.25">
      <c r="A287" s="38">
        <v>202206</v>
      </c>
      <c r="B287" s="49">
        <v>142716226</v>
      </c>
      <c r="C287" s="50">
        <v>5540246174174</v>
      </c>
      <c r="D287" s="51">
        <v>44714</v>
      </c>
      <c r="E287" s="52">
        <v>696</v>
      </c>
      <c r="F287" s="39" t="str">
        <f>VLOOKUP(Réception!C287,'Catégorie des articles'!A:D,4,0)</f>
        <v>CREMERIE</v>
      </c>
      <c r="G287" s="39" t="str">
        <f>Réceptions[[#This Row],[AnnéeMois]]&amp;Réceptions[[#This Row],[Famille de Produit]]</f>
        <v>202206CREMERIE</v>
      </c>
      <c r="H287" s="38" t="str">
        <f>Réceptions[[#This Row],[Num CDE]]&amp;Réceptions[[#This Row],[AnnéeMois]]</f>
        <v>142716226202206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2.75" customHeight="1" x14ac:dyDescent="0.25">
      <c r="A288" s="38">
        <v>202206</v>
      </c>
      <c r="B288" s="49">
        <v>142716226</v>
      </c>
      <c r="C288" s="50">
        <v>5540246176699</v>
      </c>
      <c r="D288" s="51">
        <v>44714</v>
      </c>
      <c r="E288" s="52">
        <v>2088</v>
      </c>
      <c r="F288" s="39" t="str">
        <f>VLOOKUP(Réception!C288,'Catégorie des articles'!A:D,4,0)</f>
        <v>CREMERIE</v>
      </c>
      <c r="G288" s="39" t="str">
        <f>Réceptions[[#This Row],[AnnéeMois]]&amp;Réceptions[[#This Row],[Famille de Produit]]</f>
        <v>202206CREMERIE</v>
      </c>
      <c r="H288" s="38" t="str">
        <f>Réceptions[[#This Row],[Num CDE]]&amp;Réceptions[[#This Row],[AnnéeMois]]</f>
        <v>142716226202206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2.75" customHeight="1" x14ac:dyDescent="0.25">
      <c r="A289" s="38">
        <v>202206</v>
      </c>
      <c r="B289" s="49">
        <v>142716226</v>
      </c>
      <c r="C289" s="50">
        <v>5540246188175</v>
      </c>
      <c r="D289" s="51">
        <v>44714</v>
      </c>
      <c r="E289" s="52">
        <v>232</v>
      </c>
      <c r="F289" s="39" t="str">
        <f>VLOOKUP(Réception!C289,'Catégorie des articles'!A:D,4,0)</f>
        <v>CREMERIE</v>
      </c>
      <c r="G289" s="39" t="str">
        <f>Réceptions[[#This Row],[AnnéeMois]]&amp;Réceptions[[#This Row],[Famille de Produit]]</f>
        <v>202206CREMERIE</v>
      </c>
      <c r="H289" s="38" t="str">
        <f>Réceptions[[#This Row],[Num CDE]]&amp;Réceptions[[#This Row],[AnnéeMois]]</f>
        <v>142716226202206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2.75" customHeight="1" x14ac:dyDescent="0.25">
      <c r="A290" s="38">
        <v>202206</v>
      </c>
      <c r="B290" s="49">
        <v>142716239</v>
      </c>
      <c r="C290" s="50">
        <v>5540246173472</v>
      </c>
      <c r="D290" s="51">
        <v>44717</v>
      </c>
      <c r="E290" s="52">
        <v>279</v>
      </c>
      <c r="F290" s="39" t="str">
        <f>VLOOKUP(Réception!C290,'Catégorie des articles'!A:D,4,0)</f>
        <v>CREMERIE</v>
      </c>
      <c r="G290" s="39" t="str">
        <f>Réceptions[[#This Row],[AnnéeMois]]&amp;Réceptions[[#This Row],[Famille de Produit]]</f>
        <v>202206CREMERIE</v>
      </c>
      <c r="H290" s="38" t="str">
        <f>Réceptions[[#This Row],[Num CDE]]&amp;Réceptions[[#This Row],[AnnéeMois]]</f>
        <v>142716239202206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2.75" customHeight="1" x14ac:dyDescent="0.25">
      <c r="A291" s="38">
        <v>202206</v>
      </c>
      <c r="B291" s="46">
        <v>142716239</v>
      </c>
      <c r="C291" s="15">
        <v>5540246174095</v>
      </c>
      <c r="D291" s="47">
        <v>44717</v>
      </c>
      <c r="E291" s="48">
        <v>70</v>
      </c>
      <c r="F291" s="39" t="str">
        <f>VLOOKUP(Réception!C291,'Catégorie des articles'!A:D,4,0)</f>
        <v>CREMERIE</v>
      </c>
      <c r="G291" s="39" t="str">
        <f>Réceptions[[#This Row],[AnnéeMois]]&amp;Réceptions[[#This Row],[Famille de Produit]]</f>
        <v>202206CREMERIE</v>
      </c>
      <c r="H291" s="38" t="str">
        <f>Réceptions[[#This Row],[Num CDE]]&amp;Réceptions[[#This Row],[AnnéeMois]]</f>
        <v>142716239202206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2.75" customHeight="1" x14ac:dyDescent="0.25">
      <c r="A292" s="38">
        <v>202206</v>
      </c>
      <c r="B292" s="49">
        <v>142716239</v>
      </c>
      <c r="C292" s="50">
        <v>5540246175049</v>
      </c>
      <c r="D292" s="51">
        <v>44717</v>
      </c>
      <c r="E292" s="52">
        <v>836</v>
      </c>
      <c r="F292" s="39" t="str">
        <f>VLOOKUP(Réception!C292,'Catégorie des articles'!A:D,4,0)</f>
        <v>CREMERIE</v>
      </c>
      <c r="G292" s="39" t="str">
        <f>Réceptions[[#This Row],[AnnéeMois]]&amp;Réceptions[[#This Row],[Famille de Produit]]</f>
        <v>202206CREMERIE</v>
      </c>
      <c r="H292" s="38" t="str">
        <f>Réceptions[[#This Row],[Num CDE]]&amp;Réceptions[[#This Row],[AnnéeMois]]</f>
        <v>142716239202206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2.75" customHeight="1" x14ac:dyDescent="0.25">
      <c r="A293" s="38">
        <v>202206</v>
      </c>
      <c r="B293" s="46">
        <v>142716239</v>
      </c>
      <c r="C293" s="15">
        <v>5540246175050</v>
      </c>
      <c r="D293" s="47">
        <v>44717</v>
      </c>
      <c r="E293" s="48">
        <v>557</v>
      </c>
      <c r="F293" s="39" t="str">
        <f>VLOOKUP(Réception!C293,'Catégorie des articles'!A:D,4,0)</f>
        <v>CREMERIE</v>
      </c>
      <c r="G293" s="39" t="str">
        <f>Réceptions[[#This Row],[AnnéeMois]]&amp;Réceptions[[#This Row],[Famille de Produit]]</f>
        <v>202206CREMERIE</v>
      </c>
      <c r="H293" s="38" t="str">
        <f>Réceptions[[#This Row],[Num CDE]]&amp;Réceptions[[#This Row],[AnnéeMois]]</f>
        <v>142716239202206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2.75" customHeight="1" x14ac:dyDescent="0.25">
      <c r="A294" s="38">
        <v>202206</v>
      </c>
      <c r="B294" s="49">
        <v>142716242</v>
      </c>
      <c r="C294" s="50">
        <v>5540246171888</v>
      </c>
      <c r="D294" s="51">
        <v>44717</v>
      </c>
      <c r="E294" s="52">
        <v>650</v>
      </c>
      <c r="F294" s="39" t="str">
        <f>VLOOKUP(Réception!C294,'Catégorie des articles'!A:D,4,0)</f>
        <v>BOULANGERIE</v>
      </c>
      <c r="G294" s="39" t="str">
        <f>Réceptions[[#This Row],[AnnéeMois]]&amp;Réceptions[[#This Row],[Famille de Produit]]</f>
        <v>202206BOULANGERIE</v>
      </c>
      <c r="H294" s="38" t="str">
        <f>Réceptions[[#This Row],[Num CDE]]&amp;Réceptions[[#This Row],[AnnéeMois]]</f>
        <v>142716242202206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2.75" customHeight="1" x14ac:dyDescent="0.25">
      <c r="A295" s="38">
        <v>202206</v>
      </c>
      <c r="B295" s="46">
        <v>142716247</v>
      </c>
      <c r="C295" s="15">
        <v>5540246170256</v>
      </c>
      <c r="D295" s="47">
        <v>44738</v>
      </c>
      <c r="E295" s="48">
        <v>1235</v>
      </c>
      <c r="F295" s="39" t="str">
        <f>VLOOKUP(Réception!C295,'Catégorie des articles'!A:D,4,0)</f>
        <v>BOULANGERIE</v>
      </c>
      <c r="G295" s="39" t="str">
        <f>Réceptions[[#This Row],[AnnéeMois]]&amp;Réceptions[[#This Row],[Famille de Produit]]</f>
        <v>202206BOULANGERIE</v>
      </c>
      <c r="H295" s="38" t="str">
        <f>Réceptions[[#This Row],[Num CDE]]&amp;Réceptions[[#This Row],[AnnéeMois]]</f>
        <v>142716247202206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2.75" customHeight="1" x14ac:dyDescent="0.25">
      <c r="A296" s="38">
        <v>202206</v>
      </c>
      <c r="B296" s="49">
        <v>142716247</v>
      </c>
      <c r="C296" s="50">
        <v>5540246171888</v>
      </c>
      <c r="D296" s="51">
        <v>44738</v>
      </c>
      <c r="E296" s="52">
        <v>260</v>
      </c>
      <c r="F296" s="39" t="str">
        <f>VLOOKUP(Réception!C296,'Catégorie des articles'!A:D,4,0)</f>
        <v>BOULANGERIE</v>
      </c>
      <c r="G296" s="39" t="str">
        <f>Réceptions[[#This Row],[AnnéeMois]]&amp;Réceptions[[#This Row],[Famille de Produit]]</f>
        <v>202206BOULANGERIE</v>
      </c>
      <c r="H296" s="38" t="str">
        <f>Réceptions[[#This Row],[Num CDE]]&amp;Réceptions[[#This Row],[AnnéeMois]]</f>
        <v>142716247202206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2.75" customHeight="1" x14ac:dyDescent="0.25">
      <c r="A297" s="38">
        <v>202206</v>
      </c>
      <c r="B297" s="46">
        <v>142716248</v>
      </c>
      <c r="C297" s="15">
        <v>5540246184036</v>
      </c>
      <c r="D297" s="47">
        <v>44724</v>
      </c>
      <c r="E297" s="48">
        <v>130</v>
      </c>
      <c r="F297" s="39" t="str">
        <f>VLOOKUP(Réception!C297,'Catégorie des articles'!A:D,4,0)</f>
        <v>BOULANGERIE</v>
      </c>
      <c r="G297" s="39" t="str">
        <f>Réceptions[[#This Row],[AnnéeMois]]&amp;Réceptions[[#This Row],[Famille de Produit]]</f>
        <v>202206BOULANGERIE</v>
      </c>
      <c r="H297" s="38" t="str">
        <f>Réceptions[[#This Row],[Num CDE]]&amp;Réceptions[[#This Row],[AnnéeMois]]</f>
        <v>142716248202206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2.75" customHeight="1" x14ac:dyDescent="0.25">
      <c r="A298" s="38">
        <v>202206</v>
      </c>
      <c r="B298" s="49">
        <v>142716248</v>
      </c>
      <c r="C298" s="50">
        <v>5540246191596</v>
      </c>
      <c r="D298" s="51">
        <v>44724</v>
      </c>
      <c r="E298" s="52">
        <v>223</v>
      </c>
      <c r="F298" s="39" t="str">
        <f>VLOOKUP(Réception!C298,'Catégorie des articles'!A:D,4,0)</f>
        <v>BOULANGERIE</v>
      </c>
      <c r="G298" s="39" t="str">
        <f>Réceptions[[#This Row],[AnnéeMois]]&amp;Réceptions[[#This Row],[Famille de Produit]]</f>
        <v>202206BOULANGERIE</v>
      </c>
      <c r="H298" s="38" t="str">
        <f>Réceptions[[#This Row],[Num CDE]]&amp;Réceptions[[#This Row],[AnnéeMois]]</f>
        <v>142716248202206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2.75" customHeight="1" x14ac:dyDescent="0.25">
      <c r="A299" s="38">
        <v>202206</v>
      </c>
      <c r="B299" s="46">
        <v>142716248</v>
      </c>
      <c r="C299" s="15">
        <v>5540246193505</v>
      </c>
      <c r="D299" s="47">
        <v>44724</v>
      </c>
      <c r="E299" s="48">
        <v>26727</v>
      </c>
      <c r="F299" s="39" t="str">
        <f>VLOOKUP(Réception!C299,'Catégorie des articles'!A:D,4,0)</f>
        <v>BOULANGERIE</v>
      </c>
      <c r="G299" s="39" t="str">
        <f>Réceptions[[#This Row],[AnnéeMois]]&amp;Réceptions[[#This Row],[Famille de Produit]]</f>
        <v>202206BOULANGERIE</v>
      </c>
      <c r="H299" s="38" t="str">
        <f>Réceptions[[#This Row],[Num CDE]]&amp;Réceptions[[#This Row],[AnnéeMois]]</f>
        <v>142716248202206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2.75" customHeight="1" x14ac:dyDescent="0.25">
      <c r="A300" s="38">
        <v>202206</v>
      </c>
      <c r="B300" s="49">
        <v>142716250</v>
      </c>
      <c r="C300" s="50">
        <v>5540246188583</v>
      </c>
      <c r="D300" s="51">
        <v>44716</v>
      </c>
      <c r="E300" s="52">
        <v>3898</v>
      </c>
      <c r="F300" s="39" t="str">
        <f>VLOOKUP(Réception!C300,'Catégorie des articles'!A:D,4,0)</f>
        <v>BOULANGERIE</v>
      </c>
      <c r="G300" s="39" t="str">
        <f>Réceptions[[#This Row],[AnnéeMois]]&amp;Réceptions[[#This Row],[Famille de Produit]]</f>
        <v>202206BOULANGERIE</v>
      </c>
      <c r="H300" s="38" t="str">
        <f>Réceptions[[#This Row],[Num CDE]]&amp;Réceptions[[#This Row],[AnnéeMois]]</f>
        <v>142716250202206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2.75" customHeight="1" x14ac:dyDescent="0.25">
      <c r="A301" s="38">
        <v>202206</v>
      </c>
      <c r="B301" s="46">
        <v>142716251</v>
      </c>
      <c r="C301" s="15">
        <v>5540246188583</v>
      </c>
      <c r="D301" s="47">
        <v>44731</v>
      </c>
      <c r="E301" s="48">
        <v>3898</v>
      </c>
      <c r="F301" s="39" t="str">
        <f>VLOOKUP(Réception!C301,'Catégorie des articles'!A:D,4,0)</f>
        <v>BOULANGERIE</v>
      </c>
      <c r="G301" s="39" t="str">
        <f>Réceptions[[#This Row],[AnnéeMois]]&amp;Réceptions[[#This Row],[Famille de Produit]]</f>
        <v>202206BOULANGERIE</v>
      </c>
      <c r="H301" s="38" t="str">
        <f>Réceptions[[#This Row],[Num CDE]]&amp;Réceptions[[#This Row],[AnnéeMois]]</f>
        <v>142716251202206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2.75" customHeight="1" x14ac:dyDescent="0.25">
      <c r="A302" s="38">
        <v>202206</v>
      </c>
      <c r="B302" s="46">
        <v>142726264</v>
      </c>
      <c r="C302" s="15">
        <v>5540246171933</v>
      </c>
      <c r="D302" s="47">
        <v>44715</v>
      </c>
      <c r="E302" s="48">
        <v>1114</v>
      </c>
      <c r="F302" s="39" t="str">
        <f>VLOOKUP(Réception!C302,'Catégorie des articles'!A:D,4,0)</f>
        <v>CREMERIE</v>
      </c>
      <c r="G302" s="39" t="str">
        <f>Réceptions[[#This Row],[AnnéeMois]]&amp;Réceptions[[#This Row],[Famille de Produit]]</f>
        <v>202206CREMERIE</v>
      </c>
      <c r="H302" s="38" t="str">
        <f>Réceptions[[#This Row],[Num CDE]]&amp;Réceptions[[#This Row],[AnnéeMois]]</f>
        <v>142726264202206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2.75" customHeight="1" x14ac:dyDescent="0.25">
      <c r="A303" s="38">
        <v>202206</v>
      </c>
      <c r="B303" s="49">
        <v>142726264</v>
      </c>
      <c r="C303" s="50">
        <v>5540246176294</v>
      </c>
      <c r="D303" s="51">
        <v>44715</v>
      </c>
      <c r="E303" s="52">
        <v>2228</v>
      </c>
      <c r="F303" s="39" t="str">
        <f>VLOOKUP(Réception!C303,'Catégorie des articles'!A:D,4,0)</f>
        <v>CREMERIE</v>
      </c>
      <c r="G303" s="39" t="str">
        <f>Réceptions[[#This Row],[AnnéeMois]]&amp;Réceptions[[#This Row],[Famille de Produit]]</f>
        <v>202206CREMERIE</v>
      </c>
      <c r="H303" s="38" t="str">
        <f>Réceptions[[#This Row],[Num CDE]]&amp;Réceptions[[#This Row],[AnnéeMois]]</f>
        <v>142726264202206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2.75" customHeight="1" x14ac:dyDescent="0.25">
      <c r="A304" s="38">
        <v>202206</v>
      </c>
      <c r="B304" s="46">
        <v>142726264</v>
      </c>
      <c r="C304" s="15">
        <v>5540246176295</v>
      </c>
      <c r="D304" s="47">
        <v>44715</v>
      </c>
      <c r="E304" s="48">
        <v>4455</v>
      </c>
      <c r="F304" s="39" t="str">
        <f>VLOOKUP(Réception!C304,'Catégorie des articles'!A:D,4,0)</f>
        <v>CREMERIE</v>
      </c>
      <c r="G304" s="39" t="str">
        <f>Réceptions[[#This Row],[AnnéeMois]]&amp;Réceptions[[#This Row],[Famille de Produit]]</f>
        <v>202206CREMERIE</v>
      </c>
      <c r="H304" s="38" t="str">
        <f>Réceptions[[#This Row],[Num CDE]]&amp;Réceptions[[#This Row],[AnnéeMois]]</f>
        <v>142726264202206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2.75" customHeight="1" x14ac:dyDescent="0.25">
      <c r="A305" s="38">
        <v>202206</v>
      </c>
      <c r="B305" s="49">
        <v>142726265</v>
      </c>
      <c r="C305" s="50">
        <v>5540246172539</v>
      </c>
      <c r="D305" s="51">
        <v>44715</v>
      </c>
      <c r="E305" s="52">
        <v>24</v>
      </c>
      <c r="F305" s="39" t="str">
        <f>VLOOKUP(Réception!C305,'Catégorie des articles'!A:D,4,0)</f>
        <v>CREMERIE</v>
      </c>
      <c r="G305" s="39" t="str">
        <f>Réceptions[[#This Row],[AnnéeMois]]&amp;Réceptions[[#This Row],[Famille de Produit]]</f>
        <v>202206CREMERIE</v>
      </c>
      <c r="H305" s="38" t="str">
        <f>Réceptions[[#This Row],[Num CDE]]&amp;Réceptions[[#This Row],[AnnéeMois]]</f>
        <v>142726265202206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2.75" customHeight="1" x14ac:dyDescent="0.25">
      <c r="A306" s="38">
        <v>202206</v>
      </c>
      <c r="B306" s="49">
        <v>142726265</v>
      </c>
      <c r="C306" s="50">
        <v>5540246176699</v>
      </c>
      <c r="D306" s="51">
        <v>44715</v>
      </c>
      <c r="E306" s="52">
        <v>3132</v>
      </c>
      <c r="F306" s="39" t="str">
        <f>VLOOKUP(Réception!C306,'Catégorie des articles'!A:D,4,0)</f>
        <v>CREMERIE</v>
      </c>
      <c r="G306" s="39" t="str">
        <f>Réceptions[[#This Row],[AnnéeMois]]&amp;Réceptions[[#This Row],[Famille de Produit]]</f>
        <v>202206CREMERIE</v>
      </c>
      <c r="H306" s="38" t="str">
        <f>Réceptions[[#This Row],[Num CDE]]&amp;Réceptions[[#This Row],[AnnéeMois]]</f>
        <v>142726265202206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2.75" customHeight="1" x14ac:dyDescent="0.25">
      <c r="A307" s="38">
        <v>202206</v>
      </c>
      <c r="B307" s="49">
        <v>142726276</v>
      </c>
      <c r="C307" s="50">
        <v>5540246183587</v>
      </c>
      <c r="D307" s="51">
        <v>44729</v>
      </c>
      <c r="E307" s="52">
        <v>502</v>
      </c>
      <c r="F307" s="39" t="str">
        <f>VLOOKUP(Réception!C307,'Catégorie des articles'!A:D,4,0)</f>
        <v>MIX LEGUMES</v>
      </c>
      <c r="G307" s="39" t="str">
        <f>Réceptions[[#This Row],[AnnéeMois]]&amp;Réceptions[[#This Row],[Famille de Produit]]</f>
        <v>202206MIX LEGUMES</v>
      </c>
      <c r="H307" s="38" t="str">
        <f>Réceptions[[#This Row],[Num CDE]]&amp;Réceptions[[#This Row],[AnnéeMois]]</f>
        <v>142726276202206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2.75" customHeight="1" x14ac:dyDescent="0.25">
      <c r="A308" s="38">
        <v>202206</v>
      </c>
      <c r="B308" s="46">
        <v>142726276</v>
      </c>
      <c r="C308" s="15">
        <v>5540246183589</v>
      </c>
      <c r="D308" s="47">
        <v>44729</v>
      </c>
      <c r="E308" s="48">
        <v>1949</v>
      </c>
      <c r="F308" s="39" t="str">
        <f>VLOOKUP(Réception!C308,'Catégorie des articles'!A:D,4,0)</f>
        <v>MIX LEGUMES</v>
      </c>
      <c r="G308" s="39" t="str">
        <f>Réceptions[[#This Row],[AnnéeMois]]&amp;Réceptions[[#This Row],[Famille de Produit]]</f>
        <v>202206MIX LEGUMES</v>
      </c>
      <c r="H308" s="38" t="str">
        <f>Réceptions[[#This Row],[Num CDE]]&amp;Réceptions[[#This Row],[AnnéeMois]]</f>
        <v>142726276202206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2.75" customHeight="1" x14ac:dyDescent="0.25">
      <c r="A309" s="38">
        <v>202206</v>
      </c>
      <c r="B309" s="49">
        <v>142726276</v>
      </c>
      <c r="C309" s="50">
        <v>5540246186351</v>
      </c>
      <c r="D309" s="51">
        <v>44729</v>
      </c>
      <c r="E309" s="52">
        <v>564</v>
      </c>
      <c r="F309" s="39" t="str">
        <f>VLOOKUP(Réception!C309,'Catégorie des articles'!A:D,4,0)</f>
        <v>MIX LEGUMES</v>
      </c>
      <c r="G309" s="39" t="str">
        <f>Réceptions[[#This Row],[AnnéeMois]]&amp;Réceptions[[#This Row],[Famille de Produit]]</f>
        <v>202206MIX LEGUMES</v>
      </c>
      <c r="H309" s="38" t="str">
        <f>Réceptions[[#This Row],[Num CDE]]&amp;Réceptions[[#This Row],[AnnéeMois]]</f>
        <v>142726276202206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2.75" customHeight="1" x14ac:dyDescent="0.25">
      <c r="A310" s="38">
        <v>202206</v>
      </c>
      <c r="B310" s="46">
        <v>142726276</v>
      </c>
      <c r="C310" s="15">
        <v>5540246186352</v>
      </c>
      <c r="D310" s="47">
        <v>44729</v>
      </c>
      <c r="E310" s="48">
        <v>1880</v>
      </c>
      <c r="F310" s="39" t="str">
        <f>VLOOKUP(Réception!C310,'Catégorie des articles'!A:D,4,0)</f>
        <v>MIX LEGUMES</v>
      </c>
      <c r="G310" s="39" t="str">
        <f>Réceptions[[#This Row],[AnnéeMois]]&amp;Réceptions[[#This Row],[Famille de Produit]]</f>
        <v>202206MIX LEGUMES</v>
      </c>
      <c r="H310" s="38" t="str">
        <f>Réceptions[[#This Row],[Num CDE]]&amp;Réceptions[[#This Row],[AnnéeMois]]</f>
        <v>142726276202206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2.75" customHeight="1" x14ac:dyDescent="0.25">
      <c r="A311" s="38">
        <v>202206</v>
      </c>
      <c r="B311" s="49">
        <v>142726276</v>
      </c>
      <c r="C311" s="50">
        <v>5540246191718</v>
      </c>
      <c r="D311" s="51">
        <v>44729</v>
      </c>
      <c r="E311" s="52">
        <v>2339</v>
      </c>
      <c r="F311" s="39" t="str">
        <f>VLOOKUP(Réception!C311,'Catégorie des articles'!A:D,4,0)</f>
        <v>MIX LEGUMES</v>
      </c>
      <c r="G311" s="39" t="str">
        <f>Réceptions[[#This Row],[AnnéeMois]]&amp;Réceptions[[#This Row],[Famille de Produit]]</f>
        <v>202206MIX LEGUMES</v>
      </c>
      <c r="H311" s="38" t="str">
        <f>Réceptions[[#This Row],[Num CDE]]&amp;Réceptions[[#This Row],[AnnéeMois]]</f>
        <v>142726276202206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2.75" customHeight="1" x14ac:dyDescent="0.25">
      <c r="A312" s="38">
        <v>202206</v>
      </c>
      <c r="B312" s="46">
        <v>142726278</v>
      </c>
      <c r="C312" s="15">
        <v>5540246183558</v>
      </c>
      <c r="D312" s="47">
        <v>44730</v>
      </c>
      <c r="E312" s="48">
        <v>3898</v>
      </c>
      <c r="F312" s="39" t="str">
        <f>VLOOKUP(Réception!C312,'Catégorie des articles'!A:D,4,0)</f>
        <v>MIX LEGUMES</v>
      </c>
      <c r="G312" s="39" t="str">
        <f>Réceptions[[#This Row],[AnnéeMois]]&amp;Réceptions[[#This Row],[Famille de Produit]]</f>
        <v>202206MIX LEGUMES</v>
      </c>
      <c r="H312" s="38" t="str">
        <f>Réceptions[[#This Row],[Num CDE]]&amp;Réceptions[[#This Row],[AnnéeMois]]</f>
        <v>142726278202206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2.75" customHeight="1" x14ac:dyDescent="0.25">
      <c r="A313" s="38">
        <v>202206</v>
      </c>
      <c r="B313" s="49">
        <v>142726278</v>
      </c>
      <c r="C313" s="50">
        <v>5540246183560</v>
      </c>
      <c r="D313" s="51">
        <v>44730</v>
      </c>
      <c r="E313" s="52">
        <v>223</v>
      </c>
      <c r="F313" s="39" t="str">
        <f>VLOOKUP(Réception!C313,'Catégorie des articles'!A:D,4,0)</f>
        <v>MIX LEGUMES</v>
      </c>
      <c r="G313" s="39" t="str">
        <f>Réceptions[[#This Row],[AnnéeMois]]&amp;Réceptions[[#This Row],[Famille de Produit]]</f>
        <v>202206MIX LEGUMES</v>
      </c>
      <c r="H313" s="38" t="str">
        <f>Réceptions[[#This Row],[Num CDE]]&amp;Réceptions[[#This Row],[AnnéeMois]]</f>
        <v>142726278202206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2.75" customHeight="1" x14ac:dyDescent="0.25">
      <c r="A314" s="38">
        <v>202206</v>
      </c>
      <c r="B314" s="46">
        <v>142726278</v>
      </c>
      <c r="C314" s="15">
        <v>5540246192209</v>
      </c>
      <c r="D314" s="47">
        <v>44730</v>
      </c>
      <c r="E314" s="48">
        <v>1114</v>
      </c>
      <c r="F314" s="39" t="str">
        <f>VLOOKUP(Réception!C314,'Catégorie des articles'!A:D,4,0)</f>
        <v>MIX LEGUMES</v>
      </c>
      <c r="G314" s="39" t="str">
        <f>Réceptions[[#This Row],[AnnéeMois]]&amp;Réceptions[[#This Row],[Famille de Produit]]</f>
        <v>202206MIX LEGUMES</v>
      </c>
      <c r="H314" s="38" t="str">
        <f>Réceptions[[#This Row],[Num CDE]]&amp;Réceptions[[#This Row],[AnnéeMois]]</f>
        <v>142726278202206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2.75" customHeight="1" x14ac:dyDescent="0.25">
      <c r="A315" s="38">
        <v>202206</v>
      </c>
      <c r="B315" s="49">
        <v>142726278</v>
      </c>
      <c r="C315" s="50">
        <v>5540246192462</v>
      </c>
      <c r="D315" s="51">
        <v>44730</v>
      </c>
      <c r="E315" s="52">
        <v>1114</v>
      </c>
      <c r="F315" s="39" t="str">
        <f>VLOOKUP(Réception!C315,'Catégorie des articles'!A:D,4,0)</f>
        <v>MIX LEGUMES</v>
      </c>
      <c r="G315" s="39" t="str">
        <f>Réceptions[[#This Row],[AnnéeMois]]&amp;Réceptions[[#This Row],[Famille de Produit]]</f>
        <v>202206MIX LEGUMES</v>
      </c>
      <c r="H315" s="38" t="str">
        <f>Réceptions[[#This Row],[Num CDE]]&amp;Réceptions[[#This Row],[AnnéeMois]]</f>
        <v>142726278202206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2.75" customHeight="1" x14ac:dyDescent="0.25">
      <c r="A316" s="38">
        <v>202206</v>
      </c>
      <c r="B316" s="49">
        <v>142726281</v>
      </c>
      <c r="C316" s="50">
        <v>5540246183130</v>
      </c>
      <c r="D316" s="51">
        <v>44723</v>
      </c>
      <c r="E316" s="52">
        <v>3007</v>
      </c>
      <c r="F316" s="39" t="str">
        <f>VLOOKUP(Réception!C316,'Catégorie des articles'!A:D,4,0)</f>
        <v>MIX LEGUMES</v>
      </c>
      <c r="G316" s="39" t="str">
        <f>Réceptions[[#This Row],[AnnéeMois]]&amp;Réceptions[[#This Row],[Famille de Produit]]</f>
        <v>202206MIX LEGUMES</v>
      </c>
      <c r="H316" s="38" t="str">
        <f>Réceptions[[#This Row],[Num CDE]]&amp;Réceptions[[#This Row],[AnnéeMois]]</f>
        <v>142726281202206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2.75" customHeight="1" x14ac:dyDescent="0.25">
      <c r="A317" s="38">
        <v>202206</v>
      </c>
      <c r="B317" s="46">
        <v>142726281</v>
      </c>
      <c r="C317" s="15">
        <v>5540246183455</v>
      </c>
      <c r="D317" s="47">
        <v>44723</v>
      </c>
      <c r="E317" s="48">
        <v>1044</v>
      </c>
      <c r="F317" s="39" t="str">
        <f>VLOOKUP(Réception!C317,'Catégorie des articles'!A:D,4,0)</f>
        <v>MIX LEGUMES</v>
      </c>
      <c r="G317" s="39" t="str">
        <f>Réceptions[[#This Row],[AnnéeMois]]&amp;Réceptions[[#This Row],[Famille de Produit]]</f>
        <v>202206MIX LEGUMES</v>
      </c>
      <c r="H317" s="38" t="str">
        <f>Réceptions[[#This Row],[Num CDE]]&amp;Réceptions[[#This Row],[AnnéeMois]]</f>
        <v>142726281202206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2.75" customHeight="1" x14ac:dyDescent="0.25">
      <c r="A318" s="38">
        <v>202206</v>
      </c>
      <c r="B318" s="49">
        <v>142726281</v>
      </c>
      <c r="C318" s="50">
        <v>5540246183538</v>
      </c>
      <c r="D318" s="51">
        <v>44723</v>
      </c>
      <c r="E318" s="52">
        <v>919</v>
      </c>
      <c r="F318" s="39" t="str">
        <f>VLOOKUP(Réception!C318,'Catégorie des articles'!A:D,4,0)</f>
        <v>MIX LEGUMES</v>
      </c>
      <c r="G318" s="39" t="str">
        <f>Réceptions[[#This Row],[AnnéeMois]]&amp;Réceptions[[#This Row],[Famille de Produit]]</f>
        <v>202206MIX LEGUMES</v>
      </c>
      <c r="H318" s="38" t="str">
        <f>Réceptions[[#This Row],[Num CDE]]&amp;Réceptions[[#This Row],[AnnéeMois]]</f>
        <v>142726281202206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2.75" customHeight="1" x14ac:dyDescent="0.25">
      <c r="A319" s="38">
        <v>202206</v>
      </c>
      <c r="B319" s="46">
        <v>142726281</v>
      </c>
      <c r="C319" s="15">
        <v>5540246192571</v>
      </c>
      <c r="D319" s="47">
        <v>44723</v>
      </c>
      <c r="E319" s="48">
        <v>452</v>
      </c>
      <c r="F319" s="39" t="str">
        <f>VLOOKUP(Réception!C319,'Catégorie des articles'!A:D,4,0)</f>
        <v>MIX LEGUMES</v>
      </c>
      <c r="G319" s="39" t="str">
        <f>Réceptions[[#This Row],[AnnéeMois]]&amp;Réceptions[[#This Row],[Famille de Produit]]</f>
        <v>202206MIX LEGUMES</v>
      </c>
      <c r="H319" s="38" t="str">
        <f>Réceptions[[#This Row],[Num CDE]]&amp;Réceptions[[#This Row],[AnnéeMois]]</f>
        <v>142726281202206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2.75" customHeight="1" x14ac:dyDescent="0.25">
      <c r="A320" s="38">
        <v>202206</v>
      </c>
      <c r="B320" s="46">
        <v>142726298</v>
      </c>
      <c r="C320" s="15">
        <v>5540246172978</v>
      </c>
      <c r="D320" s="47">
        <v>44716</v>
      </c>
      <c r="E320" s="48">
        <v>418</v>
      </c>
      <c r="F320" s="39" t="str">
        <f>VLOOKUP(Réception!C320,'Catégorie des articles'!A:D,4,0)</f>
        <v>CREMERIE</v>
      </c>
      <c r="G320" s="39" t="str">
        <f>Réceptions[[#This Row],[AnnéeMois]]&amp;Réceptions[[#This Row],[Famille de Produit]]</f>
        <v>202206CREMERIE</v>
      </c>
      <c r="H320" s="38" t="str">
        <f>Réceptions[[#This Row],[Num CDE]]&amp;Réceptions[[#This Row],[AnnéeMois]]</f>
        <v>142726298202206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2.75" customHeight="1" x14ac:dyDescent="0.25">
      <c r="A321" s="38">
        <v>202206</v>
      </c>
      <c r="B321" s="49">
        <v>142726298</v>
      </c>
      <c r="C321" s="50">
        <v>5540246174174</v>
      </c>
      <c r="D321" s="51">
        <v>44716</v>
      </c>
      <c r="E321" s="52">
        <v>464</v>
      </c>
      <c r="F321" s="39" t="str">
        <f>VLOOKUP(Réception!C321,'Catégorie des articles'!A:D,4,0)</f>
        <v>CREMERIE</v>
      </c>
      <c r="G321" s="39" t="str">
        <f>Réceptions[[#This Row],[AnnéeMois]]&amp;Réceptions[[#This Row],[Famille de Produit]]</f>
        <v>202206CREMERIE</v>
      </c>
      <c r="H321" s="38" t="str">
        <f>Réceptions[[#This Row],[Num CDE]]&amp;Réceptions[[#This Row],[AnnéeMois]]</f>
        <v>142726298202206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2.75" customHeight="1" x14ac:dyDescent="0.25">
      <c r="A322" s="38">
        <v>202206</v>
      </c>
      <c r="B322" s="46">
        <v>142726299</v>
      </c>
      <c r="C322" s="15">
        <v>5540246171933</v>
      </c>
      <c r="D322" s="47">
        <v>44716</v>
      </c>
      <c r="E322" s="48">
        <v>836</v>
      </c>
      <c r="F322" s="39" t="str">
        <f>VLOOKUP(Réception!C322,'Catégorie des articles'!A:D,4,0)</f>
        <v>CREMERIE</v>
      </c>
      <c r="G322" s="39" t="str">
        <f>Réceptions[[#This Row],[AnnéeMois]]&amp;Réceptions[[#This Row],[Famille de Produit]]</f>
        <v>202206CREMERIE</v>
      </c>
      <c r="H322" s="38" t="str">
        <f>Réceptions[[#This Row],[Num CDE]]&amp;Réceptions[[#This Row],[AnnéeMois]]</f>
        <v>142726299202206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2.75" customHeight="1" x14ac:dyDescent="0.25">
      <c r="A323" s="38">
        <v>202206</v>
      </c>
      <c r="B323" s="49">
        <v>142726299</v>
      </c>
      <c r="C323" s="50">
        <v>5540246176294</v>
      </c>
      <c r="D323" s="51">
        <v>44716</v>
      </c>
      <c r="E323" s="52">
        <v>2970</v>
      </c>
      <c r="F323" s="39" t="str">
        <f>VLOOKUP(Réception!C323,'Catégorie des articles'!A:D,4,0)</f>
        <v>CREMERIE</v>
      </c>
      <c r="G323" s="39" t="str">
        <f>Réceptions[[#This Row],[AnnéeMois]]&amp;Réceptions[[#This Row],[Famille de Produit]]</f>
        <v>202206CREMERIE</v>
      </c>
      <c r="H323" s="38" t="str">
        <f>Réceptions[[#This Row],[Num CDE]]&amp;Réceptions[[#This Row],[AnnéeMois]]</f>
        <v>142726299202206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2.75" customHeight="1" x14ac:dyDescent="0.25">
      <c r="A324" s="38">
        <v>202206</v>
      </c>
      <c r="B324" s="46">
        <v>142726299</v>
      </c>
      <c r="C324" s="15">
        <v>5540246176295</v>
      </c>
      <c r="D324" s="47">
        <v>44716</v>
      </c>
      <c r="E324" s="48">
        <v>7424</v>
      </c>
      <c r="F324" s="39" t="str">
        <f>VLOOKUP(Réception!C324,'Catégorie des articles'!A:D,4,0)</f>
        <v>CREMERIE</v>
      </c>
      <c r="G324" s="39" t="str">
        <f>Réceptions[[#This Row],[AnnéeMois]]&amp;Réceptions[[#This Row],[Famille de Produit]]</f>
        <v>202206CREMERIE</v>
      </c>
      <c r="H324" s="38" t="str">
        <f>Réceptions[[#This Row],[Num CDE]]&amp;Réceptions[[#This Row],[AnnéeMois]]</f>
        <v>142726299202206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2.75" customHeight="1" x14ac:dyDescent="0.25">
      <c r="A325" s="38">
        <v>202206</v>
      </c>
      <c r="B325" s="49">
        <v>142726299</v>
      </c>
      <c r="C325" s="50">
        <v>5540246187987</v>
      </c>
      <c r="D325" s="51">
        <v>44716</v>
      </c>
      <c r="E325" s="52">
        <v>4455</v>
      </c>
      <c r="F325" s="39" t="str">
        <f>VLOOKUP(Réception!C325,'Catégorie des articles'!A:D,4,0)</f>
        <v>CREMERIE</v>
      </c>
      <c r="G325" s="39" t="str">
        <f>Réceptions[[#This Row],[AnnéeMois]]&amp;Réceptions[[#This Row],[Famille de Produit]]</f>
        <v>202206CREMERIE</v>
      </c>
      <c r="H325" s="38" t="str">
        <f>Réceptions[[#This Row],[Num CDE]]&amp;Réceptions[[#This Row],[AnnéeMois]]</f>
        <v>142726299202206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2.75" customHeight="1" x14ac:dyDescent="0.25">
      <c r="A326" s="38">
        <v>202206</v>
      </c>
      <c r="B326" s="46">
        <v>142726299</v>
      </c>
      <c r="C326" s="15">
        <v>5540246188200</v>
      </c>
      <c r="D326" s="47">
        <v>44716</v>
      </c>
      <c r="E326" s="48">
        <v>743</v>
      </c>
      <c r="F326" s="39" t="str">
        <f>VLOOKUP(Réception!C326,'Catégorie des articles'!A:D,4,0)</f>
        <v>CREMERIE</v>
      </c>
      <c r="G326" s="39" t="str">
        <f>Réceptions[[#This Row],[AnnéeMois]]&amp;Réceptions[[#This Row],[Famille de Produit]]</f>
        <v>202206CREMERIE</v>
      </c>
      <c r="H326" s="38" t="str">
        <f>Réceptions[[#This Row],[Num CDE]]&amp;Réceptions[[#This Row],[AnnéeMois]]</f>
        <v>142726299202206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2.75" customHeight="1" x14ac:dyDescent="0.25">
      <c r="A327" s="38">
        <v>202206</v>
      </c>
      <c r="B327" s="49">
        <v>142726301</v>
      </c>
      <c r="C327" s="50">
        <v>5540246185429</v>
      </c>
      <c r="D327" s="51">
        <v>44717</v>
      </c>
      <c r="E327" s="52">
        <v>140</v>
      </c>
      <c r="F327" s="39" t="str">
        <f>VLOOKUP(Réception!C327,'Catégorie des articles'!A:D,4,0)</f>
        <v>CREMERIE</v>
      </c>
      <c r="G327" s="39" t="str">
        <f>Réceptions[[#This Row],[AnnéeMois]]&amp;Réceptions[[#This Row],[Famille de Produit]]</f>
        <v>202206CREMERIE</v>
      </c>
      <c r="H327" s="38" t="str">
        <f>Réceptions[[#This Row],[Num CDE]]&amp;Réceptions[[#This Row],[AnnéeMois]]</f>
        <v>142726301202206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2.75" customHeight="1" x14ac:dyDescent="0.25">
      <c r="A328" s="38">
        <v>202206</v>
      </c>
      <c r="B328" s="46">
        <v>142726301</v>
      </c>
      <c r="C328" s="15">
        <v>5540246186325</v>
      </c>
      <c r="D328" s="47">
        <v>44717</v>
      </c>
      <c r="E328" s="48">
        <v>279</v>
      </c>
      <c r="F328" s="39" t="str">
        <f>VLOOKUP(Réception!C328,'Catégorie des articles'!A:D,4,0)</f>
        <v>CREMERIE</v>
      </c>
      <c r="G328" s="39" t="str">
        <f>Réceptions[[#This Row],[AnnéeMois]]&amp;Réceptions[[#This Row],[Famille de Produit]]</f>
        <v>202206CREMERIE</v>
      </c>
      <c r="H328" s="38" t="str">
        <f>Réceptions[[#This Row],[Num CDE]]&amp;Réceptions[[#This Row],[AnnéeMois]]</f>
        <v>142726301202206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2.75" customHeight="1" x14ac:dyDescent="0.25">
      <c r="A329" s="38">
        <v>202206</v>
      </c>
      <c r="B329" s="49">
        <v>142726302</v>
      </c>
      <c r="C329" s="50">
        <v>5540246173472</v>
      </c>
      <c r="D329" s="51">
        <v>44723</v>
      </c>
      <c r="E329" s="52">
        <v>557</v>
      </c>
      <c r="F329" s="39" t="str">
        <f>VLOOKUP(Réception!C329,'Catégorie des articles'!A:D,4,0)</f>
        <v>CREMERIE</v>
      </c>
      <c r="G329" s="39" t="str">
        <f>Réceptions[[#This Row],[AnnéeMois]]&amp;Réceptions[[#This Row],[Famille de Produit]]</f>
        <v>202206CREMERIE</v>
      </c>
      <c r="H329" s="38" t="str">
        <f>Réceptions[[#This Row],[Num CDE]]&amp;Réceptions[[#This Row],[AnnéeMois]]</f>
        <v>142726302202206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2.75" customHeight="1" x14ac:dyDescent="0.25">
      <c r="A330" s="38">
        <v>202206</v>
      </c>
      <c r="B330" s="46">
        <v>142726302</v>
      </c>
      <c r="C330" s="15">
        <v>5540246175049</v>
      </c>
      <c r="D330" s="47">
        <v>44723</v>
      </c>
      <c r="E330" s="48">
        <v>557</v>
      </c>
      <c r="F330" s="39" t="str">
        <f>VLOOKUP(Réception!C330,'Catégorie des articles'!A:D,4,0)</f>
        <v>CREMERIE</v>
      </c>
      <c r="G330" s="39" t="str">
        <f>Réceptions[[#This Row],[AnnéeMois]]&amp;Réceptions[[#This Row],[Famille de Produit]]</f>
        <v>202206CREMERIE</v>
      </c>
      <c r="H330" s="38" t="str">
        <f>Réceptions[[#This Row],[Num CDE]]&amp;Réceptions[[#This Row],[AnnéeMois]]</f>
        <v>142726302202206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2.75" customHeight="1" x14ac:dyDescent="0.25">
      <c r="A331" s="38">
        <v>202206</v>
      </c>
      <c r="B331" s="49">
        <v>142726302</v>
      </c>
      <c r="C331" s="50">
        <v>5540246175050</v>
      </c>
      <c r="D331" s="51">
        <v>44723</v>
      </c>
      <c r="E331" s="52">
        <v>557</v>
      </c>
      <c r="F331" s="39" t="str">
        <f>VLOOKUP(Réception!C331,'Catégorie des articles'!A:D,4,0)</f>
        <v>CREMERIE</v>
      </c>
      <c r="G331" s="39" t="str">
        <f>Réceptions[[#This Row],[AnnéeMois]]&amp;Réceptions[[#This Row],[Famille de Produit]]</f>
        <v>202206CREMERIE</v>
      </c>
      <c r="H331" s="38" t="str">
        <f>Réceptions[[#This Row],[Num CDE]]&amp;Réceptions[[#This Row],[AnnéeMois]]</f>
        <v>142726302202206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2.75" customHeight="1" x14ac:dyDescent="0.25">
      <c r="A332" s="38">
        <v>202206</v>
      </c>
      <c r="B332" s="49">
        <v>142726322</v>
      </c>
      <c r="C332" s="50">
        <v>5540246172978</v>
      </c>
      <c r="D332" s="51">
        <v>44717</v>
      </c>
      <c r="E332" s="52">
        <v>1253</v>
      </c>
      <c r="F332" s="39" t="str">
        <f>VLOOKUP(Réception!C332,'Catégorie des articles'!A:D,4,0)</f>
        <v>CREMERIE</v>
      </c>
      <c r="G332" s="39" t="str">
        <f>Réceptions[[#This Row],[AnnéeMois]]&amp;Réceptions[[#This Row],[Famille de Produit]]</f>
        <v>202206CREMERIE</v>
      </c>
      <c r="H332" s="38" t="str">
        <f>Réceptions[[#This Row],[Num CDE]]&amp;Réceptions[[#This Row],[AnnéeMois]]</f>
        <v>142726322202206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2.75" customHeight="1" x14ac:dyDescent="0.25">
      <c r="A333" s="38">
        <v>202206</v>
      </c>
      <c r="B333" s="49">
        <v>142726322</v>
      </c>
      <c r="C333" s="50">
        <v>5540246188175</v>
      </c>
      <c r="D333" s="51">
        <v>44717</v>
      </c>
      <c r="E333" s="52">
        <v>232</v>
      </c>
      <c r="F333" s="39" t="str">
        <f>VLOOKUP(Réception!C333,'Catégorie des articles'!A:D,4,0)</f>
        <v>CREMERIE</v>
      </c>
      <c r="G333" s="39" t="str">
        <f>Réceptions[[#This Row],[AnnéeMois]]&amp;Réceptions[[#This Row],[Famille de Produit]]</f>
        <v>202206CREMERIE</v>
      </c>
      <c r="H333" s="38" t="str">
        <f>Réceptions[[#This Row],[Num CDE]]&amp;Réceptions[[#This Row],[AnnéeMois]]</f>
        <v>142726322202206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2.75" customHeight="1" x14ac:dyDescent="0.25">
      <c r="A334" s="38">
        <v>202206</v>
      </c>
      <c r="B334" s="46">
        <v>142726323</v>
      </c>
      <c r="C334" s="15">
        <v>5540246176294</v>
      </c>
      <c r="D334" s="47">
        <v>44717</v>
      </c>
      <c r="E334" s="48">
        <v>1485</v>
      </c>
      <c r="F334" s="39" t="str">
        <f>VLOOKUP(Réception!C334,'Catégorie des articles'!A:D,4,0)</f>
        <v>CREMERIE</v>
      </c>
      <c r="G334" s="39" t="str">
        <f>Réceptions[[#This Row],[AnnéeMois]]&amp;Réceptions[[#This Row],[Famille de Produit]]</f>
        <v>202206CREMERIE</v>
      </c>
      <c r="H334" s="38" t="str">
        <f>Réceptions[[#This Row],[Num CDE]]&amp;Réceptions[[#This Row],[AnnéeMois]]</f>
        <v>142726323202206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2.75" customHeight="1" x14ac:dyDescent="0.25">
      <c r="A335" s="38">
        <v>202206</v>
      </c>
      <c r="B335" s="49">
        <v>142726323</v>
      </c>
      <c r="C335" s="50">
        <v>5540246176295</v>
      </c>
      <c r="D335" s="51">
        <v>44717</v>
      </c>
      <c r="E335" s="52">
        <v>5940</v>
      </c>
      <c r="F335" s="39" t="str">
        <f>VLOOKUP(Réception!C335,'Catégorie des articles'!A:D,4,0)</f>
        <v>CREMERIE</v>
      </c>
      <c r="G335" s="39" t="str">
        <f>Réceptions[[#This Row],[AnnéeMois]]&amp;Réceptions[[#This Row],[Famille de Produit]]</f>
        <v>202206CREMERIE</v>
      </c>
      <c r="H335" s="38" t="str">
        <f>Réceptions[[#This Row],[Num CDE]]&amp;Réceptions[[#This Row],[AnnéeMois]]</f>
        <v>142726323202206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2.75" customHeight="1" x14ac:dyDescent="0.25">
      <c r="A336" s="38">
        <v>202206</v>
      </c>
      <c r="B336" s="46">
        <v>142726323</v>
      </c>
      <c r="C336" s="15">
        <v>5540246187987</v>
      </c>
      <c r="D336" s="47">
        <v>44717</v>
      </c>
      <c r="E336" s="48">
        <v>2228</v>
      </c>
      <c r="F336" s="39" t="str">
        <f>VLOOKUP(Réception!C336,'Catégorie des articles'!A:D,4,0)</f>
        <v>CREMERIE</v>
      </c>
      <c r="G336" s="39" t="str">
        <f>Réceptions[[#This Row],[AnnéeMois]]&amp;Réceptions[[#This Row],[Famille de Produit]]</f>
        <v>202206CREMERIE</v>
      </c>
      <c r="H336" s="38" t="str">
        <f>Réceptions[[#This Row],[Num CDE]]&amp;Réceptions[[#This Row],[AnnéeMois]]</f>
        <v>142726323202206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2.75" customHeight="1" x14ac:dyDescent="0.25">
      <c r="A337" s="38">
        <v>202206</v>
      </c>
      <c r="B337" s="49">
        <v>142726323</v>
      </c>
      <c r="C337" s="50">
        <v>5540246188200</v>
      </c>
      <c r="D337" s="51">
        <v>44717</v>
      </c>
      <c r="E337" s="52">
        <v>372</v>
      </c>
      <c r="F337" s="39" t="str">
        <f>VLOOKUP(Réception!C337,'Catégorie des articles'!A:D,4,0)</f>
        <v>CREMERIE</v>
      </c>
      <c r="G337" s="39" t="str">
        <f>Réceptions[[#This Row],[AnnéeMois]]&amp;Réceptions[[#This Row],[Famille de Produit]]</f>
        <v>202206CREMERIE</v>
      </c>
      <c r="H337" s="38" t="str">
        <f>Réceptions[[#This Row],[Num CDE]]&amp;Réceptions[[#This Row],[AnnéeMois]]</f>
        <v>142726323202206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2.75" customHeight="1" x14ac:dyDescent="0.25">
      <c r="A338" s="38">
        <v>202206</v>
      </c>
      <c r="B338" s="46">
        <v>142726329</v>
      </c>
      <c r="C338" s="15">
        <v>5540246177132</v>
      </c>
      <c r="D338" s="47">
        <v>44718</v>
      </c>
      <c r="E338" s="48">
        <v>15312</v>
      </c>
      <c r="F338" s="39" t="str">
        <f>VLOOKUP(Réception!C338,'Catégorie des articles'!A:D,4,0)</f>
        <v>MIX LEGUMES</v>
      </c>
      <c r="G338" s="39" t="str">
        <f>Réceptions[[#This Row],[AnnéeMois]]&amp;Réceptions[[#This Row],[Famille de Produit]]</f>
        <v>202206MIX LEGUMES</v>
      </c>
      <c r="H338" s="38" t="str">
        <f>Réceptions[[#This Row],[Num CDE]]&amp;Réceptions[[#This Row],[AnnéeMois]]</f>
        <v>142726329202206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2.75" customHeight="1" x14ac:dyDescent="0.25">
      <c r="A339" s="38">
        <v>202206</v>
      </c>
      <c r="B339" s="49">
        <v>142726330</v>
      </c>
      <c r="C339" s="50">
        <v>5540246173906</v>
      </c>
      <c r="D339" s="51">
        <v>44729</v>
      </c>
      <c r="E339" s="52">
        <v>2450</v>
      </c>
      <c r="F339" s="39" t="str">
        <f>VLOOKUP(Réception!C339,'Catégorie des articles'!A:D,4,0)</f>
        <v>VOLAILLE</v>
      </c>
      <c r="G339" s="39" t="str">
        <f>Réceptions[[#This Row],[AnnéeMois]]&amp;Réceptions[[#This Row],[Famille de Produit]]</f>
        <v>202206VOLAILLE</v>
      </c>
      <c r="H339" s="38" t="str">
        <f>Réceptions[[#This Row],[Num CDE]]&amp;Réceptions[[#This Row],[AnnéeMois]]</f>
        <v>142726330202206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2.75" customHeight="1" x14ac:dyDescent="0.25">
      <c r="A340" s="38">
        <v>202206</v>
      </c>
      <c r="B340" s="46">
        <v>142726330</v>
      </c>
      <c r="C340" s="15">
        <v>5540246181016</v>
      </c>
      <c r="D340" s="47">
        <v>44729</v>
      </c>
      <c r="E340" s="48">
        <v>8018</v>
      </c>
      <c r="F340" s="39" t="str">
        <f>VLOOKUP(Réception!C340,'Catégorie des articles'!A:D,4,0)</f>
        <v>VOLAILLE</v>
      </c>
      <c r="G340" s="39" t="str">
        <f>Réceptions[[#This Row],[AnnéeMois]]&amp;Réceptions[[#This Row],[Famille de Produit]]</f>
        <v>202206VOLAILLE</v>
      </c>
      <c r="H340" s="38" t="str">
        <f>Réceptions[[#This Row],[Num CDE]]&amp;Réceptions[[#This Row],[AnnéeMois]]</f>
        <v>142726330202206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2.75" customHeight="1" x14ac:dyDescent="0.25">
      <c r="A341" s="38">
        <v>202206</v>
      </c>
      <c r="B341" s="46">
        <v>142726334</v>
      </c>
      <c r="C341" s="15">
        <v>5540246183541</v>
      </c>
      <c r="D341" s="47">
        <v>44723</v>
      </c>
      <c r="E341" s="48">
        <v>2088</v>
      </c>
      <c r="F341" s="39" t="str">
        <f>VLOOKUP(Réception!C341,'Catégorie des articles'!A:D,4,0)</f>
        <v>MIX LEGUMES</v>
      </c>
      <c r="G341" s="39" t="str">
        <f>Réceptions[[#This Row],[AnnéeMois]]&amp;Réceptions[[#This Row],[Famille de Produit]]</f>
        <v>202206MIX LEGUMES</v>
      </c>
      <c r="H341" s="38" t="str">
        <f>Réceptions[[#This Row],[Num CDE]]&amp;Réceptions[[#This Row],[AnnéeMois]]</f>
        <v>142726334202206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2.75" customHeight="1" x14ac:dyDescent="0.25">
      <c r="A342" s="38">
        <v>202206</v>
      </c>
      <c r="B342" s="49">
        <v>142726344</v>
      </c>
      <c r="C342" s="50">
        <v>5540246176699</v>
      </c>
      <c r="D342" s="51">
        <v>44717</v>
      </c>
      <c r="E342" s="52">
        <v>4176</v>
      </c>
      <c r="F342" s="39" t="str">
        <f>VLOOKUP(Réception!C342,'Catégorie des articles'!A:D,4,0)</f>
        <v>CREMERIE</v>
      </c>
      <c r="G342" s="39" t="str">
        <f>Réceptions[[#This Row],[AnnéeMois]]&amp;Réceptions[[#This Row],[Famille de Produit]]</f>
        <v>202206CREMERIE</v>
      </c>
      <c r="H342" s="38" t="str">
        <f>Réceptions[[#This Row],[Num CDE]]&amp;Réceptions[[#This Row],[AnnéeMois]]</f>
        <v>142726344202206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2.75" customHeight="1" x14ac:dyDescent="0.25">
      <c r="A343" s="38">
        <v>202206</v>
      </c>
      <c r="B343" s="49">
        <v>142726346</v>
      </c>
      <c r="C343" s="50">
        <v>5540246171933</v>
      </c>
      <c r="D343" s="51">
        <v>44718</v>
      </c>
      <c r="E343" s="52">
        <v>1114</v>
      </c>
      <c r="F343" s="39" t="str">
        <f>VLOOKUP(Réception!C343,'Catégorie des articles'!A:D,4,0)</f>
        <v>CREMERIE</v>
      </c>
      <c r="G343" s="39" t="str">
        <f>Réceptions[[#This Row],[AnnéeMois]]&amp;Réceptions[[#This Row],[Famille de Produit]]</f>
        <v>202206CREMERIE</v>
      </c>
      <c r="H343" s="38" t="str">
        <f>Réceptions[[#This Row],[Num CDE]]&amp;Réceptions[[#This Row],[AnnéeMois]]</f>
        <v>142726346202206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2.75" customHeight="1" x14ac:dyDescent="0.25">
      <c r="A344" s="38">
        <v>202206</v>
      </c>
      <c r="B344" s="46">
        <v>142726346</v>
      </c>
      <c r="C344" s="15">
        <v>5540246176294</v>
      </c>
      <c r="D344" s="47">
        <v>44718</v>
      </c>
      <c r="E344" s="48">
        <v>4455</v>
      </c>
      <c r="F344" s="39" t="str">
        <f>VLOOKUP(Réception!C344,'Catégorie des articles'!A:D,4,0)</f>
        <v>CREMERIE</v>
      </c>
      <c r="G344" s="39" t="str">
        <f>Réceptions[[#This Row],[AnnéeMois]]&amp;Réceptions[[#This Row],[Famille de Produit]]</f>
        <v>202206CREMERIE</v>
      </c>
      <c r="H344" s="38" t="str">
        <f>Réceptions[[#This Row],[Num CDE]]&amp;Réceptions[[#This Row],[AnnéeMois]]</f>
        <v>142726346202206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2.75" customHeight="1" x14ac:dyDescent="0.25">
      <c r="A345" s="38">
        <v>202206</v>
      </c>
      <c r="B345" s="49">
        <v>142726346</v>
      </c>
      <c r="C345" s="50">
        <v>5540246176295</v>
      </c>
      <c r="D345" s="51">
        <v>44718</v>
      </c>
      <c r="E345" s="52">
        <v>14848</v>
      </c>
      <c r="F345" s="39" t="str">
        <f>VLOOKUP(Réception!C345,'Catégorie des articles'!A:D,4,0)</f>
        <v>CREMERIE</v>
      </c>
      <c r="G345" s="39" t="str">
        <f>Réceptions[[#This Row],[AnnéeMois]]&amp;Réceptions[[#This Row],[Famille de Produit]]</f>
        <v>202206CREMERIE</v>
      </c>
      <c r="H345" s="38" t="str">
        <f>Réceptions[[#This Row],[Num CDE]]&amp;Réceptions[[#This Row],[AnnéeMois]]</f>
        <v>142726346202206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2.75" customHeight="1" x14ac:dyDescent="0.25">
      <c r="A346" s="38">
        <v>202206</v>
      </c>
      <c r="B346" s="49">
        <v>142726346</v>
      </c>
      <c r="C346" s="50">
        <v>5540246187987</v>
      </c>
      <c r="D346" s="51">
        <v>44718</v>
      </c>
      <c r="E346" s="52">
        <v>6682</v>
      </c>
      <c r="F346" s="39" t="str">
        <f>VLOOKUP(Réception!C346,'Catégorie des articles'!A:D,4,0)</f>
        <v>CREMERIE</v>
      </c>
      <c r="G346" s="39" t="str">
        <f>Réceptions[[#This Row],[AnnéeMois]]&amp;Réceptions[[#This Row],[Famille de Produit]]</f>
        <v>202206CREMERIE</v>
      </c>
      <c r="H346" s="38" t="str">
        <f>Réceptions[[#This Row],[Num CDE]]&amp;Réceptions[[#This Row],[AnnéeMois]]</f>
        <v>142726346202206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2.75" customHeight="1" x14ac:dyDescent="0.25">
      <c r="A347" s="38">
        <v>202206</v>
      </c>
      <c r="B347" s="46">
        <v>142726346</v>
      </c>
      <c r="C347" s="15">
        <v>5540246188200</v>
      </c>
      <c r="D347" s="47">
        <v>44718</v>
      </c>
      <c r="E347" s="48">
        <v>1114</v>
      </c>
      <c r="F347" s="39" t="str">
        <f>VLOOKUP(Réception!C347,'Catégorie des articles'!A:D,4,0)</f>
        <v>CREMERIE</v>
      </c>
      <c r="G347" s="39" t="str">
        <f>Réceptions[[#This Row],[AnnéeMois]]&amp;Réceptions[[#This Row],[Famille de Produit]]</f>
        <v>202206CREMERIE</v>
      </c>
      <c r="H347" s="38" t="str">
        <f>Réceptions[[#This Row],[Num CDE]]&amp;Réceptions[[#This Row],[AnnéeMois]]</f>
        <v>142726346202206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2.75" customHeight="1" x14ac:dyDescent="0.25">
      <c r="A348" s="38">
        <v>202206</v>
      </c>
      <c r="B348" s="49">
        <v>142726347</v>
      </c>
      <c r="C348" s="50">
        <v>5540246172978</v>
      </c>
      <c r="D348" s="51">
        <v>44718</v>
      </c>
      <c r="E348" s="52">
        <v>1671</v>
      </c>
      <c r="F348" s="39" t="str">
        <f>VLOOKUP(Réception!C348,'Catégorie des articles'!A:D,4,0)</f>
        <v>CREMERIE</v>
      </c>
      <c r="G348" s="39" t="str">
        <f>Réceptions[[#This Row],[AnnéeMois]]&amp;Réceptions[[#This Row],[Famille de Produit]]</f>
        <v>202206CREMERIE</v>
      </c>
      <c r="H348" s="38" t="str">
        <f>Réceptions[[#This Row],[Num CDE]]&amp;Réceptions[[#This Row],[AnnéeMois]]</f>
        <v>142726347202206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2.75" customHeight="1" x14ac:dyDescent="0.25">
      <c r="A349" s="38">
        <v>202206</v>
      </c>
      <c r="B349" s="46">
        <v>142726347</v>
      </c>
      <c r="C349" s="15">
        <v>5540246174174</v>
      </c>
      <c r="D349" s="47">
        <v>44718</v>
      </c>
      <c r="E349" s="48">
        <v>464</v>
      </c>
      <c r="F349" s="39" t="str">
        <f>VLOOKUP(Réception!C349,'Catégorie des articles'!A:D,4,0)</f>
        <v>CREMERIE</v>
      </c>
      <c r="G349" s="39" t="str">
        <f>Réceptions[[#This Row],[AnnéeMois]]&amp;Réceptions[[#This Row],[Famille de Produit]]</f>
        <v>202206CREMERIE</v>
      </c>
      <c r="H349" s="38" t="str">
        <f>Réceptions[[#This Row],[Num CDE]]&amp;Réceptions[[#This Row],[AnnéeMois]]</f>
        <v>142726347202206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2.75" customHeight="1" x14ac:dyDescent="0.25">
      <c r="A350" s="38">
        <v>202206</v>
      </c>
      <c r="B350" s="46">
        <v>142726347</v>
      </c>
      <c r="C350" s="15">
        <v>5540246176699</v>
      </c>
      <c r="D350" s="47">
        <v>44718</v>
      </c>
      <c r="E350" s="48">
        <v>4176</v>
      </c>
      <c r="F350" s="39" t="str">
        <f>VLOOKUP(Réception!C350,'Catégorie des articles'!A:D,4,0)</f>
        <v>CREMERIE</v>
      </c>
      <c r="G350" s="39" t="str">
        <f>Réceptions[[#This Row],[AnnéeMois]]&amp;Réceptions[[#This Row],[Famille de Produit]]</f>
        <v>202206CREMERIE</v>
      </c>
      <c r="H350" s="38" t="str">
        <f>Réceptions[[#This Row],[Num CDE]]&amp;Réceptions[[#This Row],[AnnéeMois]]</f>
        <v>142726347202206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2.75" customHeight="1" x14ac:dyDescent="0.25">
      <c r="A351" s="38">
        <v>202206</v>
      </c>
      <c r="B351" s="46">
        <v>142726363</v>
      </c>
      <c r="C351" s="15">
        <v>5540246183547</v>
      </c>
      <c r="D351" s="47">
        <v>44717</v>
      </c>
      <c r="E351" s="48">
        <v>2228</v>
      </c>
      <c r="F351" s="39" t="str">
        <f>VLOOKUP(Réception!C351,'Catégorie des articles'!A:D,4,0)</f>
        <v>VOLAILLE</v>
      </c>
      <c r="G351" s="39" t="str">
        <f>Réceptions[[#This Row],[AnnéeMois]]&amp;Réceptions[[#This Row],[Famille de Produit]]</f>
        <v>202206VOLAILLE</v>
      </c>
      <c r="H351" s="38" t="str">
        <f>Réceptions[[#This Row],[Num CDE]]&amp;Réceptions[[#This Row],[AnnéeMois]]</f>
        <v>142726363202206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2.75" customHeight="1" x14ac:dyDescent="0.25">
      <c r="A352" s="38">
        <v>202206</v>
      </c>
      <c r="B352" s="49">
        <v>142726364</v>
      </c>
      <c r="C352" s="50">
        <v>5540246173472</v>
      </c>
      <c r="D352" s="51">
        <v>44728</v>
      </c>
      <c r="E352" s="52">
        <v>84</v>
      </c>
      <c r="F352" s="39" t="str">
        <f>VLOOKUP(Réception!C352,'Catégorie des articles'!A:D,4,0)</f>
        <v>CREMERIE</v>
      </c>
      <c r="G352" s="39" t="str">
        <f>Réceptions[[#This Row],[AnnéeMois]]&amp;Réceptions[[#This Row],[Famille de Produit]]</f>
        <v>202206CREMERIE</v>
      </c>
      <c r="H352" s="38" t="str">
        <f>Réceptions[[#This Row],[Num CDE]]&amp;Réceptions[[#This Row],[AnnéeMois]]</f>
        <v>142726364202206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ht="12.75" customHeight="1" x14ac:dyDescent="0.25">
      <c r="A353" s="38">
        <v>202206</v>
      </c>
      <c r="B353" s="46">
        <v>142726364</v>
      </c>
      <c r="C353" s="15">
        <v>5540246174095</v>
      </c>
      <c r="D353" s="47">
        <v>44728</v>
      </c>
      <c r="E353" s="48">
        <v>70</v>
      </c>
      <c r="F353" s="39" t="str">
        <f>VLOOKUP(Réception!C353,'Catégorie des articles'!A:D,4,0)</f>
        <v>CREMERIE</v>
      </c>
      <c r="G353" s="39" t="str">
        <f>Réceptions[[#This Row],[AnnéeMois]]&amp;Réceptions[[#This Row],[Famille de Produit]]</f>
        <v>202206CREMERIE</v>
      </c>
      <c r="H353" s="38" t="str">
        <f>Réceptions[[#This Row],[Num CDE]]&amp;Réceptions[[#This Row],[AnnéeMois]]</f>
        <v>142726364202206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ht="12.75" customHeight="1" x14ac:dyDescent="0.25">
      <c r="A354" s="38">
        <v>202206</v>
      </c>
      <c r="B354" s="49">
        <v>142726364</v>
      </c>
      <c r="C354" s="50">
        <v>5540246175047</v>
      </c>
      <c r="D354" s="51">
        <v>44728</v>
      </c>
      <c r="E354" s="52">
        <v>140</v>
      </c>
      <c r="F354" s="39" t="str">
        <f>VLOOKUP(Réception!C354,'Catégorie des articles'!A:D,4,0)</f>
        <v>CREMERIE</v>
      </c>
      <c r="G354" s="39" t="str">
        <f>Réceptions[[#This Row],[AnnéeMois]]&amp;Réceptions[[#This Row],[Famille de Produit]]</f>
        <v>202206CREMERIE</v>
      </c>
      <c r="H354" s="38" t="str">
        <f>Réceptions[[#This Row],[Num CDE]]&amp;Réceptions[[#This Row],[AnnéeMois]]</f>
        <v>142726364202206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ht="12.75" customHeight="1" x14ac:dyDescent="0.25">
      <c r="A355" s="38">
        <v>202206</v>
      </c>
      <c r="B355" s="46">
        <v>142726364</v>
      </c>
      <c r="C355" s="15">
        <v>5540246175049</v>
      </c>
      <c r="D355" s="47">
        <v>44728</v>
      </c>
      <c r="E355" s="48">
        <v>279</v>
      </c>
      <c r="F355" s="39" t="str">
        <f>VLOOKUP(Réception!C355,'Catégorie des articles'!A:D,4,0)</f>
        <v>CREMERIE</v>
      </c>
      <c r="G355" s="39" t="str">
        <f>Réceptions[[#This Row],[AnnéeMois]]&amp;Réceptions[[#This Row],[Famille de Produit]]</f>
        <v>202206CREMERIE</v>
      </c>
      <c r="H355" s="38" t="str">
        <f>Réceptions[[#This Row],[Num CDE]]&amp;Réceptions[[#This Row],[AnnéeMois]]</f>
        <v>142726364202206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ht="12.75" customHeight="1" x14ac:dyDescent="0.25">
      <c r="A356" s="38">
        <v>202206</v>
      </c>
      <c r="B356" s="49">
        <v>142726364</v>
      </c>
      <c r="C356" s="50">
        <v>5540246175050</v>
      </c>
      <c r="D356" s="51">
        <v>44728</v>
      </c>
      <c r="E356" s="52">
        <v>836</v>
      </c>
      <c r="F356" s="39" t="str">
        <f>VLOOKUP(Réception!C356,'Catégorie des articles'!A:D,4,0)</f>
        <v>CREMERIE</v>
      </c>
      <c r="G356" s="39" t="str">
        <f>Réceptions[[#This Row],[AnnéeMois]]&amp;Réceptions[[#This Row],[Famille de Produit]]</f>
        <v>202206CREMERIE</v>
      </c>
      <c r="H356" s="38" t="str">
        <f>Réceptions[[#This Row],[Num CDE]]&amp;Réceptions[[#This Row],[AnnéeMois]]</f>
        <v>142726364202206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ht="12.75" customHeight="1" x14ac:dyDescent="0.25">
      <c r="A357" s="38">
        <v>202206</v>
      </c>
      <c r="B357" s="46">
        <v>142726368</v>
      </c>
      <c r="C357" s="15">
        <v>5540246171759</v>
      </c>
      <c r="D357" s="47">
        <v>44722</v>
      </c>
      <c r="E357" s="48">
        <v>2506</v>
      </c>
      <c r="F357" s="39" t="str">
        <f>VLOOKUP(Réception!C357,'Catégorie des articles'!A:D,4,0)</f>
        <v>MIX LEGUMES</v>
      </c>
      <c r="G357" s="39" t="str">
        <f>Réceptions[[#This Row],[AnnéeMois]]&amp;Réceptions[[#This Row],[Famille de Produit]]</f>
        <v>202206MIX LEGUMES</v>
      </c>
      <c r="H357" s="38" t="str">
        <f>Réceptions[[#This Row],[Num CDE]]&amp;Réceptions[[#This Row],[AnnéeMois]]</f>
        <v>142726368202206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ht="12.75" customHeight="1" x14ac:dyDescent="0.25">
      <c r="A358" s="38">
        <v>202206</v>
      </c>
      <c r="B358" s="49">
        <v>142726368</v>
      </c>
      <c r="C358" s="50">
        <v>5540246177132</v>
      </c>
      <c r="D358" s="51">
        <v>44722</v>
      </c>
      <c r="E358" s="52">
        <v>10208</v>
      </c>
      <c r="F358" s="39" t="str">
        <f>VLOOKUP(Réception!C358,'Catégorie des articles'!A:D,4,0)</f>
        <v>MIX LEGUMES</v>
      </c>
      <c r="G358" s="39" t="str">
        <f>Réceptions[[#This Row],[AnnéeMois]]&amp;Réceptions[[#This Row],[Famille de Produit]]</f>
        <v>202206MIX LEGUMES</v>
      </c>
      <c r="H358" s="38" t="str">
        <f>Réceptions[[#This Row],[Num CDE]]&amp;Réceptions[[#This Row],[AnnéeMois]]</f>
        <v>142726368202206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ht="12.75" customHeight="1" x14ac:dyDescent="0.25">
      <c r="A359" s="38">
        <v>202206</v>
      </c>
      <c r="B359" s="46">
        <v>142726368</v>
      </c>
      <c r="C359" s="15">
        <v>5540246177133</v>
      </c>
      <c r="D359" s="47">
        <v>44722</v>
      </c>
      <c r="E359" s="48">
        <v>3341</v>
      </c>
      <c r="F359" s="39" t="str">
        <f>VLOOKUP(Réception!C359,'Catégorie des articles'!A:D,4,0)</f>
        <v>MIX LEGUMES</v>
      </c>
      <c r="G359" s="39" t="str">
        <f>Réceptions[[#This Row],[AnnéeMois]]&amp;Réceptions[[#This Row],[Famille de Produit]]</f>
        <v>202206MIX LEGUMES</v>
      </c>
      <c r="H359" s="38" t="str">
        <f>Réceptions[[#This Row],[Num CDE]]&amp;Réceptions[[#This Row],[AnnéeMois]]</f>
        <v>142726368202206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ht="12.75" customHeight="1" x14ac:dyDescent="0.25">
      <c r="A360" s="38">
        <v>202206</v>
      </c>
      <c r="B360" s="46">
        <v>142726370</v>
      </c>
      <c r="C360" s="15">
        <v>5540246171933</v>
      </c>
      <c r="D360" s="47">
        <v>44721</v>
      </c>
      <c r="E360" s="48">
        <v>1114</v>
      </c>
      <c r="F360" s="39" t="str">
        <f>VLOOKUP(Réception!C360,'Catégorie des articles'!A:D,4,0)</f>
        <v>CREMERIE</v>
      </c>
      <c r="G360" s="39" t="str">
        <f>Réceptions[[#This Row],[AnnéeMois]]&amp;Réceptions[[#This Row],[Famille de Produit]]</f>
        <v>202206CREMERIE</v>
      </c>
      <c r="H360" s="38" t="str">
        <f>Réceptions[[#This Row],[Num CDE]]&amp;Réceptions[[#This Row],[AnnéeMois]]</f>
        <v>142726370202206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ht="12.75" customHeight="1" x14ac:dyDescent="0.25">
      <c r="A361" s="38">
        <v>202206</v>
      </c>
      <c r="B361" s="49">
        <v>142726370</v>
      </c>
      <c r="C361" s="50">
        <v>5540246176294</v>
      </c>
      <c r="D361" s="51">
        <v>44721</v>
      </c>
      <c r="E361" s="52">
        <v>1485</v>
      </c>
      <c r="F361" s="39" t="str">
        <f>VLOOKUP(Réception!C361,'Catégorie des articles'!A:D,4,0)</f>
        <v>CREMERIE</v>
      </c>
      <c r="G361" s="39" t="str">
        <f>Réceptions[[#This Row],[AnnéeMois]]&amp;Réceptions[[#This Row],[Famille de Produit]]</f>
        <v>202206CREMERIE</v>
      </c>
      <c r="H361" s="38" t="str">
        <f>Réceptions[[#This Row],[Num CDE]]&amp;Réceptions[[#This Row],[AnnéeMois]]</f>
        <v>142726370202206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ht="12.75" customHeight="1" x14ac:dyDescent="0.25">
      <c r="A362" s="38">
        <v>202206</v>
      </c>
      <c r="B362" s="46">
        <v>142726370</v>
      </c>
      <c r="C362" s="15">
        <v>5540246176295</v>
      </c>
      <c r="D362" s="47">
        <v>44721</v>
      </c>
      <c r="E362" s="48">
        <v>11136</v>
      </c>
      <c r="F362" s="39" t="str">
        <f>VLOOKUP(Réception!C362,'Catégorie des articles'!A:D,4,0)</f>
        <v>CREMERIE</v>
      </c>
      <c r="G362" s="39" t="str">
        <f>Réceptions[[#This Row],[AnnéeMois]]&amp;Réceptions[[#This Row],[Famille de Produit]]</f>
        <v>202206CREMERIE</v>
      </c>
      <c r="H362" s="38" t="str">
        <f>Réceptions[[#This Row],[Num CDE]]&amp;Réceptions[[#This Row],[AnnéeMois]]</f>
        <v>142726370202206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ht="12.75" customHeight="1" x14ac:dyDescent="0.25">
      <c r="A363" s="38">
        <v>202206</v>
      </c>
      <c r="B363" s="49">
        <v>142726370</v>
      </c>
      <c r="C363" s="50">
        <v>5540246187987</v>
      </c>
      <c r="D363" s="51">
        <v>44721</v>
      </c>
      <c r="E363" s="52">
        <v>4455</v>
      </c>
      <c r="F363" s="39" t="str">
        <f>VLOOKUP(Réception!C363,'Catégorie des articles'!A:D,4,0)</f>
        <v>CREMERIE</v>
      </c>
      <c r="G363" s="39" t="str">
        <f>Réceptions[[#This Row],[AnnéeMois]]&amp;Réceptions[[#This Row],[Famille de Produit]]</f>
        <v>202206CREMERIE</v>
      </c>
      <c r="H363" s="38" t="str">
        <f>Réceptions[[#This Row],[Num CDE]]&amp;Réceptions[[#This Row],[AnnéeMois]]</f>
        <v>142726370202206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ht="12.75" customHeight="1" x14ac:dyDescent="0.25">
      <c r="A364" s="38">
        <v>202206</v>
      </c>
      <c r="B364" s="46">
        <v>142726370</v>
      </c>
      <c r="C364" s="15">
        <v>5540246188200</v>
      </c>
      <c r="D364" s="47">
        <v>44721</v>
      </c>
      <c r="E364" s="48">
        <v>743</v>
      </c>
      <c r="F364" s="39" t="str">
        <f>VLOOKUP(Réception!C364,'Catégorie des articles'!A:D,4,0)</f>
        <v>CREMERIE</v>
      </c>
      <c r="G364" s="39" t="str">
        <f>Réceptions[[#This Row],[AnnéeMois]]&amp;Réceptions[[#This Row],[Famille de Produit]]</f>
        <v>202206CREMERIE</v>
      </c>
      <c r="H364" s="38" t="str">
        <f>Réceptions[[#This Row],[Num CDE]]&amp;Réceptions[[#This Row],[AnnéeMois]]</f>
        <v>142726370202206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ht="12.75" customHeight="1" x14ac:dyDescent="0.25">
      <c r="A365" s="38">
        <v>202206</v>
      </c>
      <c r="B365" s="49">
        <v>142726371</v>
      </c>
      <c r="C365" s="50">
        <v>5540246172539</v>
      </c>
      <c r="D365" s="51">
        <v>44721</v>
      </c>
      <c r="E365" s="52">
        <v>47</v>
      </c>
      <c r="F365" s="39" t="str">
        <f>VLOOKUP(Réception!C365,'Catégorie des articles'!A:D,4,0)</f>
        <v>CREMERIE</v>
      </c>
      <c r="G365" s="39" t="str">
        <f>Réceptions[[#This Row],[AnnéeMois]]&amp;Réceptions[[#This Row],[Famille de Produit]]</f>
        <v>202206CREMERIE</v>
      </c>
      <c r="H365" s="38" t="str">
        <f>Réceptions[[#This Row],[Num CDE]]&amp;Réceptions[[#This Row],[AnnéeMois]]</f>
        <v>142726371202206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ht="12.75" customHeight="1" x14ac:dyDescent="0.25">
      <c r="A366" s="38">
        <v>202206</v>
      </c>
      <c r="B366" s="46">
        <v>142726371</v>
      </c>
      <c r="C366" s="15">
        <v>5540246172978</v>
      </c>
      <c r="D366" s="47">
        <v>44721</v>
      </c>
      <c r="E366" s="48">
        <v>2506</v>
      </c>
      <c r="F366" s="39" t="str">
        <f>VLOOKUP(Réception!C366,'Catégorie des articles'!A:D,4,0)</f>
        <v>CREMERIE</v>
      </c>
      <c r="G366" s="39" t="str">
        <f>Réceptions[[#This Row],[AnnéeMois]]&amp;Réceptions[[#This Row],[Famille de Produit]]</f>
        <v>202206CREMERIE</v>
      </c>
      <c r="H366" s="38" t="str">
        <f>Réceptions[[#This Row],[Num CDE]]&amp;Réceptions[[#This Row],[AnnéeMois]]</f>
        <v>142726371202206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ht="12.75" customHeight="1" x14ac:dyDescent="0.25">
      <c r="A367" s="38">
        <v>202206</v>
      </c>
      <c r="B367" s="49">
        <v>142726371</v>
      </c>
      <c r="C367" s="50">
        <v>5540246176699</v>
      </c>
      <c r="D367" s="51">
        <v>44721</v>
      </c>
      <c r="E367" s="52">
        <v>2088</v>
      </c>
      <c r="F367" s="39" t="str">
        <f>VLOOKUP(Réception!C367,'Catégorie des articles'!A:D,4,0)</f>
        <v>CREMERIE</v>
      </c>
      <c r="G367" s="39" t="str">
        <f>Réceptions[[#This Row],[AnnéeMois]]&amp;Réceptions[[#This Row],[Famille de Produit]]</f>
        <v>202206CREMERIE</v>
      </c>
      <c r="H367" s="38" t="str">
        <f>Réceptions[[#This Row],[Num CDE]]&amp;Réceptions[[#This Row],[AnnéeMois]]</f>
        <v>142726371202206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ht="12.75" customHeight="1" x14ac:dyDescent="0.25">
      <c r="A368" s="38">
        <v>202206</v>
      </c>
      <c r="B368" s="46">
        <v>142736392</v>
      </c>
      <c r="C368" s="15">
        <v>5540246176295</v>
      </c>
      <c r="D368" s="47">
        <v>44722</v>
      </c>
      <c r="E368" s="48">
        <v>4455</v>
      </c>
      <c r="F368" s="39" t="str">
        <f>VLOOKUP(Réception!C368,'Catégorie des articles'!A:D,4,0)</f>
        <v>CREMERIE</v>
      </c>
      <c r="G368" s="39" t="str">
        <f>Réceptions[[#This Row],[AnnéeMois]]&amp;Réceptions[[#This Row],[Famille de Produit]]</f>
        <v>202206CREMERIE</v>
      </c>
      <c r="H368" s="38" t="str">
        <f>Réceptions[[#This Row],[Num CDE]]&amp;Réceptions[[#This Row],[AnnéeMois]]</f>
        <v>142736392202206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ht="12.75" customHeight="1" x14ac:dyDescent="0.25">
      <c r="A369" s="38">
        <v>202206</v>
      </c>
      <c r="B369" s="46">
        <v>142736392</v>
      </c>
      <c r="C369" s="15">
        <v>5540246187987</v>
      </c>
      <c r="D369" s="47">
        <v>44722</v>
      </c>
      <c r="E369" s="48">
        <v>2228</v>
      </c>
      <c r="F369" s="39" t="str">
        <f>VLOOKUP(Réception!C369,'Catégorie des articles'!A:D,4,0)</f>
        <v>CREMERIE</v>
      </c>
      <c r="G369" s="39" t="str">
        <f>Réceptions[[#This Row],[AnnéeMois]]&amp;Réceptions[[#This Row],[Famille de Produit]]</f>
        <v>202206CREMERIE</v>
      </c>
      <c r="H369" s="38" t="str">
        <f>Réceptions[[#This Row],[Num CDE]]&amp;Réceptions[[#This Row],[AnnéeMois]]</f>
        <v>142736392202206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ht="12.75" customHeight="1" x14ac:dyDescent="0.25">
      <c r="A370" s="38">
        <v>202206</v>
      </c>
      <c r="B370" s="49">
        <v>142736392</v>
      </c>
      <c r="C370" s="50">
        <v>5540246188200</v>
      </c>
      <c r="D370" s="51">
        <v>44722</v>
      </c>
      <c r="E370" s="52">
        <v>743</v>
      </c>
      <c r="F370" s="39" t="str">
        <f>VLOOKUP(Réception!C370,'Catégorie des articles'!A:D,4,0)</f>
        <v>CREMERIE</v>
      </c>
      <c r="G370" s="39" t="str">
        <f>Réceptions[[#This Row],[AnnéeMois]]&amp;Réceptions[[#This Row],[Famille de Produit]]</f>
        <v>202206CREMERIE</v>
      </c>
      <c r="H370" s="38" t="str">
        <f>Réceptions[[#This Row],[Num CDE]]&amp;Réceptions[[#This Row],[AnnéeMois]]</f>
        <v>142736392202206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ht="12.75" customHeight="1" x14ac:dyDescent="0.25">
      <c r="A371" s="38">
        <v>202206</v>
      </c>
      <c r="B371" s="46">
        <v>142736394</v>
      </c>
      <c r="C371" s="15">
        <v>5540246188175</v>
      </c>
      <c r="D371" s="47">
        <v>44722</v>
      </c>
      <c r="E371" s="48">
        <v>93</v>
      </c>
      <c r="F371" s="39" t="str">
        <f>VLOOKUP(Réception!C371,'Catégorie des articles'!A:D,4,0)</f>
        <v>CREMERIE</v>
      </c>
      <c r="G371" s="39" t="str">
        <f>Réceptions[[#This Row],[AnnéeMois]]&amp;Réceptions[[#This Row],[Famille de Produit]]</f>
        <v>202206CREMERIE</v>
      </c>
      <c r="H371" s="38" t="str">
        <f>Réceptions[[#This Row],[Num CDE]]&amp;Réceptions[[#This Row],[AnnéeMois]]</f>
        <v>142736394202206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ht="12.75" customHeight="1" x14ac:dyDescent="0.25">
      <c r="A372" s="38">
        <v>202206</v>
      </c>
      <c r="B372" s="49">
        <v>142736412</v>
      </c>
      <c r="C372" s="50">
        <v>5540246182684</v>
      </c>
      <c r="D372" s="51">
        <v>44731</v>
      </c>
      <c r="E372" s="52">
        <v>140</v>
      </c>
      <c r="F372" s="39" t="str">
        <f>VLOOKUP(Réception!C372,'Catégorie des articles'!A:D,4,0)</f>
        <v>BOULANGERIE</v>
      </c>
      <c r="G372" s="39" t="str">
        <f>Réceptions[[#This Row],[AnnéeMois]]&amp;Réceptions[[#This Row],[Famille de Produit]]</f>
        <v>202206BOULANGERIE</v>
      </c>
      <c r="H372" s="38" t="str">
        <f>Réceptions[[#This Row],[Num CDE]]&amp;Réceptions[[#This Row],[AnnéeMois]]</f>
        <v>142736412202206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ht="12.75" customHeight="1" x14ac:dyDescent="0.25">
      <c r="A373" s="38">
        <v>202206</v>
      </c>
      <c r="B373" s="46">
        <v>142736412</v>
      </c>
      <c r="C373" s="15">
        <v>5540246183844</v>
      </c>
      <c r="D373" s="47">
        <v>44731</v>
      </c>
      <c r="E373" s="48">
        <v>186</v>
      </c>
      <c r="F373" s="39" t="str">
        <f>VLOOKUP(Réception!C373,'Catégorie des articles'!A:D,4,0)</f>
        <v>BOULANGERIE</v>
      </c>
      <c r="G373" s="39" t="str">
        <f>Réceptions[[#This Row],[AnnéeMois]]&amp;Réceptions[[#This Row],[Famille de Produit]]</f>
        <v>202206BOULANGERIE</v>
      </c>
      <c r="H373" s="38" t="str">
        <f>Réceptions[[#This Row],[Num CDE]]&amp;Réceptions[[#This Row],[AnnéeMois]]</f>
        <v>142736412202206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ht="12.75" customHeight="1" x14ac:dyDescent="0.25">
      <c r="A374" s="38">
        <v>202206</v>
      </c>
      <c r="B374" s="46">
        <v>142736414</v>
      </c>
      <c r="C374" s="15">
        <v>5540246193316</v>
      </c>
      <c r="D374" s="47">
        <v>44725</v>
      </c>
      <c r="E374" s="48">
        <v>223</v>
      </c>
      <c r="F374" s="39" t="str">
        <f>VLOOKUP(Réception!C374,'Catégorie des articles'!A:D,4,0)</f>
        <v>BOULANGERIE</v>
      </c>
      <c r="G374" s="39" t="str">
        <f>Réceptions[[#This Row],[AnnéeMois]]&amp;Réceptions[[#This Row],[Famille de Produit]]</f>
        <v>202206BOULANGERIE</v>
      </c>
      <c r="H374" s="38" t="str">
        <f>Réceptions[[#This Row],[Num CDE]]&amp;Réceptions[[#This Row],[AnnéeMois]]</f>
        <v>142736414202206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ht="12.75" customHeight="1" x14ac:dyDescent="0.25">
      <c r="A375" s="38">
        <v>202206</v>
      </c>
      <c r="B375" s="46">
        <v>142736417</v>
      </c>
      <c r="C375" s="15">
        <v>5540246177132</v>
      </c>
      <c r="D375" s="47">
        <v>44725</v>
      </c>
      <c r="E375" s="48">
        <v>6032</v>
      </c>
      <c r="F375" s="39" t="str">
        <f>VLOOKUP(Réception!C375,'Catégorie des articles'!A:D,4,0)</f>
        <v>MIX LEGUMES</v>
      </c>
      <c r="G375" s="39" t="str">
        <f>Réceptions[[#This Row],[AnnéeMois]]&amp;Réceptions[[#This Row],[Famille de Produit]]</f>
        <v>202206MIX LEGUMES</v>
      </c>
      <c r="H375" s="38" t="str">
        <f>Réceptions[[#This Row],[Num CDE]]&amp;Réceptions[[#This Row],[AnnéeMois]]</f>
        <v>142736417202206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ht="12.75" customHeight="1" x14ac:dyDescent="0.25">
      <c r="A376" s="38">
        <v>202206</v>
      </c>
      <c r="B376" s="49">
        <v>142736417</v>
      </c>
      <c r="C376" s="50">
        <v>5540246177133</v>
      </c>
      <c r="D376" s="51">
        <v>44725</v>
      </c>
      <c r="E376" s="52">
        <v>9466</v>
      </c>
      <c r="F376" s="39" t="str">
        <f>VLOOKUP(Réception!C376,'Catégorie des articles'!A:D,4,0)</f>
        <v>MIX LEGUMES</v>
      </c>
      <c r="G376" s="39" t="str">
        <f>Réceptions[[#This Row],[AnnéeMois]]&amp;Réceptions[[#This Row],[Famille de Produit]]</f>
        <v>202206MIX LEGUMES</v>
      </c>
      <c r="H376" s="38" t="str">
        <f>Réceptions[[#This Row],[Num CDE]]&amp;Réceptions[[#This Row],[AnnéeMois]]</f>
        <v>142736417202206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ht="12.75" customHeight="1" x14ac:dyDescent="0.25">
      <c r="A377" s="38">
        <v>202206</v>
      </c>
      <c r="B377" s="49">
        <v>142736424</v>
      </c>
      <c r="C377" s="50">
        <v>5540246176294</v>
      </c>
      <c r="D377" s="51">
        <v>44723</v>
      </c>
      <c r="E377" s="52">
        <v>2228</v>
      </c>
      <c r="F377" s="39" t="str">
        <f>VLOOKUP(Réception!C377,'Catégorie des articles'!A:D,4,0)</f>
        <v>CREMERIE</v>
      </c>
      <c r="G377" s="39" t="str">
        <f>Réceptions[[#This Row],[AnnéeMois]]&amp;Réceptions[[#This Row],[Famille de Produit]]</f>
        <v>202206CREMERIE</v>
      </c>
      <c r="H377" s="38" t="str">
        <f>Réceptions[[#This Row],[Num CDE]]&amp;Réceptions[[#This Row],[AnnéeMois]]</f>
        <v>142736424202206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ht="12.75" customHeight="1" x14ac:dyDescent="0.25">
      <c r="A378" s="38">
        <v>202206</v>
      </c>
      <c r="B378" s="46">
        <v>142736424</v>
      </c>
      <c r="C378" s="15">
        <v>5540246176295</v>
      </c>
      <c r="D378" s="47">
        <v>44723</v>
      </c>
      <c r="E378" s="48">
        <v>3712</v>
      </c>
      <c r="F378" s="39" t="str">
        <f>VLOOKUP(Réception!C378,'Catégorie des articles'!A:D,4,0)</f>
        <v>CREMERIE</v>
      </c>
      <c r="G378" s="39" t="str">
        <f>Réceptions[[#This Row],[AnnéeMois]]&amp;Réceptions[[#This Row],[Famille de Produit]]</f>
        <v>202206CREMERIE</v>
      </c>
      <c r="H378" s="38" t="str">
        <f>Réceptions[[#This Row],[Num CDE]]&amp;Réceptions[[#This Row],[AnnéeMois]]</f>
        <v>142736424202206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ht="12.75" customHeight="1" x14ac:dyDescent="0.25">
      <c r="A379" s="38">
        <v>202206</v>
      </c>
      <c r="B379" s="46">
        <v>142736425</v>
      </c>
      <c r="C379" s="15">
        <v>5540246172978</v>
      </c>
      <c r="D379" s="47">
        <v>44723</v>
      </c>
      <c r="E379" s="48">
        <v>1504</v>
      </c>
      <c r="F379" s="39" t="str">
        <f>VLOOKUP(Réception!C379,'Catégorie des articles'!A:D,4,0)</f>
        <v>CREMERIE</v>
      </c>
      <c r="G379" s="39" t="str">
        <f>Réceptions[[#This Row],[AnnéeMois]]&amp;Réceptions[[#This Row],[Famille de Produit]]</f>
        <v>202206CREMERIE</v>
      </c>
      <c r="H379" s="38" t="str">
        <f>Réceptions[[#This Row],[Num CDE]]&amp;Réceptions[[#This Row],[AnnéeMois]]</f>
        <v>142736425202206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ht="12.75" customHeight="1" x14ac:dyDescent="0.25">
      <c r="A380" s="38">
        <v>202206</v>
      </c>
      <c r="B380" s="49">
        <v>142736425</v>
      </c>
      <c r="C380" s="50">
        <v>5540246176699</v>
      </c>
      <c r="D380" s="51">
        <v>44723</v>
      </c>
      <c r="E380" s="52">
        <v>2088</v>
      </c>
      <c r="F380" s="39" t="str">
        <f>VLOOKUP(Réception!C380,'Catégorie des articles'!A:D,4,0)</f>
        <v>CREMERIE</v>
      </c>
      <c r="G380" s="39" t="str">
        <f>Réceptions[[#This Row],[AnnéeMois]]&amp;Réceptions[[#This Row],[Famille de Produit]]</f>
        <v>202206CREMERIE</v>
      </c>
      <c r="H380" s="38" t="str">
        <f>Réceptions[[#This Row],[Num CDE]]&amp;Réceptions[[#This Row],[AnnéeMois]]</f>
        <v>142736425202206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ht="12.75" customHeight="1" x14ac:dyDescent="0.25">
      <c r="A381" s="38">
        <v>202206</v>
      </c>
      <c r="B381" s="46">
        <v>142736425</v>
      </c>
      <c r="C381" s="15">
        <v>5540246192102</v>
      </c>
      <c r="D381" s="47">
        <v>44723</v>
      </c>
      <c r="E381" s="48">
        <v>4009</v>
      </c>
      <c r="F381" s="39" t="str">
        <f>VLOOKUP(Réception!C381,'Catégorie des articles'!A:D,4,0)</f>
        <v>CREMERIE</v>
      </c>
      <c r="G381" s="39" t="str">
        <f>Réceptions[[#This Row],[AnnéeMois]]&amp;Réceptions[[#This Row],[Famille de Produit]]</f>
        <v>202206CREMERIE</v>
      </c>
      <c r="H381" s="38" t="str">
        <f>Réceptions[[#This Row],[Num CDE]]&amp;Réceptions[[#This Row],[AnnéeMois]]</f>
        <v>142736425202206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ht="12.75" customHeight="1" x14ac:dyDescent="0.25">
      <c r="A382" s="38">
        <v>202206</v>
      </c>
      <c r="B382" s="46">
        <v>142736427</v>
      </c>
      <c r="C382" s="15">
        <v>5540246185429</v>
      </c>
      <c r="D382" s="47">
        <v>44723</v>
      </c>
      <c r="E382" s="48">
        <v>70</v>
      </c>
      <c r="F382" s="39" t="str">
        <f>VLOOKUP(Réception!C382,'Catégorie des articles'!A:D,4,0)</f>
        <v>CREMERIE</v>
      </c>
      <c r="G382" s="39" t="str">
        <f>Réceptions[[#This Row],[AnnéeMois]]&amp;Réceptions[[#This Row],[Famille de Produit]]</f>
        <v>202206CREMERIE</v>
      </c>
      <c r="H382" s="38" t="str">
        <f>Réceptions[[#This Row],[Num CDE]]&amp;Réceptions[[#This Row],[AnnéeMois]]</f>
        <v>142736427202206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ht="12.75" customHeight="1" x14ac:dyDescent="0.25">
      <c r="A383" s="38">
        <v>202206</v>
      </c>
      <c r="B383" s="49">
        <v>142736427</v>
      </c>
      <c r="C383" s="50">
        <v>5540246185562</v>
      </c>
      <c r="D383" s="51">
        <v>44723</v>
      </c>
      <c r="E383" s="52">
        <v>279</v>
      </c>
      <c r="F383" s="39" t="str">
        <f>VLOOKUP(Réception!C383,'Catégorie des articles'!A:D,4,0)</f>
        <v>CREMERIE</v>
      </c>
      <c r="G383" s="39" t="str">
        <f>Réceptions[[#This Row],[AnnéeMois]]&amp;Réceptions[[#This Row],[Famille de Produit]]</f>
        <v>202206CREMERIE</v>
      </c>
      <c r="H383" s="38" t="str">
        <f>Réceptions[[#This Row],[Num CDE]]&amp;Réceptions[[#This Row],[AnnéeMois]]</f>
        <v>142736427202206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ht="12.75" customHeight="1" x14ac:dyDescent="0.25">
      <c r="A384" s="38">
        <v>202206</v>
      </c>
      <c r="B384" s="49">
        <v>142736435</v>
      </c>
      <c r="C384" s="50">
        <v>5540246188583</v>
      </c>
      <c r="D384" s="51">
        <v>44732</v>
      </c>
      <c r="E384" s="52">
        <v>4455</v>
      </c>
      <c r="F384" s="39" t="str">
        <f>VLOOKUP(Réception!C384,'Catégorie des articles'!A:D,4,0)</f>
        <v>BOULANGERIE</v>
      </c>
      <c r="G384" s="39" t="str">
        <f>Réceptions[[#This Row],[AnnéeMois]]&amp;Réceptions[[#This Row],[Famille de Produit]]</f>
        <v>202206BOULANGERIE</v>
      </c>
      <c r="H384" s="38" t="str">
        <f>Réceptions[[#This Row],[Num CDE]]&amp;Réceptions[[#This Row],[AnnéeMois]]</f>
        <v>142736435202206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ht="12.75" customHeight="1" x14ac:dyDescent="0.25">
      <c r="A385" s="38">
        <v>202206</v>
      </c>
      <c r="B385" s="49">
        <v>142736449</v>
      </c>
      <c r="C385" s="50">
        <v>5540246187987</v>
      </c>
      <c r="D385" s="51">
        <v>44724</v>
      </c>
      <c r="E385" s="52">
        <v>2228</v>
      </c>
      <c r="F385" s="39" t="str">
        <f>VLOOKUP(Réception!C385,'Catégorie des articles'!A:D,4,0)</f>
        <v>CREMERIE</v>
      </c>
      <c r="G385" s="39" t="str">
        <f>Réceptions[[#This Row],[AnnéeMois]]&amp;Réceptions[[#This Row],[Famille de Produit]]</f>
        <v>202206CREMERIE</v>
      </c>
      <c r="H385" s="38" t="str">
        <f>Réceptions[[#This Row],[Num CDE]]&amp;Réceptions[[#This Row],[AnnéeMois]]</f>
        <v>142736449202206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ht="12.75" customHeight="1" x14ac:dyDescent="0.25">
      <c r="A386" s="38">
        <v>202207</v>
      </c>
      <c r="B386" s="46">
        <v>142736456</v>
      </c>
      <c r="C386" s="15">
        <v>5540246192264</v>
      </c>
      <c r="D386" s="47">
        <v>44753</v>
      </c>
      <c r="E386" s="48">
        <v>1485</v>
      </c>
      <c r="F386" s="39" t="str">
        <f>VLOOKUP(Réception!C386,'Catégorie des articles'!A:D,4,0)</f>
        <v>CREMERIE</v>
      </c>
      <c r="G386" s="39" t="str">
        <f>Réceptions[[#This Row],[AnnéeMois]]&amp;Réceptions[[#This Row],[Famille de Produit]]</f>
        <v>202207CREMERIE</v>
      </c>
      <c r="H386" s="38" t="str">
        <f>Réceptions[[#This Row],[Num CDE]]&amp;Réceptions[[#This Row],[AnnéeMois]]</f>
        <v>142736456202207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ht="12.75" customHeight="1" x14ac:dyDescent="0.25">
      <c r="A387" s="38">
        <v>202207</v>
      </c>
      <c r="B387" s="49">
        <v>142736456</v>
      </c>
      <c r="C387" s="50">
        <v>5540246192265</v>
      </c>
      <c r="D387" s="51">
        <v>44753</v>
      </c>
      <c r="E387" s="52">
        <v>297</v>
      </c>
      <c r="F387" s="39" t="str">
        <f>VLOOKUP(Réception!C387,'Catégorie des articles'!A:D,4,0)</f>
        <v>CREMERIE</v>
      </c>
      <c r="G387" s="39" t="str">
        <f>Réceptions[[#This Row],[AnnéeMois]]&amp;Réceptions[[#This Row],[Famille de Produit]]</f>
        <v>202207CREMERIE</v>
      </c>
      <c r="H387" s="38" t="str">
        <f>Réceptions[[#This Row],[Num CDE]]&amp;Réceptions[[#This Row],[AnnéeMois]]</f>
        <v>142736456202207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ht="12.75" customHeight="1" x14ac:dyDescent="0.25">
      <c r="A388" s="38">
        <v>202206</v>
      </c>
      <c r="B388" s="49">
        <v>142736459</v>
      </c>
      <c r="C388" s="50">
        <v>5540246180522</v>
      </c>
      <c r="D388" s="51">
        <v>44735</v>
      </c>
      <c r="E388" s="52">
        <v>279</v>
      </c>
      <c r="F388" s="39" t="str">
        <f>VLOOKUP(Réception!C388,'Catégorie des articles'!A:D,4,0)</f>
        <v>BOULANGERIE</v>
      </c>
      <c r="G388" s="39" t="str">
        <f>Réceptions[[#This Row],[AnnéeMois]]&amp;Réceptions[[#This Row],[Famille de Produit]]</f>
        <v>202206BOULANGERIE</v>
      </c>
      <c r="H388" s="38" t="str">
        <f>Réceptions[[#This Row],[Num CDE]]&amp;Réceptions[[#This Row],[AnnéeMois]]</f>
        <v>142736459202206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ht="12.75" customHeight="1" x14ac:dyDescent="0.25">
      <c r="A389" s="38">
        <v>202206</v>
      </c>
      <c r="B389" s="46">
        <v>142736459</v>
      </c>
      <c r="C389" s="15">
        <v>5540246193409</v>
      </c>
      <c r="D389" s="47">
        <v>44735</v>
      </c>
      <c r="E389" s="48">
        <v>65</v>
      </c>
      <c r="F389" s="39" t="str">
        <f>VLOOKUP(Réception!C389,'Catégorie des articles'!A:D,4,0)</f>
        <v>BOULANGERIE</v>
      </c>
      <c r="G389" s="39" t="str">
        <f>Réceptions[[#This Row],[AnnéeMois]]&amp;Réceptions[[#This Row],[Famille de Produit]]</f>
        <v>202206BOULANGERIE</v>
      </c>
      <c r="H389" s="38" t="str">
        <f>Réceptions[[#This Row],[Num CDE]]&amp;Réceptions[[#This Row],[AnnéeMois]]</f>
        <v>142736459202206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ht="12.75" customHeight="1" x14ac:dyDescent="0.25">
      <c r="A390" s="38">
        <v>202206</v>
      </c>
      <c r="B390" s="49">
        <v>142736462</v>
      </c>
      <c r="C390" s="50">
        <v>5540246171759</v>
      </c>
      <c r="D390" s="51">
        <v>44728</v>
      </c>
      <c r="E390" s="52">
        <v>2506</v>
      </c>
      <c r="F390" s="39" t="str">
        <f>VLOOKUP(Réception!C390,'Catégorie des articles'!A:D,4,0)</f>
        <v>MIX LEGUMES</v>
      </c>
      <c r="G390" s="39" t="str">
        <f>Réceptions[[#This Row],[AnnéeMois]]&amp;Réceptions[[#This Row],[Famille de Produit]]</f>
        <v>202206MIX LEGUMES</v>
      </c>
      <c r="H390" s="38" t="str">
        <f>Réceptions[[#This Row],[Num CDE]]&amp;Réceptions[[#This Row],[AnnéeMois]]</f>
        <v>142736462202206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ht="12.75" customHeight="1" x14ac:dyDescent="0.25">
      <c r="A391" s="38">
        <v>202206</v>
      </c>
      <c r="B391" s="46">
        <v>142736462</v>
      </c>
      <c r="C391" s="15">
        <v>5540246177132</v>
      </c>
      <c r="D391" s="47">
        <v>44728</v>
      </c>
      <c r="E391" s="48">
        <v>7888</v>
      </c>
      <c r="F391" s="39" t="str">
        <f>VLOOKUP(Réception!C391,'Catégorie des articles'!A:D,4,0)</f>
        <v>MIX LEGUMES</v>
      </c>
      <c r="G391" s="39" t="str">
        <f>Réceptions[[#This Row],[AnnéeMois]]&amp;Réceptions[[#This Row],[Famille de Produit]]</f>
        <v>202206MIX LEGUMES</v>
      </c>
      <c r="H391" s="38" t="str">
        <f>Réceptions[[#This Row],[Num CDE]]&amp;Réceptions[[#This Row],[AnnéeMois]]</f>
        <v>142736462202206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ht="12.75" customHeight="1" x14ac:dyDescent="0.25">
      <c r="A392" s="38">
        <v>202206</v>
      </c>
      <c r="B392" s="49">
        <v>142736462</v>
      </c>
      <c r="C392" s="50">
        <v>5540246177133</v>
      </c>
      <c r="D392" s="51">
        <v>44728</v>
      </c>
      <c r="E392" s="52">
        <v>3341</v>
      </c>
      <c r="F392" s="39" t="str">
        <f>VLOOKUP(Réception!C392,'Catégorie des articles'!A:D,4,0)</f>
        <v>MIX LEGUMES</v>
      </c>
      <c r="G392" s="39" t="str">
        <f>Réceptions[[#This Row],[AnnéeMois]]&amp;Réceptions[[#This Row],[Famille de Produit]]</f>
        <v>202206MIX LEGUMES</v>
      </c>
      <c r="H392" s="38" t="str">
        <f>Réceptions[[#This Row],[Num CDE]]&amp;Réceptions[[#This Row],[AnnéeMois]]</f>
        <v>142736462202206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ht="12.75" customHeight="1" x14ac:dyDescent="0.25">
      <c r="A393" s="38">
        <v>202206</v>
      </c>
      <c r="B393" s="46">
        <v>142736462</v>
      </c>
      <c r="C393" s="15">
        <v>5540246192518</v>
      </c>
      <c r="D393" s="47">
        <v>44728</v>
      </c>
      <c r="E393" s="48">
        <v>3828</v>
      </c>
      <c r="F393" s="39" t="str">
        <f>VLOOKUP(Réception!C393,'Catégorie des articles'!A:D,4,0)</f>
        <v>MIX LEGUMES</v>
      </c>
      <c r="G393" s="39" t="str">
        <f>Réceptions[[#This Row],[AnnéeMois]]&amp;Réceptions[[#This Row],[Famille de Produit]]</f>
        <v>202206MIX LEGUMES</v>
      </c>
      <c r="H393" s="38" t="str">
        <f>Réceptions[[#This Row],[Num CDE]]&amp;Réceptions[[#This Row],[AnnéeMois]]</f>
        <v>142736462202206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ht="12.75" customHeight="1" x14ac:dyDescent="0.25">
      <c r="A394" s="38">
        <v>202207</v>
      </c>
      <c r="B394" s="49">
        <v>142736463</v>
      </c>
      <c r="C394" s="50">
        <v>5540246183587</v>
      </c>
      <c r="D394" s="51">
        <v>44746</v>
      </c>
      <c r="E394" s="52">
        <v>502</v>
      </c>
      <c r="F394" s="39" t="str">
        <f>VLOOKUP(Réception!C394,'Catégorie des articles'!A:D,4,0)</f>
        <v>MIX LEGUMES</v>
      </c>
      <c r="G394" s="39" t="str">
        <f>Réceptions[[#This Row],[AnnéeMois]]&amp;Réceptions[[#This Row],[Famille de Produit]]</f>
        <v>202207MIX LEGUMES</v>
      </c>
      <c r="H394" s="38" t="str">
        <f>Réceptions[[#This Row],[Num CDE]]&amp;Réceptions[[#This Row],[AnnéeMois]]</f>
        <v>142736463202207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ht="12.75" customHeight="1" x14ac:dyDescent="0.25">
      <c r="A395" s="38">
        <v>202206</v>
      </c>
      <c r="B395" s="46">
        <v>142736464</v>
      </c>
      <c r="C395" s="15">
        <v>5540246190097</v>
      </c>
      <c r="D395" s="47">
        <v>44737</v>
      </c>
      <c r="E395" s="48">
        <v>2559</v>
      </c>
      <c r="F395" s="39" t="str">
        <f>VLOOKUP(Réception!C395,'Catégorie des articles'!A:D,4,0)</f>
        <v>VOLAILLE</v>
      </c>
      <c r="G395" s="39" t="str">
        <f>Réceptions[[#This Row],[AnnéeMois]]&amp;Réceptions[[#This Row],[Famille de Produit]]</f>
        <v>202206VOLAILLE</v>
      </c>
      <c r="H395" s="38" t="str">
        <f>Réceptions[[#This Row],[Num CDE]]&amp;Réceptions[[#This Row],[AnnéeMois]]</f>
        <v>142736464202206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ht="12.75" customHeight="1" x14ac:dyDescent="0.25">
      <c r="A396" s="38">
        <v>202206</v>
      </c>
      <c r="B396" s="49">
        <v>142736471</v>
      </c>
      <c r="C396" s="50">
        <v>5540246176295</v>
      </c>
      <c r="D396" s="51">
        <v>44725</v>
      </c>
      <c r="E396" s="52">
        <v>7424</v>
      </c>
      <c r="F396" s="39" t="str">
        <f>VLOOKUP(Réception!C396,'Catégorie des articles'!A:D,4,0)</f>
        <v>CREMERIE</v>
      </c>
      <c r="G396" s="39" t="str">
        <f>Réceptions[[#This Row],[AnnéeMois]]&amp;Réceptions[[#This Row],[Famille de Produit]]</f>
        <v>202206CREMERIE</v>
      </c>
      <c r="H396" s="38" t="str">
        <f>Réceptions[[#This Row],[Num CDE]]&amp;Réceptions[[#This Row],[AnnéeMois]]</f>
        <v>142736471202206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ht="12.75" customHeight="1" x14ac:dyDescent="0.25">
      <c r="A397" s="38">
        <v>202206</v>
      </c>
      <c r="B397" s="49">
        <v>142736471</v>
      </c>
      <c r="C397" s="50">
        <v>5540246187987</v>
      </c>
      <c r="D397" s="51">
        <v>44725</v>
      </c>
      <c r="E397" s="52">
        <v>3341</v>
      </c>
      <c r="F397" s="39" t="str">
        <f>VLOOKUP(Réception!C397,'Catégorie des articles'!A:D,4,0)</f>
        <v>CREMERIE</v>
      </c>
      <c r="G397" s="39" t="str">
        <f>Réceptions[[#This Row],[AnnéeMois]]&amp;Réceptions[[#This Row],[Famille de Produit]]</f>
        <v>202206CREMERIE</v>
      </c>
      <c r="H397" s="38" t="str">
        <f>Réceptions[[#This Row],[Num CDE]]&amp;Réceptions[[#This Row],[AnnéeMois]]</f>
        <v>142736471202206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ht="12.75" customHeight="1" x14ac:dyDescent="0.25">
      <c r="A398" s="38">
        <v>202206</v>
      </c>
      <c r="B398" s="46">
        <v>142736471</v>
      </c>
      <c r="C398" s="15">
        <v>5540246188200</v>
      </c>
      <c r="D398" s="47">
        <v>44725</v>
      </c>
      <c r="E398" s="48">
        <v>2228</v>
      </c>
      <c r="F398" s="39" t="str">
        <f>VLOOKUP(Réception!C398,'Catégorie des articles'!A:D,4,0)</f>
        <v>CREMERIE</v>
      </c>
      <c r="G398" s="39" t="str">
        <f>Réceptions[[#This Row],[AnnéeMois]]&amp;Réceptions[[#This Row],[Famille de Produit]]</f>
        <v>202206CREMERIE</v>
      </c>
      <c r="H398" s="38" t="str">
        <f>Réceptions[[#This Row],[Num CDE]]&amp;Réceptions[[#This Row],[AnnéeMois]]</f>
        <v>142736471202206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ht="12.75" customHeight="1" x14ac:dyDescent="0.25">
      <c r="A399" s="38">
        <v>202206</v>
      </c>
      <c r="B399" s="49">
        <v>142736472</v>
      </c>
      <c r="C399" s="50">
        <v>5540246172978</v>
      </c>
      <c r="D399" s="51">
        <v>44725</v>
      </c>
      <c r="E399" s="52">
        <v>836</v>
      </c>
      <c r="F399" s="39" t="str">
        <f>VLOOKUP(Réception!C399,'Catégorie des articles'!A:D,4,0)</f>
        <v>CREMERIE</v>
      </c>
      <c r="G399" s="39" t="str">
        <f>Réceptions[[#This Row],[AnnéeMois]]&amp;Réceptions[[#This Row],[Famille de Produit]]</f>
        <v>202206CREMERIE</v>
      </c>
      <c r="H399" s="38" t="str">
        <f>Réceptions[[#This Row],[Num CDE]]&amp;Réceptions[[#This Row],[AnnéeMois]]</f>
        <v>142736472202206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ht="12.75" customHeight="1" x14ac:dyDescent="0.25">
      <c r="A400" s="38">
        <v>202206</v>
      </c>
      <c r="B400" s="49">
        <v>142736474</v>
      </c>
      <c r="C400" s="50">
        <v>5540246188200</v>
      </c>
      <c r="D400" s="51">
        <v>44724</v>
      </c>
      <c r="E400" s="52">
        <v>483</v>
      </c>
      <c r="F400" s="39" t="str">
        <f>VLOOKUP(Réception!C400,'Catégorie des articles'!A:D,4,0)</f>
        <v>CREMERIE</v>
      </c>
      <c r="G400" s="39" t="str">
        <f>Réceptions[[#This Row],[AnnéeMois]]&amp;Réceptions[[#This Row],[Famille de Produit]]</f>
        <v>202206CREMERIE</v>
      </c>
      <c r="H400" s="38" t="str">
        <f>Réceptions[[#This Row],[Num CDE]]&amp;Réceptions[[#This Row],[AnnéeMois]]</f>
        <v>142736474202206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ht="12.75" customHeight="1" x14ac:dyDescent="0.25">
      <c r="A401" s="38">
        <v>202206</v>
      </c>
      <c r="B401" s="49">
        <v>142736489</v>
      </c>
      <c r="C401" s="50">
        <v>5540246176295</v>
      </c>
      <c r="D401" s="51">
        <v>44728</v>
      </c>
      <c r="E401" s="52">
        <v>7387</v>
      </c>
      <c r="F401" s="39" t="str">
        <f>VLOOKUP(Réception!C401,'Catégorie des articles'!A:D,4,0)</f>
        <v>CREMERIE</v>
      </c>
      <c r="G401" s="39" t="str">
        <f>Réceptions[[#This Row],[AnnéeMois]]&amp;Réceptions[[#This Row],[Famille de Produit]]</f>
        <v>202206CREMERIE</v>
      </c>
      <c r="H401" s="38" t="str">
        <f>Réceptions[[#This Row],[Num CDE]]&amp;Réceptions[[#This Row],[AnnéeMois]]</f>
        <v>142736489202206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ht="12.75" customHeight="1" x14ac:dyDescent="0.25">
      <c r="A402" s="38">
        <v>202206</v>
      </c>
      <c r="B402" s="46">
        <v>142736489</v>
      </c>
      <c r="C402" s="15">
        <v>5540246187987</v>
      </c>
      <c r="D402" s="47">
        <v>44728</v>
      </c>
      <c r="E402" s="48">
        <v>4455</v>
      </c>
      <c r="F402" s="39" t="str">
        <f>VLOOKUP(Réception!C402,'Catégorie des articles'!A:D,4,0)</f>
        <v>CREMERIE</v>
      </c>
      <c r="G402" s="39" t="str">
        <f>Réceptions[[#This Row],[AnnéeMois]]&amp;Réceptions[[#This Row],[Famille de Produit]]</f>
        <v>202206CREMERIE</v>
      </c>
      <c r="H402" s="38" t="str">
        <f>Réceptions[[#This Row],[Num CDE]]&amp;Réceptions[[#This Row],[AnnéeMois]]</f>
        <v>142736489202206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ht="12.75" customHeight="1" x14ac:dyDescent="0.25">
      <c r="A403" s="38">
        <v>202206</v>
      </c>
      <c r="B403" s="46">
        <v>142736490</v>
      </c>
      <c r="C403" s="15">
        <v>5540246172669</v>
      </c>
      <c r="D403" s="47">
        <v>44728</v>
      </c>
      <c r="E403" s="48">
        <v>279</v>
      </c>
      <c r="F403" s="39" t="str">
        <f>VLOOKUP(Réception!C403,'Catégorie des articles'!A:D,4,0)</f>
        <v>CREMERIE</v>
      </c>
      <c r="G403" s="39" t="str">
        <f>Réceptions[[#This Row],[AnnéeMois]]&amp;Réceptions[[#This Row],[Famille de Produit]]</f>
        <v>202206CREMERIE</v>
      </c>
      <c r="H403" s="38" t="str">
        <f>Réceptions[[#This Row],[Num CDE]]&amp;Réceptions[[#This Row],[AnnéeMois]]</f>
        <v>142736490202206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ht="12.75" customHeight="1" x14ac:dyDescent="0.25">
      <c r="A404" s="38">
        <v>202206</v>
      </c>
      <c r="B404" s="46">
        <v>142736490</v>
      </c>
      <c r="C404" s="15">
        <v>5540246174174</v>
      </c>
      <c r="D404" s="47">
        <v>44728</v>
      </c>
      <c r="E404" s="48">
        <v>464</v>
      </c>
      <c r="F404" s="39" t="str">
        <f>VLOOKUP(Réception!C404,'Catégorie des articles'!A:D,4,0)</f>
        <v>CREMERIE</v>
      </c>
      <c r="G404" s="39" t="str">
        <f>Réceptions[[#This Row],[AnnéeMois]]&amp;Réceptions[[#This Row],[Famille de Produit]]</f>
        <v>202206CREMERIE</v>
      </c>
      <c r="H404" s="38" t="str">
        <f>Réceptions[[#This Row],[Num CDE]]&amp;Réceptions[[#This Row],[AnnéeMois]]</f>
        <v>142736490202206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ht="12.75" customHeight="1" x14ac:dyDescent="0.25">
      <c r="A405" s="38">
        <v>202206</v>
      </c>
      <c r="B405" s="49">
        <v>142736490</v>
      </c>
      <c r="C405" s="50">
        <v>5540246176699</v>
      </c>
      <c r="D405" s="51">
        <v>44728</v>
      </c>
      <c r="E405" s="52">
        <v>2088</v>
      </c>
      <c r="F405" s="39" t="str">
        <f>VLOOKUP(Réception!C405,'Catégorie des articles'!A:D,4,0)</f>
        <v>CREMERIE</v>
      </c>
      <c r="G405" s="39" t="str">
        <f>Réceptions[[#This Row],[AnnéeMois]]&amp;Réceptions[[#This Row],[Famille de Produit]]</f>
        <v>202206CREMERIE</v>
      </c>
      <c r="H405" s="38" t="str">
        <f>Réceptions[[#This Row],[Num CDE]]&amp;Réceptions[[#This Row],[AnnéeMois]]</f>
        <v>142736490202206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ht="12.75" customHeight="1" x14ac:dyDescent="0.25">
      <c r="A406" s="38">
        <v>202206</v>
      </c>
      <c r="B406" s="46">
        <v>142736490</v>
      </c>
      <c r="C406" s="15">
        <v>5540246188175</v>
      </c>
      <c r="D406" s="47">
        <v>44728</v>
      </c>
      <c r="E406" s="48">
        <v>116</v>
      </c>
      <c r="F406" s="39" t="str">
        <f>VLOOKUP(Réception!C406,'Catégorie des articles'!A:D,4,0)</f>
        <v>CREMERIE</v>
      </c>
      <c r="G406" s="39" t="str">
        <f>Réceptions[[#This Row],[AnnéeMois]]&amp;Réceptions[[#This Row],[Famille de Produit]]</f>
        <v>202206CREMERIE</v>
      </c>
      <c r="H406" s="38" t="str">
        <f>Réceptions[[#This Row],[Num CDE]]&amp;Réceptions[[#This Row],[AnnéeMois]]</f>
        <v>142736490202206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ht="12.75" customHeight="1" x14ac:dyDescent="0.25">
      <c r="A407" s="38">
        <v>202206</v>
      </c>
      <c r="B407" s="46">
        <v>142736493</v>
      </c>
      <c r="C407" s="15">
        <v>5540246185429</v>
      </c>
      <c r="D407" s="47">
        <v>44728</v>
      </c>
      <c r="E407" s="48">
        <v>70</v>
      </c>
      <c r="F407" s="39" t="str">
        <f>VLOOKUP(Réception!C407,'Catégorie des articles'!A:D,4,0)</f>
        <v>CREMERIE</v>
      </c>
      <c r="G407" s="39" t="str">
        <f>Réceptions[[#This Row],[AnnéeMois]]&amp;Réceptions[[#This Row],[Famille de Produit]]</f>
        <v>202206CREMERIE</v>
      </c>
      <c r="H407" s="38" t="str">
        <f>Réceptions[[#This Row],[Num CDE]]&amp;Réceptions[[#This Row],[AnnéeMois]]</f>
        <v>142736493202206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ht="12.75" customHeight="1" x14ac:dyDescent="0.25">
      <c r="A408" s="38">
        <v>202206</v>
      </c>
      <c r="B408" s="49">
        <v>142736493</v>
      </c>
      <c r="C408" s="50">
        <v>5540246186325</v>
      </c>
      <c r="D408" s="51">
        <v>44728</v>
      </c>
      <c r="E408" s="52">
        <v>279</v>
      </c>
      <c r="F408" s="39" t="str">
        <f>VLOOKUP(Réception!C408,'Catégorie des articles'!A:D,4,0)</f>
        <v>CREMERIE</v>
      </c>
      <c r="G408" s="39" t="str">
        <f>Réceptions[[#This Row],[AnnéeMois]]&amp;Réceptions[[#This Row],[Famille de Produit]]</f>
        <v>202206CREMERIE</v>
      </c>
      <c r="H408" s="38" t="str">
        <f>Réceptions[[#This Row],[Num CDE]]&amp;Réceptions[[#This Row],[AnnéeMois]]</f>
        <v>142736493202206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ht="12.75" customHeight="1" x14ac:dyDescent="0.25">
      <c r="A409" s="38">
        <v>202206</v>
      </c>
      <c r="B409" s="49">
        <v>142736499</v>
      </c>
      <c r="C409" s="50">
        <v>5540246173906</v>
      </c>
      <c r="D409" s="51">
        <v>44736</v>
      </c>
      <c r="E409" s="52">
        <v>1634</v>
      </c>
      <c r="F409" s="39" t="str">
        <f>VLOOKUP(Réception!C409,'Catégorie des articles'!A:D,4,0)</f>
        <v>VOLAILLE</v>
      </c>
      <c r="G409" s="39" t="str">
        <f>Réceptions[[#This Row],[AnnéeMois]]&amp;Réceptions[[#This Row],[Famille de Produit]]</f>
        <v>202206VOLAILLE</v>
      </c>
      <c r="H409" s="38" t="str">
        <f>Réceptions[[#This Row],[Num CDE]]&amp;Réceptions[[#This Row],[AnnéeMois]]</f>
        <v>142736499202206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ht="12.75" customHeight="1" x14ac:dyDescent="0.25">
      <c r="A410" s="38">
        <v>202206</v>
      </c>
      <c r="B410" s="46">
        <v>142736499</v>
      </c>
      <c r="C410" s="15">
        <v>5540246181016</v>
      </c>
      <c r="D410" s="47">
        <v>44736</v>
      </c>
      <c r="E410" s="48">
        <v>6237</v>
      </c>
      <c r="F410" s="39" t="str">
        <f>VLOOKUP(Réception!C410,'Catégorie des articles'!A:D,4,0)</f>
        <v>VOLAILLE</v>
      </c>
      <c r="G410" s="39" t="str">
        <f>Réceptions[[#This Row],[AnnéeMois]]&amp;Réceptions[[#This Row],[Famille de Produit]]</f>
        <v>202206VOLAILLE</v>
      </c>
      <c r="H410" s="38" t="str">
        <f>Réceptions[[#This Row],[Num CDE]]&amp;Réceptions[[#This Row],[AnnéeMois]]</f>
        <v>142736499202206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ht="12.75" customHeight="1" x14ac:dyDescent="0.25">
      <c r="A411" s="38">
        <v>202207</v>
      </c>
      <c r="B411" s="46">
        <v>142736502</v>
      </c>
      <c r="C411" s="15">
        <v>5540246177376</v>
      </c>
      <c r="D411" s="47">
        <v>44743</v>
      </c>
      <c r="E411" s="48">
        <v>1420</v>
      </c>
      <c r="F411" s="39" t="str">
        <f>VLOOKUP(Réception!C411,'Catégorie des articles'!A:D,4,0)</f>
        <v>BOULANGERIE</v>
      </c>
      <c r="G411" s="39" t="str">
        <f>Réceptions[[#This Row],[AnnéeMois]]&amp;Réceptions[[#This Row],[Famille de Produit]]</f>
        <v>202207BOULANGERIE</v>
      </c>
      <c r="H411" s="38" t="str">
        <f>Réceptions[[#This Row],[Num CDE]]&amp;Réceptions[[#This Row],[AnnéeMois]]</f>
        <v>142736502202207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ht="12.75" customHeight="1" x14ac:dyDescent="0.25">
      <c r="A412" s="38">
        <v>202206</v>
      </c>
      <c r="B412" s="46">
        <v>142746514</v>
      </c>
      <c r="C412" s="15">
        <v>5540246176699</v>
      </c>
      <c r="D412" s="47">
        <v>44729</v>
      </c>
      <c r="E412" s="48">
        <v>4176</v>
      </c>
      <c r="F412" s="39" t="str">
        <f>VLOOKUP(Réception!C412,'Catégorie des articles'!A:D,4,0)</f>
        <v>CREMERIE</v>
      </c>
      <c r="G412" s="39" t="str">
        <f>Réceptions[[#This Row],[AnnéeMois]]&amp;Réceptions[[#This Row],[Famille de Produit]]</f>
        <v>202206CREMERIE</v>
      </c>
      <c r="H412" s="38" t="str">
        <f>Réceptions[[#This Row],[Num CDE]]&amp;Réceptions[[#This Row],[AnnéeMois]]</f>
        <v>142746514202206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ht="12.75" customHeight="1" x14ac:dyDescent="0.25">
      <c r="A413" s="38">
        <v>202206</v>
      </c>
      <c r="B413" s="49">
        <v>142746514</v>
      </c>
      <c r="C413" s="50">
        <v>5540246188175</v>
      </c>
      <c r="D413" s="51">
        <v>44729</v>
      </c>
      <c r="E413" s="52">
        <v>93</v>
      </c>
      <c r="F413" s="39" t="str">
        <f>VLOOKUP(Réception!C413,'Catégorie des articles'!A:D,4,0)</f>
        <v>CREMERIE</v>
      </c>
      <c r="G413" s="39" t="str">
        <f>Réceptions[[#This Row],[AnnéeMois]]&amp;Réceptions[[#This Row],[Famille de Produit]]</f>
        <v>202206CREMERIE</v>
      </c>
      <c r="H413" s="38" t="str">
        <f>Réceptions[[#This Row],[Num CDE]]&amp;Réceptions[[#This Row],[AnnéeMois]]</f>
        <v>142746514202206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ht="12.75" customHeight="1" x14ac:dyDescent="0.25">
      <c r="A414" s="38">
        <v>202206</v>
      </c>
      <c r="B414" s="46">
        <v>142746515</v>
      </c>
      <c r="C414" s="15">
        <v>5540246171933</v>
      </c>
      <c r="D414" s="47">
        <v>44729</v>
      </c>
      <c r="E414" s="48">
        <v>557</v>
      </c>
      <c r="F414" s="39" t="str">
        <f>VLOOKUP(Réception!C414,'Catégorie des articles'!A:D,4,0)</f>
        <v>CREMERIE</v>
      </c>
      <c r="G414" s="39" t="str">
        <f>Réceptions[[#This Row],[AnnéeMois]]&amp;Réceptions[[#This Row],[Famille de Produit]]</f>
        <v>202206CREMERIE</v>
      </c>
      <c r="H414" s="38" t="str">
        <f>Réceptions[[#This Row],[Num CDE]]&amp;Réceptions[[#This Row],[AnnéeMois]]</f>
        <v>142746515202206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ht="12.75" customHeight="1" x14ac:dyDescent="0.25">
      <c r="A415" s="38">
        <v>202206</v>
      </c>
      <c r="B415" s="46">
        <v>142746516</v>
      </c>
      <c r="C415" s="15">
        <v>5540246171759</v>
      </c>
      <c r="D415" s="47">
        <v>44732</v>
      </c>
      <c r="E415" s="48">
        <v>2506</v>
      </c>
      <c r="F415" s="39" t="str">
        <f>VLOOKUP(Réception!C415,'Catégorie des articles'!A:D,4,0)</f>
        <v>MIX LEGUMES</v>
      </c>
      <c r="G415" s="39" t="str">
        <f>Réceptions[[#This Row],[AnnéeMois]]&amp;Réceptions[[#This Row],[Famille de Produit]]</f>
        <v>202206MIX LEGUMES</v>
      </c>
      <c r="H415" s="38" t="str">
        <f>Réceptions[[#This Row],[Num CDE]]&amp;Réceptions[[#This Row],[AnnéeMois]]</f>
        <v>142746516202206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ht="12.75" customHeight="1" x14ac:dyDescent="0.25">
      <c r="A416" s="38">
        <v>202206</v>
      </c>
      <c r="B416" s="49">
        <v>142746516</v>
      </c>
      <c r="C416" s="50">
        <v>5540246177132</v>
      </c>
      <c r="D416" s="51">
        <v>44732</v>
      </c>
      <c r="E416" s="52">
        <v>6960</v>
      </c>
      <c r="F416" s="39" t="str">
        <f>VLOOKUP(Réception!C416,'Catégorie des articles'!A:D,4,0)</f>
        <v>MIX LEGUMES</v>
      </c>
      <c r="G416" s="39" t="str">
        <f>Réceptions[[#This Row],[AnnéeMois]]&amp;Réceptions[[#This Row],[Famille de Produit]]</f>
        <v>202206MIX LEGUMES</v>
      </c>
      <c r="H416" s="38" t="str">
        <f>Réceptions[[#This Row],[Num CDE]]&amp;Réceptions[[#This Row],[AnnéeMois]]</f>
        <v>142746516202206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ht="12.75" customHeight="1" x14ac:dyDescent="0.25">
      <c r="A417" s="38">
        <v>202206</v>
      </c>
      <c r="B417" s="46">
        <v>142746516</v>
      </c>
      <c r="C417" s="15">
        <v>5540246177133</v>
      </c>
      <c r="D417" s="47">
        <v>44732</v>
      </c>
      <c r="E417" s="48">
        <v>7796</v>
      </c>
      <c r="F417" s="39" t="str">
        <f>VLOOKUP(Réception!C417,'Catégorie des articles'!A:D,4,0)</f>
        <v>MIX LEGUMES</v>
      </c>
      <c r="G417" s="39" t="str">
        <f>Réceptions[[#This Row],[AnnéeMois]]&amp;Réceptions[[#This Row],[Famille de Produit]]</f>
        <v>202206MIX LEGUMES</v>
      </c>
      <c r="H417" s="38" t="str">
        <f>Réceptions[[#This Row],[Num CDE]]&amp;Réceptions[[#This Row],[AnnéeMois]]</f>
        <v>142746516202206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ht="12.75" customHeight="1" x14ac:dyDescent="0.25">
      <c r="A418" s="38">
        <v>202206</v>
      </c>
      <c r="B418" s="46">
        <v>142746517</v>
      </c>
      <c r="C418" s="15">
        <v>5540246183562</v>
      </c>
      <c r="D418" s="47">
        <v>44731</v>
      </c>
      <c r="E418" s="48">
        <v>12528</v>
      </c>
      <c r="F418" s="39" t="str">
        <f>VLOOKUP(Réception!C418,'Catégorie des articles'!A:D,4,0)</f>
        <v>MIX LEGUMES</v>
      </c>
      <c r="G418" s="39" t="str">
        <f>Réceptions[[#This Row],[AnnéeMois]]&amp;Réceptions[[#This Row],[Famille de Produit]]</f>
        <v>202206MIX LEGUMES</v>
      </c>
      <c r="H418" s="38" t="str">
        <f>Réceptions[[#This Row],[Num CDE]]&amp;Réceptions[[#This Row],[AnnéeMois]]</f>
        <v>142746517202206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ht="12.75" customHeight="1" x14ac:dyDescent="0.25">
      <c r="A419" s="38">
        <v>202206</v>
      </c>
      <c r="B419" s="46">
        <v>142746524</v>
      </c>
      <c r="C419" s="15">
        <v>5540246181061</v>
      </c>
      <c r="D419" s="47">
        <v>44742</v>
      </c>
      <c r="E419" s="48">
        <v>3308</v>
      </c>
      <c r="F419" s="39" t="str">
        <f>VLOOKUP(Réception!C419,'Catégorie des articles'!A:D,4,0)</f>
        <v>VOLAILLE</v>
      </c>
      <c r="G419" s="39" t="str">
        <f>Réceptions[[#This Row],[AnnéeMois]]&amp;Réceptions[[#This Row],[Famille de Produit]]</f>
        <v>202206VOLAILLE</v>
      </c>
      <c r="H419" s="38" t="str">
        <f>Réceptions[[#This Row],[Num CDE]]&amp;Réceptions[[#This Row],[AnnéeMois]]</f>
        <v>142746524202206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ht="12.75" customHeight="1" x14ac:dyDescent="0.25">
      <c r="A420" s="38">
        <v>202206</v>
      </c>
      <c r="B420" s="49">
        <v>142746524</v>
      </c>
      <c r="C420" s="50">
        <v>5540246183547</v>
      </c>
      <c r="D420" s="51">
        <v>44742</v>
      </c>
      <c r="E420" s="52">
        <v>1114</v>
      </c>
      <c r="F420" s="39" t="str">
        <f>VLOOKUP(Réception!C420,'Catégorie des articles'!A:D,4,0)</f>
        <v>VOLAILLE</v>
      </c>
      <c r="G420" s="39" t="str">
        <f>Réceptions[[#This Row],[AnnéeMois]]&amp;Réceptions[[#This Row],[Famille de Produit]]</f>
        <v>202206VOLAILLE</v>
      </c>
      <c r="H420" s="38" t="str">
        <f>Réceptions[[#This Row],[Num CDE]]&amp;Réceptions[[#This Row],[AnnéeMois]]</f>
        <v>142746524202206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ht="12.75" customHeight="1" x14ac:dyDescent="0.25">
      <c r="A421" s="38">
        <v>202206</v>
      </c>
      <c r="B421" s="46">
        <v>142746524</v>
      </c>
      <c r="C421" s="15">
        <v>5540246185278</v>
      </c>
      <c r="D421" s="47">
        <v>44742</v>
      </c>
      <c r="E421" s="48">
        <v>2239</v>
      </c>
      <c r="F421" s="39" t="str">
        <f>VLOOKUP(Réception!C421,'Catégorie des articles'!A:D,4,0)</f>
        <v>VOLAILLE</v>
      </c>
      <c r="G421" s="39" t="str">
        <f>Réceptions[[#This Row],[AnnéeMois]]&amp;Réceptions[[#This Row],[Famille de Produit]]</f>
        <v>202206VOLAILLE</v>
      </c>
      <c r="H421" s="38" t="str">
        <f>Réceptions[[#This Row],[Num CDE]]&amp;Réceptions[[#This Row],[AnnéeMois]]</f>
        <v>142746524202206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ht="12.75" customHeight="1" x14ac:dyDescent="0.25">
      <c r="A422" s="38">
        <v>202206</v>
      </c>
      <c r="B422" s="46">
        <v>142746542</v>
      </c>
      <c r="C422" s="15">
        <v>5540246192907</v>
      </c>
      <c r="D422" s="47">
        <v>44728</v>
      </c>
      <c r="E422" s="48">
        <v>2228</v>
      </c>
      <c r="F422" s="39" t="str">
        <f>VLOOKUP(Réception!C422,'Catégorie des articles'!A:D,4,0)</f>
        <v>VOLAILLE</v>
      </c>
      <c r="G422" s="39" t="str">
        <f>Réceptions[[#This Row],[AnnéeMois]]&amp;Réceptions[[#This Row],[Famille de Produit]]</f>
        <v>202206VOLAILLE</v>
      </c>
      <c r="H422" s="38" t="str">
        <f>Réceptions[[#This Row],[Num CDE]]&amp;Réceptions[[#This Row],[AnnéeMois]]</f>
        <v>142746542202206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ht="12.75" customHeight="1" x14ac:dyDescent="0.25">
      <c r="A423" s="38">
        <v>202206</v>
      </c>
      <c r="B423" s="46">
        <v>142746545</v>
      </c>
      <c r="C423" s="15">
        <v>5540246171933</v>
      </c>
      <c r="D423" s="47">
        <v>44730</v>
      </c>
      <c r="E423" s="48">
        <v>557</v>
      </c>
      <c r="F423" s="39" t="str">
        <f>VLOOKUP(Réception!C423,'Catégorie des articles'!A:D,4,0)</f>
        <v>CREMERIE</v>
      </c>
      <c r="G423" s="39" t="str">
        <f>Réceptions[[#This Row],[AnnéeMois]]&amp;Réceptions[[#This Row],[Famille de Produit]]</f>
        <v>202206CREMERIE</v>
      </c>
      <c r="H423" s="38" t="str">
        <f>Réceptions[[#This Row],[Num CDE]]&amp;Réceptions[[#This Row],[AnnéeMois]]</f>
        <v>142746545202206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ht="12.75" customHeight="1" x14ac:dyDescent="0.25">
      <c r="A424" s="38">
        <v>202206</v>
      </c>
      <c r="B424" s="49">
        <v>142746545</v>
      </c>
      <c r="C424" s="50">
        <v>5540246176294</v>
      </c>
      <c r="D424" s="51">
        <v>44730</v>
      </c>
      <c r="E424" s="52">
        <v>2970</v>
      </c>
      <c r="F424" s="39" t="str">
        <f>VLOOKUP(Réception!C424,'Catégorie des articles'!A:D,4,0)</f>
        <v>CREMERIE</v>
      </c>
      <c r="G424" s="39" t="str">
        <f>Réceptions[[#This Row],[AnnéeMois]]&amp;Réceptions[[#This Row],[Famille de Produit]]</f>
        <v>202206CREMERIE</v>
      </c>
      <c r="H424" s="38" t="str">
        <f>Réceptions[[#This Row],[Num CDE]]&amp;Réceptions[[#This Row],[AnnéeMois]]</f>
        <v>142746545202206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ht="12.75" customHeight="1" x14ac:dyDescent="0.25">
      <c r="A425" s="38">
        <v>202206</v>
      </c>
      <c r="B425" s="46">
        <v>142746545</v>
      </c>
      <c r="C425" s="15">
        <v>5540246176295</v>
      </c>
      <c r="D425" s="47">
        <v>44730</v>
      </c>
      <c r="E425" s="48">
        <v>7424</v>
      </c>
      <c r="F425" s="39" t="str">
        <f>VLOOKUP(Réception!C425,'Catégorie des articles'!A:D,4,0)</f>
        <v>CREMERIE</v>
      </c>
      <c r="G425" s="39" t="str">
        <f>Réceptions[[#This Row],[AnnéeMois]]&amp;Réceptions[[#This Row],[Famille de Produit]]</f>
        <v>202206CREMERIE</v>
      </c>
      <c r="H425" s="38" t="str">
        <f>Réceptions[[#This Row],[Num CDE]]&amp;Réceptions[[#This Row],[AnnéeMois]]</f>
        <v>142746545202206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ht="12.75" customHeight="1" x14ac:dyDescent="0.25">
      <c r="A426" s="38">
        <v>202206</v>
      </c>
      <c r="B426" s="49">
        <v>142746545</v>
      </c>
      <c r="C426" s="50">
        <v>5540246187987</v>
      </c>
      <c r="D426" s="51">
        <v>44730</v>
      </c>
      <c r="E426" s="52">
        <v>2228</v>
      </c>
      <c r="F426" s="39" t="str">
        <f>VLOOKUP(Réception!C426,'Catégorie des articles'!A:D,4,0)</f>
        <v>CREMERIE</v>
      </c>
      <c r="G426" s="39" t="str">
        <f>Réceptions[[#This Row],[AnnéeMois]]&amp;Réceptions[[#This Row],[Famille de Produit]]</f>
        <v>202206CREMERIE</v>
      </c>
      <c r="H426" s="38" t="str">
        <f>Réceptions[[#This Row],[Num CDE]]&amp;Réceptions[[#This Row],[AnnéeMois]]</f>
        <v>142746545202206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ht="12.75" customHeight="1" x14ac:dyDescent="0.25">
      <c r="A427" s="38">
        <v>202206</v>
      </c>
      <c r="B427" s="46">
        <v>142746545</v>
      </c>
      <c r="C427" s="15">
        <v>5540246188200</v>
      </c>
      <c r="D427" s="47">
        <v>44730</v>
      </c>
      <c r="E427" s="48">
        <v>743</v>
      </c>
      <c r="F427" s="39" t="str">
        <f>VLOOKUP(Réception!C427,'Catégorie des articles'!A:D,4,0)</f>
        <v>CREMERIE</v>
      </c>
      <c r="G427" s="39" t="str">
        <f>Réceptions[[#This Row],[AnnéeMois]]&amp;Réceptions[[#This Row],[Famille de Produit]]</f>
        <v>202206CREMERIE</v>
      </c>
      <c r="H427" s="38" t="str">
        <f>Réceptions[[#This Row],[Num CDE]]&amp;Réceptions[[#This Row],[AnnéeMois]]</f>
        <v>142746545202206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ht="12.75" customHeight="1" x14ac:dyDescent="0.25">
      <c r="A428" s="38">
        <v>202206</v>
      </c>
      <c r="B428" s="46">
        <v>142746546</v>
      </c>
      <c r="C428" s="15">
        <v>5540246176699</v>
      </c>
      <c r="D428" s="47">
        <v>44730</v>
      </c>
      <c r="E428" s="48">
        <v>4176</v>
      </c>
      <c r="F428" s="39" t="str">
        <f>VLOOKUP(Réception!C428,'Catégorie des articles'!A:D,4,0)</f>
        <v>CREMERIE</v>
      </c>
      <c r="G428" s="39" t="str">
        <f>Réceptions[[#This Row],[AnnéeMois]]&amp;Réceptions[[#This Row],[Famille de Produit]]</f>
        <v>202206CREMERIE</v>
      </c>
      <c r="H428" s="38" t="str">
        <f>Réceptions[[#This Row],[Num CDE]]&amp;Réceptions[[#This Row],[AnnéeMois]]</f>
        <v>142746546202206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ht="12.75" customHeight="1" x14ac:dyDescent="0.25">
      <c r="A429" s="38">
        <v>202206</v>
      </c>
      <c r="B429" s="46">
        <v>142746569</v>
      </c>
      <c r="C429" s="15">
        <v>5540246172978</v>
      </c>
      <c r="D429" s="47">
        <v>44731</v>
      </c>
      <c r="E429" s="48">
        <v>836</v>
      </c>
      <c r="F429" s="39" t="str">
        <f>VLOOKUP(Réception!C429,'Catégorie des articles'!A:D,4,0)</f>
        <v>CREMERIE</v>
      </c>
      <c r="G429" s="39" t="str">
        <f>Réceptions[[#This Row],[AnnéeMois]]&amp;Réceptions[[#This Row],[Famille de Produit]]</f>
        <v>202206CREMERIE</v>
      </c>
      <c r="H429" s="38" t="str">
        <f>Réceptions[[#This Row],[Num CDE]]&amp;Réceptions[[#This Row],[AnnéeMois]]</f>
        <v>142746569202206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ht="12.75" customHeight="1" x14ac:dyDescent="0.25">
      <c r="A430" s="38">
        <v>202206</v>
      </c>
      <c r="B430" s="46">
        <v>142746570</v>
      </c>
      <c r="C430" s="15">
        <v>5540246176295</v>
      </c>
      <c r="D430" s="47">
        <v>44731</v>
      </c>
      <c r="E430" s="48">
        <v>7424</v>
      </c>
      <c r="F430" s="39" t="str">
        <f>VLOOKUP(Réception!C430,'Catégorie des articles'!A:D,4,0)</f>
        <v>CREMERIE</v>
      </c>
      <c r="G430" s="39" t="str">
        <f>Réceptions[[#This Row],[AnnéeMois]]&amp;Réceptions[[#This Row],[Famille de Produit]]</f>
        <v>202206CREMERIE</v>
      </c>
      <c r="H430" s="38" t="str">
        <f>Réceptions[[#This Row],[Num CDE]]&amp;Réceptions[[#This Row],[AnnéeMois]]</f>
        <v>142746570202206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ht="12.75" customHeight="1" x14ac:dyDescent="0.25">
      <c r="A431" s="38">
        <v>202206</v>
      </c>
      <c r="B431" s="46">
        <v>142746570</v>
      </c>
      <c r="C431" s="15">
        <v>5540246187987</v>
      </c>
      <c r="D431" s="47">
        <v>44731</v>
      </c>
      <c r="E431" s="48">
        <v>2228</v>
      </c>
      <c r="F431" s="39" t="str">
        <f>VLOOKUP(Réception!C431,'Catégorie des articles'!A:D,4,0)</f>
        <v>CREMERIE</v>
      </c>
      <c r="G431" s="39" t="str">
        <f>Réceptions[[#This Row],[AnnéeMois]]&amp;Réceptions[[#This Row],[Famille de Produit]]</f>
        <v>202206CREMERIE</v>
      </c>
      <c r="H431" s="38" t="str">
        <f>Réceptions[[#This Row],[Num CDE]]&amp;Réceptions[[#This Row],[AnnéeMois]]</f>
        <v>142746570202206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ht="12.75" customHeight="1" x14ac:dyDescent="0.25">
      <c r="A432" s="38">
        <v>202206</v>
      </c>
      <c r="B432" s="49">
        <v>142746570</v>
      </c>
      <c r="C432" s="50">
        <v>5540246188200</v>
      </c>
      <c r="D432" s="51">
        <v>44731</v>
      </c>
      <c r="E432" s="52">
        <v>743</v>
      </c>
      <c r="F432" s="39" t="str">
        <f>VLOOKUP(Réception!C432,'Catégorie des articles'!A:D,4,0)</f>
        <v>CREMERIE</v>
      </c>
      <c r="G432" s="39" t="str">
        <f>Réceptions[[#This Row],[AnnéeMois]]&amp;Réceptions[[#This Row],[Famille de Produit]]</f>
        <v>202206CREMERIE</v>
      </c>
      <c r="H432" s="38" t="str">
        <f>Réceptions[[#This Row],[Num CDE]]&amp;Réceptions[[#This Row],[AnnéeMois]]</f>
        <v>142746570202206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ht="12.75" customHeight="1" x14ac:dyDescent="0.25">
      <c r="A433" s="38">
        <v>202207</v>
      </c>
      <c r="B433" s="46">
        <v>142746575</v>
      </c>
      <c r="C433" s="15">
        <v>5540246170256</v>
      </c>
      <c r="D433" s="47">
        <v>44744</v>
      </c>
      <c r="E433" s="48">
        <v>2998</v>
      </c>
      <c r="F433" s="39" t="str">
        <f>VLOOKUP(Réception!C433,'Catégorie des articles'!A:D,4,0)</f>
        <v>BOULANGERIE</v>
      </c>
      <c r="G433" s="39" t="str">
        <f>Réceptions[[#This Row],[AnnéeMois]]&amp;Réceptions[[#This Row],[Famille de Produit]]</f>
        <v>202207BOULANGERIE</v>
      </c>
      <c r="H433" s="38" t="str">
        <f>Réceptions[[#This Row],[Num CDE]]&amp;Réceptions[[#This Row],[AnnéeMois]]</f>
        <v>142746575202207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ht="12.75" customHeight="1" x14ac:dyDescent="0.25">
      <c r="A434" s="38">
        <v>202207</v>
      </c>
      <c r="B434" s="49">
        <v>142746575</v>
      </c>
      <c r="C434" s="50">
        <v>5540246171888</v>
      </c>
      <c r="D434" s="51">
        <v>44744</v>
      </c>
      <c r="E434" s="52">
        <v>650</v>
      </c>
      <c r="F434" s="39" t="str">
        <f>VLOOKUP(Réception!C434,'Catégorie des articles'!A:D,4,0)</f>
        <v>BOULANGERIE</v>
      </c>
      <c r="G434" s="39" t="str">
        <f>Réceptions[[#This Row],[AnnéeMois]]&amp;Réceptions[[#This Row],[Famille de Produit]]</f>
        <v>202207BOULANGERIE</v>
      </c>
      <c r="H434" s="38" t="str">
        <f>Réceptions[[#This Row],[Num CDE]]&amp;Réceptions[[#This Row],[AnnéeMois]]</f>
        <v>142746575202207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ht="12.75" customHeight="1" x14ac:dyDescent="0.25">
      <c r="A435" s="38">
        <v>202206</v>
      </c>
      <c r="B435" s="49">
        <v>142746588</v>
      </c>
      <c r="C435" s="50">
        <v>5540246172978</v>
      </c>
      <c r="D435" s="51">
        <v>44732</v>
      </c>
      <c r="E435" s="52">
        <v>418</v>
      </c>
      <c r="F435" s="39" t="str">
        <f>VLOOKUP(Réception!C435,'Catégorie des articles'!A:D,4,0)</f>
        <v>CREMERIE</v>
      </c>
      <c r="G435" s="39" t="str">
        <f>Réceptions[[#This Row],[AnnéeMois]]&amp;Réceptions[[#This Row],[Famille de Produit]]</f>
        <v>202206CREMERIE</v>
      </c>
      <c r="H435" s="38" t="str">
        <f>Réceptions[[#This Row],[Num CDE]]&amp;Réceptions[[#This Row],[AnnéeMois]]</f>
        <v>142746588202206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ht="12.75" customHeight="1" x14ac:dyDescent="0.25">
      <c r="A436" s="38">
        <v>202206</v>
      </c>
      <c r="B436" s="46">
        <v>142746588</v>
      </c>
      <c r="C436" s="15">
        <v>5540246174174</v>
      </c>
      <c r="D436" s="47">
        <v>44732</v>
      </c>
      <c r="E436" s="48">
        <v>232</v>
      </c>
      <c r="F436" s="39" t="str">
        <f>VLOOKUP(Réception!C436,'Catégorie des articles'!A:D,4,0)</f>
        <v>CREMERIE</v>
      </c>
      <c r="G436" s="39" t="str">
        <f>Réceptions[[#This Row],[AnnéeMois]]&amp;Réceptions[[#This Row],[Famille de Produit]]</f>
        <v>202206CREMERIE</v>
      </c>
      <c r="H436" s="38" t="str">
        <f>Réceptions[[#This Row],[Num CDE]]&amp;Réceptions[[#This Row],[AnnéeMois]]</f>
        <v>142746588202206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ht="12.75" customHeight="1" x14ac:dyDescent="0.25">
      <c r="A437" s="38">
        <v>202206</v>
      </c>
      <c r="B437" s="46">
        <v>142746588</v>
      </c>
      <c r="C437" s="15">
        <v>5540246176699</v>
      </c>
      <c r="D437" s="47">
        <v>44732</v>
      </c>
      <c r="E437" s="48">
        <v>4176</v>
      </c>
      <c r="F437" s="39" t="str">
        <f>VLOOKUP(Réception!C437,'Catégorie des articles'!A:D,4,0)</f>
        <v>CREMERIE</v>
      </c>
      <c r="G437" s="39" t="str">
        <f>Réceptions[[#This Row],[AnnéeMois]]&amp;Réceptions[[#This Row],[Famille de Produit]]</f>
        <v>202206CREMERIE</v>
      </c>
      <c r="H437" s="38" t="str">
        <f>Réceptions[[#This Row],[Num CDE]]&amp;Réceptions[[#This Row],[AnnéeMois]]</f>
        <v>142746588202206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ht="12.75" customHeight="1" x14ac:dyDescent="0.25">
      <c r="A438" s="38">
        <v>202206</v>
      </c>
      <c r="B438" s="49">
        <v>142746588</v>
      </c>
      <c r="C438" s="50">
        <v>5540246188175</v>
      </c>
      <c r="D438" s="51">
        <v>44732</v>
      </c>
      <c r="E438" s="52">
        <v>93</v>
      </c>
      <c r="F438" s="39" t="str">
        <f>VLOOKUP(Réception!C438,'Catégorie des articles'!A:D,4,0)</f>
        <v>CREMERIE</v>
      </c>
      <c r="G438" s="39" t="str">
        <f>Réceptions[[#This Row],[AnnéeMois]]&amp;Réceptions[[#This Row],[Famille de Produit]]</f>
        <v>202206CREMERIE</v>
      </c>
      <c r="H438" s="38" t="str">
        <f>Réceptions[[#This Row],[Num CDE]]&amp;Réceptions[[#This Row],[AnnéeMois]]</f>
        <v>142746588202206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ht="12.75" customHeight="1" x14ac:dyDescent="0.25">
      <c r="A439" s="38">
        <v>202206</v>
      </c>
      <c r="B439" s="46">
        <v>142746590</v>
      </c>
      <c r="C439" s="15">
        <v>5540246176295</v>
      </c>
      <c r="D439" s="47">
        <v>44732</v>
      </c>
      <c r="E439" s="48">
        <v>7424</v>
      </c>
      <c r="F439" s="39" t="str">
        <f>VLOOKUP(Réception!C439,'Catégorie des articles'!A:D,4,0)</f>
        <v>CREMERIE</v>
      </c>
      <c r="G439" s="39" t="str">
        <f>Réceptions[[#This Row],[AnnéeMois]]&amp;Réceptions[[#This Row],[Famille de Produit]]</f>
        <v>202206CREMERIE</v>
      </c>
      <c r="H439" s="38" t="str">
        <f>Réceptions[[#This Row],[Num CDE]]&amp;Réceptions[[#This Row],[AnnéeMois]]</f>
        <v>142746590202206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ht="12.75" customHeight="1" x14ac:dyDescent="0.25">
      <c r="A440" s="38">
        <v>202206</v>
      </c>
      <c r="B440" s="46">
        <v>142746590</v>
      </c>
      <c r="C440" s="15">
        <v>5540246187987</v>
      </c>
      <c r="D440" s="47">
        <v>44732</v>
      </c>
      <c r="E440" s="48">
        <v>4455</v>
      </c>
      <c r="F440" s="39" t="str">
        <f>VLOOKUP(Réception!C440,'Catégorie des articles'!A:D,4,0)</f>
        <v>CREMERIE</v>
      </c>
      <c r="G440" s="39" t="str">
        <f>Réceptions[[#This Row],[AnnéeMois]]&amp;Réceptions[[#This Row],[Famille de Produit]]</f>
        <v>202206CREMERIE</v>
      </c>
      <c r="H440" s="38" t="str">
        <f>Réceptions[[#This Row],[Num CDE]]&amp;Réceptions[[#This Row],[AnnéeMois]]</f>
        <v>142746590202206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ht="12.75" customHeight="1" x14ac:dyDescent="0.25">
      <c r="A441" s="38">
        <v>202206</v>
      </c>
      <c r="B441" s="49">
        <v>142746590</v>
      </c>
      <c r="C441" s="50">
        <v>5540246188200</v>
      </c>
      <c r="D441" s="51">
        <v>44732</v>
      </c>
      <c r="E441" s="52">
        <v>743</v>
      </c>
      <c r="F441" s="39" t="str">
        <f>VLOOKUP(Réception!C441,'Catégorie des articles'!A:D,4,0)</f>
        <v>CREMERIE</v>
      </c>
      <c r="G441" s="39" t="str">
        <f>Réceptions[[#This Row],[AnnéeMois]]&amp;Réceptions[[#This Row],[Famille de Produit]]</f>
        <v>202206CREMERIE</v>
      </c>
      <c r="H441" s="38" t="str">
        <f>Réceptions[[#This Row],[Num CDE]]&amp;Réceptions[[#This Row],[AnnéeMois]]</f>
        <v>142746590202206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ht="12.75" customHeight="1" x14ac:dyDescent="0.25">
      <c r="A442" s="38">
        <v>202206</v>
      </c>
      <c r="B442" s="49">
        <v>142746606</v>
      </c>
      <c r="C442" s="50">
        <v>5540246172978</v>
      </c>
      <c r="D442" s="51">
        <v>44735</v>
      </c>
      <c r="E442" s="52">
        <v>418</v>
      </c>
      <c r="F442" s="39" t="str">
        <f>VLOOKUP(Réception!C442,'Catégorie des articles'!A:D,4,0)</f>
        <v>CREMERIE</v>
      </c>
      <c r="G442" s="39" t="str">
        <f>Réceptions[[#This Row],[AnnéeMois]]&amp;Réceptions[[#This Row],[Famille de Produit]]</f>
        <v>202206CREMERIE</v>
      </c>
      <c r="H442" s="38" t="str">
        <f>Réceptions[[#This Row],[Num CDE]]&amp;Réceptions[[#This Row],[AnnéeMois]]</f>
        <v>142746606202206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ht="12.75" customHeight="1" x14ac:dyDescent="0.25">
      <c r="A443" s="38">
        <v>202206</v>
      </c>
      <c r="B443" s="46">
        <v>142746606</v>
      </c>
      <c r="C443" s="15">
        <v>5540246174174</v>
      </c>
      <c r="D443" s="47">
        <v>44735</v>
      </c>
      <c r="E443" s="48">
        <v>232</v>
      </c>
      <c r="F443" s="39" t="str">
        <f>VLOOKUP(Réception!C443,'Catégorie des articles'!A:D,4,0)</f>
        <v>CREMERIE</v>
      </c>
      <c r="G443" s="39" t="str">
        <f>Réceptions[[#This Row],[AnnéeMois]]&amp;Réceptions[[#This Row],[Famille de Produit]]</f>
        <v>202206CREMERIE</v>
      </c>
      <c r="H443" s="38" t="str">
        <f>Réceptions[[#This Row],[Num CDE]]&amp;Réceptions[[#This Row],[AnnéeMois]]</f>
        <v>142746606202206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ht="12.75" customHeight="1" x14ac:dyDescent="0.25">
      <c r="A444" s="38">
        <v>202206</v>
      </c>
      <c r="B444" s="49">
        <v>142746608</v>
      </c>
      <c r="C444" s="50">
        <v>5540246171933</v>
      </c>
      <c r="D444" s="51">
        <v>44735</v>
      </c>
      <c r="E444" s="52">
        <v>279</v>
      </c>
      <c r="F444" s="39" t="str">
        <f>VLOOKUP(Réception!C444,'Catégorie des articles'!A:D,4,0)</f>
        <v>CREMERIE</v>
      </c>
      <c r="G444" s="39" t="str">
        <f>Réceptions[[#This Row],[AnnéeMois]]&amp;Réceptions[[#This Row],[Famille de Produit]]</f>
        <v>202206CREMERIE</v>
      </c>
      <c r="H444" s="38" t="str">
        <f>Réceptions[[#This Row],[Num CDE]]&amp;Réceptions[[#This Row],[AnnéeMois]]</f>
        <v>142746608202206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ht="12.75" customHeight="1" x14ac:dyDescent="0.25">
      <c r="A445" s="38">
        <v>202206</v>
      </c>
      <c r="B445" s="46">
        <v>142746608</v>
      </c>
      <c r="C445" s="15">
        <v>5540246176294</v>
      </c>
      <c r="D445" s="47">
        <v>44735</v>
      </c>
      <c r="E445" s="48">
        <v>1485</v>
      </c>
      <c r="F445" s="39" t="str">
        <f>VLOOKUP(Réception!C445,'Catégorie des articles'!A:D,4,0)</f>
        <v>CREMERIE</v>
      </c>
      <c r="G445" s="39" t="str">
        <f>Réceptions[[#This Row],[AnnéeMois]]&amp;Réceptions[[#This Row],[Famille de Produit]]</f>
        <v>202206CREMERIE</v>
      </c>
      <c r="H445" s="38" t="str">
        <f>Réceptions[[#This Row],[Num CDE]]&amp;Réceptions[[#This Row],[AnnéeMois]]</f>
        <v>142746608202206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ht="12.75" customHeight="1" x14ac:dyDescent="0.25">
      <c r="A446" s="38">
        <v>202206</v>
      </c>
      <c r="B446" s="49">
        <v>142746608</v>
      </c>
      <c r="C446" s="50">
        <v>5540246176295</v>
      </c>
      <c r="D446" s="51">
        <v>44735</v>
      </c>
      <c r="E446" s="52">
        <v>7424</v>
      </c>
      <c r="F446" s="39" t="str">
        <f>VLOOKUP(Réception!C446,'Catégorie des articles'!A:D,4,0)</f>
        <v>CREMERIE</v>
      </c>
      <c r="G446" s="39" t="str">
        <f>Réceptions[[#This Row],[AnnéeMois]]&amp;Réceptions[[#This Row],[Famille de Produit]]</f>
        <v>202206CREMERIE</v>
      </c>
      <c r="H446" s="38" t="str">
        <f>Réceptions[[#This Row],[Num CDE]]&amp;Réceptions[[#This Row],[AnnéeMois]]</f>
        <v>142746608202206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ht="12.75" customHeight="1" x14ac:dyDescent="0.25">
      <c r="A447" s="38">
        <v>202206</v>
      </c>
      <c r="B447" s="46">
        <v>142746608</v>
      </c>
      <c r="C447" s="15">
        <v>5540246187987</v>
      </c>
      <c r="D447" s="47">
        <v>44735</v>
      </c>
      <c r="E447" s="48">
        <v>2228</v>
      </c>
      <c r="F447" s="39" t="str">
        <f>VLOOKUP(Réception!C447,'Catégorie des articles'!A:D,4,0)</f>
        <v>CREMERIE</v>
      </c>
      <c r="G447" s="39" t="str">
        <f>Réceptions[[#This Row],[AnnéeMois]]&amp;Réceptions[[#This Row],[Famille de Produit]]</f>
        <v>202206CREMERIE</v>
      </c>
      <c r="H447" s="38" t="str">
        <f>Réceptions[[#This Row],[Num CDE]]&amp;Réceptions[[#This Row],[AnnéeMois]]</f>
        <v>142746608202206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ht="12.75" customHeight="1" x14ac:dyDescent="0.25">
      <c r="A448" s="38">
        <v>202206</v>
      </c>
      <c r="B448" s="49">
        <v>142746611</v>
      </c>
      <c r="C448" s="50">
        <v>5540246185429</v>
      </c>
      <c r="D448" s="51">
        <v>44736</v>
      </c>
      <c r="E448" s="52">
        <v>140</v>
      </c>
      <c r="F448" s="39" t="str">
        <f>VLOOKUP(Réception!C448,'Catégorie des articles'!A:D,4,0)</f>
        <v>CREMERIE</v>
      </c>
      <c r="G448" s="39" t="str">
        <f>Réceptions[[#This Row],[AnnéeMois]]&amp;Réceptions[[#This Row],[Famille de Produit]]</f>
        <v>202206CREMERIE</v>
      </c>
      <c r="H448" s="38" t="str">
        <f>Réceptions[[#This Row],[Num CDE]]&amp;Réceptions[[#This Row],[AnnéeMois]]</f>
        <v>142746611202206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ht="12.75" customHeight="1" x14ac:dyDescent="0.25">
      <c r="A449" s="38">
        <v>202206</v>
      </c>
      <c r="B449" s="46">
        <v>142746611</v>
      </c>
      <c r="C449" s="15">
        <v>5540246186325</v>
      </c>
      <c r="D449" s="47">
        <v>44736</v>
      </c>
      <c r="E449" s="48">
        <v>140</v>
      </c>
      <c r="F449" s="39" t="str">
        <f>VLOOKUP(Réception!C449,'Catégorie des articles'!A:D,4,0)</f>
        <v>CREMERIE</v>
      </c>
      <c r="G449" s="39" t="str">
        <f>Réceptions[[#This Row],[AnnéeMois]]&amp;Réceptions[[#This Row],[Famille de Produit]]</f>
        <v>202206CREMERIE</v>
      </c>
      <c r="H449" s="38" t="str">
        <f>Réceptions[[#This Row],[Num CDE]]&amp;Réceptions[[#This Row],[AnnéeMois]]</f>
        <v>142746611202206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ht="12.75" customHeight="1" x14ac:dyDescent="0.25">
      <c r="A450" s="38">
        <v>202206</v>
      </c>
      <c r="B450" s="49">
        <v>142746612</v>
      </c>
      <c r="C450" s="50">
        <v>5540246174095</v>
      </c>
      <c r="D450" s="51">
        <v>44738</v>
      </c>
      <c r="E450" s="52">
        <v>140</v>
      </c>
      <c r="F450" s="39" t="str">
        <f>VLOOKUP(Réception!C450,'Catégorie des articles'!A:D,4,0)</f>
        <v>CREMERIE</v>
      </c>
      <c r="G450" s="39" t="str">
        <f>Réceptions[[#This Row],[AnnéeMois]]&amp;Réceptions[[#This Row],[Famille de Produit]]</f>
        <v>202206CREMERIE</v>
      </c>
      <c r="H450" s="38" t="str">
        <f>Réceptions[[#This Row],[Num CDE]]&amp;Réceptions[[#This Row],[AnnéeMois]]</f>
        <v>142746612202206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ht="12.75" customHeight="1" x14ac:dyDescent="0.25">
      <c r="A451" s="38">
        <v>202206</v>
      </c>
      <c r="B451" s="46">
        <v>142746612</v>
      </c>
      <c r="C451" s="15">
        <v>5540246175050</v>
      </c>
      <c r="D451" s="47">
        <v>44738</v>
      </c>
      <c r="E451" s="48">
        <v>279</v>
      </c>
      <c r="F451" s="39" t="str">
        <f>VLOOKUP(Réception!C451,'Catégorie des articles'!A:D,4,0)</f>
        <v>CREMERIE</v>
      </c>
      <c r="G451" s="39" t="str">
        <f>Réceptions[[#This Row],[AnnéeMois]]&amp;Réceptions[[#This Row],[Famille de Produit]]</f>
        <v>202206CREMERIE</v>
      </c>
      <c r="H451" s="38" t="str">
        <f>Réceptions[[#This Row],[Num CDE]]&amp;Réceptions[[#This Row],[AnnéeMois]]</f>
        <v>142746612202206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ht="12.75" customHeight="1" x14ac:dyDescent="0.25">
      <c r="A452" s="38">
        <v>202206</v>
      </c>
      <c r="B452" s="49">
        <v>142756621</v>
      </c>
      <c r="C452" s="50">
        <v>5540246176699</v>
      </c>
      <c r="D452" s="51">
        <v>44736</v>
      </c>
      <c r="E452" s="52">
        <v>2088</v>
      </c>
      <c r="F452" s="39" t="str">
        <f>VLOOKUP(Réception!C452,'Catégorie des articles'!A:D,4,0)</f>
        <v>CREMERIE</v>
      </c>
      <c r="G452" s="39" t="str">
        <f>Réceptions[[#This Row],[AnnéeMois]]&amp;Réceptions[[#This Row],[Famille de Produit]]</f>
        <v>202206CREMERIE</v>
      </c>
      <c r="H452" s="38" t="str">
        <f>Réceptions[[#This Row],[Num CDE]]&amp;Réceptions[[#This Row],[AnnéeMois]]</f>
        <v>142756621202206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ht="12.75" customHeight="1" x14ac:dyDescent="0.25">
      <c r="A453" s="38">
        <v>202208</v>
      </c>
      <c r="B453" s="46">
        <v>142756622</v>
      </c>
      <c r="C453" s="15">
        <v>5540246194478</v>
      </c>
      <c r="D453" s="47">
        <v>44786</v>
      </c>
      <c r="E453" s="48">
        <v>724</v>
      </c>
      <c r="F453" s="39" t="str">
        <f>VLOOKUP(Réception!C453,'Catégorie des articles'!A:D,4,0)</f>
        <v>EMBALLAGES</v>
      </c>
      <c r="G453" s="39" t="str">
        <f>Réceptions[[#This Row],[AnnéeMois]]&amp;Réceptions[[#This Row],[Famille de Produit]]</f>
        <v>202208EMBALLAGES</v>
      </c>
      <c r="H453" s="38" t="str">
        <f>Réceptions[[#This Row],[Num CDE]]&amp;Réceptions[[#This Row],[AnnéeMois]]</f>
        <v>142756622202208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ht="12.75" customHeight="1" x14ac:dyDescent="0.25">
      <c r="A454" s="38">
        <v>202206</v>
      </c>
      <c r="B454" s="46">
        <v>142756623</v>
      </c>
      <c r="C454" s="15">
        <v>5540246171759</v>
      </c>
      <c r="D454" s="47">
        <v>44739</v>
      </c>
      <c r="E454" s="48">
        <v>3759</v>
      </c>
      <c r="F454" s="39" t="str">
        <f>VLOOKUP(Réception!C454,'Catégorie des articles'!A:D,4,0)</f>
        <v>MIX LEGUMES</v>
      </c>
      <c r="G454" s="39" t="str">
        <f>Réceptions[[#This Row],[AnnéeMois]]&amp;Réceptions[[#This Row],[Famille de Produit]]</f>
        <v>202206MIX LEGUMES</v>
      </c>
      <c r="H454" s="38" t="str">
        <f>Réceptions[[#This Row],[Num CDE]]&amp;Réceptions[[#This Row],[AnnéeMois]]</f>
        <v>142756623202206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ht="12.75" customHeight="1" x14ac:dyDescent="0.25">
      <c r="A455" s="38">
        <v>202206</v>
      </c>
      <c r="B455" s="49">
        <v>142756623</v>
      </c>
      <c r="C455" s="50">
        <v>5540246177132</v>
      </c>
      <c r="D455" s="51">
        <v>44739</v>
      </c>
      <c r="E455" s="52">
        <v>7424</v>
      </c>
      <c r="F455" s="39" t="str">
        <f>VLOOKUP(Réception!C455,'Catégorie des articles'!A:D,4,0)</f>
        <v>MIX LEGUMES</v>
      </c>
      <c r="G455" s="39" t="str">
        <f>Réceptions[[#This Row],[AnnéeMois]]&amp;Réceptions[[#This Row],[Famille de Produit]]</f>
        <v>202206MIX LEGUMES</v>
      </c>
      <c r="H455" s="38" t="str">
        <f>Réceptions[[#This Row],[Num CDE]]&amp;Réceptions[[#This Row],[AnnéeMois]]</f>
        <v>142756623202206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ht="12.75" customHeight="1" x14ac:dyDescent="0.25">
      <c r="A456" s="38">
        <v>202206</v>
      </c>
      <c r="B456" s="46">
        <v>142756623</v>
      </c>
      <c r="C456" s="15">
        <v>5540246177133</v>
      </c>
      <c r="D456" s="47">
        <v>44739</v>
      </c>
      <c r="E456" s="48">
        <v>2784</v>
      </c>
      <c r="F456" s="39" t="str">
        <f>VLOOKUP(Réception!C456,'Catégorie des articles'!A:D,4,0)</f>
        <v>MIX LEGUMES</v>
      </c>
      <c r="G456" s="39" t="str">
        <f>Réceptions[[#This Row],[AnnéeMois]]&amp;Réceptions[[#This Row],[Famille de Produit]]</f>
        <v>202206MIX LEGUMES</v>
      </c>
      <c r="H456" s="38" t="str">
        <f>Réceptions[[#This Row],[Num CDE]]&amp;Réceptions[[#This Row],[AnnéeMois]]</f>
        <v>142756623202206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ht="12.75" customHeight="1" x14ac:dyDescent="0.25">
      <c r="A457" s="38">
        <v>202206</v>
      </c>
      <c r="B457" s="49">
        <v>142756623</v>
      </c>
      <c r="C457" s="50">
        <v>5540246183542</v>
      </c>
      <c r="D457" s="51">
        <v>44739</v>
      </c>
      <c r="E457" s="52">
        <v>1253</v>
      </c>
      <c r="F457" s="39" t="str">
        <f>VLOOKUP(Réception!C457,'Catégorie des articles'!A:D,4,0)</f>
        <v>MIX LEGUMES</v>
      </c>
      <c r="G457" s="39" t="str">
        <f>Réceptions[[#This Row],[AnnéeMois]]&amp;Réceptions[[#This Row],[Famille de Produit]]</f>
        <v>202206MIX LEGUMES</v>
      </c>
      <c r="H457" s="38" t="str">
        <f>Réceptions[[#This Row],[Num CDE]]&amp;Réceptions[[#This Row],[AnnéeMois]]</f>
        <v>142756623202206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ht="12.75" customHeight="1" x14ac:dyDescent="0.25">
      <c r="A458" s="38">
        <v>202206</v>
      </c>
      <c r="B458" s="46">
        <v>142756623</v>
      </c>
      <c r="C458" s="15">
        <v>5540246192518</v>
      </c>
      <c r="D458" s="47">
        <v>44739</v>
      </c>
      <c r="E458" s="48">
        <v>5847</v>
      </c>
      <c r="F458" s="39" t="str">
        <f>VLOOKUP(Réception!C458,'Catégorie des articles'!A:D,4,0)</f>
        <v>MIX LEGUMES</v>
      </c>
      <c r="G458" s="39" t="str">
        <f>Réceptions[[#This Row],[AnnéeMois]]&amp;Réceptions[[#This Row],[Famille de Produit]]</f>
        <v>202206MIX LEGUMES</v>
      </c>
      <c r="H458" s="38" t="str">
        <f>Réceptions[[#This Row],[Num CDE]]&amp;Réceptions[[#This Row],[AnnéeMois]]</f>
        <v>142756623202206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ht="12.75" customHeight="1" x14ac:dyDescent="0.25">
      <c r="A459" s="38">
        <v>202206</v>
      </c>
      <c r="B459" s="46">
        <v>142756629</v>
      </c>
      <c r="C459" s="15">
        <v>5540246171933</v>
      </c>
      <c r="D459" s="47">
        <v>44737</v>
      </c>
      <c r="E459" s="48">
        <v>557</v>
      </c>
      <c r="F459" s="39" t="str">
        <f>VLOOKUP(Réception!C459,'Catégorie des articles'!A:D,4,0)</f>
        <v>CREMERIE</v>
      </c>
      <c r="G459" s="39" t="str">
        <f>Réceptions[[#This Row],[AnnéeMois]]&amp;Réceptions[[#This Row],[Famille de Produit]]</f>
        <v>202206CREMERIE</v>
      </c>
      <c r="H459" s="38" t="str">
        <f>Réceptions[[#This Row],[Num CDE]]&amp;Réceptions[[#This Row],[AnnéeMois]]</f>
        <v>142756629202206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ht="12.75" customHeight="1" x14ac:dyDescent="0.25">
      <c r="A460" s="38">
        <v>202206</v>
      </c>
      <c r="B460" s="46">
        <v>142756639</v>
      </c>
      <c r="C460" s="15">
        <v>5540246171933</v>
      </c>
      <c r="D460" s="47">
        <v>44738</v>
      </c>
      <c r="E460" s="48">
        <v>557</v>
      </c>
      <c r="F460" s="39" t="str">
        <f>VLOOKUP(Réception!C460,'Catégorie des articles'!A:D,4,0)</f>
        <v>CREMERIE</v>
      </c>
      <c r="G460" s="39" t="str">
        <f>Réceptions[[#This Row],[AnnéeMois]]&amp;Réceptions[[#This Row],[Famille de Produit]]</f>
        <v>202206CREMERIE</v>
      </c>
      <c r="H460" s="38" t="str">
        <f>Réceptions[[#This Row],[Num CDE]]&amp;Réceptions[[#This Row],[AnnéeMois]]</f>
        <v>142756639202206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ht="12.75" customHeight="1" x14ac:dyDescent="0.25">
      <c r="A461" s="38">
        <v>202206</v>
      </c>
      <c r="B461" s="46">
        <v>142756639</v>
      </c>
      <c r="C461" s="15">
        <v>5540246176294</v>
      </c>
      <c r="D461" s="47">
        <v>44738</v>
      </c>
      <c r="E461" s="48">
        <v>1448</v>
      </c>
      <c r="F461" s="39" t="str">
        <f>VLOOKUP(Réception!C461,'Catégorie des articles'!A:D,4,0)</f>
        <v>CREMERIE</v>
      </c>
      <c r="G461" s="39" t="str">
        <f>Réceptions[[#This Row],[AnnéeMois]]&amp;Réceptions[[#This Row],[Famille de Produit]]</f>
        <v>202206CREMERIE</v>
      </c>
      <c r="H461" s="38" t="str">
        <f>Réceptions[[#This Row],[Num CDE]]&amp;Réceptions[[#This Row],[AnnéeMois]]</f>
        <v>142756639202206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ht="12.75" customHeight="1" x14ac:dyDescent="0.25">
      <c r="A462" s="38">
        <v>202206</v>
      </c>
      <c r="B462" s="49">
        <v>142756639</v>
      </c>
      <c r="C462" s="50">
        <v>5540246176295</v>
      </c>
      <c r="D462" s="51">
        <v>44738</v>
      </c>
      <c r="E462" s="52">
        <v>5568</v>
      </c>
      <c r="F462" s="39" t="str">
        <f>VLOOKUP(Réception!C462,'Catégorie des articles'!A:D,4,0)</f>
        <v>CREMERIE</v>
      </c>
      <c r="G462" s="39" t="str">
        <f>Réceptions[[#This Row],[AnnéeMois]]&amp;Réceptions[[#This Row],[Famille de Produit]]</f>
        <v>202206CREMERIE</v>
      </c>
      <c r="H462" s="38" t="str">
        <f>Réceptions[[#This Row],[Num CDE]]&amp;Réceptions[[#This Row],[AnnéeMois]]</f>
        <v>142756639202206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ht="12.75" customHeight="1" x14ac:dyDescent="0.25">
      <c r="A463" s="38">
        <v>202206</v>
      </c>
      <c r="B463" s="49">
        <v>142756639</v>
      </c>
      <c r="C463" s="50">
        <v>5540246187987</v>
      </c>
      <c r="D463" s="51">
        <v>44738</v>
      </c>
      <c r="E463" s="52">
        <v>1114</v>
      </c>
      <c r="F463" s="39" t="str">
        <f>VLOOKUP(Réception!C463,'Catégorie des articles'!A:D,4,0)</f>
        <v>CREMERIE</v>
      </c>
      <c r="G463" s="39" t="str">
        <f>Réceptions[[#This Row],[AnnéeMois]]&amp;Réceptions[[#This Row],[Famille de Produit]]</f>
        <v>202206CREMERIE</v>
      </c>
      <c r="H463" s="38" t="str">
        <f>Réceptions[[#This Row],[Num CDE]]&amp;Réceptions[[#This Row],[AnnéeMois]]</f>
        <v>142756639202206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ht="12.75" customHeight="1" x14ac:dyDescent="0.25">
      <c r="A464" s="38">
        <v>202206</v>
      </c>
      <c r="B464" s="46">
        <v>142756639</v>
      </c>
      <c r="C464" s="15">
        <v>5540246188200</v>
      </c>
      <c r="D464" s="47">
        <v>44738</v>
      </c>
      <c r="E464" s="48">
        <v>1485</v>
      </c>
      <c r="F464" s="39" t="str">
        <f>VLOOKUP(Réception!C464,'Catégorie des articles'!A:D,4,0)</f>
        <v>CREMERIE</v>
      </c>
      <c r="G464" s="39" t="str">
        <f>Réceptions[[#This Row],[AnnéeMois]]&amp;Réceptions[[#This Row],[Famille de Produit]]</f>
        <v>202206CREMERIE</v>
      </c>
      <c r="H464" s="38" t="str">
        <f>Réceptions[[#This Row],[Num CDE]]&amp;Réceptions[[#This Row],[AnnéeMois]]</f>
        <v>142756639202206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ht="12.75" customHeight="1" x14ac:dyDescent="0.25">
      <c r="A465" s="38">
        <v>202206</v>
      </c>
      <c r="B465" s="49">
        <v>142756640</v>
      </c>
      <c r="C465" s="50">
        <v>5540246172978</v>
      </c>
      <c r="D465" s="51">
        <v>44738</v>
      </c>
      <c r="E465" s="52">
        <v>418</v>
      </c>
      <c r="F465" s="39" t="str">
        <f>VLOOKUP(Réception!C465,'Catégorie des articles'!A:D,4,0)</f>
        <v>CREMERIE</v>
      </c>
      <c r="G465" s="39" t="str">
        <f>Réceptions[[#This Row],[AnnéeMois]]&amp;Réceptions[[#This Row],[Famille de Produit]]</f>
        <v>202206CREMERIE</v>
      </c>
      <c r="H465" s="38" t="str">
        <f>Réceptions[[#This Row],[Num CDE]]&amp;Réceptions[[#This Row],[AnnéeMois]]</f>
        <v>142756640202206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ht="12.75" customHeight="1" x14ac:dyDescent="0.25">
      <c r="A466" s="38">
        <v>202206</v>
      </c>
      <c r="B466" s="49">
        <v>142756640</v>
      </c>
      <c r="C466" s="50">
        <v>5540246174174</v>
      </c>
      <c r="D466" s="51">
        <v>44738</v>
      </c>
      <c r="E466" s="52">
        <v>232</v>
      </c>
      <c r="F466" s="39" t="str">
        <f>VLOOKUP(Réception!C466,'Catégorie des articles'!A:D,4,0)</f>
        <v>CREMERIE</v>
      </c>
      <c r="G466" s="39" t="str">
        <f>Réceptions[[#This Row],[AnnéeMois]]&amp;Réceptions[[#This Row],[Famille de Produit]]</f>
        <v>202206CREMERIE</v>
      </c>
      <c r="H466" s="38" t="str">
        <f>Réceptions[[#This Row],[Num CDE]]&amp;Réceptions[[#This Row],[AnnéeMois]]</f>
        <v>142756640202206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ht="12.75" customHeight="1" x14ac:dyDescent="0.25">
      <c r="A467" s="38">
        <v>202206</v>
      </c>
      <c r="B467" s="49">
        <v>142756640</v>
      </c>
      <c r="C467" s="50">
        <v>5540246176699</v>
      </c>
      <c r="D467" s="51">
        <v>44738</v>
      </c>
      <c r="E467" s="52">
        <v>2088</v>
      </c>
      <c r="F467" s="39" t="str">
        <f>VLOOKUP(Réception!C467,'Catégorie des articles'!A:D,4,0)</f>
        <v>CREMERIE</v>
      </c>
      <c r="G467" s="39" t="str">
        <f>Réceptions[[#This Row],[AnnéeMois]]&amp;Réceptions[[#This Row],[Famille de Produit]]</f>
        <v>202206CREMERIE</v>
      </c>
      <c r="H467" s="38" t="str">
        <f>Réceptions[[#This Row],[Num CDE]]&amp;Réceptions[[#This Row],[AnnéeMois]]</f>
        <v>142756640202206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ht="12.75" customHeight="1" x14ac:dyDescent="0.25">
      <c r="A468" s="38">
        <v>202206</v>
      </c>
      <c r="B468" s="46">
        <v>142756658</v>
      </c>
      <c r="C468" s="15">
        <v>5540246171933</v>
      </c>
      <c r="D468" s="47">
        <v>44739</v>
      </c>
      <c r="E468" s="48">
        <v>1114</v>
      </c>
      <c r="F468" s="39" t="str">
        <f>VLOOKUP(Réception!C468,'Catégorie des articles'!A:D,4,0)</f>
        <v>CREMERIE</v>
      </c>
      <c r="G468" s="39" t="str">
        <f>Réceptions[[#This Row],[AnnéeMois]]&amp;Réceptions[[#This Row],[Famille de Produit]]</f>
        <v>202206CREMERIE</v>
      </c>
      <c r="H468" s="38" t="str">
        <f>Réceptions[[#This Row],[Num CDE]]&amp;Réceptions[[#This Row],[AnnéeMois]]</f>
        <v>142756658202206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ht="12.75" customHeight="1" x14ac:dyDescent="0.25">
      <c r="A469" s="38">
        <v>202206</v>
      </c>
      <c r="B469" s="49">
        <v>142756658</v>
      </c>
      <c r="C469" s="50">
        <v>5540246176294</v>
      </c>
      <c r="D469" s="51">
        <v>44739</v>
      </c>
      <c r="E469" s="52">
        <v>2228</v>
      </c>
      <c r="F469" s="39" t="str">
        <f>VLOOKUP(Réception!C469,'Catégorie des articles'!A:D,4,0)</f>
        <v>CREMERIE</v>
      </c>
      <c r="G469" s="39" t="str">
        <f>Réceptions[[#This Row],[AnnéeMois]]&amp;Réceptions[[#This Row],[Famille de Produit]]</f>
        <v>202206CREMERIE</v>
      </c>
      <c r="H469" s="38" t="str">
        <f>Réceptions[[#This Row],[Num CDE]]&amp;Réceptions[[#This Row],[AnnéeMois]]</f>
        <v>142756658202206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ht="12.75" customHeight="1" x14ac:dyDescent="0.25">
      <c r="A470" s="38">
        <v>202206</v>
      </c>
      <c r="B470" s="46">
        <v>142756658</v>
      </c>
      <c r="C470" s="15">
        <v>5540246176295</v>
      </c>
      <c r="D470" s="47">
        <v>44739</v>
      </c>
      <c r="E470" s="48">
        <v>11136</v>
      </c>
      <c r="F470" s="39" t="str">
        <f>VLOOKUP(Réception!C470,'Catégorie des articles'!A:D,4,0)</f>
        <v>CREMERIE</v>
      </c>
      <c r="G470" s="39" t="str">
        <f>Réceptions[[#This Row],[AnnéeMois]]&amp;Réceptions[[#This Row],[Famille de Produit]]</f>
        <v>202206CREMERIE</v>
      </c>
      <c r="H470" s="38" t="str">
        <f>Réceptions[[#This Row],[Num CDE]]&amp;Réceptions[[#This Row],[AnnéeMois]]</f>
        <v>142756658202206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ht="12.75" customHeight="1" x14ac:dyDescent="0.25">
      <c r="A471" s="38">
        <v>202206</v>
      </c>
      <c r="B471" s="46">
        <v>142756658</v>
      </c>
      <c r="C471" s="15">
        <v>5540246187987</v>
      </c>
      <c r="D471" s="47">
        <v>44739</v>
      </c>
      <c r="E471" s="48">
        <v>5568</v>
      </c>
      <c r="F471" s="39" t="str">
        <f>VLOOKUP(Réception!C471,'Catégorie des articles'!A:D,4,0)</f>
        <v>CREMERIE</v>
      </c>
      <c r="G471" s="39" t="str">
        <f>Réceptions[[#This Row],[AnnéeMois]]&amp;Réceptions[[#This Row],[Famille de Produit]]</f>
        <v>202206CREMERIE</v>
      </c>
      <c r="H471" s="38" t="str">
        <f>Réceptions[[#This Row],[Num CDE]]&amp;Réceptions[[#This Row],[AnnéeMois]]</f>
        <v>142756658202206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ht="12.75" customHeight="1" x14ac:dyDescent="0.25">
      <c r="A472" s="38">
        <v>202206</v>
      </c>
      <c r="B472" s="49">
        <v>142756658</v>
      </c>
      <c r="C472" s="50">
        <v>5540246188200</v>
      </c>
      <c r="D472" s="51">
        <v>44739</v>
      </c>
      <c r="E472" s="52">
        <v>743</v>
      </c>
      <c r="F472" s="39" t="str">
        <f>VLOOKUP(Réception!C472,'Catégorie des articles'!A:D,4,0)</f>
        <v>CREMERIE</v>
      </c>
      <c r="G472" s="39" t="str">
        <f>Réceptions[[#This Row],[AnnéeMois]]&amp;Réceptions[[#This Row],[Famille de Produit]]</f>
        <v>202206CREMERIE</v>
      </c>
      <c r="H472" s="38" t="str">
        <f>Réceptions[[#This Row],[Num CDE]]&amp;Réceptions[[#This Row],[AnnéeMois]]</f>
        <v>142756658202206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ht="12.75" customHeight="1" x14ac:dyDescent="0.25">
      <c r="A473" s="38">
        <v>202206</v>
      </c>
      <c r="B473" s="46">
        <v>142756659</v>
      </c>
      <c r="C473" s="15">
        <v>5540246172539</v>
      </c>
      <c r="D473" s="47">
        <v>44739</v>
      </c>
      <c r="E473" s="48">
        <v>35</v>
      </c>
      <c r="F473" s="39" t="str">
        <f>VLOOKUP(Réception!C473,'Catégorie des articles'!A:D,4,0)</f>
        <v>CREMERIE</v>
      </c>
      <c r="G473" s="39" t="str">
        <f>Réceptions[[#This Row],[AnnéeMois]]&amp;Réceptions[[#This Row],[Famille de Produit]]</f>
        <v>202206CREMERIE</v>
      </c>
      <c r="H473" s="38" t="str">
        <f>Réceptions[[#This Row],[Num CDE]]&amp;Réceptions[[#This Row],[AnnéeMois]]</f>
        <v>142756659202206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ht="12.75" customHeight="1" x14ac:dyDescent="0.25">
      <c r="A474" s="38">
        <v>202206</v>
      </c>
      <c r="B474" s="49">
        <v>142756659</v>
      </c>
      <c r="C474" s="50">
        <v>5540246172669</v>
      </c>
      <c r="D474" s="51">
        <v>44739</v>
      </c>
      <c r="E474" s="52">
        <v>140</v>
      </c>
      <c r="F474" s="39" t="str">
        <f>VLOOKUP(Réception!C474,'Catégorie des articles'!A:D,4,0)</f>
        <v>CREMERIE</v>
      </c>
      <c r="G474" s="39" t="str">
        <f>Réceptions[[#This Row],[AnnéeMois]]&amp;Réceptions[[#This Row],[Famille de Produit]]</f>
        <v>202206CREMERIE</v>
      </c>
      <c r="H474" s="38" t="str">
        <f>Réceptions[[#This Row],[Num CDE]]&amp;Réceptions[[#This Row],[AnnéeMois]]</f>
        <v>142756659202206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ht="12.75" customHeight="1" x14ac:dyDescent="0.25">
      <c r="A475" s="38">
        <v>202206</v>
      </c>
      <c r="B475" s="46">
        <v>142756659</v>
      </c>
      <c r="C475" s="15">
        <v>5540246172978</v>
      </c>
      <c r="D475" s="47">
        <v>44739</v>
      </c>
      <c r="E475" s="48">
        <v>836</v>
      </c>
      <c r="F475" s="39" t="str">
        <f>VLOOKUP(Réception!C475,'Catégorie des articles'!A:D,4,0)</f>
        <v>CREMERIE</v>
      </c>
      <c r="G475" s="39" t="str">
        <f>Réceptions[[#This Row],[AnnéeMois]]&amp;Réceptions[[#This Row],[Famille de Produit]]</f>
        <v>202206CREMERIE</v>
      </c>
      <c r="H475" s="38" t="str">
        <f>Réceptions[[#This Row],[Num CDE]]&amp;Réceptions[[#This Row],[AnnéeMois]]</f>
        <v>142756659202206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ht="12.75" customHeight="1" x14ac:dyDescent="0.25">
      <c r="A476" s="38">
        <v>202206</v>
      </c>
      <c r="B476" s="46">
        <v>142756659</v>
      </c>
      <c r="C476" s="15">
        <v>5540246174174</v>
      </c>
      <c r="D476" s="47">
        <v>44739</v>
      </c>
      <c r="E476" s="48">
        <v>464</v>
      </c>
      <c r="F476" s="39" t="str">
        <f>VLOOKUP(Réception!C476,'Catégorie des articles'!A:D,4,0)</f>
        <v>CREMERIE</v>
      </c>
      <c r="G476" s="39" t="str">
        <f>Réceptions[[#This Row],[AnnéeMois]]&amp;Réceptions[[#This Row],[Famille de Produit]]</f>
        <v>202206CREMERIE</v>
      </c>
      <c r="H476" s="38" t="str">
        <f>Réceptions[[#This Row],[Num CDE]]&amp;Réceptions[[#This Row],[AnnéeMois]]</f>
        <v>142756659202206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ht="12.75" customHeight="1" x14ac:dyDescent="0.25">
      <c r="A477" s="38">
        <v>202206</v>
      </c>
      <c r="B477" s="46">
        <v>142756659</v>
      </c>
      <c r="C477" s="15">
        <v>5540246176699</v>
      </c>
      <c r="D477" s="47">
        <v>44739</v>
      </c>
      <c r="E477" s="48">
        <v>4176</v>
      </c>
      <c r="F477" s="39" t="str">
        <f>VLOOKUP(Réception!C477,'Catégorie des articles'!A:D,4,0)</f>
        <v>CREMERIE</v>
      </c>
      <c r="G477" s="39" t="str">
        <f>Réceptions[[#This Row],[AnnéeMois]]&amp;Réceptions[[#This Row],[Famille de Produit]]</f>
        <v>202206CREMERIE</v>
      </c>
      <c r="H477" s="38" t="str">
        <f>Réceptions[[#This Row],[Num CDE]]&amp;Réceptions[[#This Row],[AnnéeMois]]</f>
        <v>142756659202206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ht="12.75" customHeight="1" x14ac:dyDescent="0.25">
      <c r="A478" s="38">
        <v>202206</v>
      </c>
      <c r="B478" s="49">
        <v>142756659</v>
      </c>
      <c r="C478" s="50">
        <v>5540246188175</v>
      </c>
      <c r="D478" s="51">
        <v>44739</v>
      </c>
      <c r="E478" s="52">
        <v>232</v>
      </c>
      <c r="F478" s="39" t="str">
        <f>VLOOKUP(Réception!C478,'Catégorie des articles'!A:D,4,0)</f>
        <v>CREMERIE</v>
      </c>
      <c r="G478" s="39" t="str">
        <f>Réceptions[[#This Row],[AnnéeMois]]&amp;Réceptions[[#This Row],[Famille de Produit]]</f>
        <v>202206CREMERIE</v>
      </c>
      <c r="H478" s="38" t="str">
        <f>Réceptions[[#This Row],[Num CDE]]&amp;Réceptions[[#This Row],[AnnéeMois]]</f>
        <v>142756659202206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ht="12.75" customHeight="1" x14ac:dyDescent="0.25">
      <c r="A479" s="38">
        <v>202206</v>
      </c>
      <c r="B479" s="49">
        <v>142756659</v>
      </c>
      <c r="C479" s="50">
        <v>5540246192102</v>
      </c>
      <c r="D479" s="51">
        <v>44739</v>
      </c>
      <c r="E479" s="52">
        <v>2005</v>
      </c>
      <c r="F479" s="39" t="str">
        <f>VLOOKUP(Réception!C479,'Catégorie des articles'!A:D,4,0)</f>
        <v>CREMERIE</v>
      </c>
      <c r="G479" s="39" t="str">
        <f>Réceptions[[#This Row],[AnnéeMois]]&amp;Réceptions[[#This Row],[Famille de Produit]]</f>
        <v>202206CREMERIE</v>
      </c>
      <c r="H479" s="38" t="str">
        <f>Réceptions[[#This Row],[Num CDE]]&amp;Réceptions[[#This Row],[AnnéeMois]]</f>
        <v>142756659202206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ht="12.75" customHeight="1" x14ac:dyDescent="0.25">
      <c r="A480" s="38">
        <v>202207</v>
      </c>
      <c r="B480" s="46">
        <v>142756660</v>
      </c>
      <c r="C480" s="15">
        <v>5540246174095</v>
      </c>
      <c r="D480" s="47">
        <v>44744</v>
      </c>
      <c r="E480" s="48">
        <v>70</v>
      </c>
      <c r="F480" s="39" t="str">
        <f>VLOOKUP(Réception!C480,'Catégorie des articles'!A:D,4,0)</f>
        <v>CREMERIE</v>
      </c>
      <c r="G480" s="39" t="str">
        <f>Réceptions[[#This Row],[AnnéeMois]]&amp;Réceptions[[#This Row],[Famille de Produit]]</f>
        <v>202207CREMERIE</v>
      </c>
      <c r="H480" s="38" t="str">
        <f>Réceptions[[#This Row],[Num CDE]]&amp;Réceptions[[#This Row],[AnnéeMois]]</f>
        <v>142756660202207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ht="12.75" customHeight="1" x14ac:dyDescent="0.25">
      <c r="A481" s="38">
        <v>202207</v>
      </c>
      <c r="B481" s="49">
        <v>142756660</v>
      </c>
      <c r="C481" s="50">
        <v>5540246175047</v>
      </c>
      <c r="D481" s="51">
        <v>44744</v>
      </c>
      <c r="E481" s="52">
        <v>140</v>
      </c>
      <c r="F481" s="39" t="str">
        <f>VLOOKUP(Réception!C481,'Catégorie des articles'!A:D,4,0)</f>
        <v>CREMERIE</v>
      </c>
      <c r="G481" s="39" t="str">
        <f>Réceptions[[#This Row],[AnnéeMois]]&amp;Réceptions[[#This Row],[Famille de Produit]]</f>
        <v>202207CREMERIE</v>
      </c>
      <c r="H481" s="38" t="str">
        <f>Réceptions[[#This Row],[Num CDE]]&amp;Réceptions[[#This Row],[AnnéeMois]]</f>
        <v>142756660202207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ht="12.75" customHeight="1" x14ac:dyDescent="0.25">
      <c r="A482" s="38">
        <v>202207</v>
      </c>
      <c r="B482" s="46">
        <v>142756660</v>
      </c>
      <c r="C482" s="15">
        <v>5540246175049</v>
      </c>
      <c r="D482" s="47">
        <v>44744</v>
      </c>
      <c r="E482" s="48">
        <v>557</v>
      </c>
      <c r="F482" s="39" t="str">
        <f>VLOOKUP(Réception!C482,'Catégorie des articles'!A:D,4,0)</f>
        <v>CREMERIE</v>
      </c>
      <c r="G482" s="39" t="str">
        <f>Réceptions[[#This Row],[AnnéeMois]]&amp;Réceptions[[#This Row],[Famille de Produit]]</f>
        <v>202207CREMERIE</v>
      </c>
      <c r="H482" s="38" t="str">
        <f>Réceptions[[#This Row],[Num CDE]]&amp;Réceptions[[#This Row],[AnnéeMois]]</f>
        <v>142756660202207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ht="12.75" customHeight="1" x14ac:dyDescent="0.25">
      <c r="A483" s="38">
        <v>202207</v>
      </c>
      <c r="B483" s="49">
        <v>142756660</v>
      </c>
      <c r="C483" s="50">
        <v>5540246175050</v>
      </c>
      <c r="D483" s="51">
        <v>44744</v>
      </c>
      <c r="E483" s="52">
        <v>836</v>
      </c>
      <c r="F483" s="39" t="str">
        <f>VLOOKUP(Réception!C483,'Catégorie des articles'!A:D,4,0)</f>
        <v>CREMERIE</v>
      </c>
      <c r="G483" s="39" t="str">
        <f>Réceptions[[#This Row],[AnnéeMois]]&amp;Réceptions[[#This Row],[Famille de Produit]]</f>
        <v>202207CREMERIE</v>
      </c>
      <c r="H483" s="38" t="str">
        <f>Réceptions[[#This Row],[Num CDE]]&amp;Réceptions[[#This Row],[AnnéeMois]]</f>
        <v>142756660202207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ht="12.75" customHeight="1" x14ac:dyDescent="0.25">
      <c r="A484" s="38">
        <v>202207</v>
      </c>
      <c r="B484" s="46">
        <v>142756660</v>
      </c>
      <c r="C484" s="15">
        <v>5540246190743</v>
      </c>
      <c r="D484" s="47">
        <v>44744</v>
      </c>
      <c r="E484" s="48">
        <v>140</v>
      </c>
      <c r="F484" s="39" t="str">
        <f>VLOOKUP(Réception!C484,'Catégorie des articles'!A:D,4,0)</f>
        <v>CREMERIE</v>
      </c>
      <c r="G484" s="39" t="str">
        <f>Réceptions[[#This Row],[AnnéeMois]]&amp;Réceptions[[#This Row],[Famille de Produit]]</f>
        <v>202207CREMERIE</v>
      </c>
      <c r="H484" s="38" t="str">
        <f>Réceptions[[#This Row],[Num CDE]]&amp;Réceptions[[#This Row],[AnnéeMois]]</f>
        <v>142756660202207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ht="12.75" customHeight="1" x14ac:dyDescent="0.25">
      <c r="A485" s="38">
        <v>202206</v>
      </c>
      <c r="B485" s="49">
        <v>142756672</v>
      </c>
      <c r="C485" s="50">
        <v>5540246171933</v>
      </c>
      <c r="D485" s="51">
        <v>44742</v>
      </c>
      <c r="E485" s="52">
        <v>557</v>
      </c>
      <c r="F485" s="39" t="str">
        <f>VLOOKUP(Réception!C485,'Catégorie des articles'!A:D,4,0)</f>
        <v>CREMERIE</v>
      </c>
      <c r="G485" s="39" t="str">
        <f>Réceptions[[#This Row],[AnnéeMois]]&amp;Réceptions[[#This Row],[Famille de Produit]]</f>
        <v>202206CREMERIE</v>
      </c>
      <c r="H485" s="38" t="str">
        <f>Réceptions[[#This Row],[Num CDE]]&amp;Réceptions[[#This Row],[AnnéeMois]]</f>
        <v>142756672202206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ht="12.75" customHeight="1" x14ac:dyDescent="0.25">
      <c r="A486" s="38">
        <v>202206</v>
      </c>
      <c r="B486" s="46">
        <v>142756672</v>
      </c>
      <c r="C486" s="15">
        <v>5540246176294</v>
      </c>
      <c r="D486" s="47">
        <v>44742</v>
      </c>
      <c r="E486" s="48">
        <v>2970</v>
      </c>
      <c r="F486" s="39" t="str">
        <f>VLOOKUP(Réception!C486,'Catégorie des articles'!A:D,4,0)</f>
        <v>CREMERIE</v>
      </c>
      <c r="G486" s="39" t="str">
        <f>Réceptions[[#This Row],[AnnéeMois]]&amp;Réceptions[[#This Row],[Famille de Produit]]</f>
        <v>202206CREMERIE</v>
      </c>
      <c r="H486" s="38" t="str">
        <f>Réceptions[[#This Row],[Num CDE]]&amp;Réceptions[[#This Row],[AnnéeMois]]</f>
        <v>142756672202206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ht="12.75" customHeight="1" x14ac:dyDescent="0.25">
      <c r="A487" s="38">
        <v>202206</v>
      </c>
      <c r="B487" s="49">
        <v>142756672</v>
      </c>
      <c r="C487" s="50">
        <v>5540246176295</v>
      </c>
      <c r="D487" s="51">
        <v>44742</v>
      </c>
      <c r="E487" s="52">
        <v>7424</v>
      </c>
      <c r="F487" s="39" t="str">
        <f>VLOOKUP(Réception!C487,'Catégorie des articles'!A:D,4,0)</f>
        <v>CREMERIE</v>
      </c>
      <c r="G487" s="39" t="str">
        <f>Réceptions[[#This Row],[AnnéeMois]]&amp;Réceptions[[#This Row],[Famille de Produit]]</f>
        <v>202206CREMERIE</v>
      </c>
      <c r="H487" s="38" t="str">
        <f>Réceptions[[#This Row],[Num CDE]]&amp;Réceptions[[#This Row],[AnnéeMois]]</f>
        <v>142756672202206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ht="12.75" customHeight="1" x14ac:dyDescent="0.25">
      <c r="A488" s="38">
        <v>202206</v>
      </c>
      <c r="B488" s="49">
        <v>142756672</v>
      </c>
      <c r="C488" s="50">
        <v>5540246187987</v>
      </c>
      <c r="D488" s="51">
        <v>44742</v>
      </c>
      <c r="E488" s="52">
        <v>6682</v>
      </c>
      <c r="F488" s="39" t="str">
        <f>VLOOKUP(Réception!C488,'Catégorie des articles'!A:D,4,0)</f>
        <v>CREMERIE</v>
      </c>
      <c r="G488" s="39" t="str">
        <f>Réceptions[[#This Row],[AnnéeMois]]&amp;Réceptions[[#This Row],[Famille de Produit]]</f>
        <v>202206CREMERIE</v>
      </c>
      <c r="H488" s="38" t="str">
        <f>Réceptions[[#This Row],[Num CDE]]&amp;Réceptions[[#This Row],[AnnéeMois]]</f>
        <v>142756672202206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ht="12.75" customHeight="1" x14ac:dyDescent="0.25">
      <c r="A489" s="38">
        <v>202206</v>
      </c>
      <c r="B489" s="46">
        <v>142756672</v>
      </c>
      <c r="C489" s="15">
        <v>5540246188200</v>
      </c>
      <c r="D489" s="47">
        <v>44742</v>
      </c>
      <c r="E489" s="48">
        <v>1485</v>
      </c>
      <c r="F489" s="39" t="str">
        <f>VLOOKUP(Réception!C489,'Catégorie des articles'!A:D,4,0)</f>
        <v>CREMERIE</v>
      </c>
      <c r="G489" s="39" t="str">
        <f>Réceptions[[#This Row],[AnnéeMois]]&amp;Réceptions[[#This Row],[Famille de Produit]]</f>
        <v>202206CREMERIE</v>
      </c>
      <c r="H489" s="38" t="str">
        <f>Réceptions[[#This Row],[Num CDE]]&amp;Réceptions[[#This Row],[AnnéeMois]]</f>
        <v>142756672202206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ht="12.75" customHeight="1" x14ac:dyDescent="0.25">
      <c r="A490" s="38">
        <v>202206</v>
      </c>
      <c r="B490" s="49">
        <v>142756674</v>
      </c>
      <c r="C490" s="50">
        <v>5540246172978</v>
      </c>
      <c r="D490" s="51">
        <v>44742</v>
      </c>
      <c r="E490" s="52">
        <v>836</v>
      </c>
      <c r="F490" s="39" t="str">
        <f>VLOOKUP(Réception!C490,'Catégorie des articles'!A:D,4,0)</f>
        <v>CREMERIE</v>
      </c>
      <c r="G490" s="39" t="str">
        <f>Réceptions[[#This Row],[AnnéeMois]]&amp;Réceptions[[#This Row],[Famille de Produit]]</f>
        <v>202206CREMERIE</v>
      </c>
      <c r="H490" s="38" t="str">
        <f>Réceptions[[#This Row],[Num CDE]]&amp;Réceptions[[#This Row],[AnnéeMois]]</f>
        <v>142756674202206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ht="12.75" customHeight="1" x14ac:dyDescent="0.25">
      <c r="A491" s="38">
        <v>202206</v>
      </c>
      <c r="B491" s="46">
        <v>142756674</v>
      </c>
      <c r="C491" s="15">
        <v>5540246174174</v>
      </c>
      <c r="D491" s="47">
        <v>44742</v>
      </c>
      <c r="E491" s="48">
        <v>464</v>
      </c>
      <c r="F491" s="39" t="str">
        <f>VLOOKUP(Réception!C491,'Catégorie des articles'!A:D,4,0)</f>
        <v>CREMERIE</v>
      </c>
      <c r="G491" s="39" t="str">
        <f>Réceptions[[#This Row],[AnnéeMois]]&amp;Réceptions[[#This Row],[Famille de Produit]]</f>
        <v>202206CREMERIE</v>
      </c>
      <c r="H491" s="38" t="str">
        <f>Réceptions[[#This Row],[Num CDE]]&amp;Réceptions[[#This Row],[AnnéeMois]]</f>
        <v>142756674202206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ht="12.75" customHeight="1" x14ac:dyDescent="0.25">
      <c r="A492" s="38">
        <v>202206</v>
      </c>
      <c r="B492" s="46">
        <v>142756674</v>
      </c>
      <c r="C492" s="15">
        <v>5540246176699</v>
      </c>
      <c r="D492" s="47">
        <v>44742</v>
      </c>
      <c r="E492" s="48">
        <v>3132</v>
      </c>
      <c r="F492" s="39" t="str">
        <f>VLOOKUP(Réception!C492,'Catégorie des articles'!A:D,4,0)</f>
        <v>CREMERIE</v>
      </c>
      <c r="G492" s="39" t="str">
        <f>Réceptions[[#This Row],[AnnéeMois]]&amp;Réceptions[[#This Row],[Famille de Produit]]</f>
        <v>202206CREMERIE</v>
      </c>
      <c r="H492" s="38" t="str">
        <f>Réceptions[[#This Row],[Num CDE]]&amp;Réceptions[[#This Row],[AnnéeMois]]</f>
        <v>142756674202206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ht="12.75" customHeight="1" x14ac:dyDescent="0.25">
      <c r="A493" s="38">
        <v>202207</v>
      </c>
      <c r="B493" s="49">
        <v>142756677</v>
      </c>
      <c r="C493" s="50">
        <v>5540246185429</v>
      </c>
      <c r="D493" s="51">
        <v>44743</v>
      </c>
      <c r="E493" s="52">
        <v>140</v>
      </c>
      <c r="F493" s="39" t="str">
        <f>VLOOKUP(Réception!C493,'Catégorie des articles'!A:D,4,0)</f>
        <v>CREMERIE</v>
      </c>
      <c r="G493" s="39" t="str">
        <f>Réceptions[[#This Row],[AnnéeMois]]&amp;Réceptions[[#This Row],[Famille de Produit]]</f>
        <v>202207CREMERIE</v>
      </c>
      <c r="H493" s="38" t="str">
        <f>Réceptions[[#This Row],[Num CDE]]&amp;Réceptions[[#This Row],[AnnéeMois]]</f>
        <v>142756677202207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ht="12.75" customHeight="1" x14ac:dyDescent="0.25">
      <c r="A494" s="38">
        <v>202207</v>
      </c>
      <c r="B494" s="46">
        <v>142756677</v>
      </c>
      <c r="C494" s="15">
        <v>5540246186325</v>
      </c>
      <c r="D494" s="47">
        <v>44743</v>
      </c>
      <c r="E494" s="48">
        <v>140</v>
      </c>
      <c r="F494" s="39" t="str">
        <f>VLOOKUP(Réception!C494,'Catégorie des articles'!A:D,4,0)</f>
        <v>CREMERIE</v>
      </c>
      <c r="G494" s="39" t="str">
        <f>Réceptions[[#This Row],[AnnéeMois]]&amp;Réceptions[[#This Row],[Famille de Produit]]</f>
        <v>202207CREMERIE</v>
      </c>
      <c r="H494" s="38" t="str">
        <f>Réceptions[[#This Row],[Num CDE]]&amp;Réceptions[[#This Row],[AnnéeMois]]</f>
        <v>142756677202207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ht="12.75" customHeight="1" x14ac:dyDescent="0.25">
      <c r="A495" s="38">
        <v>202207</v>
      </c>
      <c r="B495" s="49">
        <v>142756694</v>
      </c>
      <c r="C495" s="50">
        <v>5540246182684</v>
      </c>
      <c r="D495" s="51">
        <v>44746</v>
      </c>
      <c r="E495" s="52">
        <v>325</v>
      </c>
      <c r="F495" s="39" t="str">
        <f>VLOOKUP(Réception!C495,'Catégorie des articles'!A:D,4,0)</f>
        <v>BOULANGERIE</v>
      </c>
      <c r="G495" s="39" t="str">
        <f>Réceptions[[#This Row],[AnnéeMois]]&amp;Réceptions[[#This Row],[Famille de Produit]]</f>
        <v>202207BOULANGERIE</v>
      </c>
      <c r="H495" s="38" t="str">
        <f>Réceptions[[#This Row],[Num CDE]]&amp;Réceptions[[#This Row],[AnnéeMois]]</f>
        <v>142756694202207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ht="12.75" customHeight="1" x14ac:dyDescent="0.25">
      <c r="A496" s="38">
        <v>202207</v>
      </c>
      <c r="B496" s="46">
        <v>142756694</v>
      </c>
      <c r="C496" s="15">
        <v>5540246183844</v>
      </c>
      <c r="D496" s="47">
        <v>44746</v>
      </c>
      <c r="E496" s="48">
        <v>93</v>
      </c>
      <c r="F496" s="39" t="str">
        <f>VLOOKUP(Réception!C496,'Catégorie des articles'!A:D,4,0)</f>
        <v>BOULANGERIE</v>
      </c>
      <c r="G496" s="39" t="str">
        <f>Réceptions[[#This Row],[AnnéeMois]]&amp;Réceptions[[#This Row],[Famille de Produit]]</f>
        <v>202207BOULANGERIE</v>
      </c>
      <c r="H496" s="38" t="str">
        <f>Réceptions[[#This Row],[Num CDE]]&amp;Réceptions[[#This Row],[AnnéeMois]]</f>
        <v>142756694202207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ht="12.75" customHeight="1" x14ac:dyDescent="0.25">
      <c r="A497" s="38">
        <v>202207</v>
      </c>
      <c r="B497" s="49">
        <v>142756696</v>
      </c>
      <c r="C497" s="50">
        <v>5540246192209</v>
      </c>
      <c r="D497" s="51">
        <v>44746</v>
      </c>
      <c r="E497" s="52">
        <v>1114</v>
      </c>
      <c r="F497" s="39" t="str">
        <f>VLOOKUP(Réception!C497,'Catégorie des articles'!A:D,4,0)</f>
        <v>MIX LEGUMES</v>
      </c>
      <c r="G497" s="39" t="str">
        <f>Réceptions[[#This Row],[AnnéeMois]]&amp;Réceptions[[#This Row],[Famille de Produit]]</f>
        <v>202207MIX LEGUMES</v>
      </c>
      <c r="H497" s="38" t="str">
        <f>Réceptions[[#This Row],[Num CDE]]&amp;Réceptions[[#This Row],[AnnéeMois]]</f>
        <v>142756696202207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ht="12.75" customHeight="1" x14ac:dyDescent="0.25">
      <c r="A498" s="38">
        <v>202207</v>
      </c>
      <c r="B498" s="46">
        <v>142756696</v>
      </c>
      <c r="C498" s="15">
        <v>5540246192831</v>
      </c>
      <c r="D498" s="47">
        <v>44746</v>
      </c>
      <c r="E498" s="48">
        <v>1300</v>
      </c>
      <c r="F498" s="39" t="str">
        <f>VLOOKUP(Réception!C498,'Catégorie des articles'!A:D,4,0)</f>
        <v>MIX LEGUMES</v>
      </c>
      <c r="G498" s="39" t="str">
        <f>Réceptions[[#This Row],[AnnéeMois]]&amp;Réceptions[[#This Row],[Famille de Produit]]</f>
        <v>202207MIX LEGUMES</v>
      </c>
      <c r="H498" s="38" t="str">
        <f>Réceptions[[#This Row],[Num CDE]]&amp;Réceptions[[#This Row],[AnnéeMois]]</f>
        <v>142756696202207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ht="12.75" customHeight="1" x14ac:dyDescent="0.25">
      <c r="A499" s="38">
        <v>202207</v>
      </c>
      <c r="B499" s="46">
        <v>142766701</v>
      </c>
      <c r="C499" s="15">
        <v>5540246172669</v>
      </c>
      <c r="D499" s="47">
        <v>44743</v>
      </c>
      <c r="E499" s="48">
        <v>140</v>
      </c>
      <c r="F499" s="39" t="str">
        <f>VLOOKUP(Réception!C499,'Catégorie des articles'!A:D,4,0)</f>
        <v>CREMERIE</v>
      </c>
      <c r="G499" s="39" t="str">
        <f>Réceptions[[#This Row],[AnnéeMois]]&amp;Réceptions[[#This Row],[Famille de Produit]]</f>
        <v>202207CREMERIE</v>
      </c>
      <c r="H499" s="38" t="str">
        <f>Réceptions[[#This Row],[Num CDE]]&amp;Réceptions[[#This Row],[AnnéeMois]]</f>
        <v>142766701202207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ht="12.75" customHeight="1" x14ac:dyDescent="0.25">
      <c r="A500" s="38">
        <v>202207</v>
      </c>
      <c r="B500" s="49">
        <v>142766701</v>
      </c>
      <c r="C500" s="50">
        <v>5540246174174</v>
      </c>
      <c r="D500" s="51">
        <v>44743</v>
      </c>
      <c r="E500" s="52">
        <v>232</v>
      </c>
      <c r="F500" s="39" t="str">
        <f>VLOOKUP(Réception!C500,'Catégorie des articles'!A:D,4,0)</f>
        <v>CREMERIE</v>
      </c>
      <c r="G500" s="39" t="str">
        <f>Réceptions[[#This Row],[AnnéeMois]]&amp;Réceptions[[#This Row],[Famille de Produit]]</f>
        <v>202207CREMERIE</v>
      </c>
      <c r="H500" s="38" t="str">
        <f>Réceptions[[#This Row],[Num CDE]]&amp;Réceptions[[#This Row],[AnnéeMois]]</f>
        <v>142766701202207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ht="12.75" customHeight="1" x14ac:dyDescent="0.25">
      <c r="A501" s="38">
        <v>202207</v>
      </c>
      <c r="B501" s="49">
        <v>142766701</v>
      </c>
      <c r="C501" s="50">
        <v>5540246176699</v>
      </c>
      <c r="D501" s="51">
        <v>44743</v>
      </c>
      <c r="E501" s="52">
        <v>4176</v>
      </c>
      <c r="F501" s="39" t="str">
        <f>VLOOKUP(Réception!C501,'Catégorie des articles'!A:D,4,0)</f>
        <v>CREMERIE</v>
      </c>
      <c r="G501" s="39" t="str">
        <f>Réceptions[[#This Row],[AnnéeMois]]&amp;Réceptions[[#This Row],[Famille de Produit]]</f>
        <v>202207CREMERIE</v>
      </c>
      <c r="H501" s="38" t="str">
        <f>Réceptions[[#This Row],[Num CDE]]&amp;Réceptions[[#This Row],[AnnéeMois]]</f>
        <v>142766701202207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ht="12.75" customHeight="1" x14ac:dyDescent="0.25">
      <c r="A502" s="38">
        <v>202207</v>
      </c>
      <c r="B502" s="49">
        <v>142766701</v>
      </c>
      <c r="C502" s="50">
        <v>5540246188175</v>
      </c>
      <c r="D502" s="51">
        <v>44743</v>
      </c>
      <c r="E502" s="52">
        <v>116</v>
      </c>
      <c r="F502" s="39" t="str">
        <f>VLOOKUP(Réception!C502,'Catégorie des articles'!A:D,4,0)</f>
        <v>CREMERIE</v>
      </c>
      <c r="G502" s="39" t="str">
        <f>Réceptions[[#This Row],[AnnéeMois]]&amp;Réceptions[[#This Row],[Famille de Produit]]</f>
        <v>202207CREMERIE</v>
      </c>
      <c r="H502" s="38" t="str">
        <f>Réceptions[[#This Row],[Num CDE]]&amp;Réceptions[[#This Row],[AnnéeMois]]</f>
        <v>142766701202207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ht="12.75" customHeight="1" x14ac:dyDescent="0.25">
      <c r="A503" s="38">
        <v>202207</v>
      </c>
      <c r="B503" s="46">
        <v>142766702</v>
      </c>
      <c r="C503" s="15">
        <v>5540246176295</v>
      </c>
      <c r="D503" s="47">
        <v>44743</v>
      </c>
      <c r="E503" s="48">
        <v>4455</v>
      </c>
      <c r="F503" s="39" t="str">
        <f>VLOOKUP(Réception!C503,'Catégorie des articles'!A:D,4,0)</f>
        <v>CREMERIE</v>
      </c>
      <c r="G503" s="39" t="str">
        <f>Réceptions[[#This Row],[AnnéeMois]]&amp;Réceptions[[#This Row],[Famille de Produit]]</f>
        <v>202207CREMERIE</v>
      </c>
      <c r="H503" s="38" t="str">
        <f>Réceptions[[#This Row],[Num CDE]]&amp;Réceptions[[#This Row],[AnnéeMois]]</f>
        <v>142766702202207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ht="12.75" customHeight="1" x14ac:dyDescent="0.25">
      <c r="A504" s="38">
        <v>202207</v>
      </c>
      <c r="B504" s="49">
        <v>142766702</v>
      </c>
      <c r="C504" s="50">
        <v>5540246187987</v>
      </c>
      <c r="D504" s="51">
        <v>44743</v>
      </c>
      <c r="E504" s="52">
        <v>4455</v>
      </c>
      <c r="F504" s="39" t="str">
        <f>VLOOKUP(Réception!C504,'Catégorie des articles'!A:D,4,0)</f>
        <v>CREMERIE</v>
      </c>
      <c r="G504" s="39" t="str">
        <f>Réceptions[[#This Row],[AnnéeMois]]&amp;Réceptions[[#This Row],[Famille de Produit]]</f>
        <v>202207CREMERIE</v>
      </c>
      <c r="H504" s="38" t="str">
        <f>Réceptions[[#This Row],[Num CDE]]&amp;Réceptions[[#This Row],[AnnéeMois]]</f>
        <v>142766702202207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ht="12.75" customHeight="1" x14ac:dyDescent="0.25">
      <c r="A505" s="38">
        <v>202207</v>
      </c>
      <c r="B505" s="46">
        <v>142766702</v>
      </c>
      <c r="C505" s="15">
        <v>5540246188200</v>
      </c>
      <c r="D505" s="47">
        <v>44743</v>
      </c>
      <c r="E505" s="48">
        <v>743</v>
      </c>
      <c r="F505" s="39" t="str">
        <f>VLOOKUP(Réception!C505,'Catégorie des articles'!A:D,4,0)</f>
        <v>CREMERIE</v>
      </c>
      <c r="G505" s="39" t="str">
        <f>Réceptions[[#This Row],[AnnéeMois]]&amp;Réceptions[[#This Row],[Famille de Produit]]</f>
        <v>202207CREMERIE</v>
      </c>
      <c r="H505" s="38" t="str">
        <f>Réceptions[[#This Row],[Num CDE]]&amp;Réceptions[[#This Row],[AnnéeMois]]</f>
        <v>142766702202207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ht="12.75" customHeight="1" x14ac:dyDescent="0.25">
      <c r="A506" s="38">
        <v>202207</v>
      </c>
      <c r="B506" s="49">
        <v>142766704</v>
      </c>
      <c r="C506" s="50">
        <v>5540246174095</v>
      </c>
      <c r="D506" s="51">
        <v>44746</v>
      </c>
      <c r="E506" s="52">
        <v>70</v>
      </c>
      <c r="F506" s="39" t="str">
        <f>VLOOKUP(Réception!C506,'Catégorie des articles'!A:D,4,0)</f>
        <v>CREMERIE</v>
      </c>
      <c r="G506" s="39" t="str">
        <f>Réceptions[[#This Row],[AnnéeMois]]&amp;Réceptions[[#This Row],[Famille de Produit]]</f>
        <v>202207CREMERIE</v>
      </c>
      <c r="H506" s="38" t="str">
        <f>Réceptions[[#This Row],[Num CDE]]&amp;Réceptions[[#This Row],[AnnéeMois]]</f>
        <v>142766704202207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ht="12.75" customHeight="1" x14ac:dyDescent="0.25">
      <c r="A507" s="38">
        <v>202207</v>
      </c>
      <c r="B507" s="46">
        <v>142766704</v>
      </c>
      <c r="C507" s="15">
        <v>5540246175047</v>
      </c>
      <c r="D507" s="47">
        <v>44746</v>
      </c>
      <c r="E507" s="48">
        <v>140</v>
      </c>
      <c r="F507" s="39" t="str">
        <f>VLOOKUP(Réception!C507,'Catégorie des articles'!A:D,4,0)</f>
        <v>CREMERIE</v>
      </c>
      <c r="G507" s="39" t="str">
        <f>Réceptions[[#This Row],[AnnéeMois]]&amp;Réceptions[[#This Row],[Famille de Produit]]</f>
        <v>202207CREMERIE</v>
      </c>
      <c r="H507" s="38" t="str">
        <f>Réceptions[[#This Row],[Num CDE]]&amp;Réceptions[[#This Row],[AnnéeMois]]</f>
        <v>142766704202207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ht="12.75" customHeight="1" x14ac:dyDescent="0.25">
      <c r="A508" s="38">
        <v>202207</v>
      </c>
      <c r="B508" s="49">
        <v>142766704</v>
      </c>
      <c r="C508" s="50">
        <v>5540246175049</v>
      </c>
      <c r="D508" s="51">
        <v>44746</v>
      </c>
      <c r="E508" s="52">
        <v>279</v>
      </c>
      <c r="F508" s="39" t="str">
        <f>VLOOKUP(Réception!C508,'Catégorie des articles'!A:D,4,0)</f>
        <v>CREMERIE</v>
      </c>
      <c r="G508" s="39" t="str">
        <f>Réceptions[[#This Row],[AnnéeMois]]&amp;Réceptions[[#This Row],[Famille de Produit]]</f>
        <v>202207CREMERIE</v>
      </c>
      <c r="H508" s="38" t="str">
        <f>Réceptions[[#This Row],[Num CDE]]&amp;Réceptions[[#This Row],[AnnéeMois]]</f>
        <v>142766704202207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ht="12.75" customHeight="1" x14ac:dyDescent="0.25">
      <c r="A509" s="38">
        <v>202207</v>
      </c>
      <c r="B509" s="46">
        <v>142766704</v>
      </c>
      <c r="C509" s="15">
        <v>5540246175050</v>
      </c>
      <c r="D509" s="47">
        <v>44746</v>
      </c>
      <c r="E509" s="48">
        <v>279</v>
      </c>
      <c r="F509" s="39" t="str">
        <f>VLOOKUP(Réception!C509,'Catégorie des articles'!A:D,4,0)</f>
        <v>CREMERIE</v>
      </c>
      <c r="G509" s="39" t="str">
        <f>Réceptions[[#This Row],[AnnéeMois]]&amp;Réceptions[[#This Row],[Famille de Produit]]</f>
        <v>202207CREMERIE</v>
      </c>
      <c r="H509" s="38" t="str">
        <f>Réceptions[[#This Row],[Num CDE]]&amp;Réceptions[[#This Row],[AnnéeMois]]</f>
        <v>142766704202207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ht="12.75" customHeight="1" x14ac:dyDescent="0.25">
      <c r="A510" s="38">
        <v>202207</v>
      </c>
      <c r="B510" s="49">
        <v>142766704</v>
      </c>
      <c r="C510" s="50">
        <v>5540246190743</v>
      </c>
      <c r="D510" s="51">
        <v>44746</v>
      </c>
      <c r="E510" s="52">
        <v>140</v>
      </c>
      <c r="F510" s="39" t="str">
        <f>VLOOKUP(Réception!C510,'Catégorie des articles'!A:D,4,0)</f>
        <v>CREMERIE</v>
      </c>
      <c r="G510" s="39" t="str">
        <f>Réceptions[[#This Row],[AnnéeMois]]&amp;Réceptions[[#This Row],[Famille de Produit]]</f>
        <v>202207CREMERIE</v>
      </c>
      <c r="H510" s="38" t="str">
        <f>Réceptions[[#This Row],[Num CDE]]&amp;Réceptions[[#This Row],[AnnéeMois]]</f>
        <v>142766704202207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ht="12.75" customHeight="1" x14ac:dyDescent="0.25">
      <c r="A511" s="38">
        <v>202207</v>
      </c>
      <c r="B511" s="49">
        <v>142766705</v>
      </c>
      <c r="C511" s="50">
        <v>5540246177132</v>
      </c>
      <c r="D511" s="51">
        <v>44743</v>
      </c>
      <c r="E511" s="52">
        <v>3225</v>
      </c>
      <c r="F511" s="39" t="str">
        <f>VLOOKUP(Réception!C511,'Catégorie des articles'!A:D,4,0)</f>
        <v>MIX LEGUMES</v>
      </c>
      <c r="G511" s="39" t="str">
        <f>Réceptions[[#This Row],[AnnéeMois]]&amp;Réceptions[[#This Row],[Famille de Produit]]</f>
        <v>202207MIX LEGUMES</v>
      </c>
      <c r="H511" s="38" t="str">
        <f>Réceptions[[#This Row],[Num CDE]]&amp;Réceptions[[#This Row],[AnnéeMois]]</f>
        <v>142766705202207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ht="12.75" customHeight="1" x14ac:dyDescent="0.25">
      <c r="A512" s="38">
        <v>202207</v>
      </c>
      <c r="B512" s="46">
        <v>142766705</v>
      </c>
      <c r="C512" s="15">
        <v>5540246177133</v>
      </c>
      <c r="D512" s="47">
        <v>44743</v>
      </c>
      <c r="E512" s="48">
        <v>4455</v>
      </c>
      <c r="F512" s="39" t="str">
        <f>VLOOKUP(Réception!C512,'Catégorie des articles'!A:D,4,0)</f>
        <v>MIX LEGUMES</v>
      </c>
      <c r="G512" s="39" t="str">
        <f>Réceptions[[#This Row],[AnnéeMois]]&amp;Réceptions[[#This Row],[Famille de Produit]]</f>
        <v>202207MIX LEGUMES</v>
      </c>
      <c r="H512" s="38" t="str">
        <f>Réceptions[[#This Row],[Num CDE]]&amp;Réceptions[[#This Row],[AnnéeMois]]</f>
        <v>142766705202207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ht="12.75" customHeight="1" x14ac:dyDescent="0.25">
      <c r="A513" s="38">
        <v>202207</v>
      </c>
      <c r="B513" s="49">
        <v>142766705</v>
      </c>
      <c r="C513" s="50">
        <v>5540246183542</v>
      </c>
      <c r="D513" s="51">
        <v>44743</v>
      </c>
      <c r="E513" s="52">
        <v>1253</v>
      </c>
      <c r="F513" s="39" t="str">
        <f>VLOOKUP(Réception!C513,'Catégorie des articles'!A:D,4,0)</f>
        <v>MIX LEGUMES</v>
      </c>
      <c r="G513" s="39" t="str">
        <f>Réceptions[[#This Row],[AnnéeMois]]&amp;Réceptions[[#This Row],[Famille de Produit]]</f>
        <v>202207MIX LEGUMES</v>
      </c>
      <c r="H513" s="38" t="str">
        <f>Réceptions[[#This Row],[Num CDE]]&amp;Réceptions[[#This Row],[AnnéeMois]]</f>
        <v>142766705202207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ht="12.75" customHeight="1" x14ac:dyDescent="0.25">
      <c r="A514" s="38">
        <v>202207</v>
      </c>
      <c r="B514" s="46">
        <v>142766705</v>
      </c>
      <c r="C514" s="15">
        <v>5540246192148</v>
      </c>
      <c r="D514" s="47">
        <v>44743</v>
      </c>
      <c r="E514" s="48">
        <v>5568</v>
      </c>
      <c r="F514" s="39" t="str">
        <f>VLOOKUP(Réception!C514,'Catégorie des articles'!A:D,4,0)</f>
        <v>MIX LEGUMES</v>
      </c>
      <c r="G514" s="39" t="str">
        <f>Réceptions[[#This Row],[AnnéeMois]]&amp;Réceptions[[#This Row],[Famille de Produit]]</f>
        <v>202207MIX LEGUMES</v>
      </c>
      <c r="H514" s="38" t="str">
        <f>Réceptions[[#This Row],[Num CDE]]&amp;Réceptions[[#This Row],[AnnéeMois]]</f>
        <v>142766705202207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ht="12.75" customHeight="1" x14ac:dyDescent="0.25">
      <c r="A515" s="38">
        <v>202207</v>
      </c>
      <c r="B515" s="49">
        <v>142766705</v>
      </c>
      <c r="C515" s="50">
        <v>5540246192518</v>
      </c>
      <c r="D515" s="51">
        <v>44743</v>
      </c>
      <c r="E515" s="52">
        <v>5847</v>
      </c>
      <c r="F515" s="39" t="str">
        <f>VLOOKUP(Réception!C515,'Catégorie des articles'!A:D,4,0)</f>
        <v>MIX LEGUMES</v>
      </c>
      <c r="G515" s="39" t="str">
        <f>Réceptions[[#This Row],[AnnéeMois]]&amp;Réceptions[[#This Row],[Famille de Produit]]</f>
        <v>202207MIX LEGUMES</v>
      </c>
      <c r="H515" s="38" t="str">
        <f>Réceptions[[#This Row],[Num CDE]]&amp;Réceptions[[#This Row],[AnnéeMois]]</f>
        <v>142766705202207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ht="12.75" customHeight="1" x14ac:dyDescent="0.25">
      <c r="A516" s="38">
        <v>202207</v>
      </c>
      <c r="B516" s="46">
        <v>142766712</v>
      </c>
      <c r="C516" s="15">
        <v>5540246173686</v>
      </c>
      <c r="D516" s="47">
        <v>44759</v>
      </c>
      <c r="E516" s="48">
        <v>223</v>
      </c>
      <c r="F516" s="39" t="str">
        <f>VLOOKUP(Réception!C516,'Catégorie des articles'!A:D,4,0)</f>
        <v>EMBALLAGES</v>
      </c>
      <c r="G516" s="39" t="str">
        <f>Réceptions[[#This Row],[AnnéeMois]]&amp;Réceptions[[#This Row],[Famille de Produit]]</f>
        <v>202207EMBALLAGES</v>
      </c>
      <c r="H516" s="38" t="str">
        <f>Réceptions[[#This Row],[Num CDE]]&amp;Réceptions[[#This Row],[AnnéeMois]]</f>
        <v>142766712202207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ht="12.75" customHeight="1" x14ac:dyDescent="0.25">
      <c r="A517" s="38">
        <v>202207</v>
      </c>
      <c r="B517" s="49">
        <v>143246714</v>
      </c>
      <c r="C517" s="50">
        <v>5540246171933</v>
      </c>
      <c r="D517" s="51">
        <v>44744</v>
      </c>
      <c r="E517" s="52">
        <v>836</v>
      </c>
      <c r="F517" s="39" t="str">
        <f>VLOOKUP(Réception!C517,'Catégorie des articles'!A:D,4,0)</f>
        <v>CREMERIE</v>
      </c>
      <c r="G517" s="39" t="str">
        <f>Réceptions[[#This Row],[AnnéeMois]]&amp;Réceptions[[#This Row],[Famille de Produit]]</f>
        <v>202207CREMERIE</v>
      </c>
      <c r="H517" s="38" t="str">
        <f>Réceptions[[#This Row],[Num CDE]]&amp;Réceptions[[#This Row],[AnnéeMois]]</f>
        <v>143246714202207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ht="12.75" customHeight="1" x14ac:dyDescent="0.25">
      <c r="A518" s="38">
        <v>202207</v>
      </c>
      <c r="B518" s="46">
        <v>143246714</v>
      </c>
      <c r="C518" s="15">
        <v>5540246176294</v>
      </c>
      <c r="D518" s="47">
        <v>44744</v>
      </c>
      <c r="E518" s="48">
        <v>1485</v>
      </c>
      <c r="F518" s="39" t="str">
        <f>VLOOKUP(Réception!C518,'Catégorie des articles'!A:D,4,0)</f>
        <v>CREMERIE</v>
      </c>
      <c r="G518" s="39" t="str">
        <f>Réceptions[[#This Row],[AnnéeMois]]&amp;Réceptions[[#This Row],[Famille de Produit]]</f>
        <v>202207CREMERIE</v>
      </c>
      <c r="H518" s="38" t="str">
        <f>Réceptions[[#This Row],[Num CDE]]&amp;Réceptions[[#This Row],[AnnéeMois]]</f>
        <v>143246714202207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ht="12.75" customHeight="1" x14ac:dyDescent="0.25">
      <c r="A519" s="38">
        <v>202207</v>
      </c>
      <c r="B519" s="49">
        <v>143246714</v>
      </c>
      <c r="C519" s="50">
        <v>5540246176295</v>
      </c>
      <c r="D519" s="51">
        <v>44744</v>
      </c>
      <c r="E519" s="52">
        <v>4455</v>
      </c>
      <c r="F519" s="39" t="str">
        <f>VLOOKUP(Réception!C519,'Catégorie des articles'!A:D,4,0)</f>
        <v>CREMERIE</v>
      </c>
      <c r="G519" s="39" t="str">
        <f>Réceptions[[#This Row],[AnnéeMois]]&amp;Réceptions[[#This Row],[Famille de Produit]]</f>
        <v>202207CREMERIE</v>
      </c>
      <c r="H519" s="38" t="str">
        <f>Réceptions[[#This Row],[Num CDE]]&amp;Réceptions[[#This Row],[AnnéeMois]]</f>
        <v>143246714202207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ht="12.75" customHeight="1" x14ac:dyDescent="0.25">
      <c r="A520" s="38">
        <v>202207</v>
      </c>
      <c r="B520" s="46">
        <v>143246714</v>
      </c>
      <c r="C520" s="15">
        <v>5540246188200</v>
      </c>
      <c r="D520" s="47">
        <v>44744</v>
      </c>
      <c r="E520" s="48">
        <v>743</v>
      </c>
      <c r="F520" s="39" t="str">
        <f>VLOOKUP(Réception!C520,'Catégorie des articles'!A:D,4,0)</f>
        <v>CREMERIE</v>
      </c>
      <c r="G520" s="39" t="str">
        <f>Réceptions[[#This Row],[AnnéeMois]]&amp;Réceptions[[#This Row],[Famille de Produit]]</f>
        <v>202207CREMERIE</v>
      </c>
      <c r="H520" s="38" t="str">
        <f>Réceptions[[#This Row],[Num CDE]]&amp;Réceptions[[#This Row],[AnnéeMois]]</f>
        <v>143246714202207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ht="12.75" customHeight="1" x14ac:dyDescent="0.25">
      <c r="A521" s="38">
        <v>202207</v>
      </c>
      <c r="B521" s="46">
        <v>143246715</v>
      </c>
      <c r="C521" s="15">
        <v>5540246172978</v>
      </c>
      <c r="D521" s="47">
        <v>44744</v>
      </c>
      <c r="E521" s="48">
        <v>836</v>
      </c>
      <c r="F521" s="39" t="str">
        <f>VLOOKUP(Réception!C521,'Catégorie des articles'!A:D,4,0)</f>
        <v>CREMERIE</v>
      </c>
      <c r="G521" s="39" t="str">
        <f>Réceptions[[#This Row],[AnnéeMois]]&amp;Réceptions[[#This Row],[Famille de Produit]]</f>
        <v>202207CREMERIE</v>
      </c>
      <c r="H521" s="38" t="str">
        <f>Réceptions[[#This Row],[Num CDE]]&amp;Réceptions[[#This Row],[AnnéeMois]]</f>
        <v>143246715202207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ht="12.75" customHeight="1" x14ac:dyDescent="0.25">
      <c r="A522" s="38">
        <v>202207</v>
      </c>
      <c r="B522" s="46">
        <v>143246715</v>
      </c>
      <c r="C522" s="15">
        <v>5540246176699</v>
      </c>
      <c r="D522" s="47">
        <v>44744</v>
      </c>
      <c r="E522" s="48">
        <v>2088</v>
      </c>
      <c r="F522" s="39" t="str">
        <f>VLOOKUP(Réception!C522,'Catégorie des articles'!A:D,4,0)</f>
        <v>CREMERIE</v>
      </c>
      <c r="G522" s="39" t="str">
        <f>Réceptions[[#This Row],[AnnéeMois]]&amp;Réceptions[[#This Row],[Famille de Produit]]</f>
        <v>202207CREMERIE</v>
      </c>
      <c r="H522" s="38" t="str">
        <f>Réceptions[[#This Row],[Num CDE]]&amp;Réceptions[[#This Row],[AnnéeMois]]</f>
        <v>143246715202207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ht="12.75" customHeight="1" x14ac:dyDescent="0.25">
      <c r="A523" s="38">
        <v>202207</v>
      </c>
      <c r="B523" s="49">
        <v>143246731</v>
      </c>
      <c r="C523" s="50">
        <v>5540246172669</v>
      </c>
      <c r="D523" s="51">
        <v>44745</v>
      </c>
      <c r="E523" s="52">
        <v>140</v>
      </c>
      <c r="F523" s="39" t="str">
        <f>VLOOKUP(Réception!C523,'Catégorie des articles'!A:D,4,0)</f>
        <v>CREMERIE</v>
      </c>
      <c r="G523" s="39" t="str">
        <f>Réceptions[[#This Row],[AnnéeMois]]&amp;Réceptions[[#This Row],[Famille de Produit]]</f>
        <v>202207CREMERIE</v>
      </c>
      <c r="H523" s="38" t="str">
        <f>Réceptions[[#This Row],[Num CDE]]&amp;Réceptions[[#This Row],[AnnéeMois]]</f>
        <v>143246731202207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ht="12.75" customHeight="1" x14ac:dyDescent="0.25">
      <c r="A524" s="38">
        <v>202207</v>
      </c>
      <c r="B524" s="46">
        <v>143246731</v>
      </c>
      <c r="C524" s="15">
        <v>5540246188175</v>
      </c>
      <c r="D524" s="47">
        <v>44745</v>
      </c>
      <c r="E524" s="48">
        <v>116</v>
      </c>
      <c r="F524" s="39" t="str">
        <f>VLOOKUP(Réception!C524,'Catégorie des articles'!A:D,4,0)</f>
        <v>CREMERIE</v>
      </c>
      <c r="G524" s="39" t="str">
        <f>Réceptions[[#This Row],[AnnéeMois]]&amp;Réceptions[[#This Row],[Famille de Produit]]</f>
        <v>202207CREMERIE</v>
      </c>
      <c r="H524" s="38" t="str">
        <f>Réceptions[[#This Row],[Num CDE]]&amp;Réceptions[[#This Row],[AnnéeMois]]</f>
        <v>143246731202207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ht="12.75" customHeight="1" x14ac:dyDescent="0.25">
      <c r="A525" s="38">
        <v>202207</v>
      </c>
      <c r="B525" s="46">
        <v>143246732</v>
      </c>
      <c r="C525" s="15">
        <v>5540246171933</v>
      </c>
      <c r="D525" s="47">
        <v>44745</v>
      </c>
      <c r="E525" s="48">
        <v>279</v>
      </c>
      <c r="F525" s="39" t="str">
        <f>VLOOKUP(Réception!C525,'Catégorie des articles'!A:D,4,0)</f>
        <v>CREMERIE</v>
      </c>
      <c r="G525" s="39" t="str">
        <f>Réceptions[[#This Row],[AnnéeMois]]&amp;Réceptions[[#This Row],[Famille de Produit]]</f>
        <v>202207CREMERIE</v>
      </c>
      <c r="H525" s="38" t="str">
        <f>Réceptions[[#This Row],[Num CDE]]&amp;Réceptions[[#This Row],[AnnéeMois]]</f>
        <v>143246732202207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ht="12.75" customHeight="1" x14ac:dyDescent="0.25">
      <c r="A526" s="38">
        <v>202207</v>
      </c>
      <c r="B526" s="46">
        <v>143246732</v>
      </c>
      <c r="C526" s="15">
        <v>5540246187987</v>
      </c>
      <c r="D526" s="47">
        <v>44745</v>
      </c>
      <c r="E526" s="48">
        <v>2228</v>
      </c>
      <c r="F526" s="39" t="str">
        <f>VLOOKUP(Réception!C526,'Catégorie des articles'!A:D,4,0)</f>
        <v>CREMERIE</v>
      </c>
      <c r="G526" s="39" t="str">
        <f>Réceptions[[#This Row],[AnnéeMois]]&amp;Réceptions[[#This Row],[Famille de Produit]]</f>
        <v>202207CREMERIE</v>
      </c>
      <c r="H526" s="38" t="str">
        <f>Réceptions[[#This Row],[Num CDE]]&amp;Réceptions[[#This Row],[AnnéeMois]]</f>
        <v>143246732202207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ht="12.75" customHeight="1" x14ac:dyDescent="0.25">
      <c r="A527" s="38">
        <v>202207</v>
      </c>
      <c r="B527" s="49">
        <v>143246732</v>
      </c>
      <c r="C527" s="50">
        <v>5540246188200</v>
      </c>
      <c r="D527" s="51">
        <v>44745</v>
      </c>
      <c r="E527" s="52">
        <v>743</v>
      </c>
      <c r="F527" s="39" t="str">
        <f>VLOOKUP(Réception!C527,'Catégorie des articles'!A:D,4,0)</f>
        <v>CREMERIE</v>
      </c>
      <c r="G527" s="39" t="str">
        <f>Réceptions[[#This Row],[AnnéeMois]]&amp;Réceptions[[#This Row],[Famille de Produit]]</f>
        <v>202207CREMERIE</v>
      </c>
      <c r="H527" s="38" t="str">
        <f>Réceptions[[#This Row],[Num CDE]]&amp;Réceptions[[#This Row],[AnnéeMois]]</f>
        <v>143246732202207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ht="12.75" customHeight="1" x14ac:dyDescent="0.25">
      <c r="A528" s="38">
        <v>202207</v>
      </c>
      <c r="B528" s="46">
        <v>143246741</v>
      </c>
      <c r="C528" s="15">
        <v>5540246183130</v>
      </c>
      <c r="D528" s="47">
        <v>44750</v>
      </c>
      <c r="E528" s="48">
        <v>1003</v>
      </c>
      <c r="F528" s="39" t="str">
        <f>VLOOKUP(Réception!C528,'Catégorie des articles'!A:D,4,0)</f>
        <v>MIX LEGUMES</v>
      </c>
      <c r="G528" s="39" t="str">
        <f>Réceptions[[#This Row],[AnnéeMois]]&amp;Réceptions[[#This Row],[Famille de Produit]]</f>
        <v>202207MIX LEGUMES</v>
      </c>
      <c r="H528" s="38" t="str">
        <f>Réceptions[[#This Row],[Num CDE]]&amp;Réceptions[[#This Row],[AnnéeMois]]</f>
        <v>143246741202207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ht="12.75" customHeight="1" x14ac:dyDescent="0.25">
      <c r="A529" s="38">
        <v>202207</v>
      </c>
      <c r="B529" s="49">
        <v>143246741</v>
      </c>
      <c r="C529" s="50">
        <v>5540246183537</v>
      </c>
      <c r="D529" s="51">
        <v>44750</v>
      </c>
      <c r="E529" s="52">
        <v>961</v>
      </c>
      <c r="F529" s="39" t="str">
        <f>VLOOKUP(Réception!C529,'Catégorie des articles'!A:D,4,0)</f>
        <v>MIX LEGUMES</v>
      </c>
      <c r="G529" s="39" t="str">
        <f>Réceptions[[#This Row],[AnnéeMois]]&amp;Réceptions[[#This Row],[Famille de Produit]]</f>
        <v>202207MIX LEGUMES</v>
      </c>
      <c r="H529" s="38" t="str">
        <f>Réceptions[[#This Row],[Num CDE]]&amp;Réceptions[[#This Row],[AnnéeMois]]</f>
        <v>143246741202207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ht="12.75" customHeight="1" x14ac:dyDescent="0.25">
      <c r="A530" s="38">
        <v>202207</v>
      </c>
      <c r="B530" s="46">
        <v>143246742</v>
      </c>
      <c r="C530" s="15">
        <v>5540246170256</v>
      </c>
      <c r="D530" s="47">
        <v>44751</v>
      </c>
      <c r="E530" s="48">
        <v>3174</v>
      </c>
      <c r="F530" s="39" t="str">
        <f>VLOOKUP(Réception!C530,'Catégorie des articles'!A:D,4,0)</f>
        <v>BOULANGERIE</v>
      </c>
      <c r="G530" s="39" t="str">
        <f>Réceptions[[#This Row],[AnnéeMois]]&amp;Réceptions[[#This Row],[Famille de Produit]]</f>
        <v>202207BOULANGERIE</v>
      </c>
      <c r="H530" s="38" t="str">
        <f>Réceptions[[#This Row],[Num CDE]]&amp;Réceptions[[#This Row],[AnnéeMois]]</f>
        <v>143246742202207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ht="12.75" customHeight="1" x14ac:dyDescent="0.25">
      <c r="A531" s="38">
        <v>202207</v>
      </c>
      <c r="B531" s="49">
        <v>143246742</v>
      </c>
      <c r="C531" s="50">
        <v>5540246171888</v>
      </c>
      <c r="D531" s="51">
        <v>44751</v>
      </c>
      <c r="E531" s="52">
        <v>520</v>
      </c>
      <c r="F531" s="39" t="str">
        <f>VLOOKUP(Réception!C531,'Catégorie des articles'!A:D,4,0)</f>
        <v>BOULANGERIE</v>
      </c>
      <c r="G531" s="39" t="str">
        <f>Réceptions[[#This Row],[AnnéeMois]]&amp;Réceptions[[#This Row],[Famille de Produit]]</f>
        <v>202207BOULANGERIE</v>
      </c>
      <c r="H531" s="38" t="str">
        <f>Réceptions[[#This Row],[Num CDE]]&amp;Réceptions[[#This Row],[AnnéeMois]]</f>
        <v>143246742202207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ht="12.75" customHeight="1" x14ac:dyDescent="0.25">
      <c r="A532" s="38">
        <v>202207</v>
      </c>
      <c r="B532" s="49">
        <v>143246755</v>
      </c>
      <c r="C532" s="50">
        <v>5540246172978</v>
      </c>
      <c r="D532" s="51">
        <v>44746</v>
      </c>
      <c r="E532" s="52">
        <v>836</v>
      </c>
      <c r="F532" s="39" t="str">
        <f>VLOOKUP(Réception!C532,'Catégorie des articles'!A:D,4,0)</f>
        <v>CREMERIE</v>
      </c>
      <c r="G532" s="39" t="str">
        <f>Réceptions[[#This Row],[AnnéeMois]]&amp;Réceptions[[#This Row],[Famille de Produit]]</f>
        <v>202207CREMERIE</v>
      </c>
      <c r="H532" s="38" t="str">
        <f>Réceptions[[#This Row],[Num CDE]]&amp;Réceptions[[#This Row],[AnnéeMois]]</f>
        <v>143246755202207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ht="12.75" customHeight="1" x14ac:dyDescent="0.25">
      <c r="A533" s="38">
        <v>202207</v>
      </c>
      <c r="B533" s="49">
        <v>143246755</v>
      </c>
      <c r="C533" s="50">
        <v>5540246174174</v>
      </c>
      <c r="D533" s="51">
        <v>44746</v>
      </c>
      <c r="E533" s="52">
        <v>348</v>
      </c>
      <c r="F533" s="39" t="str">
        <f>VLOOKUP(Réception!C533,'Catégorie des articles'!A:D,4,0)</f>
        <v>CREMERIE</v>
      </c>
      <c r="G533" s="39" t="str">
        <f>Réceptions[[#This Row],[AnnéeMois]]&amp;Réceptions[[#This Row],[Famille de Produit]]</f>
        <v>202207CREMERIE</v>
      </c>
      <c r="H533" s="38" t="str">
        <f>Réceptions[[#This Row],[Num CDE]]&amp;Réceptions[[#This Row],[AnnéeMois]]</f>
        <v>143246755202207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ht="12.75" customHeight="1" x14ac:dyDescent="0.25">
      <c r="A534" s="38">
        <v>202207</v>
      </c>
      <c r="B534" s="49">
        <v>143246756</v>
      </c>
      <c r="C534" s="50">
        <v>5540246171933</v>
      </c>
      <c r="D534" s="51">
        <v>44746</v>
      </c>
      <c r="E534" s="52">
        <v>836</v>
      </c>
      <c r="F534" s="39" t="str">
        <f>VLOOKUP(Réception!C534,'Catégorie des articles'!A:D,4,0)</f>
        <v>CREMERIE</v>
      </c>
      <c r="G534" s="39" t="str">
        <f>Réceptions[[#This Row],[AnnéeMois]]&amp;Réceptions[[#This Row],[Famille de Produit]]</f>
        <v>202207CREMERIE</v>
      </c>
      <c r="H534" s="38" t="str">
        <f>Réceptions[[#This Row],[Num CDE]]&amp;Réceptions[[#This Row],[AnnéeMois]]</f>
        <v>143246756202207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ht="12.75" customHeight="1" x14ac:dyDescent="0.25">
      <c r="A535" s="38">
        <v>202207</v>
      </c>
      <c r="B535" s="46">
        <v>143246756</v>
      </c>
      <c r="C535" s="15">
        <v>5540246176294</v>
      </c>
      <c r="D535" s="47">
        <v>44746</v>
      </c>
      <c r="E535" s="48">
        <v>1485</v>
      </c>
      <c r="F535" s="39" t="str">
        <f>VLOOKUP(Réception!C535,'Catégorie des articles'!A:D,4,0)</f>
        <v>CREMERIE</v>
      </c>
      <c r="G535" s="39" t="str">
        <f>Réceptions[[#This Row],[AnnéeMois]]&amp;Réceptions[[#This Row],[Famille de Produit]]</f>
        <v>202207CREMERIE</v>
      </c>
      <c r="H535" s="38" t="str">
        <f>Réceptions[[#This Row],[Num CDE]]&amp;Réceptions[[#This Row],[AnnéeMois]]</f>
        <v>143246756202207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ht="12.75" customHeight="1" x14ac:dyDescent="0.25">
      <c r="A536" s="38">
        <v>202207</v>
      </c>
      <c r="B536" s="49">
        <v>143246756</v>
      </c>
      <c r="C536" s="50">
        <v>5540246176295</v>
      </c>
      <c r="D536" s="51">
        <v>44746</v>
      </c>
      <c r="E536" s="52">
        <v>3712</v>
      </c>
      <c r="F536" s="39" t="str">
        <f>VLOOKUP(Réception!C536,'Catégorie des articles'!A:D,4,0)</f>
        <v>CREMERIE</v>
      </c>
      <c r="G536" s="39" t="str">
        <f>Réceptions[[#This Row],[AnnéeMois]]&amp;Réceptions[[#This Row],[Famille de Produit]]</f>
        <v>202207CREMERIE</v>
      </c>
      <c r="H536" s="38" t="str">
        <f>Réceptions[[#This Row],[Num CDE]]&amp;Réceptions[[#This Row],[AnnéeMois]]</f>
        <v>143246756202207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ht="12.75" customHeight="1" x14ac:dyDescent="0.25">
      <c r="A537" s="38">
        <v>202207</v>
      </c>
      <c r="B537" s="46">
        <v>143246756</v>
      </c>
      <c r="C537" s="15">
        <v>5540246187987</v>
      </c>
      <c r="D537" s="47">
        <v>44746</v>
      </c>
      <c r="E537" s="48">
        <v>3341</v>
      </c>
      <c r="F537" s="39" t="str">
        <f>VLOOKUP(Réception!C537,'Catégorie des articles'!A:D,4,0)</f>
        <v>CREMERIE</v>
      </c>
      <c r="G537" s="39" t="str">
        <f>Réceptions[[#This Row],[AnnéeMois]]&amp;Réceptions[[#This Row],[Famille de Produit]]</f>
        <v>202207CREMERIE</v>
      </c>
      <c r="H537" s="38" t="str">
        <f>Réceptions[[#This Row],[Num CDE]]&amp;Réceptions[[#This Row],[AnnéeMois]]</f>
        <v>143246756202207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ht="12.75" customHeight="1" x14ac:dyDescent="0.25">
      <c r="A538" s="38">
        <v>202207</v>
      </c>
      <c r="B538" s="49">
        <v>143246756</v>
      </c>
      <c r="C538" s="50">
        <v>5540246188200</v>
      </c>
      <c r="D538" s="51">
        <v>44746</v>
      </c>
      <c r="E538" s="52">
        <v>743</v>
      </c>
      <c r="F538" s="39" t="str">
        <f>VLOOKUP(Réception!C538,'Catégorie des articles'!A:D,4,0)</f>
        <v>CREMERIE</v>
      </c>
      <c r="G538" s="39" t="str">
        <f>Réceptions[[#This Row],[AnnéeMois]]&amp;Réceptions[[#This Row],[Famille de Produit]]</f>
        <v>202207CREMERIE</v>
      </c>
      <c r="H538" s="38" t="str">
        <f>Réceptions[[#This Row],[Num CDE]]&amp;Réceptions[[#This Row],[AnnéeMois]]</f>
        <v>143246756202207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ht="12.75" customHeight="1" x14ac:dyDescent="0.25">
      <c r="A539" s="38">
        <v>202207</v>
      </c>
      <c r="B539" s="46">
        <v>143246759</v>
      </c>
      <c r="C539" s="15">
        <v>5540246175047</v>
      </c>
      <c r="D539" s="47">
        <v>44751</v>
      </c>
      <c r="E539" s="48">
        <v>418</v>
      </c>
      <c r="F539" s="39" t="str">
        <f>VLOOKUP(Réception!C539,'Catégorie des articles'!A:D,4,0)</f>
        <v>CREMERIE</v>
      </c>
      <c r="G539" s="39" t="str">
        <f>Réceptions[[#This Row],[AnnéeMois]]&amp;Réceptions[[#This Row],[Famille de Produit]]</f>
        <v>202207CREMERIE</v>
      </c>
      <c r="H539" s="38" t="str">
        <f>Réceptions[[#This Row],[Num CDE]]&amp;Réceptions[[#This Row],[AnnéeMois]]</f>
        <v>143246759202207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ht="12.75" customHeight="1" x14ac:dyDescent="0.25">
      <c r="A540" s="38">
        <v>202207</v>
      </c>
      <c r="B540" s="49">
        <v>143246759</v>
      </c>
      <c r="C540" s="50">
        <v>5540246175049</v>
      </c>
      <c r="D540" s="51">
        <v>44751</v>
      </c>
      <c r="E540" s="52">
        <v>557</v>
      </c>
      <c r="F540" s="39" t="str">
        <f>VLOOKUP(Réception!C540,'Catégorie des articles'!A:D,4,0)</f>
        <v>CREMERIE</v>
      </c>
      <c r="G540" s="39" t="str">
        <f>Réceptions[[#This Row],[AnnéeMois]]&amp;Réceptions[[#This Row],[Famille de Produit]]</f>
        <v>202207CREMERIE</v>
      </c>
      <c r="H540" s="38" t="str">
        <f>Réceptions[[#This Row],[Num CDE]]&amp;Réceptions[[#This Row],[AnnéeMois]]</f>
        <v>143246759202207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ht="12.75" customHeight="1" x14ac:dyDescent="0.25">
      <c r="A541" s="38">
        <v>202207</v>
      </c>
      <c r="B541" s="46">
        <v>143246759</v>
      </c>
      <c r="C541" s="15">
        <v>5540246175050</v>
      </c>
      <c r="D541" s="47">
        <v>44751</v>
      </c>
      <c r="E541" s="48">
        <v>557</v>
      </c>
      <c r="F541" s="39" t="str">
        <f>VLOOKUP(Réception!C541,'Catégorie des articles'!A:D,4,0)</f>
        <v>CREMERIE</v>
      </c>
      <c r="G541" s="39" t="str">
        <f>Réceptions[[#This Row],[AnnéeMois]]&amp;Réceptions[[#This Row],[Famille de Produit]]</f>
        <v>202207CREMERIE</v>
      </c>
      <c r="H541" s="38" t="str">
        <f>Réceptions[[#This Row],[Num CDE]]&amp;Réceptions[[#This Row],[AnnéeMois]]</f>
        <v>143246759202207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ht="12.75" customHeight="1" x14ac:dyDescent="0.25">
      <c r="A542" s="38">
        <v>202207</v>
      </c>
      <c r="B542" s="49">
        <v>143246763</v>
      </c>
      <c r="C542" s="50">
        <v>5540246188583</v>
      </c>
      <c r="D542" s="51">
        <v>44749</v>
      </c>
      <c r="E542" s="52">
        <v>2228</v>
      </c>
      <c r="F542" s="39" t="str">
        <f>VLOOKUP(Réception!C542,'Catégorie des articles'!A:D,4,0)</f>
        <v>BOULANGERIE</v>
      </c>
      <c r="G542" s="39" t="str">
        <f>Réceptions[[#This Row],[AnnéeMois]]&amp;Réceptions[[#This Row],[Famille de Produit]]</f>
        <v>202207BOULANGERIE</v>
      </c>
      <c r="H542" s="38" t="str">
        <f>Réceptions[[#This Row],[Num CDE]]&amp;Réceptions[[#This Row],[AnnéeMois]]</f>
        <v>143246763202207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ht="12.75" customHeight="1" x14ac:dyDescent="0.25">
      <c r="A543" s="38">
        <v>202207</v>
      </c>
      <c r="B543" s="46">
        <v>143246764</v>
      </c>
      <c r="C543" s="15">
        <v>5540246192264</v>
      </c>
      <c r="D543" s="47">
        <v>44772</v>
      </c>
      <c r="E543" s="48">
        <v>1485</v>
      </c>
      <c r="F543" s="39" t="str">
        <f>VLOOKUP(Réception!C543,'Catégorie des articles'!A:D,4,0)</f>
        <v>CREMERIE</v>
      </c>
      <c r="G543" s="39" t="str">
        <f>Réceptions[[#This Row],[AnnéeMois]]&amp;Réceptions[[#This Row],[Famille de Produit]]</f>
        <v>202207CREMERIE</v>
      </c>
      <c r="H543" s="38" t="str">
        <f>Réceptions[[#This Row],[Num CDE]]&amp;Réceptions[[#This Row],[AnnéeMois]]</f>
        <v>143246764202207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ht="12.75" customHeight="1" x14ac:dyDescent="0.25">
      <c r="A544" s="38">
        <v>202207</v>
      </c>
      <c r="B544" s="49">
        <v>143246764</v>
      </c>
      <c r="C544" s="50">
        <v>5540246192265</v>
      </c>
      <c r="D544" s="51">
        <v>44772</v>
      </c>
      <c r="E544" s="52">
        <v>297</v>
      </c>
      <c r="F544" s="39" t="str">
        <f>VLOOKUP(Réception!C544,'Catégorie des articles'!A:D,4,0)</f>
        <v>CREMERIE</v>
      </c>
      <c r="G544" s="39" t="str">
        <f>Réceptions[[#This Row],[AnnéeMois]]&amp;Réceptions[[#This Row],[Famille de Produit]]</f>
        <v>202207CREMERIE</v>
      </c>
      <c r="H544" s="38" t="str">
        <f>Réceptions[[#This Row],[Num CDE]]&amp;Réceptions[[#This Row],[AnnéeMois]]</f>
        <v>143246764202207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ht="12.75" customHeight="1" x14ac:dyDescent="0.25">
      <c r="A545" s="38">
        <v>202207</v>
      </c>
      <c r="B545" s="46">
        <v>143246771</v>
      </c>
      <c r="C545" s="15">
        <v>5540246181061</v>
      </c>
      <c r="D545" s="47">
        <v>44753</v>
      </c>
      <c r="E545" s="48">
        <v>2998</v>
      </c>
      <c r="F545" s="39" t="str">
        <f>VLOOKUP(Réception!C545,'Catégorie des articles'!A:D,4,0)</f>
        <v>VOLAILLE</v>
      </c>
      <c r="G545" s="39" t="str">
        <f>Réceptions[[#This Row],[AnnéeMois]]&amp;Réceptions[[#This Row],[Famille de Produit]]</f>
        <v>202207VOLAILLE</v>
      </c>
      <c r="H545" s="38" t="str">
        <f>Réceptions[[#This Row],[Num CDE]]&amp;Réceptions[[#This Row],[AnnéeMois]]</f>
        <v>143246771202207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ht="12.75" customHeight="1" x14ac:dyDescent="0.25">
      <c r="A546" s="38">
        <v>202207</v>
      </c>
      <c r="B546" s="49">
        <v>143246771</v>
      </c>
      <c r="C546" s="50">
        <v>5540246183547</v>
      </c>
      <c r="D546" s="51">
        <v>44753</v>
      </c>
      <c r="E546" s="52">
        <v>3341</v>
      </c>
      <c r="F546" s="39" t="str">
        <f>VLOOKUP(Réception!C546,'Catégorie des articles'!A:D,4,0)</f>
        <v>VOLAILLE</v>
      </c>
      <c r="G546" s="39" t="str">
        <f>Réceptions[[#This Row],[AnnéeMois]]&amp;Réceptions[[#This Row],[Famille de Produit]]</f>
        <v>202207VOLAILLE</v>
      </c>
      <c r="H546" s="38" t="str">
        <f>Réceptions[[#This Row],[Num CDE]]&amp;Réceptions[[#This Row],[AnnéeMois]]</f>
        <v>143246771202207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ht="12.75" customHeight="1" x14ac:dyDescent="0.25">
      <c r="A547" s="38">
        <v>202207</v>
      </c>
      <c r="B547" s="46">
        <v>143246771</v>
      </c>
      <c r="C547" s="15">
        <v>5540246185278</v>
      </c>
      <c r="D547" s="47">
        <v>44753</v>
      </c>
      <c r="E547" s="48">
        <v>1120</v>
      </c>
      <c r="F547" s="39" t="str">
        <f>VLOOKUP(Réception!C547,'Catégorie des articles'!A:D,4,0)</f>
        <v>VOLAILLE</v>
      </c>
      <c r="G547" s="39" t="str">
        <f>Réceptions[[#This Row],[AnnéeMois]]&amp;Réceptions[[#This Row],[Famille de Produit]]</f>
        <v>202207VOLAILLE</v>
      </c>
      <c r="H547" s="38" t="str">
        <f>Réceptions[[#This Row],[Num CDE]]&amp;Réceptions[[#This Row],[AnnéeMois]]</f>
        <v>143246771202207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ht="12.75" customHeight="1" x14ac:dyDescent="0.25">
      <c r="A548" s="38">
        <v>202207</v>
      </c>
      <c r="B548" s="49">
        <v>143246772</v>
      </c>
      <c r="C548" s="50">
        <v>5540246192907</v>
      </c>
      <c r="D548" s="51">
        <v>44773</v>
      </c>
      <c r="E548" s="52">
        <v>6682</v>
      </c>
      <c r="F548" s="39" t="str">
        <f>VLOOKUP(Réception!C548,'Catégorie des articles'!A:D,4,0)</f>
        <v>VOLAILLE</v>
      </c>
      <c r="G548" s="39" t="str">
        <f>Réceptions[[#This Row],[AnnéeMois]]&amp;Réceptions[[#This Row],[Famille de Produit]]</f>
        <v>202207VOLAILLE</v>
      </c>
      <c r="H548" s="38" t="str">
        <f>Réceptions[[#This Row],[Num CDE]]&amp;Réceptions[[#This Row],[AnnéeMois]]</f>
        <v>143246772202207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ht="12.75" customHeight="1" x14ac:dyDescent="0.25">
      <c r="A549" s="38">
        <v>202207</v>
      </c>
      <c r="B549" s="46">
        <v>143246775</v>
      </c>
      <c r="C549" s="15">
        <v>5540246177132</v>
      </c>
      <c r="D549" s="47">
        <v>44749</v>
      </c>
      <c r="E549" s="48">
        <v>3248</v>
      </c>
      <c r="F549" s="39" t="str">
        <f>VLOOKUP(Réception!C549,'Catégorie des articles'!A:D,4,0)</f>
        <v>MIX LEGUMES</v>
      </c>
      <c r="G549" s="39" t="str">
        <f>Réceptions[[#This Row],[AnnéeMois]]&amp;Réceptions[[#This Row],[Famille de Produit]]</f>
        <v>202207MIX LEGUMES</v>
      </c>
      <c r="H549" s="38" t="str">
        <f>Réceptions[[#This Row],[Num CDE]]&amp;Réceptions[[#This Row],[AnnéeMois]]</f>
        <v>143246775202207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ht="12.75" customHeight="1" x14ac:dyDescent="0.25">
      <c r="A550" s="38">
        <v>202207</v>
      </c>
      <c r="B550" s="49">
        <v>143246775</v>
      </c>
      <c r="C550" s="50">
        <v>5540246177133</v>
      </c>
      <c r="D550" s="51">
        <v>44749</v>
      </c>
      <c r="E550" s="52">
        <v>5568</v>
      </c>
      <c r="F550" s="39" t="str">
        <f>VLOOKUP(Réception!C550,'Catégorie des articles'!A:D,4,0)</f>
        <v>MIX LEGUMES</v>
      </c>
      <c r="G550" s="39" t="str">
        <f>Réceptions[[#This Row],[AnnéeMois]]&amp;Réceptions[[#This Row],[Famille de Produit]]</f>
        <v>202207MIX LEGUMES</v>
      </c>
      <c r="H550" s="38" t="str">
        <f>Réceptions[[#This Row],[Num CDE]]&amp;Réceptions[[#This Row],[AnnéeMois]]</f>
        <v>143246775202207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ht="12.75" customHeight="1" x14ac:dyDescent="0.25">
      <c r="A551" s="38">
        <v>202207</v>
      </c>
      <c r="B551" s="46">
        <v>143246775</v>
      </c>
      <c r="C551" s="15">
        <v>5540246192148</v>
      </c>
      <c r="D551" s="47">
        <v>44749</v>
      </c>
      <c r="E551" s="48">
        <v>11136</v>
      </c>
      <c r="F551" s="39" t="str">
        <f>VLOOKUP(Réception!C551,'Catégorie des articles'!A:D,4,0)</f>
        <v>MIX LEGUMES</v>
      </c>
      <c r="G551" s="39" t="str">
        <f>Réceptions[[#This Row],[AnnéeMois]]&amp;Réceptions[[#This Row],[Famille de Produit]]</f>
        <v>202207MIX LEGUMES</v>
      </c>
      <c r="H551" s="38" t="str">
        <f>Réceptions[[#This Row],[Num CDE]]&amp;Réceptions[[#This Row],[AnnéeMois]]</f>
        <v>143246775202207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ht="12.75" customHeight="1" x14ac:dyDescent="0.25">
      <c r="A552" s="38">
        <v>202207</v>
      </c>
      <c r="B552" s="49">
        <v>143246775</v>
      </c>
      <c r="C552" s="50">
        <v>5540246192518</v>
      </c>
      <c r="D552" s="51">
        <v>44749</v>
      </c>
      <c r="E552" s="52">
        <v>2924</v>
      </c>
      <c r="F552" s="39" t="str">
        <f>VLOOKUP(Réception!C552,'Catégorie des articles'!A:D,4,0)</f>
        <v>MIX LEGUMES</v>
      </c>
      <c r="G552" s="39" t="str">
        <f>Réceptions[[#This Row],[AnnéeMois]]&amp;Réceptions[[#This Row],[Famille de Produit]]</f>
        <v>202207MIX LEGUMES</v>
      </c>
      <c r="H552" s="38" t="str">
        <f>Réceptions[[#This Row],[Num CDE]]&amp;Réceptions[[#This Row],[AnnéeMois]]</f>
        <v>143246775202207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ht="12.75" customHeight="1" x14ac:dyDescent="0.25">
      <c r="A553" s="38">
        <v>202207</v>
      </c>
      <c r="B553" s="49">
        <v>143246782</v>
      </c>
      <c r="C553" s="50">
        <v>5540246193316</v>
      </c>
      <c r="D553" s="51">
        <v>44753</v>
      </c>
      <c r="E553" s="52">
        <v>335</v>
      </c>
      <c r="F553" s="39" t="str">
        <f>VLOOKUP(Réception!C553,'Catégorie des articles'!A:D,4,0)</f>
        <v>BOULANGERIE</v>
      </c>
      <c r="G553" s="39" t="str">
        <f>Réceptions[[#This Row],[AnnéeMois]]&amp;Réceptions[[#This Row],[Famille de Produit]]</f>
        <v>202207BOULANGERIE</v>
      </c>
      <c r="H553" s="38" t="str">
        <f>Réceptions[[#This Row],[Num CDE]]&amp;Réceptions[[#This Row],[AnnéeMois]]</f>
        <v>143246782202207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ht="12.75" customHeight="1" x14ac:dyDescent="0.25">
      <c r="A554" s="38">
        <v>202207</v>
      </c>
      <c r="B554" s="49">
        <v>143246791</v>
      </c>
      <c r="C554" s="50">
        <v>5540246171933</v>
      </c>
      <c r="D554" s="51">
        <v>44749</v>
      </c>
      <c r="E554" s="52">
        <v>1114</v>
      </c>
      <c r="F554" s="39" t="str">
        <f>VLOOKUP(Réception!C554,'Catégorie des articles'!A:D,4,0)</f>
        <v>CREMERIE</v>
      </c>
      <c r="G554" s="39" t="str">
        <f>Réceptions[[#This Row],[AnnéeMois]]&amp;Réceptions[[#This Row],[Famille de Produit]]</f>
        <v>202207CREMERIE</v>
      </c>
      <c r="H554" s="38" t="str">
        <f>Réceptions[[#This Row],[Num CDE]]&amp;Réceptions[[#This Row],[AnnéeMois]]</f>
        <v>143246791202207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ht="12.75" customHeight="1" x14ac:dyDescent="0.25">
      <c r="A555" s="38">
        <v>202207</v>
      </c>
      <c r="B555" s="49">
        <v>143246791</v>
      </c>
      <c r="C555" s="50">
        <v>5540246176294</v>
      </c>
      <c r="D555" s="51">
        <v>44749</v>
      </c>
      <c r="E555" s="52">
        <v>1485</v>
      </c>
      <c r="F555" s="39" t="str">
        <f>VLOOKUP(Réception!C555,'Catégorie des articles'!A:D,4,0)</f>
        <v>CREMERIE</v>
      </c>
      <c r="G555" s="39" t="str">
        <f>Réceptions[[#This Row],[AnnéeMois]]&amp;Réceptions[[#This Row],[Famille de Produit]]</f>
        <v>202207CREMERIE</v>
      </c>
      <c r="H555" s="38" t="str">
        <f>Réceptions[[#This Row],[Num CDE]]&amp;Réceptions[[#This Row],[AnnéeMois]]</f>
        <v>143246791202207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ht="12.75" customHeight="1" x14ac:dyDescent="0.25">
      <c r="A556" s="38">
        <v>202207</v>
      </c>
      <c r="B556" s="46">
        <v>143246791</v>
      </c>
      <c r="C556" s="15">
        <v>5540246176295</v>
      </c>
      <c r="D556" s="47">
        <v>44749</v>
      </c>
      <c r="E556" s="48">
        <v>4455</v>
      </c>
      <c r="F556" s="39" t="str">
        <f>VLOOKUP(Réception!C556,'Catégorie des articles'!A:D,4,0)</f>
        <v>CREMERIE</v>
      </c>
      <c r="G556" s="39" t="str">
        <f>Réceptions[[#This Row],[AnnéeMois]]&amp;Réceptions[[#This Row],[Famille de Produit]]</f>
        <v>202207CREMERIE</v>
      </c>
      <c r="H556" s="38" t="str">
        <f>Réceptions[[#This Row],[Num CDE]]&amp;Réceptions[[#This Row],[AnnéeMois]]</f>
        <v>143246791202207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ht="12.75" customHeight="1" x14ac:dyDescent="0.25">
      <c r="A557" s="38">
        <v>202207</v>
      </c>
      <c r="B557" s="49">
        <v>143246791</v>
      </c>
      <c r="C557" s="50">
        <v>5540246188200</v>
      </c>
      <c r="D557" s="51">
        <v>44749</v>
      </c>
      <c r="E557" s="52">
        <v>1448</v>
      </c>
      <c r="F557" s="39" t="str">
        <f>VLOOKUP(Réception!C557,'Catégorie des articles'!A:D,4,0)</f>
        <v>CREMERIE</v>
      </c>
      <c r="G557" s="39" t="str">
        <f>Réceptions[[#This Row],[AnnéeMois]]&amp;Réceptions[[#This Row],[Famille de Produit]]</f>
        <v>202207CREMERIE</v>
      </c>
      <c r="H557" s="38" t="str">
        <f>Réceptions[[#This Row],[Num CDE]]&amp;Réceptions[[#This Row],[AnnéeMois]]</f>
        <v>143246791202207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ht="12.75" customHeight="1" x14ac:dyDescent="0.25">
      <c r="A558" s="38">
        <v>202207</v>
      </c>
      <c r="B558" s="49">
        <v>143246793</v>
      </c>
      <c r="C558" s="50">
        <v>5540246172669</v>
      </c>
      <c r="D558" s="51">
        <v>44749</v>
      </c>
      <c r="E558" s="52">
        <v>279</v>
      </c>
      <c r="F558" s="39" t="str">
        <f>VLOOKUP(Réception!C558,'Catégorie des articles'!A:D,4,0)</f>
        <v>CREMERIE</v>
      </c>
      <c r="G558" s="39" t="str">
        <f>Réceptions[[#This Row],[AnnéeMois]]&amp;Réceptions[[#This Row],[Famille de Produit]]</f>
        <v>202207CREMERIE</v>
      </c>
      <c r="H558" s="38" t="str">
        <f>Réceptions[[#This Row],[Num CDE]]&amp;Réceptions[[#This Row],[AnnéeMois]]</f>
        <v>143246793202207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ht="12.75" customHeight="1" x14ac:dyDescent="0.25">
      <c r="A559" s="38">
        <v>202207</v>
      </c>
      <c r="B559" s="46">
        <v>143246793</v>
      </c>
      <c r="C559" s="15">
        <v>5540246174174</v>
      </c>
      <c r="D559" s="47">
        <v>44749</v>
      </c>
      <c r="E559" s="48">
        <v>464</v>
      </c>
      <c r="F559" s="39" t="str">
        <f>VLOOKUP(Réception!C559,'Catégorie des articles'!A:D,4,0)</f>
        <v>CREMERIE</v>
      </c>
      <c r="G559" s="39" t="str">
        <f>Réceptions[[#This Row],[AnnéeMois]]&amp;Réceptions[[#This Row],[Famille de Produit]]</f>
        <v>202207CREMERIE</v>
      </c>
      <c r="H559" s="38" t="str">
        <f>Réceptions[[#This Row],[Num CDE]]&amp;Réceptions[[#This Row],[AnnéeMois]]</f>
        <v>143246793202207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ht="12.75" customHeight="1" x14ac:dyDescent="0.25">
      <c r="A560" s="38">
        <v>202207</v>
      </c>
      <c r="B560" s="49">
        <v>143246793</v>
      </c>
      <c r="C560" s="50">
        <v>5540246188175</v>
      </c>
      <c r="D560" s="51">
        <v>44749</v>
      </c>
      <c r="E560" s="52">
        <v>116</v>
      </c>
      <c r="F560" s="39" t="str">
        <f>VLOOKUP(Réception!C560,'Catégorie des articles'!A:D,4,0)</f>
        <v>CREMERIE</v>
      </c>
      <c r="G560" s="39" t="str">
        <f>Réceptions[[#This Row],[AnnéeMois]]&amp;Réceptions[[#This Row],[Famille de Produit]]</f>
        <v>202207CREMERIE</v>
      </c>
      <c r="H560" s="38" t="str">
        <f>Réceptions[[#This Row],[Num CDE]]&amp;Réceptions[[#This Row],[AnnéeMois]]</f>
        <v>143246793202207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ht="12.75" customHeight="1" x14ac:dyDescent="0.25">
      <c r="A561" s="38">
        <v>202207</v>
      </c>
      <c r="B561" s="49">
        <v>143246802</v>
      </c>
      <c r="C561" s="50">
        <v>5540246180522</v>
      </c>
      <c r="D561" s="51">
        <v>44749</v>
      </c>
      <c r="E561" s="52">
        <v>557</v>
      </c>
      <c r="F561" s="39" t="str">
        <f>VLOOKUP(Réception!C561,'Catégorie des articles'!A:D,4,0)</f>
        <v>BOULANGERIE</v>
      </c>
      <c r="G561" s="39" t="str">
        <f>Réceptions[[#This Row],[AnnéeMois]]&amp;Réceptions[[#This Row],[Famille de Produit]]</f>
        <v>202207BOULANGERIE</v>
      </c>
      <c r="H561" s="38" t="str">
        <f>Réceptions[[#This Row],[Num CDE]]&amp;Réceptions[[#This Row],[AnnéeMois]]</f>
        <v>143246802202207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ht="12.75" customHeight="1" x14ac:dyDescent="0.25">
      <c r="A562" s="38">
        <v>202207</v>
      </c>
      <c r="B562" s="46">
        <v>143246803</v>
      </c>
      <c r="C562" s="15">
        <v>5540246180522</v>
      </c>
      <c r="D562" s="47">
        <v>44759</v>
      </c>
      <c r="E562" s="48">
        <v>891</v>
      </c>
      <c r="F562" s="39" t="str">
        <f>VLOOKUP(Réception!C562,'Catégorie des articles'!A:D,4,0)</f>
        <v>BOULANGERIE</v>
      </c>
      <c r="G562" s="39" t="str">
        <f>Réceptions[[#This Row],[AnnéeMois]]&amp;Réceptions[[#This Row],[Famille de Produit]]</f>
        <v>202207BOULANGERIE</v>
      </c>
      <c r="H562" s="38" t="str">
        <f>Réceptions[[#This Row],[Num CDE]]&amp;Réceptions[[#This Row],[AnnéeMois]]</f>
        <v>143246803202207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ht="12.75" customHeight="1" x14ac:dyDescent="0.25">
      <c r="A563" s="38">
        <v>202207</v>
      </c>
      <c r="B563" s="46">
        <v>143246815</v>
      </c>
      <c r="C563" s="15">
        <v>5540246171933</v>
      </c>
      <c r="D563" s="47">
        <v>44750</v>
      </c>
      <c r="E563" s="48">
        <v>557</v>
      </c>
      <c r="F563" s="39" t="str">
        <f>VLOOKUP(Réception!C563,'Catégorie des articles'!A:D,4,0)</f>
        <v>CREMERIE</v>
      </c>
      <c r="G563" s="39" t="str">
        <f>Réceptions[[#This Row],[AnnéeMois]]&amp;Réceptions[[#This Row],[Famille de Produit]]</f>
        <v>202207CREMERIE</v>
      </c>
      <c r="H563" s="38" t="str">
        <f>Réceptions[[#This Row],[Num CDE]]&amp;Réceptions[[#This Row],[AnnéeMois]]</f>
        <v>143246815202207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ht="12.75" customHeight="1" x14ac:dyDescent="0.25">
      <c r="A564" s="38">
        <v>202207</v>
      </c>
      <c r="B564" s="49">
        <v>143246815</v>
      </c>
      <c r="C564" s="50">
        <v>5540246187987</v>
      </c>
      <c r="D564" s="51">
        <v>44750</v>
      </c>
      <c r="E564" s="52">
        <v>2228</v>
      </c>
      <c r="F564" s="39" t="str">
        <f>VLOOKUP(Réception!C564,'Catégorie des articles'!A:D,4,0)</f>
        <v>CREMERIE</v>
      </c>
      <c r="G564" s="39" t="str">
        <f>Réceptions[[#This Row],[AnnéeMois]]&amp;Réceptions[[#This Row],[Famille de Produit]]</f>
        <v>202207CREMERIE</v>
      </c>
      <c r="H564" s="38" t="str">
        <f>Réceptions[[#This Row],[Num CDE]]&amp;Réceptions[[#This Row],[AnnéeMois]]</f>
        <v>143246815202207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ht="12.75" customHeight="1" x14ac:dyDescent="0.25">
      <c r="A565" s="38">
        <v>202207</v>
      </c>
      <c r="B565" s="46">
        <v>143246815</v>
      </c>
      <c r="C565" s="15">
        <v>5540246188200</v>
      </c>
      <c r="D565" s="47">
        <v>44750</v>
      </c>
      <c r="E565" s="48">
        <v>1485</v>
      </c>
      <c r="F565" s="39" t="str">
        <f>VLOOKUP(Réception!C565,'Catégorie des articles'!A:D,4,0)</f>
        <v>CREMERIE</v>
      </c>
      <c r="G565" s="39" t="str">
        <f>Réceptions[[#This Row],[AnnéeMois]]&amp;Réceptions[[#This Row],[Famille de Produit]]</f>
        <v>202207CREMERIE</v>
      </c>
      <c r="H565" s="38" t="str">
        <f>Réceptions[[#This Row],[Num CDE]]&amp;Réceptions[[#This Row],[AnnéeMois]]</f>
        <v>143246815202207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ht="12.75" customHeight="1" x14ac:dyDescent="0.25">
      <c r="A566" s="38">
        <v>202207</v>
      </c>
      <c r="B566" s="46">
        <v>143246816</v>
      </c>
      <c r="C566" s="15">
        <v>5540246172539</v>
      </c>
      <c r="D566" s="47">
        <v>44750</v>
      </c>
      <c r="E566" s="48">
        <v>47</v>
      </c>
      <c r="F566" s="39" t="str">
        <f>VLOOKUP(Réception!C566,'Catégorie des articles'!A:D,4,0)</f>
        <v>CREMERIE</v>
      </c>
      <c r="G566" s="39" t="str">
        <f>Réceptions[[#This Row],[AnnéeMois]]&amp;Réceptions[[#This Row],[Famille de Produit]]</f>
        <v>202207CREMERIE</v>
      </c>
      <c r="H566" s="38" t="str">
        <f>Réceptions[[#This Row],[Num CDE]]&amp;Réceptions[[#This Row],[AnnéeMois]]</f>
        <v>143246816202207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ht="12.75" customHeight="1" x14ac:dyDescent="0.25">
      <c r="A567" s="38">
        <v>202207</v>
      </c>
      <c r="B567" s="49">
        <v>143246816</v>
      </c>
      <c r="C567" s="50">
        <v>5540246172669</v>
      </c>
      <c r="D567" s="51">
        <v>44750</v>
      </c>
      <c r="E567" s="52">
        <v>279</v>
      </c>
      <c r="F567" s="39" t="str">
        <f>VLOOKUP(Réception!C567,'Catégorie des articles'!A:D,4,0)</f>
        <v>CREMERIE</v>
      </c>
      <c r="G567" s="39" t="str">
        <f>Réceptions[[#This Row],[AnnéeMois]]&amp;Réceptions[[#This Row],[Famille de Produit]]</f>
        <v>202207CREMERIE</v>
      </c>
      <c r="H567" s="38" t="str">
        <f>Réceptions[[#This Row],[Num CDE]]&amp;Réceptions[[#This Row],[AnnéeMois]]</f>
        <v>143246816202207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ht="12.75" customHeight="1" x14ac:dyDescent="0.25">
      <c r="A568" s="38">
        <v>202207</v>
      </c>
      <c r="B568" s="46">
        <v>143246816</v>
      </c>
      <c r="C568" s="15">
        <v>5540246172978</v>
      </c>
      <c r="D568" s="47">
        <v>44750</v>
      </c>
      <c r="E568" s="48">
        <v>1671</v>
      </c>
      <c r="F568" s="39" t="str">
        <f>VLOOKUP(Réception!C568,'Catégorie des articles'!A:D,4,0)</f>
        <v>CREMERIE</v>
      </c>
      <c r="G568" s="39" t="str">
        <f>Réceptions[[#This Row],[AnnéeMois]]&amp;Réceptions[[#This Row],[Famille de Produit]]</f>
        <v>202207CREMERIE</v>
      </c>
      <c r="H568" s="38" t="str">
        <f>Réceptions[[#This Row],[Num CDE]]&amp;Réceptions[[#This Row],[AnnéeMois]]</f>
        <v>143246816202207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ht="12.75" customHeight="1" x14ac:dyDescent="0.25">
      <c r="A569" s="38">
        <v>202207</v>
      </c>
      <c r="B569" s="46">
        <v>143246816</v>
      </c>
      <c r="C569" s="15">
        <v>5540246174174</v>
      </c>
      <c r="D569" s="47">
        <v>44750</v>
      </c>
      <c r="E569" s="48">
        <v>464</v>
      </c>
      <c r="F569" s="39" t="str">
        <f>VLOOKUP(Réception!C569,'Catégorie des articles'!A:D,4,0)</f>
        <v>CREMERIE</v>
      </c>
      <c r="G569" s="39" t="str">
        <f>Réceptions[[#This Row],[AnnéeMois]]&amp;Réceptions[[#This Row],[Famille de Produit]]</f>
        <v>202207CREMERIE</v>
      </c>
      <c r="H569" s="38" t="str">
        <f>Réceptions[[#This Row],[Num CDE]]&amp;Réceptions[[#This Row],[AnnéeMois]]</f>
        <v>143246816202207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ht="12.75" customHeight="1" x14ac:dyDescent="0.25">
      <c r="A570" s="38">
        <v>202207</v>
      </c>
      <c r="B570" s="46">
        <v>143246816</v>
      </c>
      <c r="C570" s="15">
        <v>5540246176699</v>
      </c>
      <c r="D570" s="47">
        <v>44750</v>
      </c>
      <c r="E570" s="48">
        <v>6264</v>
      </c>
      <c r="F570" s="39" t="str">
        <f>VLOOKUP(Réception!C570,'Catégorie des articles'!A:D,4,0)</f>
        <v>CREMERIE</v>
      </c>
      <c r="G570" s="39" t="str">
        <f>Réceptions[[#This Row],[AnnéeMois]]&amp;Réceptions[[#This Row],[Famille de Produit]]</f>
        <v>202207CREMERIE</v>
      </c>
      <c r="H570" s="38" t="str">
        <f>Réceptions[[#This Row],[Num CDE]]&amp;Réceptions[[#This Row],[AnnéeMois]]</f>
        <v>143246816202207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ht="12.75" customHeight="1" x14ac:dyDescent="0.25">
      <c r="A571" s="38">
        <v>202207</v>
      </c>
      <c r="B571" s="49">
        <v>143246816</v>
      </c>
      <c r="C571" s="50">
        <v>5540246192102</v>
      </c>
      <c r="D571" s="51">
        <v>44750</v>
      </c>
      <c r="E571" s="52">
        <v>4009</v>
      </c>
      <c r="F571" s="39" t="str">
        <f>VLOOKUP(Réception!C571,'Catégorie des articles'!A:D,4,0)</f>
        <v>CREMERIE</v>
      </c>
      <c r="G571" s="39" t="str">
        <f>Réceptions[[#This Row],[AnnéeMois]]&amp;Réceptions[[#This Row],[Famille de Produit]]</f>
        <v>202207CREMERIE</v>
      </c>
      <c r="H571" s="38" t="str">
        <f>Réceptions[[#This Row],[Num CDE]]&amp;Réceptions[[#This Row],[AnnéeMois]]</f>
        <v>143246816202207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ht="12.75" customHeight="1" x14ac:dyDescent="0.25">
      <c r="A572" s="38">
        <v>202207</v>
      </c>
      <c r="B572" s="49">
        <v>143246818</v>
      </c>
      <c r="C572" s="50">
        <v>5540246173906</v>
      </c>
      <c r="D572" s="51">
        <v>44758</v>
      </c>
      <c r="E572" s="52">
        <v>2450</v>
      </c>
      <c r="F572" s="39" t="str">
        <f>VLOOKUP(Réception!C572,'Catégorie des articles'!A:D,4,0)</f>
        <v>VOLAILLE</v>
      </c>
      <c r="G572" s="39" t="str">
        <f>Réceptions[[#This Row],[AnnéeMois]]&amp;Réceptions[[#This Row],[Famille de Produit]]</f>
        <v>202207VOLAILLE</v>
      </c>
      <c r="H572" s="38" t="str">
        <f>Réceptions[[#This Row],[Num CDE]]&amp;Réceptions[[#This Row],[AnnéeMois]]</f>
        <v>143246818202207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ht="12.75" customHeight="1" x14ac:dyDescent="0.25">
      <c r="A573" s="38">
        <v>202207</v>
      </c>
      <c r="B573" s="46">
        <v>143246818</v>
      </c>
      <c r="C573" s="15">
        <v>5540246181016</v>
      </c>
      <c r="D573" s="47">
        <v>44758</v>
      </c>
      <c r="E573" s="48">
        <v>10691</v>
      </c>
      <c r="F573" s="39" t="str">
        <f>VLOOKUP(Réception!C573,'Catégorie des articles'!A:D,4,0)</f>
        <v>VOLAILLE</v>
      </c>
      <c r="G573" s="39" t="str">
        <f>Réceptions[[#This Row],[AnnéeMois]]&amp;Réceptions[[#This Row],[Famille de Produit]]</f>
        <v>202207VOLAILLE</v>
      </c>
      <c r="H573" s="38" t="str">
        <f>Réceptions[[#This Row],[Num CDE]]&amp;Réceptions[[#This Row],[AnnéeMois]]</f>
        <v>143246818202207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ht="12.75" customHeight="1" x14ac:dyDescent="0.25">
      <c r="A574" s="38">
        <v>202207</v>
      </c>
      <c r="B574" s="46">
        <v>143246822</v>
      </c>
      <c r="C574" s="15">
        <v>5540246174095</v>
      </c>
      <c r="D574" s="47">
        <v>44753</v>
      </c>
      <c r="E574" s="48">
        <v>70</v>
      </c>
      <c r="F574" s="39" t="str">
        <f>VLOOKUP(Réception!C574,'Catégorie des articles'!A:D,4,0)</f>
        <v>CREMERIE</v>
      </c>
      <c r="G574" s="39" t="str">
        <f>Réceptions[[#This Row],[AnnéeMois]]&amp;Réceptions[[#This Row],[Famille de Produit]]</f>
        <v>202207CREMERIE</v>
      </c>
      <c r="H574" s="38" t="str">
        <f>Réceptions[[#This Row],[Num CDE]]&amp;Réceptions[[#This Row],[AnnéeMois]]</f>
        <v>143246822202207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ht="12.75" customHeight="1" x14ac:dyDescent="0.25">
      <c r="A575" s="38">
        <v>202207</v>
      </c>
      <c r="B575" s="49">
        <v>143246822</v>
      </c>
      <c r="C575" s="50">
        <v>5540246175049</v>
      </c>
      <c r="D575" s="51">
        <v>44753</v>
      </c>
      <c r="E575" s="52">
        <v>836</v>
      </c>
      <c r="F575" s="39" t="str">
        <f>VLOOKUP(Réception!C575,'Catégorie des articles'!A:D,4,0)</f>
        <v>CREMERIE</v>
      </c>
      <c r="G575" s="39" t="str">
        <f>Réceptions[[#This Row],[AnnéeMois]]&amp;Réceptions[[#This Row],[Famille de Produit]]</f>
        <v>202207CREMERIE</v>
      </c>
      <c r="H575" s="38" t="str">
        <f>Réceptions[[#This Row],[Num CDE]]&amp;Réceptions[[#This Row],[AnnéeMois]]</f>
        <v>143246822202207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ht="12.75" customHeight="1" x14ac:dyDescent="0.25">
      <c r="A576" s="38">
        <v>202207</v>
      </c>
      <c r="B576" s="46">
        <v>143246822</v>
      </c>
      <c r="C576" s="15">
        <v>5540246175050</v>
      </c>
      <c r="D576" s="47">
        <v>44753</v>
      </c>
      <c r="E576" s="48">
        <v>557</v>
      </c>
      <c r="F576" s="39" t="str">
        <f>VLOOKUP(Réception!C576,'Catégorie des articles'!A:D,4,0)</f>
        <v>CREMERIE</v>
      </c>
      <c r="G576" s="39" t="str">
        <f>Réceptions[[#This Row],[AnnéeMois]]&amp;Réceptions[[#This Row],[Famille de Produit]]</f>
        <v>202207CREMERIE</v>
      </c>
      <c r="H576" s="38" t="str">
        <f>Réceptions[[#This Row],[Num CDE]]&amp;Réceptions[[#This Row],[AnnéeMois]]</f>
        <v>143246822202207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ht="12.75" customHeight="1" x14ac:dyDescent="0.25">
      <c r="A577" s="38">
        <v>202207</v>
      </c>
      <c r="B577" s="49">
        <v>143246822</v>
      </c>
      <c r="C577" s="50">
        <v>5540246190743</v>
      </c>
      <c r="D577" s="51">
        <v>44753</v>
      </c>
      <c r="E577" s="52">
        <v>279</v>
      </c>
      <c r="F577" s="39" t="str">
        <f>VLOOKUP(Réception!C577,'Catégorie des articles'!A:D,4,0)</f>
        <v>CREMERIE</v>
      </c>
      <c r="G577" s="39" t="str">
        <f>Réceptions[[#This Row],[AnnéeMois]]&amp;Réceptions[[#This Row],[Famille de Produit]]</f>
        <v>202207CREMERIE</v>
      </c>
      <c r="H577" s="38" t="str">
        <f>Réceptions[[#This Row],[Num CDE]]&amp;Réceptions[[#This Row],[AnnéeMois]]</f>
        <v>143246822202207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ht="12.75" customHeight="1" x14ac:dyDescent="0.25">
      <c r="A578" s="38">
        <v>202207</v>
      </c>
      <c r="B578" s="49">
        <v>143246823</v>
      </c>
      <c r="C578" s="50">
        <v>5540246176699</v>
      </c>
      <c r="D578" s="51">
        <v>44746</v>
      </c>
      <c r="E578" s="52">
        <v>5012</v>
      </c>
      <c r="F578" s="39" t="str">
        <f>VLOOKUP(Réception!C578,'Catégorie des articles'!A:D,4,0)</f>
        <v>CREMERIE</v>
      </c>
      <c r="G578" s="39" t="str">
        <f>Réceptions[[#This Row],[AnnéeMois]]&amp;Réceptions[[#This Row],[Famille de Produit]]</f>
        <v>202207CREMERIE</v>
      </c>
      <c r="H578" s="38" t="str">
        <f>Réceptions[[#This Row],[Num CDE]]&amp;Réceptions[[#This Row],[AnnéeMois]]</f>
        <v>143246823202207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ht="12.75" customHeight="1" x14ac:dyDescent="0.25">
      <c r="A579" s="38">
        <v>202207</v>
      </c>
      <c r="B579" s="49">
        <v>143246827</v>
      </c>
      <c r="C579" s="50">
        <v>5540246171759</v>
      </c>
      <c r="D579" s="51">
        <v>44751</v>
      </c>
      <c r="E579" s="52">
        <v>1253</v>
      </c>
      <c r="F579" s="39" t="str">
        <f>VLOOKUP(Réception!C579,'Catégorie des articles'!A:D,4,0)</f>
        <v>MIX LEGUMES</v>
      </c>
      <c r="G579" s="39" t="str">
        <f>Réceptions[[#This Row],[AnnéeMois]]&amp;Réceptions[[#This Row],[Famille de Produit]]</f>
        <v>202207MIX LEGUMES</v>
      </c>
      <c r="H579" s="38" t="str">
        <f>Réceptions[[#This Row],[Num CDE]]&amp;Réceptions[[#This Row],[AnnéeMois]]</f>
        <v>143246827202207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ht="12.75" customHeight="1" x14ac:dyDescent="0.25">
      <c r="A580" s="38">
        <v>202207</v>
      </c>
      <c r="B580" s="46">
        <v>143246827</v>
      </c>
      <c r="C580" s="15">
        <v>5540246192148</v>
      </c>
      <c r="D580" s="47">
        <v>44751</v>
      </c>
      <c r="E580" s="48">
        <v>30624</v>
      </c>
      <c r="F580" s="39" t="str">
        <f>VLOOKUP(Réception!C580,'Catégorie des articles'!A:D,4,0)</f>
        <v>MIX LEGUMES</v>
      </c>
      <c r="G580" s="39" t="str">
        <f>Réceptions[[#This Row],[AnnéeMois]]&amp;Réceptions[[#This Row],[Famille de Produit]]</f>
        <v>202207MIX LEGUMES</v>
      </c>
      <c r="H580" s="38" t="str">
        <f>Réceptions[[#This Row],[Num CDE]]&amp;Réceptions[[#This Row],[AnnéeMois]]</f>
        <v>143246827202207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ht="12.75" customHeight="1" x14ac:dyDescent="0.25">
      <c r="A581" s="38">
        <v>202207</v>
      </c>
      <c r="B581" s="49">
        <v>143246827</v>
      </c>
      <c r="C581" s="50">
        <v>5540246192518</v>
      </c>
      <c r="D581" s="51">
        <v>44751</v>
      </c>
      <c r="E581" s="52">
        <v>8770</v>
      </c>
      <c r="F581" s="39" t="str">
        <f>VLOOKUP(Réception!C581,'Catégorie des articles'!A:D,4,0)</f>
        <v>MIX LEGUMES</v>
      </c>
      <c r="G581" s="39" t="str">
        <f>Réceptions[[#This Row],[AnnéeMois]]&amp;Réceptions[[#This Row],[Famille de Produit]]</f>
        <v>202207MIX LEGUMES</v>
      </c>
      <c r="H581" s="38" t="str">
        <f>Réceptions[[#This Row],[Num CDE]]&amp;Réceptions[[#This Row],[AnnéeMois]]</f>
        <v>143246827202207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ht="12.75" customHeight="1" x14ac:dyDescent="0.25">
      <c r="A582" s="38">
        <v>202207</v>
      </c>
      <c r="B582" s="46">
        <v>143256847</v>
      </c>
      <c r="C582" s="15">
        <v>5540246172978</v>
      </c>
      <c r="D582" s="47">
        <v>44751</v>
      </c>
      <c r="E582" s="48">
        <v>251</v>
      </c>
      <c r="F582" s="39" t="str">
        <f>VLOOKUP(Réception!C582,'Catégorie des articles'!A:D,4,0)</f>
        <v>CREMERIE</v>
      </c>
      <c r="G582" s="39" t="str">
        <f>Réceptions[[#This Row],[AnnéeMois]]&amp;Réceptions[[#This Row],[Famille de Produit]]</f>
        <v>202207CREMERIE</v>
      </c>
      <c r="H582" s="38" t="str">
        <f>Réceptions[[#This Row],[Num CDE]]&amp;Réceptions[[#This Row],[AnnéeMois]]</f>
        <v>143256847202207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ht="12.75" customHeight="1" x14ac:dyDescent="0.25">
      <c r="A583" s="38">
        <v>202207</v>
      </c>
      <c r="B583" s="46">
        <v>143256847</v>
      </c>
      <c r="C583" s="15">
        <v>5540246188175</v>
      </c>
      <c r="D583" s="47">
        <v>44751</v>
      </c>
      <c r="E583" s="48">
        <v>116</v>
      </c>
      <c r="F583" s="39" t="str">
        <f>VLOOKUP(Réception!C583,'Catégorie des articles'!A:D,4,0)</f>
        <v>CREMERIE</v>
      </c>
      <c r="G583" s="39" t="str">
        <f>Réceptions[[#This Row],[AnnéeMois]]&amp;Réceptions[[#This Row],[Famille de Produit]]</f>
        <v>202207CREMERIE</v>
      </c>
      <c r="H583" s="38" t="str">
        <f>Réceptions[[#This Row],[Num CDE]]&amp;Réceptions[[#This Row],[AnnéeMois]]</f>
        <v>143256847202207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ht="12.75" customHeight="1" x14ac:dyDescent="0.25">
      <c r="A584" s="38">
        <v>202207</v>
      </c>
      <c r="B584" s="49">
        <v>143256866</v>
      </c>
      <c r="C584" s="50">
        <v>5540246183130</v>
      </c>
      <c r="D584" s="51">
        <v>44757</v>
      </c>
      <c r="E584" s="52">
        <v>1692</v>
      </c>
      <c r="F584" s="39" t="str">
        <f>VLOOKUP(Réception!C584,'Catégorie des articles'!A:D,4,0)</f>
        <v>MIX LEGUMES</v>
      </c>
      <c r="G584" s="39" t="str">
        <f>Réceptions[[#This Row],[AnnéeMois]]&amp;Réceptions[[#This Row],[Famille de Produit]]</f>
        <v>202207MIX LEGUMES</v>
      </c>
      <c r="H584" s="38" t="str">
        <f>Réceptions[[#This Row],[Num CDE]]&amp;Réceptions[[#This Row],[AnnéeMois]]</f>
        <v>143256866202207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ht="12.75" customHeight="1" x14ac:dyDescent="0.25">
      <c r="A585" s="38">
        <v>202207</v>
      </c>
      <c r="B585" s="46">
        <v>143256870</v>
      </c>
      <c r="C585" s="15">
        <v>5540246185429</v>
      </c>
      <c r="D585" s="47">
        <v>44753</v>
      </c>
      <c r="E585" s="48">
        <v>84</v>
      </c>
      <c r="F585" s="39" t="str">
        <f>VLOOKUP(Réception!C585,'Catégorie des articles'!A:D,4,0)</f>
        <v>CREMERIE</v>
      </c>
      <c r="G585" s="39" t="str">
        <f>Réceptions[[#This Row],[AnnéeMois]]&amp;Réceptions[[#This Row],[Famille de Produit]]</f>
        <v>202207CREMERIE</v>
      </c>
      <c r="H585" s="38" t="str">
        <f>Réceptions[[#This Row],[Num CDE]]&amp;Réceptions[[#This Row],[AnnéeMois]]</f>
        <v>143256870202207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ht="12.75" customHeight="1" x14ac:dyDescent="0.25">
      <c r="A586" s="38">
        <v>202207</v>
      </c>
      <c r="B586" s="49">
        <v>143256876</v>
      </c>
      <c r="C586" s="50">
        <v>5540246176295</v>
      </c>
      <c r="D586" s="51">
        <v>44753</v>
      </c>
      <c r="E586" s="52">
        <v>4455</v>
      </c>
      <c r="F586" s="39" t="str">
        <f>VLOOKUP(Réception!C586,'Catégorie des articles'!A:D,4,0)</f>
        <v>CREMERIE</v>
      </c>
      <c r="G586" s="39" t="str">
        <f>Réceptions[[#This Row],[AnnéeMois]]&amp;Réceptions[[#This Row],[Famille de Produit]]</f>
        <v>202207CREMERIE</v>
      </c>
      <c r="H586" s="38" t="str">
        <f>Réceptions[[#This Row],[Num CDE]]&amp;Réceptions[[#This Row],[AnnéeMois]]</f>
        <v>143256876202207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ht="12.75" customHeight="1" x14ac:dyDescent="0.25">
      <c r="A587" s="38">
        <v>202207</v>
      </c>
      <c r="B587" s="46">
        <v>143256876</v>
      </c>
      <c r="C587" s="15">
        <v>5540246187987</v>
      </c>
      <c r="D587" s="47">
        <v>44753</v>
      </c>
      <c r="E587" s="48">
        <v>1671</v>
      </c>
      <c r="F587" s="39" t="str">
        <f>VLOOKUP(Réception!C587,'Catégorie des articles'!A:D,4,0)</f>
        <v>CREMERIE</v>
      </c>
      <c r="G587" s="39" t="str">
        <f>Réceptions[[#This Row],[AnnéeMois]]&amp;Réceptions[[#This Row],[Famille de Produit]]</f>
        <v>202207CREMERIE</v>
      </c>
      <c r="H587" s="38" t="str">
        <f>Réceptions[[#This Row],[Num CDE]]&amp;Réceptions[[#This Row],[AnnéeMois]]</f>
        <v>143256876202207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ht="12.75" customHeight="1" x14ac:dyDescent="0.25">
      <c r="A588" s="38">
        <v>202207</v>
      </c>
      <c r="B588" s="49">
        <v>143256876</v>
      </c>
      <c r="C588" s="50">
        <v>5540246188200</v>
      </c>
      <c r="D588" s="51">
        <v>44753</v>
      </c>
      <c r="E588" s="52">
        <v>446</v>
      </c>
      <c r="F588" s="39" t="str">
        <f>VLOOKUP(Réception!C588,'Catégorie des articles'!A:D,4,0)</f>
        <v>CREMERIE</v>
      </c>
      <c r="G588" s="39" t="str">
        <f>Réceptions[[#This Row],[AnnéeMois]]&amp;Réceptions[[#This Row],[Famille de Produit]]</f>
        <v>202207CREMERIE</v>
      </c>
      <c r="H588" s="38" t="str">
        <f>Réceptions[[#This Row],[Num CDE]]&amp;Réceptions[[#This Row],[AnnéeMois]]</f>
        <v>143256876202207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ht="12.75" customHeight="1" x14ac:dyDescent="0.25">
      <c r="A589" s="38">
        <v>202207</v>
      </c>
      <c r="B589" s="46">
        <v>143256877</v>
      </c>
      <c r="C589" s="15">
        <v>5540246172978</v>
      </c>
      <c r="D589" s="47">
        <v>44753</v>
      </c>
      <c r="E589" s="48">
        <v>1671</v>
      </c>
      <c r="F589" s="39" t="str">
        <f>VLOOKUP(Réception!C589,'Catégorie des articles'!A:D,4,0)</f>
        <v>CREMERIE</v>
      </c>
      <c r="G589" s="39" t="str">
        <f>Réceptions[[#This Row],[AnnéeMois]]&amp;Réceptions[[#This Row],[Famille de Produit]]</f>
        <v>202207CREMERIE</v>
      </c>
      <c r="H589" s="38" t="str">
        <f>Réceptions[[#This Row],[Num CDE]]&amp;Réceptions[[#This Row],[AnnéeMois]]</f>
        <v>143256877202207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ht="12.75" customHeight="1" x14ac:dyDescent="0.25">
      <c r="A590" s="38">
        <v>202207</v>
      </c>
      <c r="B590" s="49">
        <v>143256877</v>
      </c>
      <c r="C590" s="50">
        <v>5540246176699</v>
      </c>
      <c r="D590" s="51">
        <v>44753</v>
      </c>
      <c r="E590" s="52">
        <v>3132</v>
      </c>
      <c r="F590" s="39" t="str">
        <f>VLOOKUP(Réception!C590,'Catégorie des articles'!A:D,4,0)</f>
        <v>CREMERIE</v>
      </c>
      <c r="G590" s="39" t="str">
        <f>Réceptions[[#This Row],[AnnéeMois]]&amp;Réceptions[[#This Row],[Famille de Produit]]</f>
        <v>202207CREMERIE</v>
      </c>
      <c r="H590" s="38" t="str">
        <f>Réceptions[[#This Row],[Num CDE]]&amp;Réceptions[[#This Row],[AnnéeMois]]</f>
        <v>143256877202207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ht="12.75" customHeight="1" x14ac:dyDescent="0.25">
      <c r="A591" s="38">
        <v>202209</v>
      </c>
      <c r="B591" s="46">
        <v>143256891</v>
      </c>
      <c r="C591" s="15">
        <v>5540246194478</v>
      </c>
      <c r="D591" s="47">
        <v>44814</v>
      </c>
      <c r="E591" s="48">
        <v>1225</v>
      </c>
      <c r="F591" s="39" t="str">
        <f>VLOOKUP(Réception!C591,'Catégorie des articles'!A:D,4,0)</f>
        <v>EMBALLAGES</v>
      </c>
      <c r="G591" s="39" t="str">
        <f>Réceptions[[#This Row],[AnnéeMois]]&amp;Réceptions[[#This Row],[Famille de Produit]]</f>
        <v>202209EMBALLAGES</v>
      </c>
      <c r="H591" s="38" t="str">
        <f>Réceptions[[#This Row],[Num CDE]]&amp;Réceptions[[#This Row],[AnnéeMois]]</f>
        <v>143256891202209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ht="12.75" customHeight="1" x14ac:dyDescent="0.25">
      <c r="A592" s="38">
        <v>202207</v>
      </c>
      <c r="B592" s="49">
        <v>143256898</v>
      </c>
      <c r="C592" s="50">
        <v>5540246187987</v>
      </c>
      <c r="D592" s="51">
        <v>44756</v>
      </c>
      <c r="E592" s="52">
        <v>1671</v>
      </c>
      <c r="F592" s="39" t="str">
        <f>VLOOKUP(Réception!C592,'Catégorie des articles'!A:D,4,0)</f>
        <v>CREMERIE</v>
      </c>
      <c r="G592" s="39" t="str">
        <f>Réceptions[[#This Row],[AnnéeMois]]&amp;Réceptions[[#This Row],[Famille de Produit]]</f>
        <v>202207CREMERIE</v>
      </c>
      <c r="H592" s="38" t="str">
        <f>Réceptions[[#This Row],[Num CDE]]&amp;Réceptions[[#This Row],[AnnéeMois]]</f>
        <v>143256898202207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ht="12.75" customHeight="1" x14ac:dyDescent="0.25">
      <c r="A593" s="38">
        <v>202207</v>
      </c>
      <c r="B593" s="46">
        <v>143256898</v>
      </c>
      <c r="C593" s="15">
        <v>5540246188200</v>
      </c>
      <c r="D593" s="47">
        <v>44756</v>
      </c>
      <c r="E593" s="48">
        <v>743</v>
      </c>
      <c r="F593" s="39" t="str">
        <f>VLOOKUP(Réception!C593,'Catégorie des articles'!A:D,4,0)</f>
        <v>CREMERIE</v>
      </c>
      <c r="G593" s="39" t="str">
        <f>Réceptions[[#This Row],[AnnéeMois]]&amp;Réceptions[[#This Row],[Famille de Produit]]</f>
        <v>202207CREMERIE</v>
      </c>
      <c r="H593" s="38" t="str">
        <f>Réceptions[[#This Row],[Num CDE]]&amp;Réceptions[[#This Row],[AnnéeMois]]</f>
        <v>143256898202207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ht="12.75" customHeight="1" x14ac:dyDescent="0.25">
      <c r="A594" s="38">
        <v>202207</v>
      </c>
      <c r="B594" s="49">
        <v>143256899</v>
      </c>
      <c r="C594" s="50">
        <v>5540246188175</v>
      </c>
      <c r="D594" s="51">
        <v>44756</v>
      </c>
      <c r="E594" s="52">
        <v>116</v>
      </c>
      <c r="F594" s="39" t="str">
        <f>VLOOKUP(Réception!C594,'Catégorie des articles'!A:D,4,0)</f>
        <v>CREMERIE</v>
      </c>
      <c r="G594" s="39" t="str">
        <f>Réceptions[[#This Row],[AnnéeMois]]&amp;Réceptions[[#This Row],[Famille de Produit]]</f>
        <v>202207CREMERIE</v>
      </c>
      <c r="H594" s="38" t="str">
        <f>Réceptions[[#This Row],[Num CDE]]&amp;Réceptions[[#This Row],[AnnéeMois]]</f>
        <v>143256899202207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ht="12.75" customHeight="1" x14ac:dyDescent="0.25">
      <c r="A595" s="38">
        <v>202207</v>
      </c>
      <c r="B595" s="49">
        <v>143256901</v>
      </c>
      <c r="C595" s="50">
        <v>5540246175049</v>
      </c>
      <c r="D595" s="51">
        <v>44759</v>
      </c>
      <c r="E595" s="52">
        <v>279</v>
      </c>
      <c r="F595" s="39" t="str">
        <f>VLOOKUP(Réception!C595,'Catégorie des articles'!A:D,4,0)</f>
        <v>CREMERIE</v>
      </c>
      <c r="G595" s="39" t="str">
        <f>Réceptions[[#This Row],[AnnéeMois]]&amp;Réceptions[[#This Row],[Famille de Produit]]</f>
        <v>202207CREMERIE</v>
      </c>
      <c r="H595" s="38" t="str">
        <f>Réceptions[[#This Row],[Num CDE]]&amp;Réceptions[[#This Row],[AnnéeMois]]</f>
        <v>143256901202207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ht="12.75" customHeight="1" x14ac:dyDescent="0.25">
      <c r="A596" s="38">
        <v>202207</v>
      </c>
      <c r="B596" s="46">
        <v>143256901</v>
      </c>
      <c r="C596" s="15">
        <v>5540246190743</v>
      </c>
      <c r="D596" s="47">
        <v>44759</v>
      </c>
      <c r="E596" s="48">
        <v>140</v>
      </c>
      <c r="F596" s="39" t="str">
        <f>VLOOKUP(Réception!C596,'Catégorie des articles'!A:D,4,0)</f>
        <v>CREMERIE</v>
      </c>
      <c r="G596" s="39" t="str">
        <f>Réceptions[[#This Row],[AnnéeMois]]&amp;Réceptions[[#This Row],[Famille de Produit]]</f>
        <v>202207CREMERIE</v>
      </c>
      <c r="H596" s="38" t="str">
        <f>Réceptions[[#This Row],[Num CDE]]&amp;Réceptions[[#This Row],[AnnéeMois]]</f>
        <v>143256901202207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ht="12.75" customHeight="1" x14ac:dyDescent="0.25">
      <c r="A597" s="38">
        <v>202208</v>
      </c>
      <c r="B597" s="46">
        <v>143256906</v>
      </c>
      <c r="C597" s="15">
        <v>5540246191736</v>
      </c>
      <c r="D597" s="47">
        <v>44778</v>
      </c>
      <c r="E597" s="48">
        <v>362</v>
      </c>
      <c r="F597" s="39" t="str">
        <f>VLOOKUP(Réception!C597,'Catégorie des articles'!A:D,4,0)</f>
        <v>CREMERIE</v>
      </c>
      <c r="G597" s="39" t="str">
        <f>Réceptions[[#This Row],[AnnéeMois]]&amp;Réceptions[[#This Row],[Famille de Produit]]</f>
        <v>202208CREMERIE</v>
      </c>
      <c r="H597" s="38" t="str">
        <f>Réceptions[[#This Row],[Num CDE]]&amp;Réceptions[[#This Row],[AnnéeMois]]</f>
        <v>143256906202208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ht="12.75" customHeight="1" x14ac:dyDescent="0.25">
      <c r="A598" s="38">
        <v>202208</v>
      </c>
      <c r="B598" s="49">
        <v>143256927</v>
      </c>
      <c r="C598" s="50">
        <v>5540246173685</v>
      </c>
      <c r="D598" s="51">
        <v>44793</v>
      </c>
      <c r="E598" s="52">
        <v>576</v>
      </c>
      <c r="F598" s="39" t="str">
        <f>VLOOKUP(Réception!C598,'Catégorie des articles'!A:D,4,0)</f>
        <v>EMBALLAGES</v>
      </c>
      <c r="G598" s="39" t="str">
        <f>Réceptions[[#This Row],[AnnéeMois]]&amp;Réceptions[[#This Row],[Famille de Produit]]</f>
        <v>202208EMBALLAGES</v>
      </c>
      <c r="H598" s="38" t="str">
        <f>Réceptions[[#This Row],[Num CDE]]&amp;Réceptions[[#This Row],[AnnéeMois]]</f>
        <v>143256927202208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ht="12.75" customHeight="1" x14ac:dyDescent="0.25">
      <c r="A599" s="38">
        <v>202208</v>
      </c>
      <c r="B599" s="46">
        <v>143256927</v>
      </c>
      <c r="C599" s="15">
        <v>5540246173686</v>
      </c>
      <c r="D599" s="47">
        <v>44793</v>
      </c>
      <c r="E599" s="48">
        <v>274</v>
      </c>
      <c r="F599" s="39" t="str">
        <f>VLOOKUP(Réception!C599,'Catégorie des articles'!A:D,4,0)</f>
        <v>EMBALLAGES</v>
      </c>
      <c r="G599" s="39" t="str">
        <f>Réceptions[[#This Row],[AnnéeMois]]&amp;Réceptions[[#This Row],[Famille de Produit]]</f>
        <v>202208EMBALLAGES</v>
      </c>
      <c r="H599" s="38" t="str">
        <f>Réceptions[[#This Row],[Num CDE]]&amp;Réceptions[[#This Row],[AnnéeMois]]</f>
        <v>143256927202208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ht="12.75" customHeight="1" x14ac:dyDescent="0.25">
      <c r="A600" s="38">
        <v>202207</v>
      </c>
      <c r="B600" s="46">
        <v>143256939</v>
      </c>
      <c r="C600" s="15">
        <v>5540246172978</v>
      </c>
      <c r="D600" s="47">
        <v>44757</v>
      </c>
      <c r="E600" s="48">
        <v>1671</v>
      </c>
      <c r="F600" s="39" t="str">
        <f>VLOOKUP(Réception!C600,'Catégorie des articles'!A:D,4,0)</f>
        <v>CREMERIE</v>
      </c>
      <c r="G600" s="39" t="str">
        <f>Réceptions[[#This Row],[AnnéeMois]]&amp;Réceptions[[#This Row],[Famille de Produit]]</f>
        <v>202207CREMERIE</v>
      </c>
      <c r="H600" s="38" t="str">
        <f>Réceptions[[#This Row],[Num CDE]]&amp;Réceptions[[#This Row],[AnnéeMois]]</f>
        <v>143256939202207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ht="12.75" customHeight="1" x14ac:dyDescent="0.25">
      <c r="A601" s="38">
        <v>202207</v>
      </c>
      <c r="B601" s="49">
        <v>143256939</v>
      </c>
      <c r="C601" s="50">
        <v>5540246176699</v>
      </c>
      <c r="D601" s="51">
        <v>44757</v>
      </c>
      <c r="E601" s="52">
        <v>3132</v>
      </c>
      <c r="F601" s="39" t="str">
        <f>VLOOKUP(Réception!C601,'Catégorie des articles'!A:D,4,0)</f>
        <v>CREMERIE</v>
      </c>
      <c r="G601" s="39" t="str">
        <f>Réceptions[[#This Row],[AnnéeMois]]&amp;Réceptions[[#This Row],[Famille de Produit]]</f>
        <v>202207CREMERIE</v>
      </c>
      <c r="H601" s="38" t="str">
        <f>Réceptions[[#This Row],[Num CDE]]&amp;Réceptions[[#This Row],[AnnéeMois]]</f>
        <v>143256939202207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ht="12.75" customHeight="1" x14ac:dyDescent="0.25">
      <c r="A602" s="38">
        <v>202207</v>
      </c>
      <c r="B602" s="46">
        <v>143256941</v>
      </c>
      <c r="C602" s="15">
        <v>5540246185429</v>
      </c>
      <c r="D602" s="47">
        <v>44758</v>
      </c>
      <c r="E602" s="48">
        <v>209</v>
      </c>
      <c r="F602" s="39" t="str">
        <f>VLOOKUP(Réception!C602,'Catégorie des articles'!A:D,4,0)</f>
        <v>CREMERIE</v>
      </c>
      <c r="G602" s="39" t="str">
        <f>Réceptions[[#This Row],[AnnéeMois]]&amp;Réceptions[[#This Row],[Famille de Produit]]</f>
        <v>202207CREMERIE</v>
      </c>
      <c r="H602" s="38" t="str">
        <f>Réceptions[[#This Row],[Num CDE]]&amp;Réceptions[[#This Row],[AnnéeMois]]</f>
        <v>143256941202207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ht="12.75" customHeight="1" x14ac:dyDescent="0.25">
      <c r="A603" s="38">
        <v>202207</v>
      </c>
      <c r="B603" s="49">
        <v>143266956</v>
      </c>
      <c r="C603" s="50">
        <v>5540246174174</v>
      </c>
      <c r="D603" s="51">
        <v>44758</v>
      </c>
      <c r="E603" s="52">
        <v>232</v>
      </c>
      <c r="F603" s="39" t="str">
        <f>VLOOKUP(Réception!C603,'Catégorie des articles'!A:D,4,0)</f>
        <v>CREMERIE</v>
      </c>
      <c r="G603" s="39" t="str">
        <f>Réceptions[[#This Row],[AnnéeMois]]&amp;Réceptions[[#This Row],[Famille de Produit]]</f>
        <v>202207CREMERIE</v>
      </c>
      <c r="H603" s="38" t="str">
        <f>Réceptions[[#This Row],[Num CDE]]&amp;Réceptions[[#This Row],[AnnéeMois]]</f>
        <v>143266956202207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ht="12.75" customHeight="1" x14ac:dyDescent="0.25">
      <c r="A604" s="38">
        <v>202207</v>
      </c>
      <c r="B604" s="49">
        <v>143266966</v>
      </c>
      <c r="C604" s="50">
        <v>5540246182684</v>
      </c>
      <c r="D604" s="51">
        <v>44766</v>
      </c>
      <c r="E604" s="52">
        <v>140</v>
      </c>
      <c r="F604" s="39" t="str">
        <f>VLOOKUP(Réception!C604,'Catégorie des articles'!A:D,4,0)</f>
        <v>BOULANGERIE</v>
      </c>
      <c r="G604" s="39" t="str">
        <f>Réceptions[[#This Row],[AnnéeMois]]&amp;Réceptions[[#This Row],[Famille de Produit]]</f>
        <v>202207BOULANGERIE</v>
      </c>
      <c r="H604" s="38" t="str">
        <f>Réceptions[[#This Row],[Num CDE]]&amp;Réceptions[[#This Row],[AnnéeMois]]</f>
        <v>143266966202207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ht="12.75" customHeight="1" x14ac:dyDescent="0.25">
      <c r="A605" s="38">
        <v>202207</v>
      </c>
      <c r="B605" s="46">
        <v>143266966</v>
      </c>
      <c r="C605" s="15">
        <v>5540246183844</v>
      </c>
      <c r="D605" s="47">
        <v>44766</v>
      </c>
      <c r="E605" s="48">
        <v>140</v>
      </c>
      <c r="F605" s="39" t="str">
        <f>VLOOKUP(Réception!C605,'Catégorie des articles'!A:D,4,0)</f>
        <v>BOULANGERIE</v>
      </c>
      <c r="G605" s="39" t="str">
        <f>Réceptions[[#This Row],[AnnéeMois]]&amp;Réceptions[[#This Row],[Famille de Produit]]</f>
        <v>202207BOULANGERIE</v>
      </c>
      <c r="H605" s="38" t="str">
        <f>Réceptions[[#This Row],[Num CDE]]&amp;Réceptions[[#This Row],[AnnéeMois]]</f>
        <v>143266966202207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ht="12.75" customHeight="1" x14ac:dyDescent="0.25">
      <c r="A606" s="38">
        <v>202207</v>
      </c>
      <c r="B606" s="46">
        <v>143266966</v>
      </c>
      <c r="C606" s="15">
        <v>5540246194467</v>
      </c>
      <c r="D606" s="47">
        <v>44766</v>
      </c>
      <c r="E606" s="48">
        <v>17818</v>
      </c>
      <c r="F606" s="39" t="str">
        <f>VLOOKUP(Réception!C606,'Catégorie des articles'!A:D,4,0)</f>
        <v>BOULANGERIE</v>
      </c>
      <c r="G606" s="39" t="str">
        <f>Réceptions[[#This Row],[AnnéeMois]]&amp;Réceptions[[#This Row],[Famille de Produit]]</f>
        <v>202207BOULANGERIE</v>
      </c>
      <c r="H606" s="38" t="str">
        <f>Réceptions[[#This Row],[Num CDE]]&amp;Réceptions[[#This Row],[AnnéeMois]]</f>
        <v>143266966202207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ht="12.75" customHeight="1" x14ac:dyDescent="0.25">
      <c r="A607" s="38">
        <v>202207</v>
      </c>
      <c r="B607" s="46">
        <v>143266968</v>
      </c>
      <c r="C607" s="15">
        <v>5540246194632</v>
      </c>
      <c r="D607" s="47">
        <v>44770</v>
      </c>
      <c r="E607" s="48">
        <v>1838</v>
      </c>
      <c r="F607" s="39" t="str">
        <f>VLOOKUP(Réception!C607,'Catégorie des articles'!A:D,4,0)</f>
        <v>BOULANGERIE</v>
      </c>
      <c r="G607" s="39" t="str">
        <f>Réceptions[[#This Row],[AnnéeMois]]&amp;Réceptions[[#This Row],[Famille de Produit]]</f>
        <v>202207BOULANGERIE</v>
      </c>
      <c r="H607" s="38" t="str">
        <f>Réceptions[[#This Row],[Num CDE]]&amp;Réceptions[[#This Row],[AnnéeMois]]</f>
        <v>143266968202207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ht="12.75" customHeight="1" x14ac:dyDescent="0.25">
      <c r="A608" s="38">
        <v>202207</v>
      </c>
      <c r="B608" s="46">
        <v>143266973</v>
      </c>
      <c r="C608" s="15">
        <v>5540246176294</v>
      </c>
      <c r="D608" s="47">
        <v>44759</v>
      </c>
      <c r="E608" s="48">
        <v>743</v>
      </c>
      <c r="F608" s="39" t="str">
        <f>VLOOKUP(Réception!C608,'Catégorie des articles'!A:D,4,0)</f>
        <v>CREMERIE</v>
      </c>
      <c r="G608" s="39" t="str">
        <f>Réceptions[[#This Row],[AnnéeMois]]&amp;Réceptions[[#This Row],[Famille de Produit]]</f>
        <v>202207CREMERIE</v>
      </c>
      <c r="H608" s="38" t="str">
        <f>Réceptions[[#This Row],[Num CDE]]&amp;Réceptions[[#This Row],[AnnéeMois]]</f>
        <v>143266973202207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ht="12.75" customHeight="1" x14ac:dyDescent="0.25">
      <c r="A609" s="38">
        <v>202207</v>
      </c>
      <c r="B609" s="49">
        <v>143266973</v>
      </c>
      <c r="C609" s="50">
        <v>5540246176295</v>
      </c>
      <c r="D609" s="51">
        <v>44759</v>
      </c>
      <c r="E609" s="52">
        <v>2970</v>
      </c>
      <c r="F609" s="39" t="str">
        <f>VLOOKUP(Réception!C609,'Catégorie des articles'!A:D,4,0)</f>
        <v>CREMERIE</v>
      </c>
      <c r="G609" s="39" t="str">
        <f>Réceptions[[#This Row],[AnnéeMois]]&amp;Réceptions[[#This Row],[Famille de Produit]]</f>
        <v>202207CREMERIE</v>
      </c>
      <c r="H609" s="38" t="str">
        <f>Réceptions[[#This Row],[Num CDE]]&amp;Réceptions[[#This Row],[AnnéeMois]]</f>
        <v>143266973202207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ht="12.75" customHeight="1" x14ac:dyDescent="0.25">
      <c r="A610" s="38">
        <v>202207</v>
      </c>
      <c r="B610" s="46">
        <v>143266980</v>
      </c>
      <c r="C610" s="15">
        <v>5540246183558</v>
      </c>
      <c r="D610" s="47">
        <v>44763</v>
      </c>
      <c r="E610" s="48">
        <v>1300</v>
      </c>
      <c r="F610" s="39" t="str">
        <f>VLOOKUP(Réception!C610,'Catégorie des articles'!A:D,4,0)</f>
        <v>MIX LEGUMES</v>
      </c>
      <c r="G610" s="39" t="str">
        <f>Réceptions[[#This Row],[AnnéeMois]]&amp;Réceptions[[#This Row],[Famille de Produit]]</f>
        <v>202207MIX LEGUMES</v>
      </c>
      <c r="H610" s="38" t="str">
        <f>Réceptions[[#This Row],[Num CDE]]&amp;Réceptions[[#This Row],[AnnéeMois]]</f>
        <v>143266980202207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ht="12.75" customHeight="1" x14ac:dyDescent="0.25">
      <c r="A611" s="38">
        <v>202207</v>
      </c>
      <c r="B611" s="46">
        <v>143266988</v>
      </c>
      <c r="C611" s="15">
        <v>5540246172978</v>
      </c>
      <c r="D611" s="47">
        <v>44760</v>
      </c>
      <c r="E611" s="48">
        <v>1671</v>
      </c>
      <c r="F611" s="39" t="str">
        <f>VLOOKUP(Réception!C611,'Catégorie des articles'!A:D,4,0)</f>
        <v>CREMERIE</v>
      </c>
      <c r="G611" s="39" t="str">
        <f>Réceptions[[#This Row],[AnnéeMois]]&amp;Réceptions[[#This Row],[Famille de Produit]]</f>
        <v>202207CREMERIE</v>
      </c>
      <c r="H611" s="38" t="str">
        <f>Réceptions[[#This Row],[Num CDE]]&amp;Réceptions[[#This Row],[AnnéeMois]]</f>
        <v>143266988202207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ht="12.75" customHeight="1" x14ac:dyDescent="0.25">
      <c r="A612" s="38">
        <v>202207</v>
      </c>
      <c r="B612" s="46">
        <v>143266988</v>
      </c>
      <c r="C612" s="15">
        <v>5540246176699</v>
      </c>
      <c r="D612" s="47">
        <v>44760</v>
      </c>
      <c r="E612" s="48">
        <v>1044</v>
      </c>
      <c r="F612" s="39" t="str">
        <f>VLOOKUP(Réception!C612,'Catégorie des articles'!A:D,4,0)</f>
        <v>CREMERIE</v>
      </c>
      <c r="G612" s="39" t="str">
        <f>Réceptions[[#This Row],[AnnéeMois]]&amp;Réceptions[[#This Row],[Famille de Produit]]</f>
        <v>202207CREMERIE</v>
      </c>
      <c r="H612" s="38" t="str">
        <f>Réceptions[[#This Row],[Num CDE]]&amp;Réceptions[[#This Row],[AnnéeMois]]</f>
        <v>143266988202207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ht="12.75" customHeight="1" x14ac:dyDescent="0.25">
      <c r="A613" s="38">
        <v>202207</v>
      </c>
      <c r="B613" s="46">
        <v>143266989</v>
      </c>
      <c r="C613" s="15">
        <v>5540246176294</v>
      </c>
      <c r="D613" s="47">
        <v>44760</v>
      </c>
      <c r="E613" s="48">
        <v>743</v>
      </c>
      <c r="F613" s="39" t="str">
        <f>VLOOKUP(Réception!C613,'Catégorie des articles'!A:D,4,0)</f>
        <v>CREMERIE</v>
      </c>
      <c r="G613" s="39" t="str">
        <f>Réceptions[[#This Row],[AnnéeMois]]&amp;Réceptions[[#This Row],[Famille de Produit]]</f>
        <v>202207CREMERIE</v>
      </c>
      <c r="H613" s="38" t="str">
        <f>Réceptions[[#This Row],[Num CDE]]&amp;Réceptions[[#This Row],[AnnéeMois]]</f>
        <v>143266989202207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ht="12.75" customHeight="1" x14ac:dyDescent="0.25">
      <c r="A614" s="38">
        <v>202207</v>
      </c>
      <c r="B614" s="49">
        <v>143266989</v>
      </c>
      <c r="C614" s="50">
        <v>5540246176295</v>
      </c>
      <c r="D614" s="51">
        <v>44760</v>
      </c>
      <c r="E614" s="52">
        <v>3712</v>
      </c>
      <c r="F614" s="39" t="str">
        <f>VLOOKUP(Réception!C614,'Catégorie des articles'!A:D,4,0)</f>
        <v>CREMERIE</v>
      </c>
      <c r="G614" s="39" t="str">
        <f>Réceptions[[#This Row],[AnnéeMois]]&amp;Réceptions[[#This Row],[Famille de Produit]]</f>
        <v>202207CREMERIE</v>
      </c>
      <c r="H614" s="38" t="str">
        <f>Réceptions[[#This Row],[Num CDE]]&amp;Réceptions[[#This Row],[AnnéeMois]]</f>
        <v>143266989202207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ht="12.75" customHeight="1" x14ac:dyDescent="0.25">
      <c r="A615" s="38">
        <v>202207</v>
      </c>
      <c r="B615" s="46">
        <v>143267002</v>
      </c>
      <c r="C615" s="15">
        <v>5540246172978</v>
      </c>
      <c r="D615" s="47">
        <v>44763</v>
      </c>
      <c r="E615" s="48">
        <v>502</v>
      </c>
      <c r="F615" s="39" t="str">
        <f>VLOOKUP(Réception!C615,'Catégorie des articles'!A:D,4,0)</f>
        <v>CREMERIE</v>
      </c>
      <c r="G615" s="39" t="str">
        <f>Réceptions[[#This Row],[AnnéeMois]]&amp;Réceptions[[#This Row],[Famille de Produit]]</f>
        <v>202207CREMERIE</v>
      </c>
      <c r="H615" s="38" t="str">
        <f>Réceptions[[#This Row],[Num CDE]]&amp;Réceptions[[#This Row],[AnnéeMois]]</f>
        <v>143267002202207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ht="12.75" customHeight="1" x14ac:dyDescent="0.25">
      <c r="A616" s="38">
        <v>202207</v>
      </c>
      <c r="B616" s="49">
        <v>143267002</v>
      </c>
      <c r="C616" s="50">
        <v>5540246174174</v>
      </c>
      <c r="D616" s="51">
        <v>44763</v>
      </c>
      <c r="E616" s="52">
        <v>232</v>
      </c>
      <c r="F616" s="39" t="str">
        <f>VLOOKUP(Réception!C616,'Catégorie des articles'!A:D,4,0)</f>
        <v>CREMERIE</v>
      </c>
      <c r="G616" s="39" t="str">
        <f>Réceptions[[#This Row],[AnnéeMois]]&amp;Réceptions[[#This Row],[Famille de Produit]]</f>
        <v>202207CREMERIE</v>
      </c>
      <c r="H616" s="38" t="str">
        <f>Réceptions[[#This Row],[Num CDE]]&amp;Réceptions[[#This Row],[AnnéeMois]]</f>
        <v>143267002202207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ht="12.75" customHeight="1" x14ac:dyDescent="0.25">
      <c r="A617" s="38">
        <v>202207</v>
      </c>
      <c r="B617" s="49">
        <v>143267002</v>
      </c>
      <c r="C617" s="50">
        <v>5540246188175</v>
      </c>
      <c r="D617" s="51">
        <v>44763</v>
      </c>
      <c r="E617" s="52">
        <v>93</v>
      </c>
      <c r="F617" s="39" t="str">
        <f>VLOOKUP(Réception!C617,'Catégorie des articles'!A:D,4,0)</f>
        <v>CREMERIE</v>
      </c>
      <c r="G617" s="39" t="str">
        <f>Réceptions[[#This Row],[AnnéeMois]]&amp;Réceptions[[#This Row],[Famille de Produit]]</f>
        <v>202207CREMERIE</v>
      </c>
      <c r="H617" s="38" t="str">
        <f>Réceptions[[#This Row],[Num CDE]]&amp;Réceptions[[#This Row],[AnnéeMois]]</f>
        <v>143267002202207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ht="12.75" customHeight="1" x14ac:dyDescent="0.25">
      <c r="A618" s="38">
        <v>202207</v>
      </c>
      <c r="B618" s="46">
        <v>143267004</v>
      </c>
      <c r="C618" s="15">
        <v>5540246171933</v>
      </c>
      <c r="D618" s="47">
        <v>44763</v>
      </c>
      <c r="E618" s="48">
        <v>557</v>
      </c>
      <c r="F618" s="39" t="str">
        <f>VLOOKUP(Réception!C618,'Catégorie des articles'!A:D,4,0)</f>
        <v>CREMERIE</v>
      </c>
      <c r="G618" s="39" t="str">
        <f>Réceptions[[#This Row],[AnnéeMois]]&amp;Réceptions[[#This Row],[Famille de Produit]]</f>
        <v>202207CREMERIE</v>
      </c>
      <c r="H618" s="38" t="str">
        <f>Réceptions[[#This Row],[Num CDE]]&amp;Réceptions[[#This Row],[AnnéeMois]]</f>
        <v>143267004202207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ht="12.75" customHeight="1" x14ac:dyDescent="0.25">
      <c r="A619" s="38">
        <v>202207</v>
      </c>
      <c r="B619" s="46">
        <v>143267004</v>
      </c>
      <c r="C619" s="15">
        <v>5540246188200</v>
      </c>
      <c r="D619" s="47">
        <v>44763</v>
      </c>
      <c r="E619" s="48">
        <v>372</v>
      </c>
      <c r="F619" s="39" t="str">
        <f>VLOOKUP(Réception!C619,'Catégorie des articles'!A:D,4,0)</f>
        <v>CREMERIE</v>
      </c>
      <c r="G619" s="39" t="str">
        <f>Réceptions[[#This Row],[AnnéeMois]]&amp;Réceptions[[#This Row],[Famille de Produit]]</f>
        <v>202207CREMERIE</v>
      </c>
      <c r="H619" s="38" t="str">
        <f>Réceptions[[#This Row],[Num CDE]]&amp;Réceptions[[#This Row],[AnnéeMois]]</f>
        <v>143267004202207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ht="12.75" customHeight="1" x14ac:dyDescent="0.25">
      <c r="A620" s="38">
        <v>202207</v>
      </c>
      <c r="B620" s="46">
        <v>143267009</v>
      </c>
      <c r="C620" s="15">
        <v>5540246188583</v>
      </c>
      <c r="D620" s="47">
        <v>44763</v>
      </c>
      <c r="E620" s="48">
        <v>2228</v>
      </c>
      <c r="F620" s="39" t="str">
        <f>VLOOKUP(Réception!C620,'Catégorie des articles'!A:D,4,0)</f>
        <v>BOULANGERIE</v>
      </c>
      <c r="G620" s="39" t="str">
        <f>Réceptions[[#This Row],[AnnéeMois]]&amp;Réceptions[[#This Row],[Famille de Produit]]</f>
        <v>202207BOULANGERIE</v>
      </c>
      <c r="H620" s="38" t="str">
        <f>Réceptions[[#This Row],[Num CDE]]&amp;Réceptions[[#This Row],[AnnéeMois]]</f>
        <v>143267009202207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ht="12.75" customHeight="1" x14ac:dyDescent="0.25">
      <c r="A621" s="38">
        <v>202207</v>
      </c>
      <c r="B621" s="49">
        <v>143267010</v>
      </c>
      <c r="C621" s="50">
        <v>5540246170256</v>
      </c>
      <c r="D621" s="51">
        <v>44772</v>
      </c>
      <c r="E621" s="52">
        <v>1940</v>
      </c>
      <c r="F621" s="39" t="str">
        <f>VLOOKUP(Réception!C621,'Catégorie des articles'!A:D,4,0)</f>
        <v>BOULANGERIE</v>
      </c>
      <c r="G621" s="39" t="str">
        <f>Réceptions[[#This Row],[AnnéeMois]]&amp;Réceptions[[#This Row],[Famille de Produit]]</f>
        <v>202207BOULANGERIE</v>
      </c>
      <c r="H621" s="38" t="str">
        <f>Réceptions[[#This Row],[Num CDE]]&amp;Réceptions[[#This Row],[AnnéeMois]]</f>
        <v>143267010202207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ht="12.75" customHeight="1" x14ac:dyDescent="0.25">
      <c r="A622" s="38">
        <v>202207</v>
      </c>
      <c r="B622" s="46">
        <v>143267010</v>
      </c>
      <c r="C622" s="15">
        <v>5540246171888</v>
      </c>
      <c r="D622" s="47">
        <v>44772</v>
      </c>
      <c r="E622" s="48">
        <v>1033</v>
      </c>
      <c r="F622" s="39" t="str">
        <f>VLOOKUP(Réception!C622,'Catégorie des articles'!A:D,4,0)</f>
        <v>BOULANGERIE</v>
      </c>
      <c r="G622" s="39" t="str">
        <f>Réceptions[[#This Row],[AnnéeMois]]&amp;Réceptions[[#This Row],[Famille de Produit]]</f>
        <v>202207BOULANGERIE</v>
      </c>
      <c r="H622" s="38" t="str">
        <f>Réceptions[[#This Row],[Num CDE]]&amp;Réceptions[[#This Row],[AnnéeMois]]</f>
        <v>143267010202207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ht="12.75" customHeight="1" x14ac:dyDescent="0.25">
      <c r="A623" s="38">
        <v>202207</v>
      </c>
      <c r="B623" s="49">
        <v>143267030</v>
      </c>
      <c r="C623" s="50">
        <v>5540246171933</v>
      </c>
      <c r="D623" s="51">
        <v>44764</v>
      </c>
      <c r="E623" s="52">
        <v>279</v>
      </c>
      <c r="F623" s="39" t="str">
        <f>VLOOKUP(Réception!C623,'Catégorie des articles'!A:D,4,0)</f>
        <v>CREMERIE</v>
      </c>
      <c r="G623" s="39" t="str">
        <f>Réceptions[[#This Row],[AnnéeMois]]&amp;Réceptions[[#This Row],[Famille de Produit]]</f>
        <v>202207CREMERIE</v>
      </c>
      <c r="H623" s="38" t="str">
        <f>Réceptions[[#This Row],[Num CDE]]&amp;Réceptions[[#This Row],[AnnéeMois]]</f>
        <v>143267030202207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ht="12.75" customHeight="1" x14ac:dyDescent="0.25">
      <c r="A624" s="38">
        <v>202207</v>
      </c>
      <c r="B624" s="46">
        <v>143267030</v>
      </c>
      <c r="C624" s="15">
        <v>5540246188200</v>
      </c>
      <c r="D624" s="47">
        <v>44764</v>
      </c>
      <c r="E624" s="48">
        <v>372</v>
      </c>
      <c r="F624" s="39" t="str">
        <f>VLOOKUP(Réception!C624,'Catégorie des articles'!A:D,4,0)</f>
        <v>CREMERIE</v>
      </c>
      <c r="G624" s="39" t="str">
        <f>Réceptions[[#This Row],[AnnéeMois]]&amp;Réceptions[[#This Row],[Famille de Produit]]</f>
        <v>202207CREMERIE</v>
      </c>
      <c r="H624" s="38" t="str">
        <f>Réceptions[[#This Row],[Num CDE]]&amp;Réceptions[[#This Row],[AnnéeMois]]</f>
        <v>143267030202207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ht="12.75" customHeight="1" x14ac:dyDescent="0.25">
      <c r="A625" s="38">
        <v>202207</v>
      </c>
      <c r="B625" s="49">
        <v>143267031</v>
      </c>
      <c r="C625" s="50">
        <v>5540246174174</v>
      </c>
      <c r="D625" s="51">
        <v>44764</v>
      </c>
      <c r="E625" s="52">
        <v>232</v>
      </c>
      <c r="F625" s="39" t="str">
        <f>VLOOKUP(Réception!C625,'Catégorie des articles'!A:D,4,0)</f>
        <v>CREMERIE</v>
      </c>
      <c r="G625" s="39" t="str">
        <f>Réceptions[[#This Row],[AnnéeMois]]&amp;Réceptions[[#This Row],[Famille de Produit]]</f>
        <v>202207CREMERIE</v>
      </c>
      <c r="H625" s="38" t="str">
        <f>Réceptions[[#This Row],[Num CDE]]&amp;Réceptions[[#This Row],[AnnéeMois]]</f>
        <v>143267031202207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ht="12.75" customHeight="1" x14ac:dyDescent="0.25">
      <c r="A626" s="38">
        <v>202207</v>
      </c>
      <c r="B626" s="49">
        <v>143267031</v>
      </c>
      <c r="C626" s="50">
        <v>5540246176699</v>
      </c>
      <c r="D626" s="51">
        <v>44764</v>
      </c>
      <c r="E626" s="52">
        <v>2088</v>
      </c>
      <c r="F626" s="39" t="str">
        <f>VLOOKUP(Réception!C626,'Catégorie des articles'!A:D,4,0)</f>
        <v>CREMERIE</v>
      </c>
      <c r="G626" s="39" t="str">
        <f>Réceptions[[#This Row],[AnnéeMois]]&amp;Réceptions[[#This Row],[Famille de Produit]]</f>
        <v>202207CREMERIE</v>
      </c>
      <c r="H626" s="38" t="str">
        <f>Réceptions[[#This Row],[Num CDE]]&amp;Réceptions[[#This Row],[AnnéeMois]]</f>
        <v>143267031202207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ht="12.75" customHeight="1" x14ac:dyDescent="0.25">
      <c r="A627" s="38">
        <v>202207</v>
      </c>
      <c r="B627" s="46">
        <v>143267033</v>
      </c>
      <c r="C627" s="15">
        <v>5540246175047</v>
      </c>
      <c r="D627" s="47">
        <v>44773</v>
      </c>
      <c r="E627" s="48">
        <v>209</v>
      </c>
      <c r="F627" s="39" t="str">
        <f>VLOOKUP(Réception!C627,'Catégorie des articles'!A:D,4,0)</f>
        <v>CREMERIE</v>
      </c>
      <c r="G627" s="39" t="str">
        <f>Réceptions[[#This Row],[AnnéeMois]]&amp;Réceptions[[#This Row],[Famille de Produit]]</f>
        <v>202207CREMERIE</v>
      </c>
      <c r="H627" s="38" t="str">
        <f>Réceptions[[#This Row],[Num CDE]]&amp;Réceptions[[#This Row],[AnnéeMois]]</f>
        <v>143267033202207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ht="12.75" customHeight="1" x14ac:dyDescent="0.25">
      <c r="A628" s="38">
        <v>202207</v>
      </c>
      <c r="B628" s="49">
        <v>143267033</v>
      </c>
      <c r="C628" s="50">
        <v>5540246175049</v>
      </c>
      <c r="D628" s="51">
        <v>44773</v>
      </c>
      <c r="E628" s="52">
        <v>279</v>
      </c>
      <c r="F628" s="39" t="str">
        <f>VLOOKUP(Réception!C628,'Catégorie des articles'!A:D,4,0)</f>
        <v>CREMERIE</v>
      </c>
      <c r="G628" s="39" t="str">
        <f>Réceptions[[#This Row],[AnnéeMois]]&amp;Réceptions[[#This Row],[Famille de Produit]]</f>
        <v>202207CREMERIE</v>
      </c>
      <c r="H628" s="38" t="str">
        <f>Réceptions[[#This Row],[Num CDE]]&amp;Réceptions[[#This Row],[AnnéeMois]]</f>
        <v>143267033202207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ht="12.75" customHeight="1" x14ac:dyDescent="0.25">
      <c r="A629" s="38">
        <v>202207</v>
      </c>
      <c r="B629" s="46">
        <v>143267039</v>
      </c>
      <c r="C629" s="15">
        <v>5540246194330</v>
      </c>
      <c r="D629" s="47">
        <v>44772</v>
      </c>
      <c r="E629" s="48">
        <v>13753</v>
      </c>
      <c r="F629" s="39" t="str">
        <f>VLOOKUP(Réception!C629,'Catégorie des articles'!A:D,4,0)</f>
        <v>MIX LEGUMES</v>
      </c>
      <c r="G629" s="39" t="str">
        <f>Réceptions[[#This Row],[AnnéeMois]]&amp;Réceptions[[#This Row],[Famille de Produit]]</f>
        <v>202207MIX LEGUMES</v>
      </c>
      <c r="H629" s="38" t="str">
        <f>Réceptions[[#This Row],[Num CDE]]&amp;Réceptions[[#This Row],[AnnéeMois]]</f>
        <v>143267039202207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ht="12.75" customHeight="1" x14ac:dyDescent="0.25">
      <c r="A630" s="38">
        <v>202207</v>
      </c>
      <c r="B630" s="46">
        <v>143277052</v>
      </c>
      <c r="C630" s="15">
        <v>5540246172978</v>
      </c>
      <c r="D630" s="47">
        <v>44765</v>
      </c>
      <c r="E630" s="48">
        <v>836</v>
      </c>
      <c r="F630" s="39" t="str">
        <f>VLOOKUP(Réception!C630,'Catégorie des articles'!A:D,4,0)</f>
        <v>CREMERIE</v>
      </c>
      <c r="G630" s="39" t="str">
        <f>Réceptions[[#This Row],[AnnéeMois]]&amp;Réceptions[[#This Row],[Famille de Produit]]</f>
        <v>202207CREMERIE</v>
      </c>
      <c r="H630" s="38" t="str">
        <f>Réceptions[[#This Row],[Num CDE]]&amp;Réceptions[[#This Row],[AnnéeMois]]</f>
        <v>143277052202207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ht="12.75" customHeight="1" x14ac:dyDescent="0.25">
      <c r="A631" s="38">
        <v>202207</v>
      </c>
      <c r="B631" s="46">
        <v>143277052</v>
      </c>
      <c r="C631" s="15">
        <v>5540246174174</v>
      </c>
      <c r="D631" s="47">
        <v>44765</v>
      </c>
      <c r="E631" s="48">
        <v>464</v>
      </c>
      <c r="F631" s="39" t="str">
        <f>VLOOKUP(Réception!C631,'Catégorie des articles'!A:D,4,0)</f>
        <v>CREMERIE</v>
      </c>
      <c r="G631" s="39" t="str">
        <f>Réceptions[[#This Row],[AnnéeMois]]&amp;Réceptions[[#This Row],[Famille de Produit]]</f>
        <v>202207CREMERIE</v>
      </c>
      <c r="H631" s="38" t="str">
        <f>Réceptions[[#This Row],[Num CDE]]&amp;Réceptions[[#This Row],[AnnéeMois]]</f>
        <v>143277052202207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ht="12.75" customHeight="1" x14ac:dyDescent="0.25">
      <c r="A632" s="38">
        <v>202207</v>
      </c>
      <c r="B632" s="46">
        <v>143277052</v>
      </c>
      <c r="C632" s="15">
        <v>5540246176699</v>
      </c>
      <c r="D632" s="47">
        <v>44765</v>
      </c>
      <c r="E632" s="48">
        <v>2088</v>
      </c>
      <c r="F632" s="39" t="str">
        <f>VLOOKUP(Réception!C632,'Catégorie des articles'!A:D,4,0)</f>
        <v>CREMERIE</v>
      </c>
      <c r="G632" s="39" t="str">
        <f>Réceptions[[#This Row],[AnnéeMois]]&amp;Réceptions[[#This Row],[Famille de Produit]]</f>
        <v>202207CREMERIE</v>
      </c>
      <c r="H632" s="38" t="str">
        <f>Réceptions[[#This Row],[Num CDE]]&amp;Réceptions[[#This Row],[AnnéeMois]]</f>
        <v>143277052202207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ht="12.75" customHeight="1" x14ac:dyDescent="0.25">
      <c r="A633" s="38">
        <v>202207</v>
      </c>
      <c r="B633" s="46">
        <v>143277053</v>
      </c>
      <c r="C633" s="15">
        <v>5540246171933</v>
      </c>
      <c r="D633" s="47">
        <v>44765</v>
      </c>
      <c r="E633" s="48">
        <v>1114</v>
      </c>
      <c r="F633" s="39" t="str">
        <f>VLOOKUP(Réception!C633,'Catégorie des articles'!A:D,4,0)</f>
        <v>CREMERIE</v>
      </c>
      <c r="G633" s="39" t="str">
        <f>Réceptions[[#This Row],[AnnéeMois]]&amp;Réceptions[[#This Row],[Famille de Produit]]</f>
        <v>202207CREMERIE</v>
      </c>
      <c r="H633" s="38" t="str">
        <f>Réceptions[[#This Row],[Num CDE]]&amp;Réceptions[[#This Row],[AnnéeMois]]</f>
        <v>143277053202207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ht="12.75" customHeight="1" x14ac:dyDescent="0.25">
      <c r="A634" s="38">
        <v>202207</v>
      </c>
      <c r="B634" s="46">
        <v>143277053</v>
      </c>
      <c r="C634" s="15">
        <v>5540246188200</v>
      </c>
      <c r="D634" s="47">
        <v>44765</v>
      </c>
      <c r="E634" s="48">
        <v>743</v>
      </c>
      <c r="F634" s="39" t="str">
        <f>VLOOKUP(Réception!C634,'Catégorie des articles'!A:D,4,0)</f>
        <v>CREMERIE</v>
      </c>
      <c r="G634" s="39" t="str">
        <f>Réceptions[[#This Row],[AnnéeMois]]&amp;Réceptions[[#This Row],[Famille de Produit]]</f>
        <v>202207CREMERIE</v>
      </c>
      <c r="H634" s="38" t="str">
        <f>Réceptions[[#This Row],[Num CDE]]&amp;Réceptions[[#This Row],[AnnéeMois]]</f>
        <v>143277053202207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ht="12.75" customHeight="1" x14ac:dyDescent="0.25">
      <c r="A635" s="38">
        <v>202208</v>
      </c>
      <c r="B635" s="46">
        <v>143277067</v>
      </c>
      <c r="C635" s="15">
        <v>5540246192209</v>
      </c>
      <c r="D635" s="47">
        <v>44774</v>
      </c>
      <c r="E635" s="48">
        <v>1114</v>
      </c>
      <c r="F635" s="39" t="str">
        <f>VLOOKUP(Réception!C635,'Catégorie des articles'!A:D,4,0)</f>
        <v>MIX LEGUMES</v>
      </c>
      <c r="G635" s="39" t="str">
        <f>Réceptions[[#This Row],[AnnéeMois]]&amp;Réceptions[[#This Row],[Famille de Produit]]</f>
        <v>202208MIX LEGUMES</v>
      </c>
      <c r="H635" s="38" t="str">
        <f>Réceptions[[#This Row],[Num CDE]]&amp;Réceptions[[#This Row],[AnnéeMois]]</f>
        <v>143277067202208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ht="12.75" customHeight="1" x14ac:dyDescent="0.25">
      <c r="A636" s="38">
        <v>202207</v>
      </c>
      <c r="B636" s="46">
        <v>143277074</v>
      </c>
      <c r="C636" s="15">
        <v>5540246188200</v>
      </c>
      <c r="D636" s="47">
        <v>44766</v>
      </c>
      <c r="E636" s="48">
        <v>372</v>
      </c>
      <c r="F636" s="39" t="str">
        <f>VLOOKUP(Réception!C636,'Catégorie des articles'!A:D,4,0)</f>
        <v>CREMERIE</v>
      </c>
      <c r="G636" s="39" t="str">
        <f>Réceptions[[#This Row],[AnnéeMois]]&amp;Réceptions[[#This Row],[Famille de Produit]]</f>
        <v>202207CREMERIE</v>
      </c>
      <c r="H636" s="38" t="str">
        <f>Réceptions[[#This Row],[Num CDE]]&amp;Réceptions[[#This Row],[AnnéeMois]]</f>
        <v>143277074202207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ht="12.75" customHeight="1" x14ac:dyDescent="0.25">
      <c r="A637" s="38">
        <v>202207</v>
      </c>
      <c r="B637" s="49">
        <v>143277075</v>
      </c>
      <c r="C637" s="50">
        <v>5540246186325</v>
      </c>
      <c r="D637" s="51">
        <v>44767</v>
      </c>
      <c r="E637" s="52">
        <v>418</v>
      </c>
      <c r="F637" s="39" t="str">
        <f>VLOOKUP(Réception!C637,'Catégorie des articles'!A:D,4,0)</f>
        <v>CREMERIE</v>
      </c>
      <c r="G637" s="39" t="str">
        <f>Réceptions[[#This Row],[AnnéeMois]]&amp;Réceptions[[#This Row],[Famille de Produit]]</f>
        <v>202207CREMERIE</v>
      </c>
      <c r="H637" s="38" t="str">
        <f>Réceptions[[#This Row],[Num CDE]]&amp;Réceptions[[#This Row],[AnnéeMois]]</f>
        <v>143277075202207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ht="12.75" customHeight="1" x14ac:dyDescent="0.25">
      <c r="A638" s="38">
        <v>202207</v>
      </c>
      <c r="B638" s="46">
        <v>143277088</v>
      </c>
      <c r="C638" s="15">
        <v>5540246176294</v>
      </c>
      <c r="D638" s="47">
        <v>44767</v>
      </c>
      <c r="E638" s="48">
        <v>1114</v>
      </c>
      <c r="F638" s="39" t="str">
        <f>VLOOKUP(Réception!C638,'Catégorie des articles'!A:D,4,0)</f>
        <v>CREMERIE</v>
      </c>
      <c r="G638" s="39" t="str">
        <f>Réceptions[[#This Row],[AnnéeMois]]&amp;Réceptions[[#This Row],[Famille de Produit]]</f>
        <v>202207CREMERIE</v>
      </c>
      <c r="H638" s="38" t="str">
        <f>Réceptions[[#This Row],[Num CDE]]&amp;Réceptions[[#This Row],[AnnéeMois]]</f>
        <v>143277088202207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ht="12.75" customHeight="1" x14ac:dyDescent="0.25">
      <c r="A639" s="38">
        <v>202207</v>
      </c>
      <c r="B639" s="49">
        <v>143277088</v>
      </c>
      <c r="C639" s="50">
        <v>5540246176295</v>
      </c>
      <c r="D639" s="51">
        <v>44767</v>
      </c>
      <c r="E639" s="52">
        <v>4455</v>
      </c>
      <c r="F639" s="39" t="str">
        <f>VLOOKUP(Réception!C639,'Catégorie des articles'!A:D,4,0)</f>
        <v>CREMERIE</v>
      </c>
      <c r="G639" s="39" t="str">
        <f>Réceptions[[#This Row],[AnnéeMois]]&amp;Réceptions[[#This Row],[Famille de Produit]]</f>
        <v>202207CREMERIE</v>
      </c>
      <c r="H639" s="38" t="str">
        <f>Réceptions[[#This Row],[Num CDE]]&amp;Réceptions[[#This Row],[AnnéeMois]]</f>
        <v>143277088202207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ht="12.75" customHeight="1" x14ac:dyDescent="0.25">
      <c r="A640" s="38">
        <v>202207</v>
      </c>
      <c r="B640" s="46">
        <v>143277088</v>
      </c>
      <c r="C640" s="15">
        <v>5540246188200</v>
      </c>
      <c r="D640" s="47">
        <v>44767</v>
      </c>
      <c r="E640" s="48">
        <v>372</v>
      </c>
      <c r="F640" s="39" t="str">
        <f>VLOOKUP(Réception!C640,'Catégorie des articles'!A:D,4,0)</f>
        <v>CREMERIE</v>
      </c>
      <c r="G640" s="39" t="str">
        <f>Réceptions[[#This Row],[AnnéeMois]]&amp;Réceptions[[#This Row],[Famille de Produit]]</f>
        <v>202207CREMERIE</v>
      </c>
      <c r="H640" s="38" t="str">
        <f>Réceptions[[#This Row],[Num CDE]]&amp;Réceptions[[#This Row],[AnnéeMois]]</f>
        <v>143277088202207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ht="12.75" customHeight="1" x14ac:dyDescent="0.25">
      <c r="A641" s="38">
        <v>202207</v>
      </c>
      <c r="B641" s="46">
        <v>143277089</v>
      </c>
      <c r="C641" s="15">
        <v>5540246172978</v>
      </c>
      <c r="D641" s="47">
        <v>44767</v>
      </c>
      <c r="E641" s="48">
        <v>836</v>
      </c>
      <c r="F641" s="39" t="str">
        <f>VLOOKUP(Réception!C641,'Catégorie des articles'!A:D,4,0)</f>
        <v>CREMERIE</v>
      </c>
      <c r="G641" s="39" t="str">
        <f>Réceptions[[#This Row],[AnnéeMois]]&amp;Réceptions[[#This Row],[Famille de Produit]]</f>
        <v>202207CREMERIE</v>
      </c>
      <c r="H641" s="38" t="str">
        <f>Réceptions[[#This Row],[Num CDE]]&amp;Réceptions[[#This Row],[AnnéeMois]]</f>
        <v>143277089202207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ht="12.75" customHeight="1" x14ac:dyDescent="0.25">
      <c r="A642" s="38">
        <v>202207</v>
      </c>
      <c r="B642" s="46">
        <v>143277089</v>
      </c>
      <c r="C642" s="15">
        <v>5540246174174</v>
      </c>
      <c r="D642" s="47">
        <v>44767</v>
      </c>
      <c r="E642" s="48">
        <v>232</v>
      </c>
      <c r="F642" s="39" t="str">
        <f>VLOOKUP(Réception!C642,'Catégorie des articles'!A:D,4,0)</f>
        <v>CREMERIE</v>
      </c>
      <c r="G642" s="39" t="str">
        <f>Réceptions[[#This Row],[AnnéeMois]]&amp;Réceptions[[#This Row],[Famille de Produit]]</f>
        <v>202207CREMERIE</v>
      </c>
      <c r="H642" s="38" t="str">
        <f>Réceptions[[#This Row],[Num CDE]]&amp;Réceptions[[#This Row],[AnnéeMois]]</f>
        <v>143277089202207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ht="12.75" customHeight="1" x14ac:dyDescent="0.25">
      <c r="A643" s="38">
        <v>202207</v>
      </c>
      <c r="B643" s="49">
        <v>143277089</v>
      </c>
      <c r="C643" s="50">
        <v>5540246176699</v>
      </c>
      <c r="D643" s="51">
        <v>44767</v>
      </c>
      <c r="E643" s="52">
        <v>2088</v>
      </c>
      <c r="F643" s="39" t="str">
        <f>VLOOKUP(Réception!C643,'Catégorie des articles'!A:D,4,0)</f>
        <v>CREMERIE</v>
      </c>
      <c r="G643" s="39" t="str">
        <f>Réceptions[[#This Row],[AnnéeMois]]&amp;Réceptions[[#This Row],[Famille de Produit]]</f>
        <v>202207CREMERIE</v>
      </c>
      <c r="H643" s="38" t="str">
        <f>Réceptions[[#This Row],[Num CDE]]&amp;Réceptions[[#This Row],[AnnéeMois]]</f>
        <v>143277089202207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ht="12.75" customHeight="1" x14ac:dyDescent="0.25">
      <c r="A644" s="38">
        <v>202207</v>
      </c>
      <c r="B644" s="49">
        <v>143277090</v>
      </c>
      <c r="C644" s="50">
        <v>5540246171759</v>
      </c>
      <c r="D644" s="51">
        <v>44771</v>
      </c>
      <c r="E644" s="52">
        <v>1253</v>
      </c>
      <c r="F644" s="39" t="str">
        <f>VLOOKUP(Réception!C644,'Catégorie des articles'!A:D,4,0)</f>
        <v>MIX LEGUMES</v>
      </c>
      <c r="G644" s="39" t="str">
        <f>Réceptions[[#This Row],[AnnéeMois]]&amp;Réceptions[[#This Row],[Famille de Produit]]</f>
        <v>202207MIX LEGUMES</v>
      </c>
      <c r="H644" s="38" t="str">
        <f>Réceptions[[#This Row],[Num CDE]]&amp;Réceptions[[#This Row],[AnnéeMois]]</f>
        <v>143277090202207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ht="12.75" customHeight="1" x14ac:dyDescent="0.25">
      <c r="A645" s="38">
        <v>202207</v>
      </c>
      <c r="B645" s="46">
        <v>143277090</v>
      </c>
      <c r="C645" s="15">
        <v>5540246177133</v>
      </c>
      <c r="D645" s="47">
        <v>44771</v>
      </c>
      <c r="E645" s="48">
        <v>2228</v>
      </c>
      <c r="F645" s="39" t="str">
        <f>VLOOKUP(Réception!C645,'Catégorie des articles'!A:D,4,0)</f>
        <v>MIX LEGUMES</v>
      </c>
      <c r="G645" s="39" t="str">
        <f>Réceptions[[#This Row],[AnnéeMois]]&amp;Réceptions[[#This Row],[Famille de Produit]]</f>
        <v>202207MIX LEGUMES</v>
      </c>
      <c r="H645" s="38" t="str">
        <f>Réceptions[[#This Row],[Num CDE]]&amp;Réceptions[[#This Row],[AnnéeMois]]</f>
        <v>143277090202207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ht="12.75" customHeight="1" x14ac:dyDescent="0.25">
      <c r="A646" s="38">
        <v>202207</v>
      </c>
      <c r="B646" s="49">
        <v>143277090</v>
      </c>
      <c r="C646" s="50">
        <v>5540246192148</v>
      </c>
      <c r="D646" s="51">
        <v>44771</v>
      </c>
      <c r="E646" s="52">
        <v>25056</v>
      </c>
      <c r="F646" s="39" t="str">
        <f>VLOOKUP(Réception!C646,'Catégorie des articles'!A:D,4,0)</f>
        <v>MIX LEGUMES</v>
      </c>
      <c r="G646" s="39" t="str">
        <f>Réceptions[[#This Row],[AnnéeMois]]&amp;Réceptions[[#This Row],[Famille de Produit]]</f>
        <v>202207MIX LEGUMES</v>
      </c>
      <c r="H646" s="38" t="str">
        <f>Réceptions[[#This Row],[Num CDE]]&amp;Réceptions[[#This Row],[AnnéeMois]]</f>
        <v>143277090202207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ht="12.75" customHeight="1" x14ac:dyDescent="0.25">
      <c r="A647" s="38">
        <v>202207</v>
      </c>
      <c r="B647" s="46">
        <v>143277090</v>
      </c>
      <c r="C647" s="15">
        <v>5540246192518</v>
      </c>
      <c r="D647" s="47">
        <v>44771</v>
      </c>
      <c r="E647" s="48">
        <v>4385</v>
      </c>
      <c r="F647" s="39" t="str">
        <f>VLOOKUP(Réception!C647,'Catégorie des articles'!A:D,4,0)</f>
        <v>MIX LEGUMES</v>
      </c>
      <c r="G647" s="39" t="str">
        <f>Réceptions[[#This Row],[AnnéeMois]]&amp;Réceptions[[#This Row],[Famille de Produit]]</f>
        <v>202207MIX LEGUMES</v>
      </c>
      <c r="H647" s="38" t="str">
        <f>Réceptions[[#This Row],[Num CDE]]&amp;Réceptions[[#This Row],[AnnéeMois]]</f>
        <v>143277090202207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ht="12.75" customHeight="1" x14ac:dyDescent="0.25">
      <c r="A648" s="38">
        <v>202208</v>
      </c>
      <c r="B648" s="49">
        <v>143277091</v>
      </c>
      <c r="C648" s="50">
        <v>5540246183130</v>
      </c>
      <c r="D648" s="51">
        <v>44777</v>
      </c>
      <c r="E648" s="52">
        <v>1128</v>
      </c>
      <c r="F648" s="39" t="str">
        <f>VLOOKUP(Réception!C648,'Catégorie des articles'!A:D,4,0)</f>
        <v>MIX LEGUMES</v>
      </c>
      <c r="G648" s="39" t="str">
        <f>Réceptions[[#This Row],[AnnéeMois]]&amp;Réceptions[[#This Row],[Famille de Produit]]</f>
        <v>202208MIX LEGUMES</v>
      </c>
      <c r="H648" s="38" t="str">
        <f>Réceptions[[#This Row],[Num CDE]]&amp;Réceptions[[#This Row],[AnnéeMois]]</f>
        <v>143277091202208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ht="12.75" customHeight="1" x14ac:dyDescent="0.25">
      <c r="A649" s="38">
        <v>202208</v>
      </c>
      <c r="B649" s="46">
        <v>143277091</v>
      </c>
      <c r="C649" s="15">
        <v>5540246183537</v>
      </c>
      <c r="D649" s="47">
        <v>44777</v>
      </c>
      <c r="E649" s="48">
        <v>961</v>
      </c>
      <c r="F649" s="39" t="str">
        <f>VLOOKUP(Réception!C649,'Catégorie des articles'!A:D,4,0)</f>
        <v>MIX LEGUMES</v>
      </c>
      <c r="G649" s="39" t="str">
        <f>Réceptions[[#This Row],[AnnéeMois]]&amp;Réceptions[[#This Row],[Famille de Produit]]</f>
        <v>202208MIX LEGUMES</v>
      </c>
      <c r="H649" s="38" t="str">
        <f>Réceptions[[#This Row],[Num CDE]]&amp;Réceptions[[#This Row],[AnnéeMois]]</f>
        <v>143277091202208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ht="12.75" customHeight="1" x14ac:dyDescent="0.25">
      <c r="A650" s="38">
        <v>202208</v>
      </c>
      <c r="B650" s="49">
        <v>143277091</v>
      </c>
      <c r="C650" s="50">
        <v>5540246183538</v>
      </c>
      <c r="D650" s="51">
        <v>44777</v>
      </c>
      <c r="E650" s="52">
        <v>919</v>
      </c>
      <c r="F650" s="39" t="str">
        <f>VLOOKUP(Réception!C650,'Catégorie des articles'!A:D,4,0)</f>
        <v>MIX LEGUMES</v>
      </c>
      <c r="G650" s="39" t="str">
        <f>Réceptions[[#This Row],[AnnéeMois]]&amp;Réceptions[[#This Row],[Famille de Produit]]</f>
        <v>202208MIX LEGUMES</v>
      </c>
      <c r="H650" s="38" t="str">
        <f>Réceptions[[#This Row],[Num CDE]]&amp;Réceptions[[#This Row],[AnnéeMois]]</f>
        <v>143277091202208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ht="12.75" customHeight="1" x14ac:dyDescent="0.25">
      <c r="A651" s="38">
        <v>202208</v>
      </c>
      <c r="B651" s="46">
        <v>143277097</v>
      </c>
      <c r="C651" s="15">
        <v>5540246184036</v>
      </c>
      <c r="D651" s="47">
        <v>44778</v>
      </c>
      <c r="E651" s="48">
        <v>130</v>
      </c>
      <c r="F651" s="39" t="str">
        <f>VLOOKUP(Réception!C651,'Catégorie des articles'!A:D,4,0)</f>
        <v>BOULANGERIE</v>
      </c>
      <c r="G651" s="39" t="str">
        <f>Réceptions[[#This Row],[AnnéeMois]]&amp;Réceptions[[#This Row],[Famille de Produit]]</f>
        <v>202208BOULANGERIE</v>
      </c>
      <c r="H651" s="38" t="str">
        <f>Réceptions[[#This Row],[Num CDE]]&amp;Réceptions[[#This Row],[AnnéeMois]]</f>
        <v>143277097202208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ht="12.75" customHeight="1" x14ac:dyDescent="0.25">
      <c r="A652" s="38">
        <v>202207</v>
      </c>
      <c r="B652" s="46">
        <v>143277109</v>
      </c>
      <c r="C652" s="15">
        <v>5540246174174</v>
      </c>
      <c r="D652" s="47">
        <v>44770</v>
      </c>
      <c r="E652" s="48">
        <v>464</v>
      </c>
      <c r="F652" s="39" t="str">
        <f>VLOOKUP(Réception!C652,'Catégorie des articles'!A:D,4,0)</f>
        <v>CREMERIE</v>
      </c>
      <c r="G652" s="39" t="str">
        <f>Réceptions[[#This Row],[AnnéeMois]]&amp;Réceptions[[#This Row],[Famille de Produit]]</f>
        <v>202207CREMERIE</v>
      </c>
      <c r="H652" s="38" t="str">
        <f>Réceptions[[#This Row],[Num CDE]]&amp;Réceptions[[#This Row],[AnnéeMois]]</f>
        <v>143277109202207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ht="12.75" customHeight="1" x14ac:dyDescent="0.25">
      <c r="A653" s="38">
        <v>202207</v>
      </c>
      <c r="B653" s="49">
        <v>143277109</v>
      </c>
      <c r="C653" s="50">
        <v>5540246176699</v>
      </c>
      <c r="D653" s="51">
        <v>44770</v>
      </c>
      <c r="E653" s="52">
        <v>836</v>
      </c>
      <c r="F653" s="39" t="str">
        <f>VLOOKUP(Réception!C653,'Catégorie des articles'!A:D,4,0)</f>
        <v>CREMERIE</v>
      </c>
      <c r="G653" s="39" t="str">
        <f>Réceptions[[#This Row],[AnnéeMois]]&amp;Réceptions[[#This Row],[Famille de Produit]]</f>
        <v>202207CREMERIE</v>
      </c>
      <c r="H653" s="38" t="str">
        <f>Réceptions[[#This Row],[Num CDE]]&amp;Réceptions[[#This Row],[AnnéeMois]]</f>
        <v>143277109202207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ht="12.75" customHeight="1" x14ac:dyDescent="0.25">
      <c r="A654" s="38">
        <v>202207</v>
      </c>
      <c r="B654" s="46">
        <v>143277109</v>
      </c>
      <c r="C654" s="15">
        <v>5540246188175</v>
      </c>
      <c r="D654" s="47">
        <v>44770</v>
      </c>
      <c r="E654" s="48">
        <v>232</v>
      </c>
      <c r="F654" s="39" t="str">
        <f>VLOOKUP(Réception!C654,'Catégorie des articles'!A:D,4,0)</f>
        <v>CREMERIE</v>
      </c>
      <c r="G654" s="39" t="str">
        <f>Réceptions[[#This Row],[AnnéeMois]]&amp;Réceptions[[#This Row],[Famille de Produit]]</f>
        <v>202207CREMERIE</v>
      </c>
      <c r="H654" s="38" t="str">
        <f>Réceptions[[#This Row],[Num CDE]]&amp;Réceptions[[#This Row],[AnnéeMois]]</f>
        <v>143277109202207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ht="12.75" customHeight="1" x14ac:dyDescent="0.25">
      <c r="A655" s="38">
        <v>202207</v>
      </c>
      <c r="B655" s="46">
        <v>143277109</v>
      </c>
      <c r="C655" s="15">
        <v>5540246192102</v>
      </c>
      <c r="D655" s="47">
        <v>44770</v>
      </c>
      <c r="E655" s="48">
        <v>2005</v>
      </c>
      <c r="F655" s="39" t="str">
        <f>VLOOKUP(Réception!C655,'Catégorie des articles'!A:D,4,0)</f>
        <v>CREMERIE</v>
      </c>
      <c r="G655" s="39" t="str">
        <f>Réceptions[[#This Row],[AnnéeMois]]&amp;Réceptions[[#This Row],[Famille de Produit]]</f>
        <v>202207CREMERIE</v>
      </c>
      <c r="H655" s="38" t="str">
        <f>Réceptions[[#This Row],[Num CDE]]&amp;Réceptions[[#This Row],[AnnéeMois]]</f>
        <v>143277109202207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ht="12.75" customHeight="1" x14ac:dyDescent="0.25">
      <c r="A656" s="38">
        <v>202207</v>
      </c>
      <c r="B656" s="46">
        <v>143277110</v>
      </c>
      <c r="C656" s="15">
        <v>5540246176294</v>
      </c>
      <c r="D656" s="47">
        <v>44770</v>
      </c>
      <c r="E656" s="48">
        <v>1485</v>
      </c>
      <c r="F656" s="39" t="str">
        <f>VLOOKUP(Réception!C656,'Catégorie des articles'!A:D,4,0)</f>
        <v>CREMERIE</v>
      </c>
      <c r="G656" s="39" t="str">
        <f>Réceptions[[#This Row],[AnnéeMois]]&amp;Réceptions[[#This Row],[Famille de Produit]]</f>
        <v>202207CREMERIE</v>
      </c>
      <c r="H656" s="38" t="str">
        <f>Réceptions[[#This Row],[Num CDE]]&amp;Réceptions[[#This Row],[AnnéeMois]]</f>
        <v>143277110202207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ht="12.75" customHeight="1" x14ac:dyDescent="0.25">
      <c r="A657" s="38">
        <v>202207</v>
      </c>
      <c r="B657" s="49">
        <v>143277110</v>
      </c>
      <c r="C657" s="50">
        <v>5540246176295</v>
      </c>
      <c r="D657" s="51">
        <v>44770</v>
      </c>
      <c r="E657" s="52">
        <v>7424</v>
      </c>
      <c r="F657" s="39" t="str">
        <f>VLOOKUP(Réception!C657,'Catégorie des articles'!A:D,4,0)</f>
        <v>CREMERIE</v>
      </c>
      <c r="G657" s="39" t="str">
        <f>Réceptions[[#This Row],[AnnéeMois]]&amp;Réceptions[[#This Row],[Famille de Produit]]</f>
        <v>202207CREMERIE</v>
      </c>
      <c r="H657" s="38" t="str">
        <f>Réceptions[[#This Row],[Num CDE]]&amp;Réceptions[[#This Row],[AnnéeMois]]</f>
        <v>143277110202207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ht="12.75" customHeight="1" x14ac:dyDescent="0.25">
      <c r="A658" s="38">
        <v>202207</v>
      </c>
      <c r="B658" s="49">
        <v>143277110</v>
      </c>
      <c r="C658" s="50">
        <v>5540246187987</v>
      </c>
      <c r="D658" s="51">
        <v>44770</v>
      </c>
      <c r="E658" s="52">
        <v>2228</v>
      </c>
      <c r="F658" s="39" t="str">
        <f>VLOOKUP(Réception!C658,'Catégorie des articles'!A:D,4,0)</f>
        <v>CREMERIE</v>
      </c>
      <c r="G658" s="39" t="str">
        <f>Réceptions[[#This Row],[AnnéeMois]]&amp;Réceptions[[#This Row],[Famille de Produit]]</f>
        <v>202207CREMERIE</v>
      </c>
      <c r="H658" s="38" t="str">
        <f>Réceptions[[#This Row],[Num CDE]]&amp;Réceptions[[#This Row],[AnnéeMois]]</f>
        <v>143277110202207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ht="12.75" customHeight="1" x14ac:dyDescent="0.25">
      <c r="A659" s="38">
        <v>202207</v>
      </c>
      <c r="B659" s="46">
        <v>143277110</v>
      </c>
      <c r="C659" s="15">
        <v>5540246188200</v>
      </c>
      <c r="D659" s="47">
        <v>44770</v>
      </c>
      <c r="E659" s="48">
        <v>743</v>
      </c>
      <c r="F659" s="39" t="str">
        <f>VLOOKUP(Réception!C659,'Catégorie des articles'!A:D,4,0)</f>
        <v>CREMERIE</v>
      </c>
      <c r="G659" s="39" t="str">
        <f>Réceptions[[#This Row],[AnnéeMois]]&amp;Réceptions[[#This Row],[Famille de Produit]]</f>
        <v>202207CREMERIE</v>
      </c>
      <c r="H659" s="38" t="str">
        <f>Réceptions[[#This Row],[Num CDE]]&amp;Réceptions[[#This Row],[AnnéeMois]]</f>
        <v>143277110202207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ht="12.75" customHeight="1" x14ac:dyDescent="0.25">
      <c r="A660" s="38">
        <v>202207</v>
      </c>
      <c r="B660" s="46">
        <v>143277123</v>
      </c>
      <c r="C660" s="15">
        <v>5540246176294</v>
      </c>
      <c r="D660" s="47">
        <v>44771</v>
      </c>
      <c r="E660" s="48">
        <v>743</v>
      </c>
      <c r="F660" s="39" t="str">
        <f>VLOOKUP(Réception!C660,'Catégorie des articles'!A:D,4,0)</f>
        <v>CREMERIE</v>
      </c>
      <c r="G660" s="39" t="str">
        <f>Réceptions[[#This Row],[AnnéeMois]]&amp;Réceptions[[#This Row],[Famille de Produit]]</f>
        <v>202207CREMERIE</v>
      </c>
      <c r="H660" s="38" t="str">
        <f>Réceptions[[#This Row],[Num CDE]]&amp;Réceptions[[#This Row],[AnnéeMois]]</f>
        <v>143277123202207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ht="12.75" customHeight="1" x14ac:dyDescent="0.25">
      <c r="A661" s="38">
        <v>202207</v>
      </c>
      <c r="B661" s="49">
        <v>143277123</v>
      </c>
      <c r="C661" s="50">
        <v>5540246176295</v>
      </c>
      <c r="D661" s="51">
        <v>44771</v>
      </c>
      <c r="E661" s="52">
        <v>1485</v>
      </c>
      <c r="F661" s="39" t="str">
        <f>VLOOKUP(Réception!C661,'Catégorie des articles'!A:D,4,0)</f>
        <v>CREMERIE</v>
      </c>
      <c r="G661" s="39" t="str">
        <f>Réceptions[[#This Row],[AnnéeMois]]&amp;Réceptions[[#This Row],[Famille de Produit]]</f>
        <v>202207CREMERIE</v>
      </c>
      <c r="H661" s="38" t="str">
        <f>Réceptions[[#This Row],[Num CDE]]&amp;Réceptions[[#This Row],[AnnéeMois]]</f>
        <v>143277123202207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ht="12.75" customHeight="1" x14ac:dyDescent="0.25">
      <c r="A662" s="38">
        <v>202207</v>
      </c>
      <c r="B662" s="49">
        <v>143277123</v>
      </c>
      <c r="C662" s="50">
        <v>5540246188200</v>
      </c>
      <c r="D662" s="51">
        <v>44771</v>
      </c>
      <c r="E662" s="52">
        <v>557</v>
      </c>
      <c r="F662" s="39" t="str">
        <f>VLOOKUP(Réception!C662,'Catégorie des articles'!A:D,4,0)</f>
        <v>CREMERIE</v>
      </c>
      <c r="G662" s="39" t="str">
        <f>Réceptions[[#This Row],[AnnéeMois]]&amp;Réceptions[[#This Row],[Famille de Produit]]</f>
        <v>202207CREMERIE</v>
      </c>
      <c r="H662" s="38" t="str">
        <f>Réceptions[[#This Row],[Num CDE]]&amp;Réceptions[[#This Row],[AnnéeMois]]</f>
        <v>143277123202207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ht="12.75" customHeight="1" x14ac:dyDescent="0.25">
      <c r="A663" s="38">
        <v>202207</v>
      </c>
      <c r="B663" s="46">
        <v>143277124</v>
      </c>
      <c r="C663" s="15">
        <v>5540246172978</v>
      </c>
      <c r="D663" s="47">
        <v>44771</v>
      </c>
      <c r="E663" s="48">
        <v>836</v>
      </c>
      <c r="F663" s="39" t="str">
        <f>VLOOKUP(Réception!C663,'Catégorie des articles'!A:D,4,0)</f>
        <v>CREMERIE</v>
      </c>
      <c r="G663" s="39" t="str">
        <f>Réceptions[[#This Row],[AnnéeMois]]&amp;Réceptions[[#This Row],[Famille de Produit]]</f>
        <v>202207CREMERIE</v>
      </c>
      <c r="H663" s="38" t="str">
        <f>Réceptions[[#This Row],[Num CDE]]&amp;Réceptions[[#This Row],[AnnéeMois]]</f>
        <v>143277124202207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ht="12.75" customHeight="1" x14ac:dyDescent="0.25">
      <c r="A664" s="38">
        <v>202207</v>
      </c>
      <c r="B664" s="46">
        <v>143277124</v>
      </c>
      <c r="C664" s="15">
        <v>5540246176699</v>
      </c>
      <c r="D664" s="47">
        <v>44771</v>
      </c>
      <c r="E664" s="48">
        <v>2088</v>
      </c>
      <c r="F664" s="39" t="str">
        <f>VLOOKUP(Réception!C664,'Catégorie des articles'!A:D,4,0)</f>
        <v>CREMERIE</v>
      </c>
      <c r="G664" s="39" t="str">
        <f>Réceptions[[#This Row],[AnnéeMois]]&amp;Réceptions[[#This Row],[Famille de Produit]]</f>
        <v>202207CREMERIE</v>
      </c>
      <c r="H664" s="38" t="str">
        <f>Réceptions[[#This Row],[Num CDE]]&amp;Réceptions[[#This Row],[AnnéeMois]]</f>
        <v>143277124202207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ht="12.75" customHeight="1" x14ac:dyDescent="0.25">
      <c r="A665" s="38">
        <v>202207</v>
      </c>
      <c r="B665" s="49">
        <v>143277124</v>
      </c>
      <c r="C665" s="50">
        <v>5540246188175</v>
      </c>
      <c r="D665" s="51">
        <v>44771</v>
      </c>
      <c r="E665" s="52">
        <v>116</v>
      </c>
      <c r="F665" s="39" t="str">
        <f>VLOOKUP(Réception!C665,'Catégorie des articles'!A:D,4,0)</f>
        <v>CREMERIE</v>
      </c>
      <c r="G665" s="39" t="str">
        <f>Réceptions[[#This Row],[AnnéeMois]]&amp;Réceptions[[#This Row],[Famille de Produit]]</f>
        <v>202207CREMERIE</v>
      </c>
      <c r="H665" s="38" t="str">
        <f>Réceptions[[#This Row],[Num CDE]]&amp;Réceptions[[#This Row],[AnnéeMois]]</f>
        <v>143277124202207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ht="12.75" customHeight="1" x14ac:dyDescent="0.25">
      <c r="A666" s="38">
        <v>202207</v>
      </c>
      <c r="B666" s="49">
        <v>143287132</v>
      </c>
      <c r="C666" s="50">
        <v>5540246172978</v>
      </c>
      <c r="D666" s="51">
        <v>44772</v>
      </c>
      <c r="E666" s="52">
        <v>836</v>
      </c>
      <c r="F666" s="39" t="str">
        <f>VLOOKUP(Réception!C666,'Catégorie des articles'!A:D,4,0)</f>
        <v>CREMERIE</v>
      </c>
      <c r="G666" s="39" t="str">
        <f>Réceptions[[#This Row],[AnnéeMois]]&amp;Réceptions[[#This Row],[Famille de Produit]]</f>
        <v>202207CREMERIE</v>
      </c>
      <c r="H666" s="38" t="str">
        <f>Réceptions[[#This Row],[Num CDE]]&amp;Réceptions[[#This Row],[AnnéeMois]]</f>
        <v>143287132202207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ht="12.75" customHeight="1" x14ac:dyDescent="0.25">
      <c r="A667" s="38">
        <v>202207</v>
      </c>
      <c r="B667" s="46">
        <v>143287132</v>
      </c>
      <c r="C667" s="15">
        <v>5540246176699</v>
      </c>
      <c r="D667" s="47">
        <v>44772</v>
      </c>
      <c r="E667" s="48">
        <v>1044</v>
      </c>
      <c r="F667" s="39" t="str">
        <f>VLOOKUP(Réception!C667,'Catégorie des articles'!A:D,4,0)</f>
        <v>CREMERIE</v>
      </c>
      <c r="G667" s="39" t="str">
        <f>Réceptions[[#This Row],[AnnéeMois]]&amp;Réceptions[[#This Row],[Famille de Produit]]</f>
        <v>202207CREMERIE</v>
      </c>
      <c r="H667" s="38" t="str">
        <f>Réceptions[[#This Row],[Num CDE]]&amp;Réceptions[[#This Row],[AnnéeMois]]</f>
        <v>143287132202207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ht="12.75" customHeight="1" x14ac:dyDescent="0.25">
      <c r="A668" s="38">
        <v>202207</v>
      </c>
      <c r="B668" s="49">
        <v>143287132</v>
      </c>
      <c r="C668" s="50">
        <v>5540246188175</v>
      </c>
      <c r="D668" s="51">
        <v>44772</v>
      </c>
      <c r="E668" s="52">
        <v>116</v>
      </c>
      <c r="F668" s="39" t="str">
        <f>VLOOKUP(Réception!C668,'Catégorie des articles'!A:D,4,0)</f>
        <v>CREMERIE</v>
      </c>
      <c r="G668" s="39" t="str">
        <f>Réceptions[[#This Row],[AnnéeMois]]&amp;Réceptions[[#This Row],[Famille de Produit]]</f>
        <v>202207CREMERIE</v>
      </c>
      <c r="H668" s="38" t="str">
        <f>Réceptions[[#This Row],[Num CDE]]&amp;Réceptions[[#This Row],[AnnéeMois]]</f>
        <v>143287132202207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ht="12.75" customHeight="1" x14ac:dyDescent="0.25">
      <c r="A669" s="38">
        <v>202207</v>
      </c>
      <c r="B669" s="46">
        <v>143287133</v>
      </c>
      <c r="C669" s="15">
        <v>5540246187987</v>
      </c>
      <c r="D669" s="47">
        <v>44772</v>
      </c>
      <c r="E669" s="48">
        <v>1114</v>
      </c>
      <c r="F669" s="39" t="str">
        <f>VLOOKUP(Réception!C669,'Catégorie des articles'!A:D,4,0)</f>
        <v>CREMERIE</v>
      </c>
      <c r="G669" s="39" t="str">
        <f>Réceptions[[#This Row],[AnnéeMois]]&amp;Réceptions[[#This Row],[Famille de Produit]]</f>
        <v>202207CREMERIE</v>
      </c>
      <c r="H669" s="38" t="str">
        <f>Réceptions[[#This Row],[Num CDE]]&amp;Réceptions[[#This Row],[AnnéeMois]]</f>
        <v>143287133202207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ht="12.75" customHeight="1" x14ac:dyDescent="0.25">
      <c r="A670" s="38">
        <v>202208</v>
      </c>
      <c r="B670" s="49">
        <v>143287136</v>
      </c>
      <c r="C670" s="50">
        <v>5540246185562</v>
      </c>
      <c r="D670" s="51">
        <v>44774</v>
      </c>
      <c r="E670" s="52">
        <v>70</v>
      </c>
      <c r="F670" s="39" t="str">
        <f>VLOOKUP(Réception!C670,'Catégorie des articles'!A:D,4,0)</f>
        <v>CREMERIE</v>
      </c>
      <c r="G670" s="39" t="str">
        <f>Réceptions[[#This Row],[AnnéeMois]]&amp;Réceptions[[#This Row],[Famille de Produit]]</f>
        <v>202208CREMERIE</v>
      </c>
      <c r="H670" s="38" t="str">
        <f>Réceptions[[#This Row],[Num CDE]]&amp;Réceptions[[#This Row],[AnnéeMois]]</f>
        <v>143287136202208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ht="12.75" customHeight="1" x14ac:dyDescent="0.25">
      <c r="A671" s="38">
        <v>202208</v>
      </c>
      <c r="B671" s="46">
        <v>143287152</v>
      </c>
      <c r="C671" s="15">
        <v>5540246173472</v>
      </c>
      <c r="D671" s="47">
        <v>44781</v>
      </c>
      <c r="E671" s="48">
        <v>418</v>
      </c>
      <c r="F671" s="39" t="str">
        <f>VLOOKUP(Réception!C671,'Catégorie des articles'!A:D,4,0)</f>
        <v>CREMERIE</v>
      </c>
      <c r="G671" s="39" t="str">
        <f>Réceptions[[#This Row],[AnnéeMois]]&amp;Réceptions[[#This Row],[Famille de Produit]]</f>
        <v>202208CREMERIE</v>
      </c>
      <c r="H671" s="38" t="str">
        <f>Réceptions[[#This Row],[Num CDE]]&amp;Réceptions[[#This Row],[AnnéeMois]]</f>
        <v>143287152202208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ht="12.75" customHeight="1" x14ac:dyDescent="0.25">
      <c r="A672" s="38">
        <v>202208</v>
      </c>
      <c r="B672" s="49">
        <v>143287152</v>
      </c>
      <c r="C672" s="50">
        <v>5540246175047</v>
      </c>
      <c r="D672" s="51">
        <v>44781</v>
      </c>
      <c r="E672" s="52">
        <v>279</v>
      </c>
      <c r="F672" s="39" t="str">
        <f>VLOOKUP(Réception!C672,'Catégorie des articles'!A:D,4,0)</f>
        <v>CREMERIE</v>
      </c>
      <c r="G672" s="39" t="str">
        <f>Réceptions[[#This Row],[AnnéeMois]]&amp;Réceptions[[#This Row],[Famille de Produit]]</f>
        <v>202208CREMERIE</v>
      </c>
      <c r="H672" s="38" t="str">
        <f>Réceptions[[#This Row],[Num CDE]]&amp;Réceptions[[#This Row],[AnnéeMois]]</f>
        <v>143287152202208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ht="12.75" customHeight="1" x14ac:dyDescent="0.25">
      <c r="A673" s="38">
        <v>202208</v>
      </c>
      <c r="B673" s="46">
        <v>143287152</v>
      </c>
      <c r="C673" s="15">
        <v>5540246175049</v>
      </c>
      <c r="D673" s="47">
        <v>44781</v>
      </c>
      <c r="E673" s="48">
        <v>418</v>
      </c>
      <c r="F673" s="39" t="str">
        <f>VLOOKUP(Réception!C673,'Catégorie des articles'!A:D,4,0)</f>
        <v>CREMERIE</v>
      </c>
      <c r="G673" s="39" t="str">
        <f>Réceptions[[#This Row],[AnnéeMois]]&amp;Réceptions[[#This Row],[Famille de Produit]]</f>
        <v>202208CREMERIE</v>
      </c>
      <c r="H673" s="38" t="str">
        <f>Réceptions[[#This Row],[Num CDE]]&amp;Réceptions[[#This Row],[AnnéeMois]]</f>
        <v>143287152202208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ht="12.75" customHeight="1" x14ac:dyDescent="0.25">
      <c r="A674" s="38">
        <v>202208</v>
      </c>
      <c r="B674" s="49">
        <v>143287152</v>
      </c>
      <c r="C674" s="50">
        <v>5540246175050</v>
      </c>
      <c r="D674" s="51">
        <v>44781</v>
      </c>
      <c r="E674" s="52">
        <v>418</v>
      </c>
      <c r="F674" s="39" t="str">
        <f>VLOOKUP(Réception!C674,'Catégorie des articles'!A:D,4,0)</f>
        <v>CREMERIE</v>
      </c>
      <c r="G674" s="39" t="str">
        <f>Réceptions[[#This Row],[AnnéeMois]]&amp;Réceptions[[#This Row],[Famille de Produit]]</f>
        <v>202208CREMERIE</v>
      </c>
      <c r="H674" s="38" t="str">
        <f>Réceptions[[#This Row],[Num CDE]]&amp;Réceptions[[#This Row],[AnnéeMois]]</f>
        <v>143287152202208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ht="12.75" customHeight="1" x14ac:dyDescent="0.25">
      <c r="A675" s="38">
        <v>202208</v>
      </c>
      <c r="B675" s="46">
        <v>143287152</v>
      </c>
      <c r="C675" s="15">
        <v>5540246190743</v>
      </c>
      <c r="D675" s="47">
        <v>44781</v>
      </c>
      <c r="E675" s="48">
        <v>140</v>
      </c>
      <c r="F675" s="39" t="str">
        <f>VLOOKUP(Réception!C675,'Catégorie des articles'!A:D,4,0)</f>
        <v>CREMERIE</v>
      </c>
      <c r="G675" s="39" t="str">
        <f>Réceptions[[#This Row],[AnnéeMois]]&amp;Réceptions[[#This Row],[Famille de Produit]]</f>
        <v>202208CREMERIE</v>
      </c>
      <c r="H675" s="38" t="str">
        <f>Réceptions[[#This Row],[Num CDE]]&amp;Réceptions[[#This Row],[AnnéeMois]]</f>
        <v>143287152202208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ht="12.75" customHeight="1" x14ac:dyDescent="0.25">
      <c r="A676" s="38">
        <v>202207</v>
      </c>
      <c r="B676" s="46">
        <v>143287159</v>
      </c>
      <c r="C676" s="15">
        <v>5540246171933</v>
      </c>
      <c r="D676" s="47">
        <v>44773</v>
      </c>
      <c r="E676" s="48">
        <v>335</v>
      </c>
      <c r="F676" s="39" t="str">
        <f>VLOOKUP(Réception!C676,'Catégorie des articles'!A:D,4,0)</f>
        <v>CREMERIE</v>
      </c>
      <c r="G676" s="39" t="str">
        <f>Réceptions[[#This Row],[AnnéeMois]]&amp;Réceptions[[#This Row],[Famille de Produit]]</f>
        <v>202207CREMERIE</v>
      </c>
      <c r="H676" s="38" t="str">
        <f>Réceptions[[#This Row],[Num CDE]]&amp;Réceptions[[#This Row],[AnnéeMois]]</f>
        <v>143287159202207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ht="12.75" customHeight="1" x14ac:dyDescent="0.25">
      <c r="A677" s="38">
        <v>202207</v>
      </c>
      <c r="B677" s="49">
        <v>143287159</v>
      </c>
      <c r="C677" s="50">
        <v>5540246176294</v>
      </c>
      <c r="D677" s="51">
        <v>44773</v>
      </c>
      <c r="E677" s="52">
        <v>743</v>
      </c>
      <c r="F677" s="39" t="str">
        <f>VLOOKUP(Réception!C677,'Catégorie des articles'!A:D,4,0)</f>
        <v>CREMERIE</v>
      </c>
      <c r="G677" s="39" t="str">
        <f>Réceptions[[#This Row],[AnnéeMois]]&amp;Réceptions[[#This Row],[Famille de Produit]]</f>
        <v>202207CREMERIE</v>
      </c>
      <c r="H677" s="38" t="str">
        <f>Réceptions[[#This Row],[Num CDE]]&amp;Réceptions[[#This Row],[AnnéeMois]]</f>
        <v>143287159202207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ht="12.75" customHeight="1" x14ac:dyDescent="0.25">
      <c r="A678" s="38">
        <v>202207</v>
      </c>
      <c r="B678" s="46">
        <v>143287159</v>
      </c>
      <c r="C678" s="15">
        <v>5540246187987</v>
      </c>
      <c r="D678" s="47">
        <v>44773</v>
      </c>
      <c r="E678" s="48">
        <v>1671</v>
      </c>
      <c r="F678" s="39" t="str">
        <f>VLOOKUP(Réception!C678,'Catégorie des articles'!A:D,4,0)</f>
        <v>CREMERIE</v>
      </c>
      <c r="G678" s="39" t="str">
        <f>Réceptions[[#This Row],[AnnéeMois]]&amp;Réceptions[[#This Row],[Famille de Produit]]</f>
        <v>202207CREMERIE</v>
      </c>
      <c r="H678" s="38" t="str">
        <f>Réceptions[[#This Row],[Num CDE]]&amp;Réceptions[[#This Row],[AnnéeMois]]</f>
        <v>143287159202207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ht="12.75" customHeight="1" x14ac:dyDescent="0.25">
      <c r="A679" s="38">
        <v>202207</v>
      </c>
      <c r="B679" s="46">
        <v>143287163</v>
      </c>
      <c r="C679" s="15">
        <v>5540246172978</v>
      </c>
      <c r="D679" s="47">
        <v>44773</v>
      </c>
      <c r="E679" s="48">
        <v>836</v>
      </c>
      <c r="F679" s="39" t="str">
        <f>VLOOKUP(Réception!C679,'Catégorie des articles'!A:D,4,0)</f>
        <v>CREMERIE</v>
      </c>
      <c r="G679" s="39" t="str">
        <f>Réceptions[[#This Row],[AnnéeMois]]&amp;Réceptions[[#This Row],[Famille de Produit]]</f>
        <v>202207CREMERIE</v>
      </c>
      <c r="H679" s="38" t="str">
        <f>Réceptions[[#This Row],[Num CDE]]&amp;Réceptions[[#This Row],[AnnéeMois]]</f>
        <v>143287163202207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ht="12.75" customHeight="1" x14ac:dyDescent="0.25">
      <c r="A680" s="38">
        <v>202207</v>
      </c>
      <c r="B680" s="49">
        <v>143287163</v>
      </c>
      <c r="C680" s="50">
        <v>5540246176699</v>
      </c>
      <c r="D680" s="51">
        <v>44773</v>
      </c>
      <c r="E680" s="52">
        <v>836</v>
      </c>
      <c r="F680" s="39" t="str">
        <f>VLOOKUP(Réception!C680,'Catégorie des articles'!A:D,4,0)</f>
        <v>CREMERIE</v>
      </c>
      <c r="G680" s="39" t="str">
        <f>Réceptions[[#This Row],[AnnéeMois]]&amp;Réceptions[[#This Row],[Famille de Produit]]</f>
        <v>202207CREMERIE</v>
      </c>
      <c r="H680" s="38" t="str">
        <f>Réceptions[[#This Row],[Num CDE]]&amp;Réceptions[[#This Row],[AnnéeMois]]</f>
        <v>143287163202207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ht="12.75" customHeight="1" x14ac:dyDescent="0.25">
      <c r="A681" s="38">
        <v>202208</v>
      </c>
      <c r="B681" s="49">
        <v>143287169</v>
      </c>
      <c r="C681" s="50">
        <v>5540246183587</v>
      </c>
      <c r="D681" s="51">
        <v>44791</v>
      </c>
      <c r="E681" s="52">
        <v>502</v>
      </c>
      <c r="F681" s="39" t="str">
        <f>VLOOKUP(Réception!C681,'Catégorie des articles'!A:D,4,0)</f>
        <v>MIX LEGUMES</v>
      </c>
      <c r="G681" s="39" t="str">
        <f>Réceptions[[#This Row],[AnnéeMois]]&amp;Réceptions[[#This Row],[Famille de Produit]]</f>
        <v>202208MIX LEGUMES</v>
      </c>
      <c r="H681" s="38" t="str">
        <f>Réceptions[[#This Row],[Num CDE]]&amp;Réceptions[[#This Row],[AnnéeMois]]</f>
        <v>143287169202208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ht="12.75" customHeight="1" x14ac:dyDescent="0.25">
      <c r="A682" s="38">
        <v>202208</v>
      </c>
      <c r="B682" s="46">
        <v>143287169</v>
      </c>
      <c r="C682" s="15">
        <v>5540246183589</v>
      </c>
      <c r="D682" s="47">
        <v>44791</v>
      </c>
      <c r="E682" s="48">
        <v>650</v>
      </c>
      <c r="F682" s="39" t="str">
        <f>VLOOKUP(Réception!C682,'Catégorie des articles'!A:D,4,0)</f>
        <v>MIX LEGUMES</v>
      </c>
      <c r="G682" s="39" t="str">
        <f>Réceptions[[#This Row],[AnnéeMois]]&amp;Réceptions[[#This Row],[Famille de Produit]]</f>
        <v>202208MIX LEGUMES</v>
      </c>
      <c r="H682" s="38" t="str">
        <f>Réceptions[[#This Row],[Num CDE]]&amp;Réceptions[[#This Row],[AnnéeMois]]</f>
        <v>143287169202208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ht="12.75" customHeight="1" x14ac:dyDescent="0.25">
      <c r="A683" s="38">
        <v>202208</v>
      </c>
      <c r="B683" s="49">
        <v>143287172</v>
      </c>
      <c r="C683" s="50">
        <v>5540246180522</v>
      </c>
      <c r="D683" s="51">
        <v>44781</v>
      </c>
      <c r="E683" s="52">
        <v>891</v>
      </c>
      <c r="F683" s="39" t="str">
        <f>VLOOKUP(Réception!C683,'Catégorie des articles'!A:D,4,0)</f>
        <v>BOULANGERIE</v>
      </c>
      <c r="G683" s="39" t="str">
        <f>Réceptions[[#This Row],[AnnéeMois]]&amp;Réceptions[[#This Row],[Famille de Produit]]</f>
        <v>202208BOULANGERIE</v>
      </c>
      <c r="H683" s="38" t="str">
        <f>Réceptions[[#This Row],[Num CDE]]&amp;Réceptions[[#This Row],[AnnéeMois]]</f>
        <v>143287172202208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ht="12.75" customHeight="1" x14ac:dyDescent="0.25">
      <c r="A684" s="38">
        <v>202208</v>
      </c>
      <c r="B684" s="49">
        <v>143287173</v>
      </c>
      <c r="C684" s="50">
        <v>5540246194632</v>
      </c>
      <c r="D684" s="51">
        <v>44784</v>
      </c>
      <c r="E684" s="52">
        <v>669</v>
      </c>
      <c r="F684" s="39" t="str">
        <f>VLOOKUP(Réception!C684,'Catégorie des articles'!A:D,4,0)</f>
        <v>BOULANGERIE</v>
      </c>
      <c r="G684" s="39" t="str">
        <f>Réceptions[[#This Row],[AnnéeMois]]&amp;Réceptions[[#This Row],[Famille de Produit]]</f>
        <v>202208BOULANGERIE</v>
      </c>
      <c r="H684" s="38" t="str">
        <f>Réceptions[[#This Row],[Num CDE]]&amp;Réceptions[[#This Row],[AnnéeMois]]</f>
        <v>143287173202208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ht="12.75" customHeight="1" x14ac:dyDescent="0.25">
      <c r="A685" s="38">
        <v>202208</v>
      </c>
      <c r="B685" s="49">
        <v>143287181</v>
      </c>
      <c r="C685" s="50">
        <v>5540246176294</v>
      </c>
      <c r="D685" s="51">
        <v>44774</v>
      </c>
      <c r="E685" s="52">
        <v>743</v>
      </c>
      <c r="F685" s="39" t="str">
        <f>VLOOKUP(Réception!C685,'Catégorie des articles'!A:D,4,0)</f>
        <v>CREMERIE</v>
      </c>
      <c r="G685" s="39" t="str">
        <f>Réceptions[[#This Row],[AnnéeMois]]&amp;Réceptions[[#This Row],[Famille de Produit]]</f>
        <v>202208CREMERIE</v>
      </c>
      <c r="H685" s="38" t="str">
        <f>Réceptions[[#This Row],[Num CDE]]&amp;Réceptions[[#This Row],[AnnéeMois]]</f>
        <v>143287181202208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ht="12.75" customHeight="1" x14ac:dyDescent="0.25">
      <c r="A686" s="38">
        <v>202208</v>
      </c>
      <c r="B686" s="46">
        <v>143287181</v>
      </c>
      <c r="C686" s="15">
        <v>5540246176295</v>
      </c>
      <c r="D686" s="47">
        <v>44774</v>
      </c>
      <c r="E686" s="48">
        <v>2970</v>
      </c>
      <c r="F686" s="39" t="str">
        <f>VLOOKUP(Réception!C686,'Catégorie des articles'!A:D,4,0)</f>
        <v>CREMERIE</v>
      </c>
      <c r="G686" s="39" t="str">
        <f>Réceptions[[#This Row],[AnnéeMois]]&amp;Réceptions[[#This Row],[Famille de Produit]]</f>
        <v>202208CREMERIE</v>
      </c>
      <c r="H686" s="38" t="str">
        <f>Réceptions[[#This Row],[Num CDE]]&amp;Réceptions[[#This Row],[AnnéeMois]]</f>
        <v>143287181202208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ht="12.75" customHeight="1" x14ac:dyDescent="0.25">
      <c r="A687" s="38">
        <v>202208</v>
      </c>
      <c r="B687" s="49">
        <v>143287181</v>
      </c>
      <c r="C687" s="50">
        <v>5540246187987</v>
      </c>
      <c r="D687" s="51">
        <v>44774</v>
      </c>
      <c r="E687" s="52">
        <v>1671</v>
      </c>
      <c r="F687" s="39" t="str">
        <f>VLOOKUP(Réception!C687,'Catégorie des articles'!A:D,4,0)</f>
        <v>CREMERIE</v>
      </c>
      <c r="G687" s="39" t="str">
        <f>Réceptions[[#This Row],[AnnéeMois]]&amp;Réceptions[[#This Row],[Famille de Produit]]</f>
        <v>202208CREMERIE</v>
      </c>
      <c r="H687" s="38" t="str">
        <f>Réceptions[[#This Row],[Num CDE]]&amp;Réceptions[[#This Row],[AnnéeMois]]</f>
        <v>143287181202208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ht="12.75" customHeight="1" x14ac:dyDescent="0.25">
      <c r="A688" s="38">
        <v>202208</v>
      </c>
      <c r="B688" s="46">
        <v>143287181</v>
      </c>
      <c r="C688" s="15">
        <v>5540246188200</v>
      </c>
      <c r="D688" s="47">
        <v>44774</v>
      </c>
      <c r="E688" s="48">
        <v>372</v>
      </c>
      <c r="F688" s="39" t="str">
        <f>VLOOKUP(Réception!C688,'Catégorie des articles'!A:D,4,0)</f>
        <v>CREMERIE</v>
      </c>
      <c r="G688" s="39" t="str">
        <f>Réceptions[[#This Row],[AnnéeMois]]&amp;Réceptions[[#This Row],[Famille de Produit]]</f>
        <v>202208CREMERIE</v>
      </c>
      <c r="H688" s="38" t="str">
        <f>Réceptions[[#This Row],[Num CDE]]&amp;Réceptions[[#This Row],[AnnéeMois]]</f>
        <v>143287181202208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ht="12.75" customHeight="1" x14ac:dyDescent="0.25">
      <c r="A689" s="38">
        <v>202208</v>
      </c>
      <c r="B689" s="46">
        <v>143287185</v>
      </c>
      <c r="C689" s="15">
        <v>5540246172669</v>
      </c>
      <c r="D689" s="47">
        <v>44774</v>
      </c>
      <c r="E689" s="48">
        <v>279</v>
      </c>
      <c r="F689" s="39" t="str">
        <f>VLOOKUP(Réception!C689,'Catégorie des articles'!A:D,4,0)</f>
        <v>CREMERIE</v>
      </c>
      <c r="G689" s="39" t="str">
        <f>Réceptions[[#This Row],[AnnéeMois]]&amp;Réceptions[[#This Row],[Famille de Produit]]</f>
        <v>202208CREMERIE</v>
      </c>
      <c r="H689" s="38" t="str">
        <f>Réceptions[[#This Row],[Num CDE]]&amp;Réceptions[[#This Row],[AnnéeMois]]</f>
        <v>143287185202208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ht="12.75" customHeight="1" x14ac:dyDescent="0.25">
      <c r="A690" s="38">
        <v>202208</v>
      </c>
      <c r="B690" s="49">
        <v>143287185</v>
      </c>
      <c r="C690" s="50">
        <v>5540246172978</v>
      </c>
      <c r="D690" s="51">
        <v>44774</v>
      </c>
      <c r="E690" s="52">
        <v>836</v>
      </c>
      <c r="F690" s="39" t="str">
        <f>VLOOKUP(Réception!C690,'Catégorie des articles'!A:D,4,0)</f>
        <v>CREMERIE</v>
      </c>
      <c r="G690" s="39" t="str">
        <f>Réceptions[[#This Row],[AnnéeMois]]&amp;Réceptions[[#This Row],[Famille de Produit]]</f>
        <v>202208CREMERIE</v>
      </c>
      <c r="H690" s="38" t="str">
        <f>Réceptions[[#This Row],[Num CDE]]&amp;Réceptions[[#This Row],[AnnéeMois]]</f>
        <v>143287185202208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ht="12.75" customHeight="1" x14ac:dyDescent="0.25">
      <c r="A691" s="38">
        <v>202208</v>
      </c>
      <c r="B691" s="46">
        <v>143287185</v>
      </c>
      <c r="C691" s="15">
        <v>5540246174174</v>
      </c>
      <c r="D691" s="47">
        <v>44774</v>
      </c>
      <c r="E691" s="48">
        <v>232</v>
      </c>
      <c r="F691" s="39" t="str">
        <f>VLOOKUP(Réception!C691,'Catégorie des articles'!A:D,4,0)</f>
        <v>CREMERIE</v>
      </c>
      <c r="G691" s="39" t="str">
        <f>Réceptions[[#This Row],[AnnéeMois]]&amp;Réceptions[[#This Row],[Famille de Produit]]</f>
        <v>202208CREMERIE</v>
      </c>
      <c r="H691" s="38" t="str">
        <f>Réceptions[[#This Row],[Num CDE]]&amp;Réceptions[[#This Row],[AnnéeMois]]</f>
        <v>143287185202208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ht="12.75" customHeight="1" x14ac:dyDescent="0.25">
      <c r="A692" s="38">
        <v>202208</v>
      </c>
      <c r="B692" s="46">
        <v>143287208</v>
      </c>
      <c r="C692" s="15">
        <v>5540246171933</v>
      </c>
      <c r="D692" s="47">
        <v>44777</v>
      </c>
      <c r="E692" s="48">
        <v>1114</v>
      </c>
      <c r="F692" s="39" t="str">
        <f>VLOOKUP(Réception!C692,'Catégorie des articles'!A:D,4,0)</f>
        <v>CREMERIE</v>
      </c>
      <c r="G692" s="39" t="str">
        <f>Réceptions[[#This Row],[AnnéeMois]]&amp;Réceptions[[#This Row],[Famille de Produit]]</f>
        <v>202208CREMERIE</v>
      </c>
      <c r="H692" s="38" t="str">
        <f>Réceptions[[#This Row],[Num CDE]]&amp;Réceptions[[#This Row],[AnnéeMois]]</f>
        <v>143287208202208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ht="12.75" customHeight="1" x14ac:dyDescent="0.25">
      <c r="A693" s="38">
        <v>202208</v>
      </c>
      <c r="B693" s="49">
        <v>143287208</v>
      </c>
      <c r="C693" s="50">
        <v>5540246176294</v>
      </c>
      <c r="D693" s="51">
        <v>44777</v>
      </c>
      <c r="E693" s="52">
        <v>1485</v>
      </c>
      <c r="F693" s="39" t="str">
        <f>VLOOKUP(Réception!C693,'Catégorie des articles'!A:D,4,0)</f>
        <v>CREMERIE</v>
      </c>
      <c r="G693" s="39" t="str">
        <f>Réceptions[[#This Row],[AnnéeMois]]&amp;Réceptions[[#This Row],[Famille de Produit]]</f>
        <v>202208CREMERIE</v>
      </c>
      <c r="H693" s="38" t="str">
        <f>Réceptions[[#This Row],[Num CDE]]&amp;Réceptions[[#This Row],[AnnéeMois]]</f>
        <v>143287208202208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ht="12.75" customHeight="1" x14ac:dyDescent="0.25">
      <c r="A694" s="38">
        <v>202208</v>
      </c>
      <c r="B694" s="46">
        <v>143287208</v>
      </c>
      <c r="C694" s="15">
        <v>5540246176295</v>
      </c>
      <c r="D694" s="47">
        <v>44777</v>
      </c>
      <c r="E694" s="48">
        <v>3564</v>
      </c>
      <c r="F694" s="39" t="str">
        <f>VLOOKUP(Réception!C694,'Catégorie des articles'!A:D,4,0)</f>
        <v>CREMERIE</v>
      </c>
      <c r="G694" s="39" t="str">
        <f>Réceptions[[#This Row],[AnnéeMois]]&amp;Réceptions[[#This Row],[Famille de Produit]]</f>
        <v>202208CREMERIE</v>
      </c>
      <c r="H694" s="38" t="str">
        <f>Réceptions[[#This Row],[Num CDE]]&amp;Réceptions[[#This Row],[AnnéeMois]]</f>
        <v>143287208202208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ht="12.75" customHeight="1" x14ac:dyDescent="0.25">
      <c r="A695" s="38">
        <v>202208</v>
      </c>
      <c r="B695" s="46">
        <v>143287208</v>
      </c>
      <c r="C695" s="15">
        <v>5540246187987</v>
      </c>
      <c r="D695" s="47">
        <v>44777</v>
      </c>
      <c r="E695" s="48">
        <v>3898</v>
      </c>
      <c r="F695" s="39" t="str">
        <f>VLOOKUP(Réception!C695,'Catégorie des articles'!A:D,4,0)</f>
        <v>CREMERIE</v>
      </c>
      <c r="G695" s="39" t="str">
        <f>Réceptions[[#This Row],[AnnéeMois]]&amp;Réceptions[[#This Row],[Famille de Produit]]</f>
        <v>202208CREMERIE</v>
      </c>
      <c r="H695" s="38" t="str">
        <f>Réceptions[[#This Row],[Num CDE]]&amp;Réceptions[[#This Row],[AnnéeMois]]</f>
        <v>143287208202208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ht="12.75" customHeight="1" x14ac:dyDescent="0.25">
      <c r="A696" s="38">
        <v>202208</v>
      </c>
      <c r="B696" s="49">
        <v>143287208</v>
      </c>
      <c r="C696" s="50">
        <v>5540246188200</v>
      </c>
      <c r="D696" s="51">
        <v>44777</v>
      </c>
      <c r="E696" s="52">
        <v>743</v>
      </c>
      <c r="F696" s="39" t="str">
        <f>VLOOKUP(Réception!C696,'Catégorie des articles'!A:D,4,0)</f>
        <v>CREMERIE</v>
      </c>
      <c r="G696" s="39" t="str">
        <f>Réceptions[[#This Row],[AnnéeMois]]&amp;Réceptions[[#This Row],[Famille de Produit]]</f>
        <v>202208CREMERIE</v>
      </c>
      <c r="H696" s="38" t="str">
        <f>Réceptions[[#This Row],[Num CDE]]&amp;Réceptions[[#This Row],[AnnéeMois]]</f>
        <v>143287208202208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ht="12.75" customHeight="1" x14ac:dyDescent="0.25">
      <c r="A697" s="38">
        <v>202208</v>
      </c>
      <c r="B697" s="49">
        <v>143287212</v>
      </c>
      <c r="C697" s="50">
        <v>5540246171933</v>
      </c>
      <c r="D697" s="51">
        <v>44774</v>
      </c>
      <c r="E697" s="52">
        <v>557</v>
      </c>
      <c r="F697" s="39" t="str">
        <f>VLOOKUP(Réception!C697,'Catégorie des articles'!A:D,4,0)</f>
        <v>CREMERIE</v>
      </c>
      <c r="G697" s="39" t="str">
        <f>Réceptions[[#This Row],[AnnéeMois]]&amp;Réceptions[[#This Row],[Famille de Produit]]</f>
        <v>202208CREMERIE</v>
      </c>
      <c r="H697" s="38" t="str">
        <f>Réceptions[[#This Row],[Num CDE]]&amp;Réceptions[[#This Row],[AnnéeMois]]</f>
        <v>143287212202208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ht="12.75" customHeight="1" x14ac:dyDescent="0.25">
      <c r="A698" s="38">
        <v>202208</v>
      </c>
      <c r="B698" s="46">
        <v>143287212</v>
      </c>
      <c r="C698" s="15">
        <v>5540246176294</v>
      </c>
      <c r="D698" s="47">
        <v>44774</v>
      </c>
      <c r="E698" s="48">
        <v>743</v>
      </c>
      <c r="F698" s="39" t="str">
        <f>VLOOKUP(Réception!C698,'Catégorie des articles'!A:D,4,0)</f>
        <v>CREMERIE</v>
      </c>
      <c r="G698" s="39" t="str">
        <f>Réceptions[[#This Row],[AnnéeMois]]&amp;Réceptions[[#This Row],[Famille de Produit]]</f>
        <v>202208CREMERIE</v>
      </c>
      <c r="H698" s="38" t="str">
        <f>Réceptions[[#This Row],[Num CDE]]&amp;Réceptions[[#This Row],[AnnéeMois]]</f>
        <v>143287212202208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ht="12.75" customHeight="1" x14ac:dyDescent="0.25">
      <c r="A699" s="38">
        <v>202208</v>
      </c>
      <c r="B699" s="49">
        <v>143287212</v>
      </c>
      <c r="C699" s="50">
        <v>5540246176295</v>
      </c>
      <c r="D699" s="51">
        <v>44774</v>
      </c>
      <c r="E699" s="52">
        <v>2228</v>
      </c>
      <c r="F699" s="39" t="str">
        <f>VLOOKUP(Réception!C699,'Catégorie des articles'!A:D,4,0)</f>
        <v>CREMERIE</v>
      </c>
      <c r="G699" s="39" t="str">
        <f>Réceptions[[#This Row],[AnnéeMois]]&amp;Réceptions[[#This Row],[Famille de Produit]]</f>
        <v>202208CREMERIE</v>
      </c>
      <c r="H699" s="38" t="str">
        <f>Réceptions[[#This Row],[Num CDE]]&amp;Réceptions[[#This Row],[AnnéeMois]]</f>
        <v>143287212202208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ht="12.75" customHeight="1" x14ac:dyDescent="0.25">
      <c r="A700" s="38">
        <v>202208</v>
      </c>
      <c r="B700" s="46">
        <v>143287212</v>
      </c>
      <c r="C700" s="15">
        <v>5540246187987</v>
      </c>
      <c r="D700" s="47">
        <v>44774</v>
      </c>
      <c r="E700" s="48">
        <v>2228</v>
      </c>
      <c r="F700" s="39" t="str">
        <f>VLOOKUP(Réception!C700,'Catégorie des articles'!A:D,4,0)</f>
        <v>CREMERIE</v>
      </c>
      <c r="G700" s="39" t="str">
        <f>Réceptions[[#This Row],[AnnéeMois]]&amp;Réceptions[[#This Row],[Famille de Produit]]</f>
        <v>202208CREMERIE</v>
      </c>
      <c r="H700" s="38" t="str">
        <f>Réceptions[[#This Row],[Num CDE]]&amp;Réceptions[[#This Row],[AnnéeMois]]</f>
        <v>143287212202208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ht="12.75" customHeight="1" x14ac:dyDescent="0.25">
      <c r="A701" s="38">
        <v>202208</v>
      </c>
      <c r="B701" s="49">
        <v>143287212</v>
      </c>
      <c r="C701" s="50">
        <v>5540246188200</v>
      </c>
      <c r="D701" s="51">
        <v>44774</v>
      </c>
      <c r="E701" s="52">
        <v>186</v>
      </c>
      <c r="F701" s="39" t="str">
        <f>VLOOKUP(Réception!C701,'Catégorie des articles'!A:D,4,0)</f>
        <v>CREMERIE</v>
      </c>
      <c r="G701" s="39" t="str">
        <f>Réceptions[[#This Row],[AnnéeMois]]&amp;Réceptions[[#This Row],[Famille de Produit]]</f>
        <v>202208CREMERIE</v>
      </c>
      <c r="H701" s="38" t="str">
        <f>Réceptions[[#This Row],[Num CDE]]&amp;Réceptions[[#This Row],[AnnéeMois]]</f>
        <v>143287212202208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ht="12.75" customHeight="1" x14ac:dyDescent="0.25">
      <c r="A702" s="38">
        <v>202208</v>
      </c>
      <c r="B702" s="49">
        <v>143287213</v>
      </c>
      <c r="C702" s="50">
        <v>5540246176699</v>
      </c>
      <c r="D702" s="51">
        <v>44774</v>
      </c>
      <c r="E702" s="52">
        <v>1253</v>
      </c>
      <c r="F702" s="39" t="str">
        <f>VLOOKUP(Réception!C702,'Catégorie des articles'!A:D,4,0)</f>
        <v>CREMERIE</v>
      </c>
      <c r="G702" s="39" t="str">
        <f>Réceptions[[#This Row],[AnnéeMois]]&amp;Réceptions[[#This Row],[Famille de Produit]]</f>
        <v>202208CREMERIE</v>
      </c>
      <c r="H702" s="38" t="str">
        <f>Réceptions[[#This Row],[Num CDE]]&amp;Réceptions[[#This Row],[AnnéeMois]]</f>
        <v>143287213202208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ht="12.75" customHeight="1" x14ac:dyDescent="0.25">
      <c r="A703" s="38">
        <v>202208</v>
      </c>
      <c r="B703" s="46">
        <v>143287214</v>
      </c>
      <c r="C703" s="15">
        <v>5540246172978</v>
      </c>
      <c r="D703" s="47">
        <v>44777</v>
      </c>
      <c r="E703" s="48">
        <v>836</v>
      </c>
      <c r="F703" s="39" t="str">
        <f>VLOOKUP(Réception!C703,'Catégorie des articles'!A:D,4,0)</f>
        <v>CREMERIE</v>
      </c>
      <c r="G703" s="39" t="str">
        <f>Réceptions[[#This Row],[AnnéeMois]]&amp;Réceptions[[#This Row],[Famille de Produit]]</f>
        <v>202208CREMERIE</v>
      </c>
      <c r="H703" s="38" t="str">
        <f>Réceptions[[#This Row],[Num CDE]]&amp;Réceptions[[#This Row],[AnnéeMois]]</f>
        <v>143287214202208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ht="12.75" customHeight="1" x14ac:dyDescent="0.25">
      <c r="A704" s="38">
        <v>202208</v>
      </c>
      <c r="B704" s="49">
        <v>143287214</v>
      </c>
      <c r="C704" s="50">
        <v>5540246174174</v>
      </c>
      <c r="D704" s="51">
        <v>44777</v>
      </c>
      <c r="E704" s="52">
        <v>232</v>
      </c>
      <c r="F704" s="39" t="str">
        <f>VLOOKUP(Réception!C704,'Catégorie des articles'!A:D,4,0)</f>
        <v>CREMERIE</v>
      </c>
      <c r="G704" s="39" t="str">
        <f>Réceptions[[#This Row],[AnnéeMois]]&amp;Réceptions[[#This Row],[Famille de Produit]]</f>
        <v>202208CREMERIE</v>
      </c>
      <c r="H704" s="38" t="str">
        <f>Réceptions[[#This Row],[Num CDE]]&amp;Réceptions[[#This Row],[AnnéeMois]]</f>
        <v>143287214202208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ht="12.75" customHeight="1" x14ac:dyDescent="0.25">
      <c r="A705" s="38">
        <v>202208</v>
      </c>
      <c r="B705" s="49">
        <v>143287214</v>
      </c>
      <c r="C705" s="50">
        <v>5540246176699</v>
      </c>
      <c r="D705" s="51">
        <v>44777</v>
      </c>
      <c r="E705" s="52">
        <v>2088</v>
      </c>
      <c r="F705" s="39" t="str">
        <f>VLOOKUP(Réception!C705,'Catégorie des articles'!A:D,4,0)</f>
        <v>CREMERIE</v>
      </c>
      <c r="G705" s="39" t="str">
        <f>Réceptions[[#This Row],[AnnéeMois]]&amp;Réceptions[[#This Row],[Famille de Produit]]</f>
        <v>202208CREMERIE</v>
      </c>
      <c r="H705" s="38" t="str">
        <f>Réceptions[[#This Row],[Num CDE]]&amp;Réceptions[[#This Row],[AnnéeMois]]</f>
        <v>143287214202208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ht="12.75" customHeight="1" x14ac:dyDescent="0.25">
      <c r="A706" s="38">
        <v>202208</v>
      </c>
      <c r="B706" s="46">
        <v>143287219</v>
      </c>
      <c r="C706" s="15">
        <v>5540246174095</v>
      </c>
      <c r="D706" s="47">
        <v>44778</v>
      </c>
      <c r="E706" s="48">
        <v>70</v>
      </c>
      <c r="F706" s="39" t="str">
        <f>VLOOKUP(Réception!C706,'Catégorie des articles'!A:D,4,0)</f>
        <v>CREMERIE</v>
      </c>
      <c r="G706" s="39" t="str">
        <f>Réceptions[[#This Row],[AnnéeMois]]&amp;Réceptions[[#This Row],[Famille de Produit]]</f>
        <v>202208CREMERIE</v>
      </c>
      <c r="H706" s="38" t="str">
        <f>Réceptions[[#This Row],[Num CDE]]&amp;Réceptions[[#This Row],[AnnéeMois]]</f>
        <v>143287219202208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ht="12.75" customHeight="1" x14ac:dyDescent="0.25">
      <c r="A707" s="38">
        <v>202208</v>
      </c>
      <c r="B707" s="46">
        <v>143287220</v>
      </c>
      <c r="C707" s="15">
        <v>5540246181061</v>
      </c>
      <c r="D707" s="47">
        <v>44779</v>
      </c>
      <c r="E707" s="48">
        <v>3871</v>
      </c>
      <c r="F707" s="39" t="str">
        <f>VLOOKUP(Réception!C707,'Catégorie des articles'!A:D,4,0)</f>
        <v>VOLAILLE</v>
      </c>
      <c r="G707" s="39" t="str">
        <f>Réceptions[[#This Row],[AnnéeMois]]&amp;Réceptions[[#This Row],[Famille de Produit]]</f>
        <v>202208VOLAILLE</v>
      </c>
      <c r="H707" s="38" t="str">
        <f>Réceptions[[#This Row],[Num CDE]]&amp;Réceptions[[#This Row],[AnnéeMois]]</f>
        <v>143287220202208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ht="12.75" customHeight="1" x14ac:dyDescent="0.25">
      <c r="A708" s="38">
        <v>202208</v>
      </c>
      <c r="B708" s="49">
        <v>143287220</v>
      </c>
      <c r="C708" s="50">
        <v>5540246183547</v>
      </c>
      <c r="D708" s="51">
        <v>44779</v>
      </c>
      <c r="E708" s="52">
        <v>2228</v>
      </c>
      <c r="F708" s="39" t="str">
        <f>VLOOKUP(Réception!C708,'Catégorie des articles'!A:D,4,0)</f>
        <v>VOLAILLE</v>
      </c>
      <c r="G708" s="39" t="str">
        <f>Réceptions[[#This Row],[AnnéeMois]]&amp;Réceptions[[#This Row],[Famille de Produit]]</f>
        <v>202208VOLAILLE</v>
      </c>
      <c r="H708" s="38" t="str">
        <f>Réceptions[[#This Row],[Num CDE]]&amp;Réceptions[[#This Row],[AnnéeMois]]</f>
        <v>143287220202208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ht="12.75" customHeight="1" x14ac:dyDescent="0.25">
      <c r="A709" s="38">
        <v>202208</v>
      </c>
      <c r="B709" s="46">
        <v>143287220</v>
      </c>
      <c r="C709" s="15">
        <v>5540246185278</v>
      </c>
      <c r="D709" s="47">
        <v>44779</v>
      </c>
      <c r="E709" s="48">
        <v>1120</v>
      </c>
      <c r="F709" s="39" t="str">
        <f>VLOOKUP(Réception!C709,'Catégorie des articles'!A:D,4,0)</f>
        <v>VOLAILLE</v>
      </c>
      <c r="G709" s="39" t="str">
        <f>Réceptions[[#This Row],[AnnéeMois]]&amp;Réceptions[[#This Row],[Famille de Produit]]</f>
        <v>202208VOLAILLE</v>
      </c>
      <c r="H709" s="38" t="str">
        <f>Réceptions[[#This Row],[Num CDE]]&amp;Réceptions[[#This Row],[AnnéeMois]]</f>
        <v>143287220202208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ht="12.75" customHeight="1" x14ac:dyDescent="0.25">
      <c r="A710" s="38">
        <v>202208</v>
      </c>
      <c r="B710" s="46">
        <v>143287222</v>
      </c>
      <c r="C710" s="15">
        <v>5540246183558</v>
      </c>
      <c r="D710" s="47">
        <v>44785</v>
      </c>
      <c r="E710" s="48">
        <v>2599</v>
      </c>
      <c r="F710" s="39" t="str">
        <f>VLOOKUP(Réception!C710,'Catégorie des articles'!A:D,4,0)</f>
        <v>MIX LEGUMES</v>
      </c>
      <c r="G710" s="39" t="str">
        <f>Réceptions[[#This Row],[AnnéeMois]]&amp;Réceptions[[#This Row],[Famille de Produit]]</f>
        <v>202208MIX LEGUMES</v>
      </c>
      <c r="H710" s="38" t="str">
        <f>Réceptions[[#This Row],[Num CDE]]&amp;Réceptions[[#This Row],[AnnéeMois]]</f>
        <v>143287222202208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ht="12.75" customHeight="1" x14ac:dyDescent="0.25">
      <c r="A711" s="38">
        <v>202208</v>
      </c>
      <c r="B711" s="49">
        <v>143287222</v>
      </c>
      <c r="C711" s="50">
        <v>5540246183560</v>
      </c>
      <c r="D711" s="51">
        <v>44785</v>
      </c>
      <c r="E711" s="52">
        <v>223</v>
      </c>
      <c r="F711" s="39" t="str">
        <f>VLOOKUP(Réception!C711,'Catégorie des articles'!A:D,4,0)</f>
        <v>MIX LEGUMES</v>
      </c>
      <c r="G711" s="39" t="str">
        <f>Réceptions[[#This Row],[AnnéeMois]]&amp;Réceptions[[#This Row],[Famille de Produit]]</f>
        <v>202208MIX LEGUMES</v>
      </c>
      <c r="H711" s="38" t="str">
        <f>Réceptions[[#This Row],[Num CDE]]&amp;Réceptions[[#This Row],[AnnéeMois]]</f>
        <v>143287222202208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ht="12.75" customHeight="1" x14ac:dyDescent="0.25">
      <c r="A712" s="38">
        <v>202208</v>
      </c>
      <c r="B712" s="46">
        <v>143287222</v>
      </c>
      <c r="C712" s="15">
        <v>5540246192209</v>
      </c>
      <c r="D712" s="47">
        <v>44785</v>
      </c>
      <c r="E712" s="48">
        <v>1114</v>
      </c>
      <c r="F712" s="39" t="str">
        <f>VLOOKUP(Réception!C712,'Catégorie des articles'!A:D,4,0)</f>
        <v>MIX LEGUMES</v>
      </c>
      <c r="G712" s="39" t="str">
        <f>Réceptions[[#This Row],[AnnéeMois]]&amp;Réceptions[[#This Row],[Famille de Produit]]</f>
        <v>202208MIX LEGUMES</v>
      </c>
      <c r="H712" s="38" t="str">
        <f>Réceptions[[#This Row],[Num CDE]]&amp;Réceptions[[#This Row],[AnnéeMois]]</f>
        <v>143287222202208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ht="12.75" customHeight="1" x14ac:dyDescent="0.25">
      <c r="A713" s="38">
        <v>202208</v>
      </c>
      <c r="B713" s="49">
        <v>143287222</v>
      </c>
      <c r="C713" s="50">
        <v>5540246192462</v>
      </c>
      <c r="D713" s="51">
        <v>44785</v>
      </c>
      <c r="E713" s="52">
        <v>1114</v>
      </c>
      <c r="F713" s="39" t="str">
        <f>VLOOKUP(Réception!C713,'Catégorie des articles'!A:D,4,0)</f>
        <v>MIX LEGUMES</v>
      </c>
      <c r="G713" s="39" t="str">
        <f>Réceptions[[#This Row],[AnnéeMois]]&amp;Réceptions[[#This Row],[Famille de Produit]]</f>
        <v>202208MIX LEGUMES</v>
      </c>
      <c r="H713" s="38" t="str">
        <f>Réceptions[[#This Row],[Num CDE]]&amp;Réceptions[[#This Row],[AnnéeMois]]</f>
        <v>143287222202208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ht="12.75" customHeight="1" x14ac:dyDescent="0.25">
      <c r="A714" s="38">
        <v>202208</v>
      </c>
      <c r="B714" s="46">
        <v>143287223</v>
      </c>
      <c r="C714" s="15">
        <v>5540246192264</v>
      </c>
      <c r="D714" s="47">
        <v>44801</v>
      </c>
      <c r="E714" s="48">
        <v>1485</v>
      </c>
      <c r="F714" s="39" t="str">
        <f>VLOOKUP(Réception!C714,'Catégorie des articles'!A:D,4,0)</f>
        <v>CREMERIE</v>
      </c>
      <c r="G714" s="39" t="str">
        <f>Réceptions[[#This Row],[AnnéeMois]]&amp;Réceptions[[#This Row],[Famille de Produit]]</f>
        <v>202208CREMERIE</v>
      </c>
      <c r="H714" s="38" t="str">
        <f>Réceptions[[#This Row],[Num CDE]]&amp;Réceptions[[#This Row],[AnnéeMois]]</f>
        <v>143287223202208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ht="12.75" customHeight="1" x14ac:dyDescent="0.25">
      <c r="A715" s="38">
        <v>202208</v>
      </c>
      <c r="B715" s="49">
        <v>143287223</v>
      </c>
      <c r="C715" s="50">
        <v>5540246192265</v>
      </c>
      <c r="D715" s="51">
        <v>44801</v>
      </c>
      <c r="E715" s="52">
        <v>297</v>
      </c>
      <c r="F715" s="39" t="str">
        <f>VLOOKUP(Réception!C715,'Catégorie des articles'!A:D,4,0)</f>
        <v>CREMERIE</v>
      </c>
      <c r="G715" s="39" t="str">
        <f>Réceptions[[#This Row],[AnnéeMois]]&amp;Réceptions[[#This Row],[Famille de Produit]]</f>
        <v>202208CREMERIE</v>
      </c>
      <c r="H715" s="38" t="str">
        <f>Réceptions[[#This Row],[Num CDE]]&amp;Réceptions[[#This Row],[AnnéeMois]]</f>
        <v>143287223202208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ht="12.75" customHeight="1" x14ac:dyDescent="0.25">
      <c r="A716" s="38">
        <v>202208</v>
      </c>
      <c r="B716" s="49">
        <v>143287228</v>
      </c>
      <c r="C716" s="50">
        <v>5540246188583</v>
      </c>
      <c r="D716" s="51">
        <v>44777</v>
      </c>
      <c r="E716" s="52">
        <v>2228</v>
      </c>
      <c r="F716" s="39" t="str">
        <f>VLOOKUP(Réception!C716,'Catégorie des articles'!A:D,4,0)</f>
        <v>BOULANGERIE</v>
      </c>
      <c r="G716" s="39" t="str">
        <f>Réceptions[[#This Row],[AnnéeMois]]&amp;Réceptions[[#This Row],[Famille de Produit]]</f>
        <v>202208BOULANGERIE</v>
      </c>
      <c r="H716" s="38" t="str">
        <f>Réceptions[[#This Row],[Num CDE]]&amp;Réceptions[[#This Row],[AnnéeMois]]</f>
        <v>143287228202208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ht="12.75" customHeight="1" x14ac:dyDescent="0.25">
      <c r="A717" s="38">
        <v>202208</v>
      </c>
      <c r="B717" s="46">
        <v>143287229</v>
      </c>
      <c r="C717" s="15">
        <v>5540246170256</v>
      </c>
      <c r="D717" s="47">
        <v>44780</v>
      </c>
      <c r="E717" s="48">
        <v>3880</v>
      </c>
      <c r="F717" s="39" t="str">
        <f>VLOOKUP(Réception!C717,'Catégorie des articles'!A:D,4,0)</f>
        <v>BOULANGERIE</v>
      </c>
      <c r="G717" s="39" t="str">
        <f>Réceptions[[#This Row],[AnnéeMois]]&amp;Réceptions[[#This Row],[Famille de Produit]]</f>
        <v>202208BOULANGERIE</v>
      </c>
      <c r="H717" s="38" t="str">
        <f>Réceptions[[#This Row],[Num CDE]]&amp;Réceptions[[#This Row],[AnnéeMois]]</f>
        <v>143287229202208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ht="12.75" customHeight="1" x14ac:dyDescent="0.25">
      <c r="A718" s="38">
        <v>202208</v>
      </c>
      <c r="B718" s="49">
        <v>143287248</v>
      </c>
      <c r="C718" s="50">
        <v>5540246172978</v>
      </c>
      <c r="D718" s="51">
        <v>44778</v>
      </c>
      <c r="E718" s="52">
        <v>836</v>
      </c>
      <c r="F718" s="39" t="str">
        <f>VLOOKUP(Réception!C718,'Catégorie des articles'!A:D,4,0)</f>
        <v>CREMERIE</v>
      </c>
      <c r="G718" s="39" t="str">
        <f>Réceptions[[#This Row],[AnnéeMois]]&amp;Réceptions[[#This Row],[Famille de Produit]]</f>
        <v>202208CREMERIE</v>
      </c>
      <c r="H718" s="38" t="str">
        <f>Réceptions[[#This Row],[Num CDE]]&amp;Réceptions[[#This Row],[AnnéeMois]]</f>
        <v>143287248202208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ht="12.75" customHeight="1" x14ac:dyDescent="0.25">
      <c r="A719" s="38">
        <v>202208</v>
      </c>
      <c r="B719" s="49">
        <v>143287248</v>
      </c>
      <c r="C719" s="50">
        <v>5540246176699</v>
      </c>
      <c r="D719" s="51">
        <v>44778</v>
      </c>
      <c r="E719" s="52">
        <v>2088</v>
      </c>
      <c r="F719" s="39" t="str">
        <f>VLOOKUP(Réception!C719,'Catégorie des articles'!A:D,4,0)</f>
        <v>CREMERIE</v>
      </c>
      <c r="G719" s="39" t="str">
        <f>Réceptions[[#This Row],[AnnéeMois]]&amp;Réceptions[[#This Row],[Famille de Produit]]</f>
        <v>202208CREMERIE</v>
      </c>
      <c r="H719" s="38" t="str">
        <f>Réceptions[[#This Row],[Num CDE]]&amp;Réceptions[[#This Row],[AnnéeMois]]</f>
        <v>143287248202208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ht="12.75" customHeight="1" x14ac:dyDescent="0.25">
      <c r="A720" s="38">
        <v>202208</v>
      </c>
      <c r="B720" s="46">
        <v>143287249</v>
      </c>
      <c r="C720" s="15">
        <v>5540246185429</v>
      </c>
      <c r="D720" s="47">
        <v>44780</v>
      </c>
      <c r="E720" s="48">
        <v>195</v>
      </c>
      <c r="F720" s="39" t="str">
        <f>VLOOKUP(Réception!C720,'Catégorie des articles'!A:D,4,0)</f>
        <v>CREMERIE</v>
      </c>
      <c r="G720" s="39" t="str">
        <f>Réceptions[[#This Row],[AnnéeMois]]&amp;Réceptions[[#This Row],[Famille de Produit]]</f>
        <v>202208CREMERIE</v>
      </c>
      <c r="H720" s="38" t="str">
        <f>Réceptions[[#This Row],[Num CDE]]&amp;Réceptions[[#This Row],[AnnéeMois]]</f>
        <v>143287249202208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ht="12.75" customHeight="1" x14ac:dyDescent="0.25">
      <c r="A721" s="38">
        <v>202208</v>
      </c>
      <c r="B721" s="49">
        <v>143287252</v>
      </c>
      <c r="C721" s="50">
        <v>5540246194330</v>
      </c>
      <c r="D721" s="51">
        <v>44781</v>
      </c>
      <c r="E721" s="52">
        <v>9169</v>
      </c>
      <c r="F721" s="39" t="str">
        <f>VLOOKUP(Réception!C721,'Catégorie des articles'!A:D,4,0)</f>
        <v>MIX LEGUMES</v>
      </c>
      <c r="G721" s="39" t="str">
        <f>Réceptions[[#This Row],[AnnéeMois]]&amp;Réceptions[[#This Row],[Famille de Produit]]</f>
        <v>202208MIX LEGUMES</v>
      </c>
      <c r="H721" s="38" t="str">
        <f>Réceptions[[#This Row],[Num CDE]]&amp;Réceptions[[#This Row],[AnnéeMois]]</f>
        <v>143287252202208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ht="12.75" customHeight="1" x14ac:dyDescent="0.25">
      <c r="A722" s="38">
        <v>202208</v>
      </c>
      <c r="B722" s="49">
        <v>143287255</v>
      </c>
      <c r="C722" s="50">
        <v>5540246171759</v>
      </c>
      <c r="D722" s="51">
        <v>44779</v>
      </c>
      <c r="E722" s="52">
        <v>5012</v>
      </c>
      <c r="F722" s="39" t="str">
        <f>VLOOKUP(Réception!C722,'Catégorie des articles'!A:D,4,0)</f>
        <v>MIX LEGUMES</v>
      </c>
      <c r="G722" s="39" t="str">
        <f>Réceptions[[#This Row],[AnnéeMois]]&amp;Réceptions[[#This Row],[Famille de Produit]]</f>
        <v>202208MIX LEGUMES</v>
      </c>
      <c r="H722" s="38" t="str">
        <f>Réceptions[[#This Row],[Num CDE]]&amp;Réceptions[[#This Row],[AnnéeMois]]</f>
        <v>143287255202208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ht="12.75" customHeight="1" x14ac:dyDescent="0.25">
      <c r="A723" s="38">
        <v>202208</v>
      </c>
      <c r="B723" s="46">
        <v>143287255</v>
      </c>
      <c r="C723" s="15">
        <v>5540246177133</v>
      </c>
      <c r="D723" s="47">
        <v>44779</v>
      </c>
      <c r="E723" s="48">
        <v>4455</v>
      </c>
      <c r="F723" s="39" t="str">
        <f>VLOOKUP(Réception!C723,'Catégorie des articles'!A:D,4,0)</f>
        <v>MIX LEGUMES</v>
      </c>
      <c r="G723" s="39" t="str">
        <f>Réceptions[[#This Row],[AnnéeMois]]&amp;Réceptions[[#This Row],[Famille de Produit]]</f>
        <v>202208MIX LEGUMES</v>
      </c>
      <c r="H723" s="38" t="str">
        <f>Réceptions[[#This Row],[Num CDE]]&amp;Réceptions[[#This Row],[AnnéeMois]]</f>
        <v>143287255202208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ht="12.75" customHeight="1" x14ac:dyDescent="0.25">
      <c r="A724" s="38">
        <v>202208</v>
      </c>
      <c r="B724" s="49">
        <v>143287255</v>
      </c>
      <c r="C724" s="50">
        <v>5540246192148</v>
      </c>
      <c r="D724" s="51">
        <v>44779</v>
      </c>
      <c r="E724" s="52">
        <v>16704</v>
      </c>
      <c r="F724" s="39" t="str">
        <f>VLOOKUP(Réception!C724,'Catégorie des articles'!A:D,4,0)</f>
        <v>MIX LEGUMES</v>
      </c>
      <c r="G724" s="39" t="str">
        <f>Réceptions[[#This Row],[AnnéeMois]]&amp;Réceptions[[#This Row],[Famille de Produit]]</f>
        <v>202208MIX LEGUMES</v>
      </c>
      <c r="H724" s="38" t="str">
        <f>Réceptions[[#This Row],[Num CDE]]&amp;Réceptions[[#This Row],[AnnéeMois]]</f>
        <v>143287255202208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ht="12.75" customHeight="1" x14ac:dyDescent="0.25">
      <c r="A725" s="38">
        <v>202208</v>
      </c>
      <c r="B725" s="46">
        <v>143287262</v>
      </c>
      <c r="C725" s="15">
        <v>5540246176294</v>
      </c>
      <c r="D725" s="47">
        <v>44779</v>
      </c>
      <c r="E725" s="48">
        <v>743</v>
      </c>
      <c r="F725" s="39" t="str">
        <f>VLOOKUP(Réception!C725,'Catégorie des articles'!A:D,4,0)</f>
        <v>CREMERIE</v>
      </c>
      <c r="G725" s="39" t="str">
        <f>Réceptions[[#This Row],[AnnéeMois]]&amp;Réceptions[[#This Row],[Famille de Produit]]</f>
        <v>202208CREMERIE</v>
      </c>
      <c r="H725" s="38" t="str">
        <f>Réceptions[[#This Row],[Num CDE]]&amp;Réceptions[[#This Row],[AnnéeMois]]</f>
        <v>143287262202208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ht="12.75" customHeight="1" x14ac:dyDescent="0.25">
      <c r="A726" s="38">
        <v>202208</v>
      </c>
      <c r="B726" s="46">
        <v>143297271</v>
      </c>
      <c r="C726" s="15">
        <v>5540246176295</v>
      </c>
      <c r="D726" s="47">
        <v>44779</v>
      </c>
      <c r="E726" s="48">
        <v>4455</v>
      </c>
      <c r="F726" s="39" t="str">
        <f>VLOOKUP(Réception!C726,'Catégorie des articles'!A:D,4,0)</f>
        <v>CREMERIE</v>
      </c>
      <c r="G726" s="39" t="str">
        <f>Réceptions[[#This Row],[AnnéeMois]]&amp;Réceptions[[#This Row],[Famille de Produit]]</f>
        <v>202208CREMERIE</v>
      </c>
      <c r="H726" s="38" t="str">
        <f>Réceptions[[#This Row],[Num CDE]]&amp;Réceptions[[#This Row],[AnnéeMois]]</f>
        <v>143297271202208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ht="12.75" customHeight="1" x14ac:dyDescent="0.25">
      <c r="A727" s="38">
        <v>202208</v>
      </c>
      <c r="B727" s="46">
        <v>143297271</v>
      </c>
      <c r="C727" s="15">
        <v>5540246188200</v>
      </c>
      <c r="D727" s="47">
        <v>44779</v>
      </c>
      <c r="E727" s="48">
        <v>743</v>
      </c>
      <c r="F727" s="39" t="str">
        <f>VLOOKUP(Réception!C727,'Catégorie des articles'!A:D,4,0)</f>
        <v>CREMERIE</v>
      </c>
      <c r="G727" s="39" t="str">
        <f>Réceptions[[#This Row],[AnnéeMois]]&amp;Réceptions[[#This Row],[Famille de Produit]]</f>
        <v>202208CREMERIE</v>
      </c>
      <c r="H727" s="38" t="str">
        <f>Réceptions[[#This Row],[Num CDE]]&amp;Réceptions[[#This Row],[AnnéeMois]]</f>
        <v>143297271202208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ht="12.75" customHeight="1" x14ac:dyDescent="0.25">
      <c r="A728" s="38">
        <v>202208</v>
      </c>
      <c r="B728" s="46">
        <v>143297272</v>
      </c>
      <c r="C728" s="15">
        <v>5540246174174</v>
      </c>
      <c r="D728" s="47">
        <v>44779</v>
      </c>
      <c r="E728" s="48">
        <v>232</v>
      </c>
      <c r="F728" s="39" t="str">
        <f>VLOOKUP(Réception!C728,'Catégorie des articles'!A:D,4,0)</f>
        <v>CREMERIE</v>
      </c>
      <c r="G728" s="39" t="str">
        <f>Réceptions[[#This Row],[AnnéeMois]]&amp;Réceptions[[#This Row],[Famille de Produit]]</f>
        <v>202208CREMERIE</v>
      </c>
      <c r="H728" s="38" t="str">
        <f>Réceptions[[#This Row],[Num CDE]]&amp;Réceptions[[#This Row],[AnnéeMois]]</f>
        <v>143297272202208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ht="12.75" customHeight="1" x14ac:dyDescent="0.25">
      <c r="A729" s="38">
        <v>202208</v>
      </c>
      <c r="B729" s="46">
        <v>143297272</v>
      </c>
      <c r="C729" s="15">
        <v>5540246176699</v>
      </c>
      <c r="D729" s="47">
        <v>44779</v>
      </c>
      <c r="E729" s="48">
        <v>2088</v>
      </c>
      <c r="F729" s="39" t="str">
        <f>VLOOKUP(Réception!C729,'Catégorie des articles'!A:D,4,0)</f>
        <v>CREMERIE</v>
      </c>
      <c r="G729" s="39" t="str">
        <f>Réceptions[[#This Row],[AnnéeMois]]&amp;Réceptions[[#This Row],[Famille de Produit]]</f>
        <v>202208CREMERIE</v>
      </c>
      <c r="H729" s="38" t="str">
        <f>Réceptions[[#This Row],[Num CDE]]&amp;Réceptions[[#This Row],[AnnéeMois]]</f>
        <v>143297272202208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ht="12.75" customHeight="1" x14ac:dyDescent="0.25">
      <c r="A730" s="38">
        <v>202208</v>
      </c>
      <c r="B730" s="49">
        <v>143297272</v>
      </c>
      <c r="C730" s="50">
        <v>5540246192102</v>
      </c>
      <c r="D730" s="51">
        <v>44779</v>
      </c>
      <c r="E730" s="52">
        <v>2005</v>
      </c>
      <c r="F730" s="39" t="str">
        <f>VLOOKUP(Réception!C730,'Catégorie des articles'!A:D,4,0)</f>
        <v>CREMERIE</v>
      </c>
      <c r="G730" s="39" t="str">
        <f>Réceptions[[#This Row],[AnnéeMois]]&amp;Réceptions[[#This Row],[Famille de Produit]]</f>
        <v>202208CREMERIE</v>
      </c>
      <c r="H730" s="38" t="str">
        <f>Réceptions[[#This Row],[Num CDE]]&amp;Réceptions[[#This Row],[AnnéeMois]]</f>
        <v>143297272202208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ht="12.75" customHeight="1" x14ac:dyDescent="0.25">
      <c r="A731" s="38">
        <v>202208</v>
      </c>
      <c r="B731" s="46">
        <v>143297273</v>
      </c>
      <c r="C731" s="15">
        <v>5540246174095</v>
      </c>
      <c r="D731" s="47">
        <v>44784</v>
      </c>
      <c r="E731" s="48">
        <v>70</v>
      </c>
      <c r="F731" s="39" t="str">
        <f>VLOOKUP(Réception!C731,'Catégorie des articles'!A:D,4,0)</f>
        <v>CREMERIE</v>
      </c>
      <c r="G731" s="39" t="str">
        <f>Réceptions[[#This Row],[AnnéeMois]]&amp;Réceptions[[#This Row],[Famille de Produit]]</f>
        <v>202208CREMERIE</v>
      </c>
      <c r="H731" s="38" t="str">
        <f>Réceptions[[#This Row],[Num CDE]]&amp;Réceptions[[#This Row],[AnnéeMois]]</f>
        <v>143297273202208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ht="12.75" customHeight="1" x14ac:dyDescent="0.25">
      <c r="A732" s="38">
        <v>202208</v>
      </c>
      <c r="B732" s="49">
        <v>143297273</v>
      </c>
      <c r="C732" s="50">
        <v>5540246175047</v>
      </c>
      <c r="D732" s="51">
        <v>44784</v>
      </c>
      <c r="E732" s="52">
        <v>279</v>
      </c>
      <c r="F732" s="39" t="str">
        <f>VLOOKUP(Réception!C732,'Catégorie des articles'!A:D,4,0)</f>
        <v>CREMERIE</v>
      </c>
      <c r="G732" s="39" t="str">
        <f>Réceptions[[#This Row],[AnnéeMois]]&amp;Réceptions[[#This Row],[Famille de Produit]]</f>
        <v>202208CREMERIE</v>
      </c>
      <c r="H732" s="38" t="str">
        <f>Réceptions[[#This Row],[Num CDE]]&amp;Réceptions[[#This Row],[AnnéeMois]]</f>
        <v>143297273202208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ht="12.75" customHeight="1" x14ac:dyDescent="0.25">
      <c r="A733" s="38">
        <v>202208</v>
      </c>
      <c r="B733" s="46">
        <v>143297273</v>
      </c>
      <c r="C733" s="15">
        <v>5540246175049</v>
      </c>
      <c r="D733" s="47">
        <v>44784</v>
      </c>
      <c r="E733" s="48">
        <v>557</v>
      </c>
      <c r="F733" s="39" t="str">
        <f>VLOOKUP(Réception!C733,'Catégorie des articles'!A:D,4,0)</f>
        <v>CREMERIE</v>
      </c>
      <c r="G733" s="39" t="str">
        <f>Réceptions[[#This Row],[AnnéeMois]]&amp;Réceptions[[#This Row],[Famille de Produit]]</f>
        <v>202208CREMERIE</v>
      </c>
      <c r="H733" s="38" t="str">
        <f>Réceptions[[#This Row],[Num CDE]]&amp;Réceptions[[#This Row],[AnnéeMois]]</f>
        <v>143297273202208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ht="12.75" customHeight="1" x14ac:dyDescent="0.25">
      <c r="A734" s="38">
        <v>202208</v>
      </c>
      <c r="B734" s="49">
        <v>143297273</v>
      </c>
      <c r="C734" s="50">
        <v>5540246175050</v>
      </c>
      <c r="D734" s="51">
        <v>44784</v>
      </c>
      <c r="E734" s="52">
        <v>557</v>
      </c>
      <c r="F734" s="39" t="str">
        <f>VLOOKUP(Réception!C734,'Catégorie des articles'!A:D,4,0)</f>
        <v>CREMERIE</v>
      </c>
      <c r="G734" s="39" t="str">
        <f>Réceptions[[#This Row],[AnnéeMois]]&amp;Réceptions[[#This Row],[Famille de Produit]]</f>
        <v>202208CREMERIE</v>
      </c>
      <c r="H734" s="38" t="str">
        <f>Réceptions[[#This Row],[Num CDE]]&amp;Réceptions[[#This Row],[AnnéeMois]]</f>
        <v>143297273202208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ht="12.75" customHeight="1" x14ac:dyDescent="0.25">
      <c r="A735" s="38">
        <v>202208</v>
      </c>
      <c r="B735" s="46">
        <v>143297273</v>
      </c>
      <c r="C735" s="15">
        <v>5540246190743</v>
      </c>
      <c r="D735" s="47">
        <v>44784</v>
      </c>
      <c r="E735" s="48">
        <v>279</v>
      </c>
      <c r="F735" s="39" t="str">
        <f>VLOOKUP(Réception!C735,'Catégorie des articles'!A:D,4,0)</f>
        <v>CREMERIE</v>
      </c>
      <c r="G735" s="39" t="str">
        <f>Réceptions[[#This Row],[AnnéeMois]]&amp;Réceptions[[#This Row],[Famille de Produit]]</f>
        <v>202208CREMERIE</v>
      </c>
      <c r="H735" s="38" t="str">
        <f>Réceptions[[#This Row],[Num CDE]]&amp;Réceptions[[#This Row],[AnnéeMois]]</f>
        <v>143297273202208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ht="12.75" customHeight="1" x14ac:dyDescent="0.25">
      <c r="A736" s="38">
        <v>202208</v>
      </c>
      <c r="B736" s="46">
        <v>143297289</v>
      </c>
      <c r="C736" s="15">
        <v>5540246176294</v>
      </c>
      <c r="D736" s="47">
        <v>44780</v>
      </c>
      <c r="E736" s="48">
        <v>1411</v>
      </c>
      <c r="F736" s="39" t="str">
        <f>VLOOKUP(Réception!C736,'Catégorie des articles'!A:D,4,0)</f>
        <v>CREMERIE</v>
      </c>
      <c r="G736" s="39" t="str">
        <f>Réceptions[[#This Row],[AnnéeMois]]&amp;Réceptions[[#This Row],[Famille de Produit]]</f>
        <v>202208CREMERIE</v>
      </c>
      <c r="H736" s="38" t="str">
        <f>Réceptions[[#This Row],[Num CDE]]&amp;Réceptions[[#This Row],[AnnéeMois]]</f>
        <v>143297289202208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ht="12.75" customHeight="1" x14ac:dyDescent="0.25">
      <c r="A737" s="38">
        <v>202208</v>
      </c>
      <c r="B737" s="49">
        <v>143297289</v>
      </c>
      <c r="C737" s="50">
        <v>5540246176295</v>
      </c>
      <c r="D737" s="51">
        <v>44780</v>
      </c>
      <c r="E737" s="52">
        <v>7424</v>
      </c>
      <c r="F737" s="39" t="str">
        <f>VLOOKUP(Réception!C737,'Catégorie des articles'!A:D,4,0)</f>
        <v>CREMERIE</v>
      </c>
      <c r="G737" s="39" t="str">
        <f>Réceptions[[#This Row],[AnnéeMois]]&amp;Réceptions[[#This Row],[Famille de Produit]]</f>
        <v>202208CREMERIE</v>
      </c>
      <c r="H737" s="38" t="str">
        <f>Réceptions[[#This Row],[Num CDE]]&amp;Réceptions[[#This Row],[AnnéeMois]]</f>
        <v>143297289202208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 ht="12.75" customHeight="1" x14ac:dyDescent="0.25">
      <c r="A738" s="38">
        <v>202208</v>
      </c>
      <c r="B738" s="49">
        <v>143297289</v>
      </c>
      <c r="C738" s="50">
        <v>5540246187987</v>
      </c>
      <c r="D738" s="51">
        <v>44780</v>
      </c>
      <c r="E738" s="52">
        <v>2228</v>
      </c>
      <c r="F738" s="39" t="str">
        <f>VLOOKUP(Réception!C738,'Catégorie des articles'!A:D,4,0)</f>
        <v>CREMERIE</v>
      </c>
      <c r="G738" s="39" t="str">
        <f>Réceptions[[#This Row],[AnnéeMois]]&amp;Réceptions[[#This Row],[Famille de Produit]]</f>
        <v>202208CREMERIE</v>
      </c>
      <c r="H738" s="38" t="str">
        <f>Réceptions[[#This Row],[Num CDE]]&amp;Réceptions[[#This Row],[AnnéeMois]]</f>
        <v>143297289202208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 ht="12.75" customHeight="1" x14ac:dyDescent="0.25">
      <c r="A739" s="38">
        <v>202208</v>
      </c>
      <c r="B739" s="46">
        <v>143297289</v>
      </c>
      <c r="C739" s="15">
        <v>5540246188200</v>
      </c>
      <c r="D739" s="47">
        <v>44780</v>
      </c>
      <c r="E739" s="48">
        <v>1485</v>
      </c>
      <c r="F739" s="39" t="str">
        <f>VLOOKUP(Réception!C739,'Catégorie des articles'!A:D,4,0)</f>
        <v>CREMERIE</v>
      </c>
      <c r="G739" s="39" t="str">
        <f>Réceptions[[#This Row],[AnnéeMois]]&amp;Réceptions[[#This Row],[Famille de Produit]]</f>
        <v>202208CREMERIE</v>
      </c>
      <c r="H739" s="38" t="str">
        <f>Réceptions[[#This Row],[Num CDE]]&amp;Réceptions[[#This Row],[AnnéeMois]]</f>
        <v>143297289202208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 ht="12.75" customHeight="1" x14ac:dyDescent="0.25">
      <c r="A740" s="38">
        <v>202208</v>
      </c>
      <c r="B740" s="46">
        <v>143297291</v>
      </c>
      <c r="C740" s="15">
        <v>5540246172539</v>
      </c>
      <c r="D740" s="47">
        <v>44780</v>
      </c>
      <c r="E740" s="48">
        <v>35</v>
      </c>
      <c r="F740" s="39" t="str">
        <f>VLOOKUP(Réception!C740,'Catégorie des articles'!A:D,4,0)</f>
        <v>CREMERIE</v>
      </c>
      <c r="G740" s="39" t="str">
        <f>Réceptions[[#This Row],[AnnéeMois]]&amp;Réceptions[[#This Row],[Famille de Produit]]</f>
        <v>202208CREMERIE</v>
      </c>
      <c r="H740" s="38" t="str">
        <f>Réceptions[[#This Row],[Num CDE]]&amp;Réceptions[[#This Row],[AnnéeMois]]</f>
        <v>143297291202208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 ht="12.75" customHeight="1" x14ac:dyDescent="0.25">
      <c r="A741" s="38">
        <v>202208</v>
      </c>
      <c r="B741" s="49">
        <v>143297291</v>
      </c>
      <c r="C741" s="50">
        <v>5540246174174</v>
      </c>
      <c r="D741" s="51">
        <v>44780</v>
      </c>
      <c r="E741" s="52">
        <v>464</v>
      </c>
      <c r="F741" s="39" t="str">
        <f>VLOOKUP(Réception!C741,'Catégorie des articles'!A:D,4,0)</f>
        <v>CREMERIE</v>
      </c>
      <c r="G741" s="39" t="str">
        <f>Réceptions[[#This Row],[AnnéeMois]]&amp;Réceptions[[#This Row],[Famille de Produit]]</f>
        <v>202208CREMERIE</v>
      </c>
      <c r="H741" s="38" t="str">
        <f>Réceptions[[#This Row],[Num CDE]]&amp;Réceptions[[#This Row],[AnnéeMois]]</f>
        <v>143297291202208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ht="12.75" customHeight="1" x14ac:dyDescent="0.25">
      <c r="A742" s="38">
        <v>202208</v>
      </c>
      <c r="B742" s="49">
        <v>143297291</v>
      </c>
      <c r="C742" s="50">
        <v>5540246176699</v>
      </c>
      <c r="D742" s="51">
        <v>44780</v>
      </c>
      <c r="E742" s="52">
        <v>3132</v>
      </c>
      <c r="F742" s="39" t="str">
        <f>VLOOKUP(Réception!C742,'Catégorie des articles'!A:D,4,0)</f>
        <v>CREMERIE</v>
      </c>
      <c r="G742" s="39" t="str">
        <f>Réceptions[[#This Row],[AnnéeMois]]&amp;Réceptions[[#This Row],[Famille de Produit]]</f>
        <v>202208CREMERIE</v>
      </c>
      <c r="H742" s="38" t="str">
        <f>Réceptions[[#This Row],[Num CDE]]&amp;Réceptions[[#This Row],[AnnéeMois]]</f>
        <v>143297291202208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 ht="12.75" customHeight="1" x14ac:dyDescent="0.25">
      <c r="A743" s="38">
        <v>202208</v>
      </c>
      <c r="B743" s="46">
        <v>143297303</v>
      </c>
      <c r="C743" s="15">
        <v>5540246183130</v>
      </c>
      <c r="D743" s="47">
        <v>44785</v>
      </c>
      <c r="E743" s="48">
        <v>1128</v>
      </c>
      <c r="F743" s="39" t="str">
        <f>VLOOKUP(Réception!C743,'Catégorie des articles'!A:D,4,0)</f>
        <v>MIX LEGUMES</v>
      </c>
      <c r="G743" s="39" t="str">
        <f>Réceptions[[#This Row],[AnnéeMois]]&amp;Réceptions[[#This Row],[Famille de Produit]]</f>
        <v>202208MIX LEGUMES</v>
      </c>
      <c r="H743" s="38" t="str">
        <f>Réceptions[[#This Row],[Num CDE]]&amp;Réceptions[[#This Row],[AnnéeMois]]</f>
        <v>143297303202208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 ht="12.75" customHeight="1" x14ac:dyDescent="0.25">
      <c r="A744" s="38">
        <v>202208</v>
      </c>
      <c r="B744" s="49">
        <v>143297303</v>
      </c>
      <c r="C744" s="50">
        <v>5540246183552</v>
      </c>
      <c r="D744" s="51">
        <v>44785</v>
      </c>
      <c r="E744" s="52">
        <v>2172</v>
      </c>
      <c r="F744" s="39" t="str">
        <f>VLOOKUP(Réception!C744,'Catégorie des articles'!A:D,4,0)</f>
        <v>MIX LEGUMES</v>
      </c>
      <c r="G744" s="39" t="str">
        <f>Réceptions[[#This Row],[AnnéeMois]]&amp;Réceptions[[#This Row],[Famille de Produit]]</f>
        <v>202208MIX LEGUMES</v>
      </c>
      <c r="H744" s="38" t="str">
        <f>Réceptions[[#This Row],[Num CDE]]&amp;Réceptions[[#This Row],[AnnéeMois]]</f>
        <v>143297303202208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 ht="12.75" customHeight="1" x14ac:dyDescent="0.25">
      <c r="A745" s="38">
        <v>202208</v>
      </c>
      <c r="B745" s="46">
        <v>143297306</v>
      </c>
      <c r="C745" s="15">
        <v>5540246193316</v>
      </c>
      <c r="D745" s="47">
        <v>44784</v>
      </c>
      <c r="E745" s="48">
        <v>335</v>
      </c>
      <c r="F745" s="39" t="str">
        <f>VLOOKUP(Réception!C745,'Catégorie des articles'!A:D,4,0)</f>
        <v>BOULANGERIE</v>
      </c>
      <c r="G745" s="39" t="str">
        <f>Réceptions[[#This Row],[AnnéeMois]]&amp;Réceptions[[#This Row],[Famille de Produit]]</f>
        <v>202208BOULANGERIE</v>
      </c>
      <c r="H745" s="38" t="str">
        <f>Réceptions[[#This Row],[Num CDE]]&amp;Réceptions[[#This Row],[AnnéeMois]]</f>
        <v>143297306202208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ht="12.75" customHeight="1" x14ac:dyDescent="0.25">
      <c r="A746" s="38">
        <v>202208</v>
      </c>
      <c r="B746" s="46">
        <v>143297322</v>
      </c>
      <c r="C746" s="15">
        <v>5540246172669</v>
      </c>
      <c r="D746" s="47">
        <v>44781</v>
      </c>
      <c r="E746" s="48">
        <v>279</v>
      </c>
      <c r="F746" s="39" t="str">
        <f>VLOOKUP(Réception!C746,'Catégorie des articles'!A:D,4,0)</f>
        <v>CREMERIE</v>
      </c>
      <c r="G746" s="39" t="str">
        <f>Réceptions[[#This Row],[AnnéeMois]]&amp;Réceptions[[#This Row],[Famille de Produit]]</f>
        <v>202208CREMERIE</v>
      </c>
      <c r="H746" s="38" t="str">
        <f>Réceptions[[#This Row],[Num CDE]]&amp;Réceptions[[#This Row],[AnnéeMois]]</f>
        <v>143297322202208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 ht="12.75" customHeight="1" x14ac:dyDescent="0.25">
      <c r="A747" s="38">
        <v>202208</v>
      </c>
      <c r="B747" s="49">
        <v>143297322</v>
      </c>
      <c r="C747" s="50">
        <v>5540246172978</v>
      </c>
      <c r="D747" s="51">
        <v>44781</v>
      </c>
      <c r="E747" s="52">
        <v>2506</v>
      </c>
      <c r="F747" s="39" t="str">
        <f>VLOOKUP(Réception!C747,'Catégorie des articles'!A:D,4,0)</f>
        <v>CREMERIE</v>
      </c>
      <c r="G747" s="39" t="str">
        <f>Réceptions[[#This Row],[AnnéeMois]]&amp;Réceptions[[#This Row],[Famille de Produit]]</f>
        <v>202208CREMERIE</v>
      </c>
      <c r="H747" s="38" t="str">
        <f>Réceptions[[#This Row],[Num CDE]]&amp;Réceptions[[#This Row],[AnnéeMois]]</f>
        <v>143297322202208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 ht="12.75" customHeight="1" x14ac:dyDescent="0.25">
      <c r="A748" s="38">
        <v>202208</v>
      </c>
      <c r="B748" s="49">
        <v>143297322</v>
      </c>
      <c r="C748" s="50">
        <v>5540246176699</v>
      </c>
      <c r="D748" s="51">
        <v>44781</v>
      </c>
      <c r="E748" s="52">
        <v>3132</v>
      </c>
      <c r="F748" s="39" t="str">
        <f>VLOOKUP(Réception!C748,'Catégorie des articles'!A:D,4,0)</f>
        <v>CREMERIE</v>
      </c>
      <c r="G748" s="39" t="str">
        <f>Réceptions[[#This Row],[AnnéeMois]]&amp;Réceptions[[#This Row],[Famille de Produit]]</f>
        <v>202208CREMERIE</v>
      </c>
      <c r="H748" s="38" t="str">
        <f>Réceptions[[#This Row],[Num CDE]]&amp;Réceptions[[#This Row],[AnnéeMois]]</f>
        <v>143297322202208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 ht="12.75" customHeight="1" x14ac:dyDescent="0.25">
      <c r="A749" s="38">
        <v>202208</v>
      </c>
      <c r="B749" s="46">
        <v>143297322</v>
      </c>
      <c r="C749" s="15">
        <v>5540246188175</v>
      </c>
      <c r="D749" s="47">
        <v>44781</v>
      </c>
      <c r="E749" s="48">
        <v>232</v>
      </c>
      <c r="F749" s="39" t="str">
        <f>VLOOKUP(Réception!C749,'Catégorie des articles'!A:D,4,0)</f>
        <v>CREMERIE</v>
      </c>
      <c r="G749" s="39" t="str">
        <f>Réceptions[[#This Row],[AnnéeMois]]&amp;Réceptions[[#This Row],[Famille de Produit]]</f>
        <v>202208CREMERIE</v>
      </c>
      <c r="H749" s="38" t="str">
        <f>Réceptions[[#This Row],[Num CDE]]&amp;Réceptions[[#This Row],[AnnéeMois]]</f>
        <v>143297322202208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 ht="12.75" customHeight="1" x14ac:dyDescent="0.25">
      <c r="A750" s="38">
        <v>202208</v>
      </c>
      <c r="B750" s="46">
        <v>143297322</v>
      </c>
      <c r="C750" s="15">
        <v>5540246192102</v>
      </c>
      <c r="D750" s="47">
        <v>44781</v>
      </c>
      <c r="E750" s="48">
        <v>2005</v>
      </c>
      <c r="F750" s="39" t="str">
        <f>VLOOKUP(Réception!C750,'Catégorie des articles'!A:D,4,0)</f>
        <v>CREMERIE</v>
      </c>
      <c r="G750" s="39" t="str">
        <f>Réceptions[[#This Row],[AnnéeMois]]&amp;Réceptions[[#This Row],[Famille de Produit]]</f>
        <v>202208CREMERIE</v>
      </c>
      <c r="H750" s="38" t="str">
        <f>Réceptions[[#This Row],[Num CDE]]&amp;Réceptions[[#This Row],[AnnéeMois]]</f>
        <v>143297322202208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 ht="12.75" customHeight="1" x14ac:dyDescent="0.25">
      <c r="A751" s="38">
        <v>202208</v>
      </c>
      <c r="B751" s="46">
        <v>143297326</v>
      </c>
      <c r="C751" s="15">
        <v>5540246171933</v>
      </c>
      <c r="D751" s="47">
        <v>44781</v>
      </c>
      <c r="E751" s="48">
        <v>1114</v>
      </c>
      <c r="F751" s="39" t="str">
        <f>VLOOKUP(Réception!C751,'Catégorie des articles'!A:D,4,0)</f>
        <v>CREMERIE</v>
      </c>
      <c r="G751" s="39" t="str">
        <f>Réceptions[[#This Row],[AnnéeMois]]&amp;Réceptions[[#This Row],[Famille de Produit]]</f>
        <v>202208CREMERIE</v>
      </c>
      <c r="H751" s="38" t="str">
        <f>Réceptions[[#This Row],[Num CDE]]&amp;Réceptions[[#This Row],[AnnéeMois]]</f>
        <v>143297326202208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 ht="12.75" customHeight="1" x14ac:dyDescent="0.25">
      <c r="A752" s="38">
        <v>202208</v>
      </c>
      <c r="B752" s="49">
        <v>143297326</v>
      </c>
      <c r="C752" s="50">
        <v>5540246176295</v>
      </c>
      <c r="D752" s="51">
        <v>44781</v>
      </c>
      <c r="E752" s="52">
        <v>11136</v>
      </c>
      <c r="F752" s="39" t="str">
        <f>VLOOKUP(Réception!C752,'Catégorie des articles'!A:D,4,0)</f>
        <v>CREMERIE</v>
      </c>
      <c r="G752" s="39" t="str">
        <f>Réceptions[[#This Row],[AnnéeMois]]&amp;Réceptions[[#This Row],[Famille de Produit]]</f>
        <v>202208CREMERIE</v>
      </c>
      <c r="H752" s="38" t="str">
        <f>Réceptions[[#This Row],[Num CDE]]&amp;Réceptions[[#This Row],[AnnéeMois]]</f>
        <v>143297326202208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ht="12.75" customHeight="1" x14ac:dyDescent="0.25">
      <c r="A753" s="38">
        <v>202208</v>
      </c>
      <c r="B753" s="49">
        <v>143297326</v>
      </c>
      <c r="C753" s="50">
        <v>5540246187987</v>
      </c>
      <c r="D753" s="51">
        <v>44781</v>
      </c>
      <c r="E753" s="52">
        <v>3341</v>
      </c>
      <c r="F753" s="39" t="str">
        <f>VLOOKUP(Réception!C753,'Catégorie des articles'!A:D,4,0)</f>
        <v>CREMERIE</v>
      </c>
      <c r="G753" s="39" t="str">
        <f>Réceptions[[#This Row],[AnnéeMois]]&amp;Réceptions[[#This Row],[Famille de Produit]]</f>
        <v>202208CREMERIE</v>
      </c>
      <c r="H753" s="38" t="str">
        <f>Réceptions[[#This Row],[Num CDE]]&amp;Réceptions[[#This Row],[AnnéeMois]]</f>
        <v>143297326202208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 ht="12.75" customHeight="1" x14ac:dyDescent="0.25">
      <c r="A754" s="38">
        <v>202208</v>
      </c>
      <c r="B754" s="46">
        <v>143297326</v>
      </c>
      <c r="C754" s="15">
        <v>5540246188200</v>
      </c>
      <c r="D754" s="47">
        <v>44781</v>
      </c>
      <c r="E754" s="48">
        <v>1448</v>
      </c>
      <c r="F754" s="39" t="str">
        <f>VLOOKUP(Réception!C754,'Catégorie des articles'!A:D,4,0)</f>
        <v>CREMERIE</v>
      </c>
      <c r="G754" s="39" t="str">
        <f>Réceptions[[#This Row],[AnnéeMois]]&amp;Réceptions[[#This Row],[Famille de Produit]]</f>
        <v>202208CREMERIE</v>
      </c>
      <c r="H754" s="38" t="str">
        <f>Réceptions[[#This Row],[Num CDE]]&amp;Réceptions[[#This Row],[AnnéeMois]]</f>
        <v>143297326202208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 ht="12.75" customHeight="1" x14ac:dyDescent="0.25">
      <c r="A755" s="38">
        <v>202208</v>
      </c>
      <c r="B755" s="49">
        <v>143297348</v>
      </c>
      <c r="C755" s="50">
        <v>5540246176294</v>
      </c>
      <c r="D755" s="51">
        <v>44784</v>
      </c>
      <c r="E755" s="52">
        <v>1485</v>
      </c>
      <c r="F755" s="39" t="str">
        <f>VLOOKUP(Réception!C755,'Catégorie des articles'!A:D,4,0)</f>
        <v>CREMERIE</v>
      </c>
      <c r="G755" s="39" t="str">
        <f>Réceptions[[#This Row],[AnnéeMois]]&amp;Réceptions[[#This Row],[Famille de Produit]]</f>
        <v>202208CREMERIE</v>
      </c>
      <c r="H755" s="38" t="str">
        <f>Réceptions[[#This Row],[Num CDE]]&amp;Réceptions[[#This Row],[AnnéeMois]]</f>
        <v>143297348202208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ht="12.75" customHeight="1" x14ac:dyDescent="0.25">
      <c r="A756" s="38">
        <v>202208</v>
      </c>
      <c r="B756" s="46">
        <v>143297348</v>
      </c>
      <c r="C756" s="15">
        <v>5540246176295</v>
      </c>
      <c r="D756" s="47">
        <v>44784</v>
      </c>
      <c r="E756" s="48">
        <v>7424</v>
      </c>
      <c r="F756" s="39" t="str">
        <f>VLOOKUP(Réception!C756,'Catégorie des articles'!A:D,4,0)</f>
        <v>CREMERIE</v>
      </c>
      <c r="G756" s="39" t="str">
        <f>Réceptions[[#This Row],[AnnéeMois]]&amp;Réceptions[[#This Row],[Famille de Produit]]</f>
        <v>202208CREMERIE</v>
      </c>
      <c r="H756" s="38" t="str">
        <f>Réceptions[[#This Row],[Num CDE]]&amp;Réceptions[[#This Row],[AnnéeMois]]</f>
        <v>143297348202208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ht="12.75" customHeight="1" x14ac:dyDescent="0.25">
      <c r="A757" s="38">
        <v>202208</v>
      </c>
      <c r="B757" s="49">
        <v>143297348</v>
      </c>
      <c r="C757" s="50">
        <v>5540246187987</v>
      </c>
      <c r="D757" s="51">
        <v>44784</v>
      </c>
      <c r="E757" s="52">
        <v>4455</v>
      </c>
      <c r="F757" s="39" t="str">
        <f>VLOOKUP(Réception!C757,'Catégorie des articles'!A:D,4,0)</f>
        <v>CREMERIE</v>
      </c>
      <c r="G757" s="39" t="str">
        <f>Réceptions[[#This Row],[AnnéeMois]]&amp;Réceptions[[#This Row],[Famille de Produit]]</f>
        <v>202208CREMERIE</v>
      </c>
      <c r="H757" s="38" t="str">
        <f>Réceptions[[#This Row],[Num CDE]]&amp;Réceptions[[#This Row],[AnnéeMois]]</f>
        <v>143297348202208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ht="12.75" customHeight="1" x14ac:dyDescent="0.25">
      <c r="A758" s="38">
        <v>202208</v>
      </c>
      <c r="B758" s="46">
        <v>143297348</v>
      </c>
      <c r="C758" s="15">
        <v>5540246188200</v>
      </c>
      <c r="D758" s="47">
        <v>44784</v>
      </c>
      <c r="E758" s="48">
        <v>743</v>
      </c>
      <c r="F758" s="39" t="str">
        <f>VLOOKUP(Réception!C758,'Catégorie des articles'!A:D,4,0)</f>
        <v>CREMERIE</v>
      </c>
      <c r="G758" s="39" t="str">
        <f>Réceptions[[#This Row],[AnnéeMois]]&amp;Réceptions[[#This Row],[Famille de Produit]]</f>
        <v>202208CREMERIE</v>
      </c>
      <c r="H758" s="38" t="str">
        <f>Réceptions[[#This Row],[Num CDE]]&amp;Réceptions[[#This Row],[AnnéeMois]]</f>
        <v>143297348202208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 ht="12.75" customHeight="1" x14ac:dyDescent="0.25">
      <c r="A759" s="38">
        <v>202208</v>
      </c>
      <c r="B759" s="49">
        <v>143297349</v>
      </c>
      <c r="C759" s="50">
        <v>5540246172978</v>
      </c>
      <c r="D759" s="51">
        <v>44784</v>
      </c>
      <c r="E759" s="52">
        <v>836</v>
      </c>
      <c r="F759" s="39" t="str">
        <f>VLOOKUP(Réception!C759,'Catégorie des articles'!A:D,4,0)</f>
        <v>CREMERIE</v>
      </c>
      <c r="G759" s="39" t="str">
        <f>Réceptions[[#This Row],[AnnéeMois]]&amp;Réceptions[[#This Row],[Famille de Produit]]</f>
        <v>202208CREMERIE</v>
      </c>
      <c r="H759" s="38" t="str">
        <f>Réceptions[[#This Row],[Num CDE]]&amp;Réceptions[[#This Row],[AnnéeMois]]</f>
        <v>143297349202208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ht="12.75" customHeight="1" x14ac:dyDescent="0.25">
      <c r="A760" s="38">
        <v>202208</v>
      </c>
      <c r="B760" s="49">
        <v>143297349</v>
      </c>
      <c r="C760" s="50">
        <v>5540246174174</v>
      </c>
      <c r="D760" s="51">
        <v>44784</v>
      </c>
      <c r="E760" s="52">
        <v>696</v>
      </c>
      <c r="F760" s="39" t="str">
        <f>VLOOKUP(Réception!C760,'Catégorie des articles'!A:D,4,0)</f>
        <v>CREMERIE</v>
      </c>
      <c r="G760" s="39" t="str">
        <f>Réceptions[[#This Row],[AnnéeMois]]&amp;Réceptions[[#This Row],[Famille de Produit]]</f>
        <v>202208CREMERIE</v>
      </c>
      <c r="H760" s="38" t="str">
        <f>Réceptions[[#This Row],[Num CDE]]&amp;Réceptions[[#This Row],[AnnéeMois]]</f>
        <v>143297349202208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 ht="12.75" customHeight="1" x14ac:dyDescent="0.25">
      <c r="A761" s="38">
        <v>202208</v>
      </c>
      <c r="B761" s="49">
        <v>143297349</v>
      </c>
      <c r="C761" s="50">
        <v>5540246176699</v>
      </c>
      <c r="D761" s="51">
        <v>44784</v>
      </c>
      <c r="E761" s="52">
        <v>3132</v>
      </c>
      <c r="F761" s="39" t="str">
        <f>VLOOKUP(Réception!C761,'Catégorie des articles'!A:D,4,0)</f>
        <v>CREMERIE</v>
      </c>
      <c r="G761" s="39" t="str">
        <f>Réceptions[[#This Row],[AnnéeMois]]&amp;Réceptions[[#This Row],[Famille de Produit]]</f>
        <v>202208CREMERIE</v>
      </c>
      <c r="H761" s="38" t="str">
        <f>Réceptions[[#This Row],[Num CDE]]&amp;Réceptions[[#This Row],[AnnéeMois]]</f>
        <v>143297349202208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 ht="12.75" customHeight="1" x14ac:dyDescent="0.25">
      <c r="A762" s="38">
        <v>202208</v>
      </c>
      <c r="B762" s="49">
        <v>143297349</v>
      </c>
      <c r="C762" s="50">
        <v>5540246188175</v>
      </c>
      <c r="D762" s="51">
        <v>44784</v>
      </c>
      <c r="E762" s="52">
        <v>232</v>
      </c>
      <c r="F762" s="39" t="str">
        <f>VLOOKUP(Réception!C762,'Catégorie des articles'!A:D,4,0)</f>
        <v>CREMERIE</v>
      </c>
      <c r="G762" s="39" t="str">
        <f>Réceptions[[#This Row],[AnnéeMois]]&amp;Réceptions[[#This Row],[Famille de Produit]]</f>
        <v>202208CREMERIE</v>
      </c>
      <c r="H762" s="38" t="str">
        <f>Réceptions[[#This Row],[Num CDE]]&amp;Réceptions[[#This Row],[AnnéeMois]]</f>
        <v>143297349202208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ht="12.75" customHeight="1" x14ac:dyDescent="0.25">
      <c r="A763" s="38">
        <v>202208</v>
      </c>
      <c r="B763" s="49">
        <v>143297351</v>
      </c>
      <c r="C763" s="50">
        <v>5540246173472</v>
      </c>
      <c r="D763" s="51">
        <v>44787</v>
      </c>
      <c r="E763" s="52">
        <v>418</v>
      </c>
      <c r="F763" s="39" t="str">
        <f>VLOOKUP(Réception!C763,'Catégorie des articles'!A:D,4,0)</f>
        <v>CREMERIE</v>
      </c>
      <c r="G763" s="39" t="str">
        <f>Réceptions[[#This Row],[AnnéeMois]]&amp;Réceptions[[#This Row],[Famille de Produit]]</f>
        <v>202208CREMERIE</v>
      </c>
      <c r="H763" s="38" t="str">
        <f>Réceptions[[#This Row],[Num CDE]]&amp;Réceptions[[#This Row],[AnnéeMois]]</f>
        <v>143297351202208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 ht="12.75" customHeight="1" x14ac:dyDescent="0.25">
      <c r="A764" s="38">
        <v>202208</v>
      </c>
      <c r="B764" s="46">
        <v>143297351</v>
      </c>
      <c r="C764" s="15">
        <v>5540246175049</v>
      </c>
      <c r="D764" s="47">
        <v>44787</v>
      </c>
      <c r="E764" s="48">
        <v>279</v>
      </c>
      <c r="F764" s="39" t="str">
        <f>VLOOKUP(Réception!C764,'Catégorie des articles'!A:D,4,0)</f>
        <v>CREMERIE</v>
      </c>
      <c r="G764" s="39" t="str">
        <f>Réceptions[[#This Row],[AnnéeMois]]&amp;Réceptions[[#This Row],[Famille de Produit]]</f>
        <v>202208CREMERIE</v>
      </c>
      <c r="H764" s="38" t="str">
        <f>Réceptions[[#This Row],[Num CDE]]&amp;Réceptions[[#This Row],[AnnéeMois]]</f>
        <v>143297351202208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 ht="12.75" customHeight="1" x14ac:dyDescent="0.25">
      <c r="A765" s="38">
        <v>202208</v>
      </c>
      <c r="B765" s="49">
        <v>143297351</v>
      </c>
      <c r="C765" s="50">
        <v>5540246175050</v>
      </c>
      <c r="D765" s="51">
        <v>44787</v>
      </c>
      <c r="E765" s="52">
        <v>279</v>
      </c>
      <c r="F765" s="39" t="str">
        <f>VLOOKUP(Réception!C765,'Catégorie des articles'!A:D,4,0)</f>
        <v>CREMERIE</v>
      </c>
      <c r="G765" s="39" t="str">
        <f>Réceptions[[#This Row],[AnnéeMois]]&amp;Réceptions[[#This Row],[Famille de Produit]]</f>
        <v>202208CREMERIE</v>
      </c>
      <c r="H765" s="38" t="str">
        <f>Réceptions[[#This Row],[Num CDE]]&amp;Réceptions[[#This Row],[AnnéeMois]]</f>
        <v>143297351202208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 ht="12.75" customHeight="1" x14ac:dyDescent="0.25">
      <c r="A766" s="38">
        <v>202208</v>
      </c>
      <c r="B766" s="46">
        <v>143297351</v>
      </c>
      <c r="C766" s="15">
        <v>5540246190743</v>
      </c>
      <c r="D766" s="47">
        <v>44787</v>
      </c>
      <c r="E766" s="48">
        <v>418</v>
      </c>
      <c r="F766" s="39" t="str">
        <f>VLOOKUP(Réception!C766,'Catégorie des articles'!A:D,4,0)</f>
        <v>CREMERIE</v>
      </c>
      <c r="G766" s="39" t="str">
        <f>Réceptions[[#This Row],[AnnéeMois]]&amp;Réceptions[[#This Row],[Famille de Produit]]</f>
        <v>202208CREMERIE</v>
      </c>
      <c r="H766" s="38" t="str">
        <f>Réceptions[[#This Row],[Num CDE]]&amp;Réceptions[[#This Row],[AnnéeMois]]</f>
        <v>143297351202208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ht="12.75" customHeight="1" x14ac:dyDescent="0.25">
      <c r="A767" s="38">
        <v>202208</v>
      </c>
      <c r="B767" s="49">
        <v>143297353</v>
      </c>
      <c r="C767" s="50">
        <v>5540246185429</v>
      </c>
      <c r="D767" s="51">
        <v>44786</v>
      </c>
      <c r="E767" s="52">
        <v>140</v>
      </c>
      <c r="F767" s="39" t="str">
        <f>VLOOKUP(Réception!C767,'Catégorie des articles'!A:D,4,0)</f>
        <v>CREMERIE</v>
      </c>
      <c r="G767" s="39" t="str">
        <f>Réceptions[[#This Row],[AnnéeMois]]&amp;Réceptions[[#This Row],[Famille de Produit]]</f>
        <v>202208CREMERIE</v>
      </c>
      <c r="H767" s="38" t="str">
        <f>Réceptions[[#This Row],[Num CDE]]&amp;Réceptions[[#This Row],[AnnéeMois]]</f>
        <v>143297353202208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 ht="12.75" customHeight="1" x14ac:dyDescent="0.25">
      <c r="A768" s="38">
        <v>202208</v>
      </c>
      <c r="B768" s="46">
        <v>143297353</v>
      </c>
      <c r="C768" s="15">
        <v>5540246185562</v>
      </c>
      <c r="D768" s="47">
        <v>44786</v>
      </c>
      <c r="E768" s="48">
        <v>140</v>
      </c>
      <c r="F768" s="39" t="str">
        <f>VLOOKUP(Réception!C768,'Catégorie des articles'!A:D,4,0)</f>
        <v>CREMERIE</v>
      </c>
      <c r="G768" s="39" t="str">
        <f>Réceptions[[#This Row],[AnnéeMois]]&amp;Réceptions[[#This Row],[Famille de Produit]]</f>
        <v>202208CREMERIE</v>
      </c>
      <c r="H768" s="38" t="str">
        <f>Réceptions[[#This Row],[Num CDE]]&amp;Réceptions[[#This Row],[AnnéeMois]]</f>
        <v>143297353202208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ht="12.75" customHeight="1" x14ac:dyDescent="0.25">
      <c r="A769" s="38">
        <v>202208</v>
      </c>
      <c r="B769" s="46">
        <v>143297362</v>
      </c>
      <c r="C769" s="15">
        <v>5540246194330</v>
      </c>
      <c r="D769" s="47">
        <v>44788</v>
      </c>
      <c r="E769" s="48">
        <v>4585</v>
      </c>
      <c r="F769" s="39" t="str">
        <f>VLOOKUP(Réception!C769,'Catégorie des articles'!A:D,4,0)</f>
        <v>MIX LEGUMES</v>
      </c>
      <c r="G769" s="39" t="str">
        <f>Réceptions[[#This Row],[AnnéeMois]]&amp;Réceptions[[#This Row],[Famille de Produit]]</f>
        <v>202208MIX LEGUMES</v>
      </c>
      <c r="H769" s="38" t="str">
        <f>Réceptions[[#This Row],[Num CDE]]&amp;Réceptions[[#This Row],[AnnéeMois]]</f>
        <v>143297362202208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 ht="12.75" customHeight="1" x14ac:dyDescent="0.25">
      <c r="A770" s="38">
        <v>202208</v>
      </c>
      <c r="B770" s="46">
        <v>143297375</v>
      </c>
      <c r="C770" s="15">
        <v>5540246172539</v>
      </c>
      <c r="D770" s="47">
        <v>44785</v>
      </c>
      <c r="E770" s="48">
        <v>24</v>
      </c>
      <c r="F770" s="39" t="str">
        <f>VLOOKUP(Réception!C770,'Catégorie des articles'!A:D,4,0)</f>
        <v>CREMERIE</v>
      </c>
      <c r="G770" s="39" t="str">
        <f>Réceptions[[#This Row],[AnnéeMois]]&amp;Réceptions[[#This Row],[Famille de Produit]]</f>
        <v>202208CREMERIE</v>
      </c>
      <c r="H770" s="38" t="str">
        <f>Réceptions[[#This Row],[Num CDE]]&amp;Réceptions[[#This Row],[AnnéeMois]]</f>
        <v>143297375202208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 ht="12.75" customHeight="1" x14ac:dyDescent="0.25">
      <c r="A771" s="38">
        <v>202208</v>
      </c>
      <c r="B771" s="49">
        <v>143297375</v>
      </c>
      <c r="C771" s="50">
        <v>5540246172978</v>
      </c>
      <c r="D771" s="51">
        <v>44785</v>
      </c>
      <c r="E771" s="52">
        <v>836</v>
      </c>
      <c r="F771" s="39" t="str">
        <f>VLOOKUP(Réception!C771,'Catégorie des articles'!A:D,4,0)</f>
        <v>CREMERIE</v>
      </c>
      <c r="G771" s="39" t="str">
        <f>Réceptions[[#This Row],[AnnéeMois]]&amp;Réceptions[[#This Row],[Famille de Produit]]</f>
        <v>202208CREMERIE</v>
      </c>
      <c r="H771" s="38" t="str">
        <f>Réceptions[[#This Row],[Num CDE]]&amp;Réceptions[[#This Row],[AnnéeMois]]</f>
        <v>143297375202208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 ht="12.75" customHeight="1" x14ac:dyDescent="0.25">
      <c r="A772" s="38">
        <v>202208</v>
      </c>
      <c r="B772" s="46">
        <v>143297375</v>
      </c>
      <c r="C772" s="15">
        <v>5540246174174</v>
      </c>
      <c r="D772" s="47">
        <v>44785</v>
      </c>
      <c r="E772" s="48">
        <v>232</v>
      </c>
      <c r="F772" s="39" t="str">
        <f>VLOOKUP(Réception!C772,'Catégorie des articles'!A:D,4,0)</f>
        <v>CREMERIE</v>
      </c>
      <c r="G772" s="39" t="str">
        <f>Réceptions[[#This Row],[AnnéeMois]]&amp;Réceptions[[#This Row],[Famille de Produit]]</f>
        <v>202208CREMERIE</v>
      </c>
      <c r="H772" s="38" t="str">
        <f>Réceptions[[#This Row],[Num CDE]]&amp;Réceptions[[#This Row],[AnnéeMois]]</f>
        <v>143297375202208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 ht="12.75" customHeight="1" x14ac:dyDescent="0.25">
      <c r="A773" s="38">
        <v>202208</v>
      </c>
      <c r="B773" s="46">
        <v>143297375</v>
      </c>
      <c r="C773" s="15">
        <v>5540246176699</v>
      </c>
      <c r="D773" s="47">
        <v>44785</v>
      </c>
      <c r="E773" s="48">
        <v>2088</v>
      </c>
      <c r="F773" s="39" t="str">
        <f>VLOOKUP(Réception!C773,'Catégorie des articles'!A:D,4,0)</f>
        <v>CREMERIE</v>
      </c>
      <c r="G773" s="39" t="str">
        <f>Réceptions[[#This Row],[AnnéeMois]]&amp;Réceptions[[#This Row],[Famille de Produit]]</f>
        <v>202208CREMERIE</v>
      </c>
      <c r="H773" s="38" t="str">
        <f>Réceptions[[#This Row],[Num CDE]]&amp;Réceptions[[#This Row],[AnnéeMois]]</f>
        <v>143297375202208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 ht="12.75" customHeight="1" x14ac:dyDescent="0.25">
      <c r="A774" s="38">
        <v>202208</v>
      </c>
      <c r="B774" s="49">
        <v>143297376</v>
      </c>
      <c r="C774" s="50">
        <v>5540246171933</v>
      </c>
      <c r="D774" s="51">
        <v>44785</v>
      </c>
      <c r="E774" s="52">
        <v>1114</v>
      </c>
      <c r="F774" s="39" t="str">
        <f>VLOOKUP(Réception!C774,'Catégorie des articles'!A:D,4,0)</f>
        <v>CREMERIE</v>
      </c>
      <c r="G774" s="39" t="str">
        <f>Réceptions[[#This Row],[AnnéeMois]]&amp;Réceptions[[#This Row],[Famille de Produit]]</f>
        <v>202208CREMERIE</v>
      </c>
      <c r="H774" s="38" t="str">
        <f>Réceptions[[#This Row],[Num CDE]]&amp;Réceptions[[#This Row],[AnnéeMois]]</f>
        <v>143297376202208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 ht="12.75" customHeight="1" x14ac:dyDescent="0.25">
      <c r="A775" s="38">
        <v>202208</v>
      </c>
      <c r="B775" s="46">
        <v>143297376</v>
      </c>
      <c r="C775" s="15">
        <v>5540246176295</v>
      </c>
      <c r="D775" s="47">
        <v>44785</v>
      </c>
      <c r="E775" s="48">
        <v>4455</v>
      </c>
      <c r="F775" s="39" t="str">
        <f>VLOOKUP(Réception!C775,'Catégorie des articles'!A:D,4,0)</f>
        <v>CREMERIE</v>
      </c>
      <c r="G775" s="39" t="str">
        <f>Réceptions[[#This Row],[AnnéeMois]]&amp;Réceptions[[#This Row],[Famille de Produit]]</f>
        <v>202208CREMERIE</v>
      </c>
      <c r="H775" s="38" t="str">
        <f>Réceptions[[#This Row],[Num CDE]]&amp;Réceptions[[#This Row],[AnnéeMois]]</f>
        <v>143297376202208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 ht="12.75" customHeight="1" x14ac:dyDescent="0.25">
      <c r="A776" s="38">
        <v>202208</v>
      </c>
      <c r="B776" s="49">
        <v>143297376</v>
      </c>
      <c r="C776" s="50">
        <v>5540246188200</v>
      </c>
      <c r="D776" s="51">
        <v>44785</v>
      </c>
      <c r="E776" s="52">
        <v>743</v>
      </c>
      <c r="F776" s="39" t="str">
        <f>VLOOKUP(Réception!C776,'Catégorie des articles'!A:D,4,0)</f>
        <v>CREMERIE</v>
      </c>
      <c r="G776" s="39" t="str">
        <f>Réceptions[[#This Row],[AnnéeMois]]&amp;Réceptions[[#This Row],[Famille de Produit]]</f>
        <v>202208CREMERIE</v>
      </c>
      <c r="H776" s="38" t="str">
        <f>Réceptions[[#This Row],[Num CDE]]&amp;Réceptions[[#This Row],[AnnéeMois]]</f>
        <v>143297376202208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 ht="12.75" customHeight="1" x14ac:dyDescent="0.25">
      <c r="A777" s="38">
        <v>202208</v>
      </c>
      <c r="B777" s="49">
        <v>143297384</v>
      </c>
      <c r="C777" s="50">
        <v>5540246183547</v>
      </c>
      <c r="D777" s="51">
        <v>44793</v>
      </c>
      <c r="E777" s="52">
        <v>5568</v>
      </c>
      <c r="F777" s="39" t="str">
        <f>VLOOKUP(Réception!C777,'Catégorie des articles'!A:D,4,0)</f>
        <v>VOLAILLE</v>
      </c>
      <c r="G777" s="39" t="str">
        <f>Réceptions[[#This Row],[AnnéeMois]]&amp;Réceptions[[#This Row],[Famille de Produit]]</f>
        <v>202208VOLAILLE</v>
      </c>
      <c r="H777" s="38" t="str">
        <f>Réceptions[[#This Row],[Num CDE]]&amp;Réceptions[[#This Row],[AnnéeMois]]</f>
        <v>143297384202208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 ht="12.75" customHeight="1" x14ac:dyDescent="0.25">
      <c r="A778" s="38">
        <v>202208</v>
      </c>
      <c r="B778" s="46">
        <v>143297384</v>
      </c>
      <c r="C778" s="15">
        <v>5540246185278</v>
      </c>
      <c r="D778" s="47">
        <v>44793</v>
      </c>
      <c r="E778" s="48">
        <v>2239</v>
      </c>
      <c r="F778" s="39" t="str">
        <f>VLOOKUP(Réception!C778,'Catégorie des articles'!A:D,4,0)</f>
        <v>VOLAILLE</v>
      </c>
      <c r="G778" s="39" t="str">
        <f>Réceptions[[#This Row],[AnnéeMois]]&amp;Réceptions[[#This Row],[Famille de Produit]]</f>
        <v>202208VOLAILLE</v>
      </c>
      <c r="H778" s="38" t="str">
        <f>Réceptions[[#This Row],[Num CDE]]&amp;Réceptions[[#This Row],[AnnéeMois]]</f>
        <v>143297384202208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 ht="12.75" customHeight="1" x14ac:dyDescent="0.25">
      <c r="A779" s="38">
        <v>202208</v>
      </c>
      <c r="B779" s="46">
        <v>143297385</v>
      </c>
      <c r="C779" s="15">
        <v>5540246171759</v>
      </c>
      <c r="D779" s="47">
        <v>44787</v>
      </c>
      <c r="E779" s="48">
        <v>1253</v>
      </c>
      <c r="F779" s="39" t="str">
        <f>VLOOKUP(Réception!C779,'Catégorie des articles'!A:D,4,0)</f>
        <v>MIX LEGUMES</v>
      </c>
      <c r="G779" s="39" t="str">
        <f>Réceptions[[#This Row],[AnnéeMois]]&amp;Réceptions[[#This Row],[Famille de Produit]]</f>
        <v>202208MIX LEGUMES</v>
      </c>
      <c r="H779" s="38" t="str">
        <f>Réceptions[[#This Row],[Num CDE]]&amp;Réceptions[[#This Row],[AnnéeMois]]</f>
        <v>143297385202208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 ht="12.75" customHeight="1" x14ac:dyDescent="0.25">
      <c r="A780" s="38">
        <v>202208</v>
      </c>
      <c r="B780" s="49">
        <v>143297385</v>
      </c>
      <c r="C780" s="50">
        <v>5540246177133</v>
      </c>
      <c r="D780" s="51">
        <v>44787</v>
      </c>
      <c r="E780" s="52">
        <v>3341</v>
      </c>
      <c r="F780" s="39" t="str">
        <f>VLOOKUP(Réception!C780,'Catégorie des articles'!A:D,4,0)</f>
        <v>MIX LEGUMES</v>
      </c>
      <c r="G780" s="39" t="str">
        <f>Réceptions[[#This Row],[AnnéeMois]]&amp;Réceptions[[#This Row],[Famille de Produit]]</f>
        <v>202208MIX LEGUMES</v>
      </c>
      <c r="H780" s="38" t="str">
        <f>Réceptions[[#This Row],[Num CDE]]&amp;Réceptions[[#This Row],[AnnéeMois]]</f>
        <v>143297385202208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 ht="12.75" customHeight="1" x14ac:dyDescent="0.25">
      <c r="A781" s="38">
        <v>202208</v>
      </c>
      <c r="B781" s="46">
        <v>143297385</v>
      </c>
      <c r="C781" s="15">
        <v>5540246192148</v>
      </c>
      <c r="D781" s="47">
        <v>44787</v>
      </c>
      <c r="E781" s="48">
        <v>27840</v>
      </c>
      <c r="F781" s="39" t="str">
        <f>VLOOKUP(Réception!C781,'Catégorie des articles'!A:D,4,0)</f>
        <v>MIX LEGUMES</v>
      </c>
      <c r="G781" s="39" t="str">
        <f>Réceptions[[#This Row],[AnnéeMois]]&amp;Réceptions[[#This Row],[Famille de Produit]]</f>
        <v>202208MIX LEGUMES</v>
      </c>
      <c r="H781" s="38" t="str">
        <f>Réceptions[[#This Row],[Num CDE]]&amp;Réceptions[[#This Row],[AnnéeMois]]</f>
        <v>143297385202208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 ht="12.75" customHeight="1" x14ac:dyDescent="0.25">
      <c r="A782" s="38">
        <v>202209</v>
      </c>
      <c r="B782" s="46">
        <v>143297387</v>
      </c>
      <c r="C782" s="15">
        <v>5540246194790</v>
      </c>
      <c r="D782" s="47">
        <v>44809</v>
      </c>
      <c r="E782" s="48">
        <v>2631</v>
      </c>
      <c r="F782" s="39" t="str">
        <f>VLOOKUP(Réception!C782,'Catégorie des articles'!A:D,4,0)</f>
        <v>MIX LEGUMES</v>
      </c>
      <c r="G782" s="39" t="str">
        <f>Réceptions[[#This Row],[AnnéeMois]]&amp;Réceptions[[#This Row],[Famille de Produit]]</f>
        <v>202209MIX LEGUMES</v>
      </c>
      <c r="H782" s="38" t="str">
        <f>Réceptions[[#This Row],[Num CDE]]&amp;Réceptions[[#This Row],[AnnéeMois]]</f>
        <v>143297387202209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 ht="12.75" customHeight="1" x14ac:dyDescent="0.25">
      <c r="A783" s="38">
        <v>202208</v>
      </c>
      <c r="B783" s="46">
        <v>143297394</v>
      </c>
      <c r="C783" s="15">
        <v>5540246194632</v>
      </c>
      <c r="D783" s="47">
        <v>44791</v>
      </c>
      <c r="E783" s="48">
        <v>836</v>
      </c>
      <c r="F783" s="39" t="str">
        <f>VLOOKUP(Réception!C783,'Catégorie des articles'!A:D,4,0)</f>
        <v>BOULANGERIE</v>
      </c>
      <c r="G783" s="39" t="str">
        <f>Réceptions[[#This Row],[AnnéeMois]]&amp;Réceptions[[#This Row],[Famille de Produit]]</f>
        <v>202208BOULANGERIE</v>
      </c>
      <c r="H783" s="38" t="str">
        <f>Réceptions[[#This Row],[Num CDE]]&amp;Réceptions[[#This Row],[AnnéeMois]]</f>
        <v>143297394202208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 ht="12.75" customHeight="1" x14ac:dyDescent="0.25">
      <c r="A784" s="38">
        <v>202208</v>
      </c>
      <c r="B784" s="49">
        <v>143297395</v>
      </c>
      <c r="C784" s="50">
        <v>5540246177376</v>
      </c>
      <c r="D784" s="51">
        <v>44800</v>
      </c>
      <c r="E784" s="52">
        <v>1337</v>
      </c>
      <c r="F784" s="39" t="str">
        <f>VLOOKUP(Réception!C784,'Catégorie des articles'!A:D,4,0)</f>
        <v>BOULANGERIE</v>
      </c>
      <c r="G784" s="39" t="str">
        <f>Réceptions[[#This Row],[AnnéeMois]]&amp;Réceptions[[#This Row],[Famille de Produit]]</f>
        <v>202208BOULANGERIE</v>
      </c>
      <c r="H784" s="38" t="str">
        <f>Réceptions[[#This Row],[Num CDE]]&amp;Réceptions[[#This Row],[AnnéeMois]]</f>
        <v>143297395202208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 ht="12.75" customHeight="1" x14ac:dyDescent="0.25">
      <c r="A785" s="38">
        <v>202208</v>
      </c>
      <c r="B785" s="49">
        <v>143297398</v>
      </c>
      <c r="C785" s="50">
        <v>5540246194467</v>
      </c>
      <c r="D785" s="51">
        <v>44798</v>
      </c>
      <c r="E785" s="52">
        <v>17818</v>
      </c>
      <c r="F785" s="39" t="str">
        <f>VLOOKUP(Réception!C785,'Catégorie des articles'!A:D,4,0)</f>
        <v>BOULANGERIE</v>
      </c>
      <c r="G785" s="39" t="str">
        <f>Réceptions[[#This Row],[AnnéeMois]]&amp;Réceptions[[#This Row],[Famille de Produit]]</f>
        <v>202208BOULANGERIE</v>
      </c>
      <c r="H785" s="38" t="str">
        <f>Réceptions[[#This Row],[Num CDE]]&amp;Réceptions[[#This Row],[AnnéeMois]]</f>
        <v>143297398202208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 ht="12.75" customHeight="1" x14ac:dyDescent="0.25">
      <c r="A786" s="38">
        <v>202208</v>
      </c>
      <c r="B786" s="46">
        <v>143297399</v>
      </c>
      <c r="C786" s="15">
        <v>5540246191596</v>
      </c>
      <c r="D786" s="47">
        <v>44800</v>
      </c>
      <c r="E786" s="48">
        <v>149</v>
      </c>
      <c r="F786" s="39" t="str">
        <f>VLOOKUP(Réception!C786,'Catégorie des articles'!A:D,4,0)</f>
        <v>BOULANGERIE</v>
      </c>
      <c r="G786" s="39" t="str">
        <f>Réceptions[[#This Row],[AnnéeMois]]&amp;Réceptions[[#This Row],[Famille de Produit]]</f>
        <v>202208BOULANGERIE</v>
      </c>
      <c r="H786" s="38" t="str">
        <f>Réceptions[[#This Row],[Num CDE]]&amp;Réceptions[[#This Row],[AnnéeMois]]</f>
        <v>143297399202208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 ht="12.75" customHeight="1" x14ac:dyDescent="0.25">
      <c r="A787" s="38">
        <v>202208</v>
      </c>
      <c r="B787" s="46">
        <v>143307413</v>
      </c>
      <c r="C787" s="15">
        <v>5540246174174</v>
      </c>
      <c r="D787" s="47">
        <v>44786</v>
      </c>
      <c r="E787" s="48">
        <v>232</v>
      </c>
      <c r="F787" s="39" t="str">
        <f>VLOOKUP(Réception!C787,'Catégorie des articles'!A:D,4,0)</f>
        <v>CREMERIE</v>
      </c>
      <c r="G787" s="39" t="str">
        <f>Réceptions[[#This Row],[AnnéeMois]]&amp;Réceptions[[#This Row],[Famille de Produit]]</f>
        <v>202208CREMERIE</v>
      </c>
      <c r="H787" s="38" t="str">
        <f>Réceptions[[#This Row],[Num CDE]]&amp;Réceptions[[#This Row],[AnnéeMois]]</f>
        <v>143307413202208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 ht="12.75" customHeight="1" x14ac:dyDescent="0.25">
      <c r="A788" s="38">
        <v>202208</v>
      </c>
      <c r="B788" s="49">
        <v>143307413</v>
      </c>
      <c r="C788" s="50">
        <v>5540246176699</v>
      </c>
      <c r="D788" s="51">
        <v>44786</v>
      </c>
      <c r="E788" s="52">
        <v>3132</v>
      </c>
      <c r="F788" s="39" t="str">
        <f>VLOOKUP(Réception!C788,'Catégorie des articles'!A:D,4,0)</f>
        <v>CREMERIE</v>
      </c>
      <c r="G788" s="39" t="str">
        <f>Réceptions[[#This Row],[AnnéeMois]]&amp;Réceptions[[#This Row],[Famille de Produit]]</f>
        <v>202208CREMERIE</v>
      </c>
      <c r="H788" s="38" t="str">
        <f>Réceptions[[#This Row],[Num CDE]]&amp;Réceptions[[#This Row],[AnnéeMois]]</f>
        <v>143307413202208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 ht="12.75" customHeight="1" x14ac:dyDescent="0.25">
      <c r="A789" s="38">
        <v>202208</v>
      </c>
      <c r="B789" s="46">
        <v>143307414</v>
      </c>
      <c r="C789" s="15">
        <v>5540246171933</v>
      </c>
      <c r="D789" s="47">
        <v>44786</v>
      </c>
      <c r="E789" s="48">
        <v>557</v>
      </c>
      <c r="F789" s="39" t="str">
        <f>VLOOKUP(Réception!C789,'Catégorie des articles'!A:D,4,0)</f>
        <v>CREMERIE</v>
      </c>
      <c r="G789" s="39" t="str">
        <f>Réceptions[[#This Row],[AnnéeMois]]&amp;Réceptions[[#This Row],[Famille de Produit]]</f>
        <v>202208CREMERIE</v>
      </c>
      <c r="H789" s="38" t="str">
        <f>Réceptions[[#This Row],[Num CDE]]&amp;Réceptions[[#This Row],[AnnéeMois]]</f>
        <v>143307414202208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 ht="12.75" customHeight="1" x14ac:dyDescent="0.25">
      <c r="A790" s="38">
        <v>202210</v>
      </c>
      <c r="B790" s="49">
        <v>143307424</v>
      </c>
      <c r="C790" s="50">
        <v>5540246187995</v>
      </c>
      <c r="D790" s="51">
        <v>44837</v>
      </c>
      <c r="E790" s="52">
        <v>1170</v>
      </c>
      <c r="F790" s="39" t="str">
        <f>VLOOKUP(Réception!C790,'Catégorie des articles'!A:D,4,0)</f>
        <v>EMBALLAGES</v>
      </c>
      <c r="G790" s="39" t="str">
        <f>Réceptions[[#This Row],[AnnéeMois]]&amp;Réceptions[[#This Row],[Famille de Produit]]</f>
        <v>202210EMBALLAGES</v>
      </c>
      <c r="H790" s="38" t="str">
        <f>Réceptions[[#This Row],[Num CDE]]&amp;Réceptions[[#This Row],[AnnéeMois]]</f>
        <v>143307424202210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 ht="12.75" customHeight="1" x14ac:dyDescent="0.25">
      <c r="A791" s="38">
        <v>202210</v>
      </c>
      <c r="B791" s="46">
        <v>143307424</v>
      </c>
      <c r="C791" s="15">
        <v>5540246187997</v>
      </c>
      <c r="D791" s="47">
        <v>44837</v>
      </c>
      <c r="E791" s="48">
        <v>376</v>
      </c>
      <c r="F791" s="39" t="str">
        <f>VLOOKUP(Réception!C791,'Catégorie des articles'!A:D,4,0)</f>
        <v>EMBALLAGES</v>
      </c>
      <c r="G791" s="39" t="str">
        <f>Réceptions[[#This Row],[AnnéeMois]]&amp;Réceptions[[#This Row],[Famille de Produit]]</f>
        <v>202210EMBALLAGES</v>
      </c>
      <c r="H791" s="38" t="str">
        <f>Réceptions[[#This Row],[Num CDE]]&amp;Réceptions[[#This Row],[AnnéeMois]]</f>
        <v>143307424202210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 ht="12.75" customHeight="1" x14ac:dyDescent="0.25">
      <c r="A792" s="38">
        <v>202210</v>
      </c>
      <c r="B792" s="49">
        <v>143307424</v>
      </c>
      <c r="C792" s="50">
        <v>5540246187998</v>
      </c>
      <c r="D792" s="51">
        <v>44837</v>
      </c>
      <c r="E792" s="52">
        <v>627</v>
      </c>
      <c r="F792" s="39" t="str">
        <f>VLOOKUP(Réception!C792,'Catégorie des articles'!A:D,4,0)</f>
        <v>EMBALLAGES</v>
      </c>
      <c r="G792" s="39" t="str">
        <f>Réceptions[[#This Row],[AnnéeMois]]&amp;Réceptions[[#This Row],[Famille de Produit]]</f>
        <v>202210EMBALLAGES</v>
      </c>
      <c r="H792" s="38" t="str">
        <f>Réceptions[[#This Row],[Num CDE]]&amp;Réceptions[[#This Row],[AnnéeMois]]</f>
        <v>143307424202210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 ht="12.75" customHeight="1" x14ac:dyDescent="0.25">
      <c r="A793" s="38">
        <v>202208</v>
      </c>
      <c r="B793" s="46">
        <v>143307434</v>
      </c>
      <c r="C793" s="15">
        <v>5540246176295</v>
      </c>
      <c r="D793" s="47">
        <v>44787</v>
      </c>
      <c r="E793" s="48">
        <v>4455</v>
      </c>
      <c r="F793" s="39" t="str">
        <f>VLOOKUP(Réception!C793,'Catégorie des articles'!A:D,4,0)</f>
        <v>CREMERIE</v>
      </c>
      <c r="G793" s="39" t="str">
        <f>Réceptions[[#This Row],[AnnéeMois]]&amp;Réceptions[[#This Row],[Famille de Produit]]</f>
        <v>202208CREMERIE</v>
      </c>
      <c r="H793" s="38" t="str">
        <f>Réceptions[[#This Row],[Num CDE]]&amp;Réceptions[[#This Row],[AnnéeMois]]</f>
        <v>143307434202208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 ht="12.75" customHeight="1" x14ac:dyDescent="0.25">
      <c r="A794" s="38">
        <v>202208</v>
      </c>
      <c r="B794" s="49">
        <v>143307435</v>
      </c>
      <c r="C794" s="50">
        <v>5540246172978</v>
      </c>
      <c r="D794" s="51">
        <v>44787</v>
      </c>
      <c r="E794" s="52">
        <v>836</v>
      </c>
      <c r="F794" s="39" t="str">
        <f>VLOOKUP(Réception!C794,'Catégorie des articles'!A:D,4,0)</f>
        <v>CREMERIE</v>
      </c>
      <c r="G794" s="39" t="str">
        <f>Réceptions[[#This Row],[AnnéeMois]]&amp;Réceptions[[#This Row],[Famille de Produit]]</f>
        <v>202208CREMERIE</v>
      </c>
      <c r="H794" s="38" t="str">
        <f>Réceptions[[#This Row],[Num CDE]]&amp;Réceptions[[#This Row],[AnnéeMois]]</f>
        <v>143307435202208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 ht="12.75" customHeight="1" x14ac:dyDescent="0.25">
      <c r="A795" s="38">
        <v>202208</v>
      </c>
      <c r="B795" s="49">
        <v>143307435</v>
      </c>
      <c r="C795" s="50">
        <v>5540246176699</v>
      </c>
      <c r="D795" s="51">
        <v>44787</v>
      </c>
      <c r="E795" s="52">
        <v>2088</v>
      </c>
      <c r="F795" s="39" t="str">
        <f>VLOOKUP(Réception!C795,'Catégorie des articles'!A:D,4,0)</f>
        <v>CREMERIE</v>
      </c>
      <c r="G795" s="39" t="str">
        <f>Réceptions[[#This Row],[AnnéeMois]]&amp;Réceptions[[#This Row],[Famille de Produit]]</f>
        <v>202208CREMERIE</v>
      </c>
      <c r="H795" s="38" t="str">
        <f>Réceptions[[#This Row],[Num CDE]]&amp;Réceptions[[#This Row],[AnnéeMois]]</f>
        <v>143307435202208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 ht="12.75" customHeight="1" x14ac:dyDescent="0.25">
      <c r="A796" s="38">
        <v>202208</v>
      </c>
      <c r="B796" s="46">
        <v>143307435</v>
      </c>
      <c r="C796" s="15">
        <v>5540246192102</v>
      </c>
      <c r="D796" s="47">
        <v>44787</v>
      </c>
      <c r="E796" s="48">
        <v>2005</v>
      </c>
      <c r="F796" s="39" t="str">
        <f>VLOOKUP(Réception!C796,'Catégorie des articles'!A:D,4,0)</f>
        <v>CREMERIE</v>
      </c>
      <c r="G796" s="39" t="str">
        <f>Réceptions[[#This Row],[AnnéeMois]]&amp;Réceptions[[#This Row],[Famille de Produit]]</f>
        <v>202208CREMERIE</v>
      </c>
      <c r="H796" s="38" t="str">
        <f>Réceptions[[#This Row],[Num CDE]]&amp;Réceptions[[#This Row],[AnnéeMois]]</f>
        <v>143307435202208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 ht="12.75" customHeight="1" x14ac:dyDescent="0.25">
      <c r="A797" s="38">
        <v>202208</v>
      </c>
      <c r="B797" s="49">
        <v>143307439</v>
      </c>
      <c r="C797" s="50">
        <v>5540246188224</v>
      </c>
      <c r="D797" s="51">
        <v>44794</v>
      </c>
      <c r="E797" s="52">
        <v>1207</v>
      </c>
      <c r="F797" s="39" t="str">
        <f>VLOOKUP(Réception!C797,'Catégorie des articles'!A:D,4,0)</f>
        <v>VOLAILLE</v>
      </c>
      <c r="G797" s="39" t="str">
        <f>Réceptions[[#This Row],[AnnéeMois]]&amp;Réceptions[[#This Row],[Famille de Produit]]</f>
        <v>202208VOLAILLE</v>
      </c>
      <c r="H797" s="38" t="str">
        <f>Réceptions[[#This Row],[Num CDE]]&amp;Réceptions[[#This Row],[AnnéeMois]]</f>
        <v>143307439202208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 ht="12.75" customHeight="1" x14ac:dyDescent="0.25">
      <c r="A798" s="38">
        <v>202209</v>
      </c>
      <c r="B798" s="46">
        <v>143307440</v>
      </c>
      <c r="C798" s="15">
        <v>5540246193878</v>
      </c>
      <c r="D798" s="47">
        <v>44822</v>
      </c>
      <c r="E798" s="48">
        <v>14141</v>
      </c>
      <c r="F798" s="39" t="str">
        <f>VLOOKUP(Réception!C798,'Catégorie des articles'!A:D,4,0)</f>
        <v>VOLAILLE</v>
      </c>
      <c r="G798" s="39" t="str">
        <f>Réceptions[[#This Row],[AnnéeMois]]&amp;Réceptions[[#This Row],[Famille de Produit]]</f>
        <v>202209VOLAILLE</v>
      </c>
      <c r="H798" s="38" t="str">
        <f>Réceptions[[#This Row],[Num CDE]]&amp;Réceptions[[#This Row],[AnnéeMois]]</f>
        <v>143307440202209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 ht="12.75" customHeight="1" x14ac:dyDescent="0.25">
      <c r="A799" s="38">
        <v>202208</v>
      </c>
      <c r="B799" s="46">
        <v>143307441</v>
      </c>
      <c r="C799" s="15">
        <v>5540246171759</v>
      </c>
      <c r="D799" s="47">
        <v>44793</v>
      </c>
      <c r="E799" s="48">
        <v>2506</v>
      </c>
      <c r="F799" s="39" t="str">
        <f>VLOOKUP(Réception!C799,'Catégorie des articles'!A:D,4,0)</f>
        <v>MIX LEGUMES</v>
      </c>
      <c r="G799" s="39" t="str">
        <f>Réceptions[[#This Row],[AnnéeMois]]&amp;Réceptions[[#This Row],[Famille de Produit]]</f>
        <v>202208MIX LEGUMES</v>
      </c>
      <c r="H799" s="38" t="str">
        <f>Réceptions[[#This Row],[Num CDE]]&amp;Réceptions[[#This Row],[AnnéeMois]]</f>
        <v>143307441202208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 ht="12.75" customHeight="1" x14ac:dyDescent="0.25">
      <c r="A800" s="38">
        <v>202208</v>
      </c>
      <c r="B800" s="49">
        <v>143307441</v>
      </c>
      <c r="C800" s="50">
        <v>5540246177133</v>
      </c>
      <c r="D800" s="51">
        <v>44793</v>
      </c>
      <c r="E800" s="52">
        <v>4455</v>
      </c>
      <c r="F800" s="39" t="str">
        <f>VLOOKUP(Réception!C800,'Catégorie des articles'!A:D,4,0)</f>
        <v>MIX LEGUMES</v>
      </c>
      <c r="G800" s="39" t="str">
        <f>Réceptions[[#This Row],[AnnéeMois]]&amp;Réceptions[[#This Row],[Famille de Produit]]</f>
        <v>202208MIX LEGUMES</v>
      </c>
      <c r="H800" s="38" t="str">
        <f>Réceptions[[#This Row],[Num CDE]]&amp;Réceptions[[#This Row],[AnnéeMois]]</f>
        <v>143307441202208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 ht="12.75" customHeight="1" x14ac:dyDescent="0.25">
      <c r="A801" s="38">
        <v>202208</v>
      </c>
      <c r="B801" s="46">
        <v>143307441</v>
      </c>
      <c r="C801" s="15">
        <v>5540246192148</v>
      </c>
      <c r="D801" s="47">
        <v>44793</v>
      </c>
      <c r="E801" s="48">
        <v>23664</v>
      </c>
      <c r="F801" s="39" t="str">
        <f>VLOOKUP(Réception!C801,'Catégorie des articles'!A:D,4,0)</f>
        <v>MIX LEGUMES</v>
      </c>
      <c r="G801" s="39" t="str">
        <f>Réceptions[[#This Row],[AnnéeMois]]&amp;Réceptions[[#This Row],[Famille de Produit]]</f>
        <v>202208MIX LEGUMES</v>
      </c>
      <c r="H801" s="38" t="str">
        <f>Réceptions[[#This Row],[Num CDE]]&amp;Réceptions[[#This Row],[AnnéeMois]]</f>
        <v>143307441202208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 ht="12.75" customHeight="1" x14ac:dyDescent="0.25">
      <c r="A802" s="38">
        <v>202208</v>
      </c>
      <c r="B802" s="49">
        <v>143307442</v>
      </c>
      <c r="C802" s="50">
        <v>5540246194632</v>
      </c>
      <c r="D802" s="51">
        <v>44799</v>
      </c>
      <c r="E802" s="52">
        <v>836</v>
      </c>
      <c r="F802" s="39" t="str">
        <f>VLOOKUP(Réception!C802,'Catégorie des articles'!A:D,4,0)</f>
        <v>BOULANGERIE</v>
      </c>
      <c r="G802" s="39" t="str">
        <f>Réceptions[[#This Row],[AnnéeMois]]&amp;Réceptions[[#This Row],[Famille de Produit]]</f>
        <v>202208BOULANGERIE</v>
      </c>
      <c r="H802" s="38" t="str">
        <f>Réceptions[[#This Row],[Num CDE]]&amp;Réceptions[[#This Row],[AnnéeMois]]</f>
        <v>143307442202208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 ht="12.75" customHeight="1" x14ac:dyDescent="0.25">
      <c r="A803" s="38">
        <v>202208</v>
      </c>
      <c r="B803" s="46">
        <v>143307449</v>
      </c>
      <c r="C803" s="15">
        <v>5540246171933</v>
      </c>
      <c r="D803" s="47">
        <v>44788</v>
      </c>
      <c r="E803" s="48">
        <v>836</v>
      </c>
      <c r="F803" s="39" t="str">
        <f>VLOOKUP(Réception!C803,'Catégorie des articles'!A:D,4,0)</f>
        <v>CREMERIE</v>
      </c>
      <c r="G803" s="39" t="str">
        <f>Réceptions[[#This Row],[AnnéeMois]]&amp;Réceptions[[#This Row],[Famille de Produit]]</f>
        <v>202208CREMERIE</v>
      </c>
      <c r="H803" s="38" t="str">
        <f>Réceptions[[#This Row],[Num CDE]]&amp;Réceptions[[#This Row],[AnnéeMois]]</f>
        <v>143307449202208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 ht="12.75" customHeight="1" x14ac:dyDescent="0.25">
      <c r="A804" s="38">
        <v>202208</v>
      </c>
      <c r="B804" s="46">
        <v>143307449</v>
      </c>
      <c r="C804" s="15">
        <v>5540246176295</v>
      </c>
      <c r="D804" s="47">
        <v>44788</v>
      </c>
      <c r="E804" s="48">
        <v>4455</v>
      </c>
      <c r="F804" s="39" t="str">
        <f>VLOOKUP(Réception!C804,'Catégorie des articles'!A:D,4,0)</f>
        <v>CREMERIE</v>
      </c>
      <c r="G804" s="39" t="str">
        <f>Réceptions[[#This Row],[AnnéeMois]]&amp;Réceptions[[#This Row],[Famille de Produit]]</f>
        <v>202208CREMERIE</v>
      </c>
      <c r="H804" s="38" t="str">
        <f>Réceptions[[#This Row],[Num CDE]]&amp;Réceptions[[#This Row],[AnnéeMois]]</f>
        <v>143307449202208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 ht="12.75" customHeight="1" x14ac:dyDescent="0.25">
      <c r="A805" s="38">
        <v>202208</v>
      </c>
      <c r="B805" s="46">
        <v>143307449</v>
      </c>
      <c r="C805" s="15">
        <v>5540246188200</v>
      </c>
      <c r="D805" s="47">
        <v>44788</v>
      </c>
      <c r="E805" s="48">
        <v>1485</v>
      </c>
      <c r="F805" s="39" t="str">
        <f>VLOOKUP(Réception!C805,'Catégorie des articles'!A:D,4,0)</f>
        <v>CREMERIE</v>
      </c>
      <c r="G805" s="39" t="str">
        <f>Réceptions[[#This Row],[AnnéeMois]]&amp;Réceptions[[#This Row],[Famille de Produit]]</f>
        <v>202208CREMERIE</v>
      </c>
      <c r="H805" s="38" t="str">
        <f>Réceptions[[#This Row],[Num CDE]]&amp;Réceptions[[#This Row],[AnnéeMois]]</f>
        <v>143307449202208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 ht="12.75" customHeight="1" x14ac:dyDescent="0.25">
      <c r="A806" s="38">
        <v>202208</v>
      </c>
      <c r="B806" s="46">
        <v>143307451</v>
      </c>
      <c r="C806" s="15">
        <v>5540246172669</v>
      </c>
      <c r="D806" s="47">
        <v>44788</v>
      </c>
      <c r="E806" s="48">
        <v>140</v>
      </c>
      <c r="F806" s="39" t="str">
        <f>VLOOKUP(Réception!C806,'Catégorie des articles'!A:D,4,0)</f>
        <v>CREMERIE</v>
      </c>
      <c r="G806" s="39" t="str">
        <f>Réceptions[[#This Row],[AnnéeMois]]&amp;Réceptions[[#This Row],[Famille de Produit]]</f>
        <v>202208CREMERIE</v>
      </c>
      <c r="H806" s="38" t="str">
        <f>Réceptions[[#This Row],[Num CDE]]&amp;Réceptions[[#This Row],[AnnéeMois]]</f>
        <v>143307451202208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 ht="12.75" customHeight="1" x14ac:dyDescent="0.25">
      <c r="A807" s="38">
        <v>202208</v>
      </c>
      <c r="B807" s="49">
        <v>143307451</v>
      </c>
      <c r="C807" s="50">
        <v>5540246172978</v>
      </c>
      <c r="D807" s="51">
        <v>44788</v>
      </c>
      <c r="E807" s="52">
        <v>1671</v>
      </c>
      <c r="F807" s="39" t="str">
        <f>VLOOKUP(Réception!C807,'Catégorie des articles'!A:D,4,0)</f>
        <v>CREMERIE</v>
      </c>
      <c r="G807" s="39" t="str">
        <f>Réceptions[[#This Row],[AnnéeMois]]&amp;Réceptions[[#This Row],[Famille de Produit]]</f>
        <v>202208CREMERIE</v>
      </c>
      <c r="H807" s="38" t="str">
        <f>Réceptions[[#This Row],[Num CDE]]&amp;Réceptions[[#This Row],[AnnéeMois]]</f>
        <v>143307451202208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 ht="12.75" customHeight="1" x14ac:dyDescent="0.25">
      <c r="A808" s="38">
        <v>202208</v>
      </c>
      <c r="B808" s="46">
        <v>143307451</v>
      </c>
      <c r="C808" s="15">
        <v>5540246174174</v>
      </c>
      <c r="D808" s="47">
        <v>44788</v>
      </c>
      <c r="E808" s="48">
        <v>232</v>
      </c>
      <c r="F808" s="39" t="str">
        <f>VLOOKUP(Réception!C808,'Catégorie des articles'!A:D,4,0)</f>
        <v>CREMERIE</v>
      </c>
      <c r="G808" s="39" t="str">
        <f>Réceptions[[#This Row],[AnnéeMois]]&amp;Réceptions[[#This Row],[Famille de Produit]]</f>
        <v>202208CREMERIE</v>
      </c>
      <c r="H808" s="38" t="str">
        <f>Réceptions[[#This Row],[Num CDE]]&amp;Réceptions[[#This Row],[AnnéeMois]]</f>
        <v>143307451202208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 ht="12.75" customHeight="1" x14ac:dyDescent="0.25">
      <c r="A809" s="38">
        <v>202208</v>
      </c>
      <c r="B809" s="46">
        <v>143307451</v>
      </c>
      <c r="C809" s="15">
        <v>5540246176699</v>
      </c>
      <c r="D809" s="47">
        <v>44788</v>
      </c>
      <c r="E809" s="48">
        <v>2088</v>
      </c>
      <c r="F809" s="39" t="str">
        <f>VLOOKUP(Réception!C809,'Catégorie des articles'!A:D,4,0)</f>
        <v>CREMERIE</v>
      </c>
      <c r="G809" s="39" t="str">
        <f>Réceptions[[#This Row],[AnnéeMois]]&amp;Réceptions[[#This Row],[Famille de Produit]]</f>
        <v>202208CREMERIE</v>
      </c>
      <c r="H809" s="38" t="str">
        <f>Réceptions[[#This Row],[Num CDE]]&amp;Réceptions[[#This Row],[AnnéeMois]]</f>
        <v>143307451202208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 ht="12.75" customHeight="1" x14ac:dyDescent="0.25">
      <c r="A810" s="38">
        <v>202208</v>
      </c>
      <c r="B810" s="46">
        <v>143307461</v>
      </c>
      <c r="C810" s="15">
        <v>5540246180522</v>
      </c>
      <c r="D810" s="47">
        <v>44801</v>
      </c>
      <c r="E810" s="48">
        <v>891</v>
      </c>
      <c r="F810" s="39" t="str">
        <f>VLOOKUP(Réception!C810,'Catégorie des articles'!A:D,4,0)</f>
        <v>BOULANGERIE</v>
      </c>
      <c r="G810" s="39" t="str">
        <f>Réceptions[[#This Row],[AnnéeMois]]&amp;Réceptions[[#This Row],[Famille de Produit]]</f>
        <v>202208BOULANGERIE</v>
      </c>
      <c r="H810" s="38" t="str">
        <f>Réceptions[[#This Row],[Num CDE]]&amp;Réceptions[[#This Row],[AnnéeMois]]</f>
        <v>143307461202208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 ht="12.75" customHeight="1" x14ac:dyDescent="0.25">
      <c r="A811" s="38">
        <v>202209</v>
      </c>
      <c r="B811" s="49">
        <v>143307474</v>
      </c>
      <c r="C811" s="50">
        <v>5540246190727</v>
      </c>
      <c r="D811" s="51">
        <v>44807</v>
      </c>
      <c r="E811" s="52">
        <v>439</v>
      </c>
      <c r="F811" s="39" t="str">
        <f>VLOOKUP(Réception!C811,'Catégorie des articles'!A:D,4,0)</f>
        <v>BOULANGERIE</v>
      </c>
      <c r="G811" s="39" t="str">
        <f>Réceptions[[#This Row],[AnnéeMois]]&amp;Réceptions[[#This Row],[Famille de Produit]]</f>
        <v>202209BOULANGERIE</v>
      </c>
      <c r="H811" s="38" t="str">
        <f>Réceptions[[#This Row],[Num CDE]]&amp;Réceptions[[#This Row],[AnnéeMois]]</f>
        <v>143307474202209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 ht="12.75" customHeight="1" x14ac:dyDescent="0.25">
      <c r="A812" s="38">
        <v>202208</v>
      </c>
      <c r="B812" s="46">
        <v>143307475</v>
      </c>
      <c r="C812" s="15">
        <v>5540246183558</v>
      </c>
      <c r="D812" s="47">
        <v>44802</v>
      </c>
      <c r="E812" s="48">
        <v>2599</v>
      </c>
      <c r="F812" s="39" t="str">
        <f>VLOOKUP(Réception!C812,'Catégorie des articles'!A:D,4,0)</f>
        <v>MIX LEGUMES</v>
      </c>
      <c r="G812" s="39" t="str">
        <f>Réceptions[[#This Row],[AnnéeMois]]&amp;Réceptions[[#This Row],[Famille de Produit]]</f>
        <v>202208MIX LEGUMES</v>
      </c>
      <c r="H812" s="38" t="str">
        <f>Réceptions[[#This Row],[Num CDE]]&amp;Réceptions[[#This Row],[AnnéeMois]]</f>
        <v>143307475202208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 ht="12.75" customHeight="1" x14ac:dyDescent="0.25">
      <c r="A813" s="38">
        <v>202208</v>
      </c>
      <c r="B813" s="49">
        <v>143307475</v>
      </c>
      <c r="C813" s="50">
        <v>5540246192209</v>
      </c>
      <c r="D813" s="51">
        <v>44802</v>
      </c>
      <c r="E813" s="52">
        <v>1114</v>
      </c>
      <c r="F813" s="39" t="str">
        <f>VLOOKUP(Réception!C813,'Catégorie des articles'!A:D,4,0)</f>
        <v>MIX LEGUMES</v>
      </c>
      <c r="G813" s="39" t="str">
        <f>Réceptions[[#This Row],[AnnéeMois]]&amp;Réceptions[[#This Row],[Famille de Produit]]</f>
        <v>202208MIX LEGUMES</v>
      </c>
      <c r="H813" s="38" t="str">
        <f>Réceptions[[#This Row],[Num CDE]]&amp;Réceptions[[#This Row],[AnnéeMois]]</f>
        <v>143307475202208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 ht="12.75" customHeight="1" x14ac:dyDescent="0.25">
      <c r="A814" s="38">
        <v>202208</v>
      </c>
      <c r="B814" s="46">
        <v>143307475</v>
      </c>
      <c r="C814" s="15">
        <v>5540246192831</v>
      </c>
      <c r="D814" s="47">
        <v>44802</v>
      </c>
      <c r="E814" s="48">
        <v>1300</v>
      </c>
      <c r="F814" s="39" t="str">
        <f>VLOOKUP(Réception!C814,'Catégorie des articles'!A:D,4,0)</f>
        <v>MIX LEGUMES</v>
      </c>
      <c r="G814" s="39" t="str">
        <f>Réceptions[[#This Row],[AnnéeMois]]&amp;Réceptions[[#This Row],[Famille de Produit]]</f>
        <v>202208MIX LEGUMES</v>
      </c>
      <c r="H814" s="38" t="str">
        <f>Réceptions[[#This Row],[Num CDE]]&amp;Réceptions[[#This Row],[AnnéeMois]]</f>
        <v>143307475202208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 ht="12.75" customHeight="1" x14ac:dyDescent="0.25">
      <c r="A815" s="38">
        <v>202208</v>
      </c>
      <c r="B815" s="49">
        <v>143307480</v>
      </c>
      <c r="C815" s="50">
        <v>5540246181061</v>
      </c>
      <c r="D815" s="51">
        <v>44801</v>
      </c>
      <c r="E815" s="52">
        <v>5513</v>
      </c>
      <c r="F815" s="39" t="str">
        <f>VLOOKUP(Réception!C815,'Catégorie des articles'!A:D,4,0)</f>
        <v>VOLAILLE</v>
      </c>
      <c r="G815" s="39" t="str">
        <f>Réceptions[[#This Row],[AnnéeMois]]&amp;Réceptions[[#This Row],[Famille de Produit]]</f>
        <v>202208VOLAILLE</v>
      </c>
      <c r="H815" s="38" t="str">
        <f>Réceptions[[#This Row],[Num CDE]]&amp;Réceptions[[#This Row],[AnnéeMois]]</f>
        <v>143307480202208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 ht="12.75" customHeight="1" x14ac:dyDescent="0.25">
      <c r="A816" s="38">
        <v>202208</v>
      </c>
      <c r="B816" s="46">
        <v>143307480</v>
      </c>
      <c r="C816" s="15">
        <v>5540246183547</v>
      </c>
      <c r="D816" s="47">
        <v>44801</v>
      </c>
      <c r="E816" s="48">
        <v>5568</v>
      </c>
      <c r="F816" s="39" t="str">
        <f>VLOOKUP(Réception!C816,'Catégorie des articles'!A:D,4,0)</f>
        <v>VOLAILLE</v>
      </c>
      <c r="G816" s="39" t="str">
        <f>Réceptions[[#This Row],[AnnéeMois]]&amp;Réceptions[[#This Row],[Famille de Produit]]</f>
        <v>202208VOLAILLE</v>
      </c>
      <c r="H816" s="38" t="str">
        <f>Réceptions[[#This Row],[Num CDE]]&amp;Réceptions[[#This Row],[AnnéeMois]]</f>
        <v>143307480202208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 ht="12.75" customHeight="1" x14ac:dyDescent="0.25">
      <c r="A817" s="38">
        <v>202208</v>
      </c>
      <c r="B817" s="49">
        <v>143307480</v>
      </c>
      <c r="C817" s="50">
        <v>5540246185278</v>
      </c>
      <c r="D817" s="51">
        <v>44801</v>
      </c>
      <c r="E817" s="52">
        <v>1120</v>
      </c>
      <c r="F817" s="39" t="str">
        <f>VLOOKUP(Réception!C817,'Catégorie des articles'!A:D,4,0)</f>
        <v>VOLAILLE</v>
      </c>
      <c r="G817" s="39" t="str">
        <f>Réceptions[[#This Row],[AnnéeMois]]&amp;Réceptions[[#This Row],[Famille de Produit]]</f>
        <v>202208VOLAILLE</v>
      </c>
      <c r="H817" s="38" t="str">
        <f>Réceptions[[#This Row],[Num CDE]]&amp;Réceptions[[#This Row],[AnnéeMois]]</f>
        <v>143307480202208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 ht="12.75" customHeight="1" x14ac:dyDescent="0.25">
      <c r="A818" s="38">
        <v>202208</v>
      </c>
      <c r="B818" s="46">
        <v>143307481</v>
      </c>
      <c r="C818" s="15">
        <v>5540246170256</v>
      </c>
      <c r="D818" s="47">
        <v>44802</v>
      </c>
      <c r="E818" s="48">
        <v>3351</v>
      </c>
      <c r="F818" s="39" t="str">
        <f>VLOOKUP(Réception!C818,'Catégorie des articles'!A:D,4,0)</f>
        <v>BOULANGERIE</v>
      </c>
      <c r="G818" s="39" t="str">
        <f>Réceptions[[#This Row],[AnnéeMois]]&amp;Réceptions[[#This Row],[Famille de Produit]]</f>
        <v>202208BOULANGERIE</v>
      </c>
      <c r="H818" s="38" t="str">
        <f>Réceptions[[#This Row],[Num CDE]]&amp;Réceptions[[#This Row],[AnnéeMois]]</f>
        <v>143307481202208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 ht="12.75" customHeight="1" x14ac:dyDescent="0.25">
      <c r="A819" s="38">
        <v>202208</v>
      </c>
      <c r="B819" s="49">
        <v>143307486</v>
      </c>
      <c r="C819" s="50">
        <v>5540246171933</v>
      </c>
      <c r="D819" s="51">
        <v>44791</v>
      </c>
      <c r="E819" s="52">
        <v>836</v>
      </c>
      <c r="F819" s="39" t="str">
        <f>VLOOKUP(Réception!C819,'Catégorie des articles'!A:D,4,0)</f>
        <v>CREMERIE</v>
      </c>
      <c r="G819" s="39" t="str">
        <f>Réceptions[[#This Row],[AnnéeMois]]&amp;Réceptions[[#This Row],[Famille de Produit]]</f>
        <v>202208CREMERIE</v>
      </c>
      <c r="H819" s="38" t="str">
        <f>Réceptions[[#This Row],[Num CDE]]&amp;Réceptions[[#This Row],[AnnéeMois]]</f>
        <v>143307486202208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 ht="12.75" customHeight="1" x14ac:dyDescent="0.25">
      <c r="A820" s="38">
        <v>202208</v>
      </c>
      <c r="B820" s="46">
        <v>143307487</v>
      </c>
      <c r="C820" s="15">
        <v>5540246172669</v>
      </c>
      <c r="D820" s="47">
        <v>44791</v>
      </c>
      <c r="E820" s="48">
        <v>140</v>
      </c>
      <c r="F820" s="39" t="str">
        <f>VLOOKUP(Réception!C820,'Catégorie des articles'!A:D,4,0)</f>
        <v>CREMERIE</v>
      </c>
      <c r="G820" s="39" t="str">
        <f>Réceptions[[#This Row],[AnnéeMois]]&amp;Réceptions[[#This Row],[Famille de Produit]]</f>
        <v>202208CREMERIE</v>
      </c>
      <c r="H820" s="38" t="str">
        <f>Réceptions[[#This Row],[Num CDE]]&amp;Réceptions[[#This Row],[AnnéeMois]]</f>
        <v>143307487202208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 ht="12.75" customHeight="1" x14ac:dyDescent="0.25">
      <c r="A821" s="38">
        <v>202208</v>
      </c>
      <c r="B821" s="49">
        <v>143307487</v>
      </c>
      <c r="C821" s="50">
        <v>5540246172978</v>
      </c>
      <c r="D821" s="51">
        <v>44791</v>
      </c>
      <c r="E821" s="52">
        <v>836</v>
      </c>
      <c r="F821" s="39" t="str">
        <f>VLOOKUP(Réception!C821,'Catégorie des articles'!A:D,4,0)</f>
        <v>CREMERIE</v>
      </c>
      <c r="G821" s="39" t="str">
        <f>Réceptions[[#This Row],[AnnéeMois]]&amp;Réceptions[[#This Row],[Famille de Produit]]</f>
        <v>202208CREMERIE</v>
      </c>
      <c r="H821" s="38" t="str">
        <f>Réceptions[[#This Row],[Num CDE]]&amp;Réceptions[[#This Row],[AnnéeMois]]</f>
        <v>143307487202208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 ht="12.75" customHeight="1" x14ac:dyDescent="0.25">
      <c r="A822" s="38">
        <v>202208</v>
      </c>
      <c r="B822" s="49">
        <v>143307487</v>
      </c>
      <c r="C822" s="50">
        <v>5540246174174</v>
      </c>
      <c r="D822" s="51">
        <v>44791</v>
      </c>
      <c r="E822" s="52">
        <v>232</v>
      </c>
      <c r="F822" s="39" t="str">
        <f>VLOOKUP(Réception!C822,'Catégorie des articles'!A:D,4,0)</f>
        <v>CREMERIE</v>
      </c>
      <c r="G822" s="39" t="str">
        <f>Réceptions[[#This Row],[AnnéeMois]]&amp;Réceptions[[#This Row],[Famille de Produit]]</f>
        <v>202208CREMERIE</v>
      </c>
      <c r="H822" s="38" t="str">
        <f>Réceptions[[#This Row],[Num CDE]]&amp;Réceptions[[#This Row],[AnnéeMois]]</f>
        <v>143307487202208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 ht="12.75" customHeight="1" x14ac:dyDescent="0.25">
      <c r="A823" s="38">
        <v>202208</v>
      </c>
      <c r="B823" s="49">
        <v>143307487</v>
      </c>
      <c r="C823" s="50">
        <v>5540246176699</v>
      </c>
      <c r="D823" s="51">
        <v>44791</v>
      </c>
      <c r="E823" s="52">
        <v>2088</v>
      </c>
      <c r="F823" s="39" t="str">
        <f>VLOOKUP(Réception!C823,'Catégorie des articles'!A:D,4,0)</f>
        <v>CREMERIE</v>
      </c>
      <c r="G823" s="39" t="str">
        <f>Réceptions[[#This Row],[AnnéeMois]]&amp;Réceptions[[#This Row],[Famille de Produit]]</f>
        <v>202208CREMERIE</v>
      </c>
      <c r="H823" s="38" t="str">
        <f>Réceptions[[#This Row],[Num CDE]]&amp;Réceptions[[#This Row],[AnnéeMois]]</f>
        <v>143307487202208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 ht="12.75" customHeight="1" x14ac:dyDescent="0.25">
      <c r="A824" s="38">
        <v>202208</v>
      </c>
      <c r="B824" s="49">
        <v>143307487</v>
      </c>
      <c r="C824" s="50">
        <v>5540246188175</v>
      </c>
      <c r="D824" s="51">
        <v>44791</v>
      </c>
      <c r="E824" s="52">
        <v>116</v>
      </c>
      <c r="F824" s="39" t="str">
        <f>VLOOKUP(Réception!C824,'Catégorie des articles'!A:D,4,0)</f>
        <v>CREMERIE</v>
      </c>
      <c r="G824" s="39" t="str">
        <f>Réceptions[[#This Row],[AnnéeMois]]&amp;Réceptions[[#This Row],[Famille de Produit]]</f>
        <v>202208CREMERIE</v>
      </c>
      <c r="H824" s="38" t="str">
        <f>Réceptions[[#This Row],[Num CDE]]&amp;Réceptions[[#This Row],[AnnéeMois]]</f>
        <v>143307487202208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 ht="12.75" customHeight="1" x14ac:dyDescent="0.25">
      <c r="A825" s="38">
        <v>202208</v>
      </c>
      <c r="B825" s="46">
        <v>143307489</v>
      </c>
      <c r="C825" s="15">
        <v>5540246174095</v>
      </c>
      <c r="D825" s="47">
        <v>44794</v>
      </c>
      <c r="E825" s="48">
        <v>140</v>
      </c>
      <c r="F825" s="39" t="str">
        <f>VLOOKUP(Réception!C825,'Catégorie des articles'!A:D,4,0)</f>
        <v>CREMERIE</v>
      </c>
      <c r="G825" s="39" t="str">
        <f>Réceptions[[#This Row],[AnnéeMois]]&amp;Réceptions[[#This Row],[Famille de Produit]]</f>
        <v>202208CREMERIE</v>
      </c>
      <c r="H825" s="38" t="str">
        <f>Réceptions[[#This Row],[Num CDE]]&amp;Réceptions[[#This Row],[AnnéeMois]]</f>
        <v>143307489202208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 ht="12.75" customHeight="1" x14ac:dyDescent="0.25">
      <c r="A826" s="38">
        <v>202208</v>
      </c>
      <c r="B826" s="49">
        <v>143307490</v>
      </c>
      <c r="C826" s="50">
        <v>5540246185429</v>
      </c>
      <c r="D826" s="51">
        <v>44793</v>
      </c>
      <c r="E826" s="52">
        <v>140</v>
      </c>
      <c r="F826" s="39" t="str">
        <f>VLOOKUP(Réception!C826,'Catégorie des articles'!A:D,4,0)</f>
        <v>CREMERIE</v>
      </c>
      <c r="G826" s="39" t="str">
        <f>Réceptions[[#This Row],[AnnéeMois]]&amp;Réceptions[[#This Row],[Famille de Produit]]</f>
        <v>202208CREMERIE</v>
      </c>
      <c r="H826" s="38" t="str">
        <f>Réceptions[[#This Row],[Num CDE]]&amp;Réceptions[[#This Row],[AnnéeMois]]</f>
        <v>143307490202208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 ht="12.75" customHeight="1" x14ac:dyDescent="0.25">
      <c r="A827" s="38">
        <v>202208</v>
      </c>
      <c r="B827" s="46">
        <v>143307490</v>
      </c>
      <c r="C827" s="15">
        <v>5540246186325</v>
      </c>
      <c r="D827" s="47">
        <v>44793</v>
      </c>
      <c r="E827" s="48">
        <v>140</v>
      </c>
      <c r="F827" s="39" t="str">
        <f>VLOOKUP(Réception!C827,'Catégorie des articles'!A:D,4,0)</f>
        <v>CREMERIE</v>
      </c>
      <c r="G827" s="39" t="str">
        <f>Réceptions[[#This Row],[AnnéeMois]]&amp;Réceptions[[#This Row],[Famille de Produit]]</f>
        <v>202208CREMERIE</v>
      </c>
      <c r="H827" s="38" t="str">
        <f>Réceptions[[#This Row],[Num CDE]]&amp;Réceptions[[#This Row],[AnnéeMois]]</f>
        <v>143307490202208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 ht="12.75" customHeight="1" x14ac:dyDescent="0.25">
      <c r="A828" s="38">
        <v>202208</v>
      </c>
      <c r="B828" s="49">
        <v>143307494</v>
      </c>
      <c r="C828" s="50">
        <v>5540246194330</v>
      </c>
      <c r="D828" s="51">
        <v>44794</v>
      </c>
      <c r="E828" s="52">
        <v>4585</v>
      </c>
      <c r="F828" s="39" t="str">
        <f>VLOOKUP(Réception!C828,'Catégorie des articles'!A:D,4,0)</f>
        <v>MIX LEGUMES</v>
      </c>
      <c r="G828" s="39" t="str">
        <f>Réceptions[[#This Row],[AnnéeMois]]&amp;Réceptions[[#This Row],[Famille de Produit]]</f>
        <v>202208MIX LEGUMES</v>
      </c>
      <c r="H828" s="38" t="str">
        <f>Réceptions[[#This Row],[Num CDE]]&amp;Réceptions[[#This Row],[AnnéeMois]]</f>
        <v>143307494202208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 ht="12.75" customHeight="1" x14ac:dyDescent="0.25">
      <c r="A829" s="38">
        <v>202208</v>
      </c>
      <c r="B829" s="49">
        <v>143307502</v>
      </c>
      <c r="C829" s="50">
        <v>5540246187987</v>
      </c>
      <c r="D829" s="51">
        <v>44791</v>
      </c>
      <c r="E829" s="52">
        <v>3341</v>
      </c>
      <c r="F829" s="39" t="str">
        <f>VLOOKUP(Réception!C829,'Catégorie des articles'!A:D,4,0)</f>
        <v>CREMERIE</v>
      </c>
      <c r="G829" s="39" t="str">
        <f>Réceptions[[#This Row],[AnnéeMois]]&amp;Réceptions[[#This Row],[Famille de Produit]]</f>
        <v>202208CREMERIE</v>
      </c>
      <c r="H829" s="38" t="str">
        <f>Réceptions[[#This Row],[Num CDE]]&amp;Réceptions[[#This Row],[AnnéeMois]]</f>
        <v>143307502202208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 ht="12.75" customHeight="1" x14ac:dyDescent="0.25">
      <c r="A830" s="38">
        <v>202208</v>
      </c>
      <c r="B830" s="49">
        <v>143307513</v>
      </c>
      <c r="C830" s="50">
        <v>5540246187987</v>
      </c>
      <c r="D830" s="51">
        <v>44792</v>
      </c>
      <c r="E830" s="52">
        <v>1114</v>
      </c>
      <c r="F830" s="39" t="str">
        <f>VLOOKUP(Réception!C830,'Catégorie des articles'!A:D,4,0)</f>
        <v>CREMERIE</v>
      </c>
      <c r="G830" s="39" t="str">
        <f>Réceptions[[#This Row],[AnnéeMois]]&amp;Réceptions[[#This Row],[Famille de Produit]]</f>
        <v>202208CREMERIE</v>
      </c>
      <c r="H830" s="38" t="str">
        <f>Réceptions[[#This Row],[Num CDE]]&amp;Réceptions[[#This Row],[AnnéeMois]]</f>
        <v>143307513202208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 ht="12.75" customHeight="1" x14ac:dyDescent="0.25">
      <c r="A831" s="38">
        <v>202208</v>
      </c>
      <c r="B831" s="46">
        <v>143307514</v>
      </c>
      <c r="C831" s="15">
        <v>5540246172978</v>
      </c>
      <c r="D831" s="47">
        <v>44792</v>
      </c>
      <c r="E831" s="48">
        <v>836</v>
      </c>
      <c r="F831" s="39" t="str">
        <f>VLOOKUP(Réception!C831,'Catégorie des articles'!A:D,4,0)</f>
        <v>CREMERIE</v>
      </c>
      <c r="G831" s="39" t="str">
        <f>Réceptions[[#This Row],[AnnéeMois]]&amp;Réceptions[[#This Row],[Famille de Produit]]</f>
        <v>202208CREMERIE</v>
      </c>
      <c r="H831" s="38" t="str">
        <f>Réceptions[[#This Row],[Num CDE]]&amp;Réceptions[[#This Row],[AnnéeMois]]</f>
        <v>143307514202208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 ht="12.75" customHeight="1" x14ac:dyDescent="0.25">
      <c r="A832" s="38">
        <v>202208</v>
      </c>
      <c r="B832" s="49">
        <v>143307514</v>
      </c>
      <c r="C832" s="50">
        <v>5540246176699</v>
      </c>
      <c r="D832" s="51">
        <v>44792</v>
      </c>
      <c r="E832" s="52">
        <v>1044</v>
      </c>
      <c r="F832" s="39" t="str">
        <f>VLOOKUP(Réception!C832,'Catégorie des articles'!A:D,4,0)</f>
        <v>CREMERIE</v>
      </c>
      <c r="G832" s="39" t="str">
        <f>Réceptions[[#This Row],[AnnéeMois]]&amp;Réceptions[[#This Row],[Famille de Produit]]</f>
        <v>202208CREMERIE</v>
      </c>
      <c r="H832" s="38" t="str">
        <f>Réceptions[[#This Row],[Num CDE]]&amp;Réceptions[[#This Row],[AnnéeMois]]</f>
        <v>143307514202208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1:23" ht="12.75" customHeight="1" x14ac:dyDescent="0.25">
      <c r="A833" s="38">
        <v>202208</v>
      </c>
      <c r="B833" s="49">
        <v>143307514</v>
      </c>
      <c r="C833" s="50">
        <v>5540246188175</v>
      </c>
      <c r="D833" s="51">
        <v>44792</v>
      </c>
      <c r="E833" s="52">
        <v>70</v>
      </c>
      <c r="F833" s="39" t="str">
        <f>VLOOKUP(Réception!C833,'Catégorie des articles'!A:D,4,0)</f>
        <v>CREMERIE</v>
      </c>
      <c r="G833" s="39" t="str">
        <f>Réceptions[[#This Row],[AnnéeMois]]&amp;Réceptions[[#This Row],[Famille de Produit]]</f>
        <v>202208CREMERIE</v>
      </c>
      <c r="H833" s="38" t="str">
        <f>Réceptions[[#This Row],[Num CDE]]&amp;Réceptions[[#This Row],[AnnéeMois]]</f>
        <v>143307514202208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1:23" ht="12.75" customHeight="1" x14ac:dyDescent="0.25">
      <c r="A834" s="38">
        <v>202208</v>
      </c>
      <c r="B834" s="49">
        <v>143307519</v>
      </c>
      <c r="C834" s="50">
        <v>5540246195096</v>
      </c>
      <c r="D834" s="51">
        <v>44795</v>
      </c>
      <c r="E834" s="52">
        <v>5012</v>
      </c>
      <c r="F834" s="39" t="str">
        <f>VLOOKUP(Réception!C834,'Catégorie des articles'!A:D,4,0)</f>
        <v>MIX LEGUMES</v>
      </c>
      <c r="G834" s="39" t="str">
        <f>Réceptions[[#This Row],[AnnéeMois]]&amp;Réceptions[[#This Row],[Famille de Produit]]</f>
        <v>202208MIX LEGUMES</v>
      </c>
      <c r="H834" s="38" t="str">
        <f>Réceptions[[#This Row],[Num CDE]]&amp;Réceptions[[#This Row],[AnnéeMois]]</f>
        <v>143307519202208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1:23" ht="12.75" customHeight="1" x14ac:dyDescent="0.25">
      <c r="A835" s="38">
        <v>202208</v>
      </c>
      <c r="B835" s="49">
        <v>143307521</v>
      </c>
      <c r="C835" s="50">
        <v>5540246183130</v>
      </c>
      <c r="D835" s="51">
        <v>44799</v>
      </c>
      <c r="E835" s="52">
        <v>2256</v>
      </c>
      <c r="F835" s="39" t="str">
        <f>VLOOKUP(Réception!C835,'Catégorie des articles'!A:D,4,0)</f>
        <v>MIX LEGUMES</v>
      </c>
      <c r="G835" s="39" t="str">
        <f>Réceptions[[#This Row],[AnnéeMois]]&amp;Réceptions[[#This Row],[Famille de Produit]]</f>
        <v>202208MIX LEGUMES</v>
      </c>
      <c r="H835" s="38" t="str">
        <f>Réceptions[[#This Row],[Num CDE]]&amp;Réceptions[[#This Row],[AnnéeMois]]</f>
        <v>143307521202208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1:23" ht="12.75" customHeight="1" x14ac:dyDescent="0.25">
      <c r="A836" s="38">
        <v>202208</v>
      </c>
      <c r="B836" s="46">
        <v>143307521</v>
      </c>
      <c r="C836" s="15">
        <v>5540246183538</v>
      </c>
      <c r="D836" s="47">
        <v>44799</v>
      </c>
      <c r="E836" s="48">
        <v>919</v>
      </c>
      <c r="F836" s="39" t="str">
        <f>VLOOKUP(Réception!C836,'Catégorie des articles'!A:D,4,0)</f>
        <v>MIX LEGUMES</v>
      </c>
      <c r="G836" s="39" t="str">
        <f>Réceptions[[#This Row],[AnnéeMois]]&amp;Réceptions[[#This Row],[Famille de Produit]]</f>
        <v>202208MIX LEGUMES</v>
      </c>
      <c r="H836" s="38" t="str">
        <f>Réceptions[[#This Row],[Num CDE]]&amp;Réceptions[[#This Row],[AnnéeMois]]</f>
        <v>143307521202208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1:23" ht="12.75" customHeight="1" x14ac:dyDescent="0.25">
      <c r="A837" s="38">
        <v>202208</v>
      </c>
      <c r="B837" s="49">
        <v>143307521</v>
      </c>
      <c r="C837" s="50">
        <v>5540246183555</v>
      </c>
      <c r="D837" s="51">
        <v>44799</v>
      </c>
      <c r="E837" s="52">
        <v>543</v>
      </c>
      <c r="F837" s="39" t="str">
        <f>VLOOKUP(Réception!C837,'Catégorie des articles'!A:D,4,0)</f>
        <v>MIX LEGUMES</v>
      </c>
      <c r="G837" s="39" t="str">
        <f>Réceptions[[#This Row],[AnnéeMois]]&amp;Réceptions[[#This Row],[Famille de Produit]]</f>
        <v>202208MIX LEGUMES</v>
      </c>
      <c r="H837" s="38" t="str">
        <f>Réceptions[[#This Row],[Num CDE]]&amp;Réceptions[[#This Row],[AnnéeMois]]</f>
        <v>143307521202208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1:23" ht="12.75" customHeight="1" x14ac:dyDescent="0.25">
      <c r="A838" s="38">
        <v>202208</v>
      </c>
      <c r="B838" s="49">
        <v>143307522</v>
      </c>
      <c r="C838" s="50">
        <v>5540246171759</v>
      </c>
      <c r="D838" s="51">
        <v>44798</v>
      </c>
      <c r="E838" s="52">
        <v>2506</v>
      </c>
      <c r="F838" s="39" t="str">
        <f>VLOOKUP(Réception!C838,'Catégorie des articles'!A:D,4,0)</f>
        <v>MIX LEGUMES</v>
      </c>
      <c r="G838" s="39" t="str">
        <f>Réceptions[[#This Row],[AnnéeMois]]&amp;Réceptions[[#This Row],[Famille de Produit]]</f>
        <v>202208MIX LEGUMES</v>
      </c>
      <c r="H838" s="38" t="str">
        <f>Réceptions[[#This Row],[Num CDE]]&amp;Réceptions[[#This Row],[AnnéeMois]]</f>
        <v>143307522202208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1:23" ht="12.75" customHeight="1" x14ac:dyDescent="0.25">
      <c r="A839" s="38">
        <v>202208</v>
      </c>
      <c r="B839" s="46">
        <v>143307522</v>
      </c>
      <c r="C839" s="15">
        <v>5540246177133</v>
      </c>
      <c r="D839" s="47">
        <v>44798</v>
      </c>
      <c r="E839" s="48">
        <v>2228</v>
      </c>
      <c r="F839" s="39" t="str">
        <f>VLOOKUP(Réception!C839,'Catégorie des articles'!A:D,4,0)</f>
        <v>MIX LEGUMES</v>
      </c>
      <c r="G839" s="39" t="str">
        <f>Réceptions[[#This Row],[AnnéeMois]]&amp;Réceptions[[#This Row],[Famille de Produit]]</f>
        <v>202208MIX LEGUMES</v>
      </c>
      <c r="H839" s="38" t="str">
        <f>Réceptions[[#This Row],[Num CDE]]&amp;Réceptions[[#This Row],[AnnéeMois]]</f>
        <v>143307522202208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1:23" ht="12.75" customHeight="1" x14ac:dyDescent="0.25">
      <c r="A840" s="38">
        <v>202208</v>
      </c>
      <c r="B840" s="49">
        <v>143307522</v>
      </c>
      <c r="C840" s="50">
        <v>5540246192148</v>
      </c>
      <c r="D840" s="51">
        <v>44798</v>
      </c>
      <c r="E840" s="52">
        <v>27840</v>
      </c>
      <c r="F840" s="39" t="str">
        <f>VLOOKUP(Réception!C840,'Catégorie des articles'!A:D,4,0)</f>
        <v>MIX LEGUMES</v>
      </c>
      <c r="G840" s="39" t="str">
        <f>Réceptions[[#This Row],[AnnéeMois]]&amp;Réceptions[[#This Row],[Famille de Produit]]</f>
        <v>202208MIX LEGUMES</v>
      </c>
      <c r="H840" s="38" t="str">
        <f>Réceptions[[#This Row],[Num CDE]]&amp;Réceptions[[#This Row],[AnnéeMois]]</f>
        <v>143307522202208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1:23" ht="12.75" customHeight="1" x14ac:dyDescent="0.25">
      <c r="A841" s="38">
        <v>202208</v>
      </c>
      <c r="B841" s="49">
        <v>143307525</v>
      </c>
      <c r="C841" s="50">
        <v>5540246194632</v>
      </c>
      <c r="D841" s="51">
        <v>44802</v>
      </c>
      <c r="E841" s="52">
        <v>1003</v>
      </c>
      <c r="F841" s="39" t="str">
        <f>VLOOKUP(Réception!C841,'Catégorie des articles'!A:D,4,0)</f>
        <v>BOULANGERIE</v>
      </c>
      <c r="G841" s="39" t="str">
        <f>Réceptions[[#This Row],[AnnéeMois]]&amp;Réceptions[[#This Row],[Famille de Produit]]</f>
        <v>202208BOULANGERIE</v>
      </c>
      <c r="H841" s="38" t="str">
        <f>Réceptions[[#This Row],[Num CDE]]&amp;Réceptions[[#This Row],[AnnéeMois]]</f>
        <v>143307525202208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1:23" ht="12.75" customHeight="1" x14ac:dyDescent="0.25">
      <c r="A842" s="38">
        <v>202208</v>
      </c>
      <c r="B842" s="49">
        <v>143307527</v>
      </c>
      <c r="C842" s="50">
        <v>5540246173906</v>
      </c>
      <c r="D842" s="51">
        <v>44801</v>
      </c>
      <c r="E842" s="52">
        <v>1634</v>
      </c>
      <c r="F842" s="39" t="str">
        <f>VLOOKUP(Réception!C842,'Catégorie des articles'!A:D,4,0)</f>
        <v>VOLAILLE</v>
      </c>
      <c r="G842" s="39" t="str">
        <f>Réceptions[[#This Row],[AnnéeMois]]&amp;Réceptions[[#This Row],[Famille de Produit]]</f>
        <v>202208VOLAILLE</v>
      </c>
      <c r="H842" s="38" t="str">
        <f>Réceptions[[#This Row],[Num CDE]]&amp;Réceptions[[#This Row],[AnnéeMois]]</f>
        <v>143307527202208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1:23" ht="12.75" customHeight="1" x14ac:dyDescent="0.25">
      <c r="A843" s="38">
        <v>202208</v>
      </c>
      <c r="B843" s="46">
        <v>143307527</v>
      </c>
      <c r="C843" s="15">
        <v>5540246181016</v>
      </c>
      <c r="D843" s="47">
        <v>44801</v>
      </c>
      <c r="E843" s="48">
        <v>3564</v>
      </c>
      <c r="F843" s="39" t="str">
        <f>VLOOKUP(Réception!C843,'Catégorie des articles'!A:D,4,0)</f>
        <v>VOLAILLE</v>
      </c>
      <c r="G843" s="39" t="str">
        <f>Réceptions[[#This Row],[AnnéeMois]]&amp;Réceptions[[#This Row],[Famille de Produit]]</f>
        <v>202208VOLAILLE</v>
      </c>
      <c r="H843" s="38" t="str">
        <f>Réceptions[[#This Row],[Num CDE]]&amp;Réceptions[[#This Row],[AnnéeMois]]</f>
        <v>143307527202208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1:23" ht="12.75" customHeight="1" x14ac:dyDescent="0.25">
      <c r="A844" s="38">
        <v>202208</v>
      </c>
      <c r="B844" s="49">
        <v>143307530</v>
      </c>
      <c r="C844" s="50">
        <v>5540246183844</v>
      </c>
      <c r="D844" s="51">
        <v>44798</v>
      </c>
      <c r="E844" s="52">
        <v>140</v>
      </c>
      <c r="F844" s="39" t="str">
        <f>VLOOKUP(Réception!C844,'Catégorie des articles'!A:D,4,0)</f>
        <v>BOULANGERIE</v>
      </c>
      <c r="G844" s="39" t="str">
        <f>Réceptions[[#This Row],[AnnéeMois]]&amp;Réceptions[[#This Row],[Famille de Produit]]</f>
        <v>202208BOULANGERIE</v>
      </c>
      <c r="H844" s="38" t="str">
        <f>Réceptions[[#This Row],[Num CDE]]&amp;Réceptions[[#This Row],[AnnéeMois]]</f>
        <v>143307530202208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1:23" ht="12.75" customHeight="1" x14ac:dyDescent="0.25">
      <c r="A845" s="38">
        <v>202208</v>
      </c>
      <c r="B845" s="46">
        <v>143317554</v>
      </c>
      <c r="C845" s="15">
        <v>5540246176294</v>
      </c>
      <c r="D845" s="47">
        <v>44793</v>
      </c>
      <c r="E845" s="48">
        <v>2970</v>
      </c>
      <c r="F845" s="39" t="str">
        <f>VLOOKUP(Réception!C845,'Catégorie des articles'!A:D,4,0)</f>
        <v>CREMERIE</v>
      </c>
      <c r="G845" s="39" t="str">
        <f>Réceptions[[#This Row],[AnnéeMois]]&amp;Réceptions[[#This Row],[Famille de Produit]]</f>
        <v>202208CREMERIE</v>
      </c>
      <c r="H845" s="38" t="str">
        <f>Réceptions[[#This Row],[Num CDE]]&amp;Réceptions[[#This Row],[AnnéeMois]]</f>
        <v>143317554202208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1:23" ht="12.75" customHeight="1" x14ac:dyDescent="0.25">
      <c r="A846" s="38">
        <v>202208</v>
      </c>
      <c r="B846" s="49">
        <v>143317554</v>
      </c>
      <c r="C846" s="50">
        <v>5540246176295</v>
      </c>
      <c r="D846" s="51">
        <v>44793</v>
      </c>
      <c r="E846" s="52">
        <v>7424</v>
      </c>
      <c r="F846" s="39" t="str">
        <f>VLOOKUP(Réception!C846,'Catégorie des articles'!A:D,4,0)</f>
        <v>CREMERIE</v>
      </c>
      <c r="G846" s="39" t="str">
        <f>Réceptions[[#This Row],[AnnéeMois]]&amp;Réceptions[[#This Row],[Famille de Produit]]</f>
        <v>202208CREMERIE</v>
      </c>
      <c r="H846" s="38" t="str">
        <f>Réceptions[[#This Row],[Num CDE]]&amp;Réceptions[[#This Row],[AnnéeMois]]</f>
        <v>143317554202208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1:23" ht="12.75" customHeight="1" x14ac:dyDescent="0.25">
      <c r="A847" s="38">
        <v>202208</v>
      </c>
      <c r="B847" s="49">
        <v>143317554</v>
      </c>
      <c r="C847" s="50">
        <v>5540246187987</v>
      </c>
      <c r="D847" s="51">
        <v>44793</v>
      </c>
      <c r="E847" s="52">
        <v>4455</v>
      </c>
      <c r="F847" s="39" t="str">
        <f>VLOOKUP(Réception!C847,'Catégorie des articles'!A:D,4,0)</f>
        <v>CREMERIE</v>
      </c>
      <c r="G847" s="39" t="str">
        <f>Réceptions[[#This Row],[AnnéeMois]]&amp;Réceptions[[#This Row],[Famille de Produit]]</f>
        <v>202208CREMERIE</v>
      </c>
      <c r="H847" s="38" t="str">
        <f>Réceptions[[#This Row],[Num CDE]]&amp;Réceptions[[#This Row],[AnnéeMois]]</f>
        <v>143317554202208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1:23" ht="12.75" customHeight="1" x14ac:dyDescent="0.25">
      <c r="A848" s="38">
        <v>202208</v>
      </c>
      <c r="B848" s="46">
        <v>143317554</v>
      </c>
      <c r="C848" s="15">
        <v>5540246188200</v>
      </c>
      <c r="D848" s="47">
        <v>44793</v>
      </c>
      <c r="E848" s="48">
        <v>1485</v>
      </c>
      <c r="F848" s="39" t="str">
        <f>VLOOKUP(Réception!C848,'Catégorie des articles'!A:D,4,0)</f>
        <v>CREMERIE</v>
      </c>
      <c r="G848" s="39" t="str">
        <f>Réceptions[[#This Row],[AnnéeMois]]&amp;Réceptions[[#This Row],[Famille de Produit]]</f>
        <v>202208CREMERIE</v>
      </c>
      <c r="H848" s="38" t="str">
        <f>Réceptions[[#This Row],[Num CDE]]&amp;Réceptions[[#This Row],[AnnéeMois]]</f>
        <v>143317554202208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1:23" ht="12.75" customHeight="1" x14ac:dyDescent="0.25">
      <c r="A849" s="38">
        <v>202208</v>
      </c>
      <c r="B849" s="46">
        <v>143317555</v>
      </c>
      <c r="C849" s="15">
        <v>5540246172978</v>
      </c>
      <c r="D849" s="47">
        <v>44793</v>
      </c>
      <c r="E849" s="48">
        <v>836</v>
      </c>
      <c r="F849" s="39" t="str">
        <f>VLOOKUP(Réception!C849,'Catégorie des articles'!A:D,4,0)</f>
        <v>CREMERIE</v>
      </c>
      <c r="G849" s="39" t="str">
        <f>Réceptions[[#This Row],[AnnéeMois]]&amp;Réceptions[[#This Row],[Famille de Produit]]</f>
        <v>202208CREMERIE</v>
      </c>
      <c r="H849" s="38" t="str">
        <f>Réceptions[[#This Row],[Num CDE]]&amp;Réceptions[[#This Row],[AnnéeMois]]</f>
        <v>143317555202208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1:23" ht="12.75" customHeight="1" x14ac:dyDescent="0.25">
      <c r="A850" s="38">
        <v>202208</v>
      </c>
      <c r="B850" s="49">
        <v>143317555</v>
      </c>
      <c r="C850" s="50">
        <v>5540246174174</v>
      </c>
      <c r="D850" s="51">
        <v>44793</v>
      </c>
      <c r="E850" s="52">
        <v>232</v>
      </c>
      <c r="F850" s="39" t="str">
        <f>VLOOKUP(Réception!C850,'Catégorie des articles'!A:D,4,0)</f>
        <v>CREMERIE</v>
      </c>
      <c r="G850" s="39" t="str">
        <f>Réceptions[[#This Row],[AnnéeMois]]&amp;Réceptions[[#This Row],[Famille de Produit]]</f>
        <v>202208CREMERIE</v>
      </c>
      <c r="H850" s="38" t="str">
        <f>Réceptions[[#This Row],[Num CDE]]&amp;Réceptions[[#This Row],[AnnéeMois]]</f>
        <v>143317555202208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1:23" ht="12.75" customHeight="1" x14ac:dyDescent="0.25">
      <c r="A851" s="38">
        <v>202208</v>
      </c>
      <c r="B851" s="49">
        <v>143317555</v>
      </c>
      <c r="C851" s="50">
        <v>5540246176699</v>
      </c>
      <c r="D851" s="51">
        <v>44793</v>
      </c>
      <c r="E851" s="52">
        <v>2088</v>
      </c>
      <c r="F851" s="39" t="str">
        <f>VLOOKUP(Réception!C851,'Catégorie des articles'!A:D,4,0)</f>
        <v>CREMERIE</v>
      </c>
      <c r="G851" s="39" t="str">
        <f>Réceptions[[#This Row],[AnnéeMois]]&amp;Réceptions[[#This Row],[Famille de Produit]]</f>
        <v>202208CREMERIE</v>
      </c>
      <c r="H851" s="38" t="str">
        <f>Réceptions[[#This Row],[Num CDE]]&amp;Réceptions[[#This Row],[AnnéeMois]]</f>
        <v>143317555202208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1:23" ht="12.75" customHeight="1" x14ac:dyDescent="0.25">
      <c r="A852" s="38">
        <v>202208</v>
      </c>
      <c r="B852" s="46">
        <v>143317561</v>
      </c>
      <c r="C852" s="15">
        <v>5540246173472</v>
      </c>
      <c r="D852" s="47">
        <v>44799</v>
      </c>
      <c r="E852" s="48">
        <v>279</v>
      </c>
      <c r="F852" s="39" t="str">
        <f>VLOOKUP(Réception!C852,'Catégorie des articles'!A:D,4,0)</f>
        <v>CREMERIE</v>
      </c>
      <c r="G852" s="39" t="str">
        <f>Réceptions[[#This Row],[AnnéeMois]]&amp;Réceptions[[#This Row],[Famille de Produit]]</f>
        <v>202208CREMERIE</v>
      </c>
      <c r="H852" s="38" t="str">
        <f>Réceptions[[#This Row],[Num CDE]]&amp;Réceptions[[#This Row],[AnnéeMois]]</f>
        <v>143317561202208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1:23" ht="12.75" customHeight="1" x14ac:dyDescent="0.25">
      <c r="A853" s="38">
        <v>202208</v>
      </c>
      <c r="B853" s="49">
        <v>143317561</v>
      </c>
      <c r="C853" s="50">
        <v>5540246175049</v>
      </c>
      <c r="D853" s="51">
        <v>44799</v>
      </c>
      <c r="E853" s="52">
        <v>696</v>
      </c>
      <c r="F853" s="39" t="str">
        <f>VLOOKUP(Réception!C853,'Catégorie des articles'!A:D,4,0)</f>
        <v>CREMERIE</v>
      </c>
      <c r="G853" s="39" t="str">
        <f>Réceptions[[#This Row],[AnnéeMois]]&amp;Réceptions[[#This Row],[Famille de Produit]]</f>
        <v>202208CREMERIE</v>
      </c>
      <c r="H853" s="38" t="str">
        <f>Réceptions[[#This Row],[Num CDE]]&amp;Réceptions[[#This Row],[AnnéeMois]]</f>
        <v>143317561202208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1:23" ht="12.75" customHeight="1" x14ac:dyDescent="0.25">
      <c r="A854" s="38">
        <v>202208</v>
      </c>
      <c r="B854" s="46">
        <v>143317561</v>
      </c>
      <c r="C854" s="15">
        <v>5540246175050</v>
      </c>
      <c r="D854" s="47">
        <v>44799</v>
      </c>
      <c r="E854" s="48">
        <v>557</v>
      </c>
      <c r="F854" s="39" t="str">
        <f>VLOOKUP(Réception!C854,'Catégorie des articles'!A:D,4,0)</f>
        <v>CREMERIE</v>
      </c>
      <c r="G854" s="39" t="str">
        <f>Réceptions[[#This Row],[AnnéeMois]]&amp;Réceptions[[#This Row],[Famille de Produit]]</f>
        <v>202208CREMERIE</v>
      </c>
      <c r="H854" s="38" t="str">
        <f>Réceptions[[#This Row],[Num CDE]]&amp;Réceptions[[#This Row],[AnnéeMois]]</f>
        <v>143317561202208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1:23" ht="12.75" customHeight="1" x14ac:dyDescent="0.25">
      <c r="A855" s="38">
        <v>202208</v>
      </c>
      <c r="B855" s="49">
        <v>143317576</v>
      </c>
      <c r="C855" s="50">
        <v>5540246171933</v>
      </c>
      <c r="D855" s="51">
        <v>44794</v>
      </c>
      <c r="E855" s="52">
        <v>557</v>
      </c>
      <c r="F855" s="39" t="str">
        <f>VLOOKUP(Réception!C855,'Catégorie des articles'!A:D,4,0)</f>
        <v>CREMERIE</v>
      </c>
      <c r="G855" s="39" t="str">
        <f>Réceptions[[#This Row],[AnnéeMois]]&amp;Réceptions[[#This Row],[Famille de Produit]]</f>
        <v>202208CREMERIE</v>
      </c>
      <c r="H855" s="38" t="str">
        <f>Réceptions[[#This Row],[Num CDE]]&amp;Réceptions[[#This Row],[AnnéeMois]]</f>
        <v>143317576202208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1:23" ht="12.75" customHeight="1" x14ac:dyDescent="0.25">
      <c r="A856" s="38">
        <v>202208</v>
      </c>
      <c r="B856" s="46">
        <v>143317576</v>
      </c>
      <c r="C856" s="15">
        <v>5540246176294</v>
      </c>
      <c r="D856" s="47">
        <v>44794</v>
      </c>
      <c r="E856" s="48">
        <v>1485</v>
      </c>
      <c r="F856" s="39" t="str">
        <f>VLOOKUP(Réception!C856,'Catégorie des articles'!A:D,4,0)</f>
        <v>CREMERIE</v>
      </c>
      <c r="G856" s="39" t="str">
        <f>Réceptions[[#This Row],[AnnéeMois]]&amp;Réceptions[[#This Row],[Famille de Produit]]</f>
        <v>202208CREMERIE</v>
      </c>
      <c r="H856" s="38" t="str">
        <f>Réceptions[[#This Row],[Num CDE]]&amp;Réceptions[[#This Row],[AnnéeMois]]</f>
        <v>143317576202208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1:23" ht="12.75" customHeight="1" x14ac:dyDescent="0.25">
      <c r="A857" s="38">
        <v>202208</v>
      </c>
      <c r="B857" s="49">
        <v>143317576</v>
      </c>
      <c r="C857" s="50">
        <v>5540246176295</v>
      </c>
      <c r="D857" s="51">
        <v>44794</v>
      </c>
      <c r="E857" s="52">
        <v>5568</v>
      </c>
      <c r="F857" s="39" t="str">
        <f>VLOOKUP(Réception!C857,'Catégorie des articles'!A:D,4,0)</f>
        <v>CREMERIE</v>
      </c>
      <c r="G857" s="39" t="str">
        <f>Réceptions[[#This Row],[AnnéeMois]]&amp;Réceptions[[#This Row],[Famille de Produit]]</f>
        <v>202208CREMERIE</v>
      </c>
      <c r="H857" s="38" t="str">
        <f>Réceptions[[#This Row],[Num CDE]]&amp;Réceptions[[#This Row],[AnnéeMois]]</f>
        <v>143317576202208</v>
      </c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1:23" ht="12.75" customHeight="1" x14ac:dyDescent="0.25">
      <c r="A858" s="38">
        <v>202208</v>
      </c>
      <c r="B858" s="49">
        <v>143317576</v>
      </c>
      <c r="C858" s="50">
        <v>5540246188200</v>
      </c>
      <c r="D858" s="51">
        <v>44794</v>
      </c>
      <c r="E858" s="52">
        <v>743</v>
      </c>
      <c r="F858" s="39" t="str">
        <f>VLOOKUP(Réception!C858,'Catégorie des articles'!A:D,4,0)</f>
        <v>CREMERIE</v>
      </c>
      <c r="G858" s="39" t="str">
        <f>Réceptions[[#This Row],[AnnéeMois]]&amp;Réceptions[[#This Row],[Famille de Produit]]</f>
        <v>202208CREMERIE</v>
      </c>
      <c r="H858" s="38" t="str">
        <f>Réceptions[[#This Row],[Num CDE]]&amp;Réceptions[[#This Row],[AnnéeMois]]</f>
        <v>143317576202208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ht="12.75" customHeight="1" x14ac:dyDescent="0.25">
      <c r="A859" s="38">
        <v>202208</v>
      </c>
      <c r="B859" s="49">
        <v>143317577</v>
      </c>
      <c r="C859" s="50">
        <v>5540246172539</v>
      </c>
      <c r="D859" s="51">
        <v>44794</v>
      </c>
      <c r="E859" s="52">
        <v>24</v>
      </c>
      <c r="F859" s="39" t="str">
        <f>VLOOKUP(Réception!C859,'Catégorie des articles'!A:D,4,0)</f>
        <v>CREMERIE</v>
      </c>
      <c r="G859" s="39" t="str">
        <f>Réceptions[[#This Row],[AnnéeMois]]&amp;Réceptions[[#This Row],[Famille de Produit]]</f>
        <v>202208CREMERIE</v>
      </c>
      <c r="H859" s="38" t="str">
        <f>Réceptions[[#This Row],[Num CDE]]&amp;Réceptions[[#This Row],[AnnéeMois]]</f>
        <v>143317577202208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ht="12.75" customHeight="1" x14ac:dyDescent="0.25">
      <c r="A860" s="38">
        <v>202208</v>
      </c>
      <c r="B860" s="46">
        <v>143317577</v>
      </c>
      <c r="C860" s="15">
        <v>5540246172669</v>
      </c>
      <c r="D860" s="47">
        <v>44794</v>
      </c>
      <c r="E860" s="48">
        <v>279</v>
      </c>
      <c r="F860" s="39" t="str">
        <f>VLOOKUP(Réception!C860,'Catégorie des articles'!A:D,4,0)</f>
        <v>CREMERIE</v>
      </c>
      <c r="G860" s="39" t="str">
        <f>Réceptions[[#This Row],[AnnéeMois]]&amp;Réceptions[[#This Row],[Famille de Produit]]</f>
        <v>202208CREMERIE</v>
      </c>
      <c r="H860" s="38" t="str">
        <f>Réceptions[[#This Row],[Num CDE]]&amp;Réceptions[[#This Row],[AnnéeMois]]</f>
        <v>143317577202208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ht="12.75" customHeight="1" x14ac:dyDescent="0.25">
      <c r="A861" s="38">
        <v>202208</v>
      </c>
      <c r="B861" s="49">
        <v>143317577</v>
      </c>
      <c r="C861" s="50">
        <v>5540246172978</v>
      </c>
      <c r="D861" s="51">
        <v>44794</v>
      </c>
      <c r="E861" s="52">
        <v>836</v>
      </c>
      <c r="F861" s="39" t="str">
        <f>VLOOKUP(Réception!C861,'Catégorie des articles'!A:D,4,0)</f>
        <v>CREMERIE</v>
      </c>
      <c r="G861" s="39" t="str">
        <f>Réceptions[[#This Row],[AnnéeMois]]&amp;Réceptions[[#This Row],[Famille de Produit]]</f>
        <v>202208CREMERIE</v>
      </c>
      <c r="H861" s="38" t="str">
        <f>Réceptions[[#This Row],[Num CDE]]&amp;Réceptions[[#This Row],[AnnéeMois]]</f>
        <v>143317577202208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ht="12.75" customHeight="1" x14ac:dyDescent="0.25">
      <c r="A862" s="38">
        <v>202208</v>
      </c>
      <c r="B862" s="46">
        <v>143317577</v>
      </c>
      <c r="C862" s="15">
        <v>5540246174174</v>
      </c>
      <c r="D862" s="47">
        <v>44794</v>
      </c>
      <c r="E862" s="48">
        <v>232</v>
      </c>
      <c r="F862" s="39" t="str">
        <f>VLOOKUP(Réception!C862,'Catégorie des articles'!A:D,4,0)</f>
        <v>CREMERIE</v>
      </c>
      <c r="G862" s="39" t="str">
        <f>Réceptions[[#This Row],[AnnéeMois]]&amp;Réceptions[[#This Row],[Famille de Produit]]</f>
        <v>202208CREMERIE</v>
      </c>
      <c r="H862" s="38" t="str">
        <f>Réceptions[[#This Row],[Num CDE]]&amp;Réceptions[[#This Row],[AnnéeMois]]</f>
        <v>143317577202208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ht="12.75" customHeight="1" x14ac:dyDescent="0.25">
      <c r="A863" s="38">
        <v>202208</v>
      </c>
      <c r="B863" s="46">
        <v>143317577</v>
      </c>
      <c r="C863" s="15">
        <v>5540246176699</v>
      </c>
      <c r="D863" s="47">
        <v>44794</v>
      </c>
      <c r="E863" s="48">
        <v>1880</v>
      </c>
      <c r="F863" s="39" t="str">
        <f>VLOOKUP(Réception!C863,'Catégorie des articles'!A:D,4,0)</f>
        <v>CREMERIE</v>
      </c>
      <c r="G863" s="39" t="str">
        <f>Réceptions[[#This Row],[AnnéeMois]]&amp;Réceptions[[#This Row],[Famille de Produit]]</f>
        <v>202208CREMERIE</v>
      </c>
      <c r="H863" s="38" t="str">
        <f>Réceptions[[#This Row],[Num CDE]]&amp;Réceptions[[#This Row],[AnnéeMois]]</f>
        <v>143317577202208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ht="12.75" customHeight="1" x14ac:dyDescent="0.25">
      <c r="A864" s="38">
        <v>202208</v>
      </c>
      <c r="B864" s="46">
        <v>143317587</v>
      </c>
      <c r="C864" s="15">
        <v>5540246171933</v>
      </c>
      <c r="D864" s="47">
        <v>44795</v>
      </c>
      <c r="E864" s="48">
        <v>557</v>
      </c>
      <c r="F864" s="39" t="str">
        <f>VLOOKUP(Réception!C864,'Catégorie des articles'!A:D,4,0)</f>
        <v>CREMERIE</v>
      </c>
      <c r="G864" s="39" t="str">
        <f>Réceptions[[#This Row],[AnnéeMois]]&amp;Réceptions[[#This Row],[Famille de Produit]]</f>
        <v>202208CREMERIE</v>
      </c>
      <c r="H864" s="38" t="str">
        <f>Réceptions[[#This Row],[Num CDE]]&amp;Réceptions[[#This Row],[AnnéeMois]]</f>
        <v>143317587202208</v>
      </c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ht="12.75" customHeight="1" x14ac:dyDescent="0.25">
      <c r="A865" s="38">
        <v>202208</v>
      </c>
      <c r="B865" s="46">
        <v>143317587</v>
      </c>
      <c r="C865" s="15">
        <v>5540246188200</v>
      </c>
      <c r="D865" s="47">
        <v>44795</v>
      </c>
      <c r="E865" s="48">
        <v>743</v>
      </c>
      <c r="F865" s="39" t="str">
        <f>VLOOKUP(Réception!C865,'Catégorie des articles'!A:D,4,0)</f>
        <v>CREMERIE</v>
      </c>
      <c r="G865" s="39" t="str">
        <f>Réceptions[[#This Row],[AnnéeMois]]&amp;Réceptions[[#This Row],[Famille de Produit]]</f>
        <v>202208CREMERIE</v>
      </c>
      <c r="H865" s="38" t="str">
        <f>Réceptions[[#This Row],[Num CDE]]&amp;Réceptions[[#This Row],[AnnéeMois]]</f>
        <v>143317587202208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ht="12.75" customHeight="1" x14ac:dyDescent="0.25">
      <c r="A866" s="38">
        <v>202208</v>
      </c>
      <c r="B866" s="46">
        <v>143317588</v>
      </c>
      <c r="C866" s="15">
        <v>5540246172978</v>
      </c>
      <c r="D866" s="47">
        <v>44795</v>
      </c>
      <c r="E866" s="48">
        <v>836</v>
      </c>
      <c r="F866" s="39" t="str">
        <f>VLOOKUP(Réception!C866,'Catégorie des articles'!A:D,4,0)</f>
        <v>CREMERIE</v>
      </c>
      <c r="G866" s="39" t="str">
        <f>Réceptions[[#This Row],[AnnéeMois]]&amp;Réceptions[[#This Row],[Famille de Produit]]</f>
        <v>202208CREMERIE</v>
      </c>
      <c r="H866" s="38" t="str">
        <f>Réceptions[[#This Row],[Num CDE]]&amp;Réceptions[[#This Row],[AnnéeMois]]</f>
        <v>143317588202208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ht="12.75" customHeight="1" x14ac:dyDescent="0.25">
      <c r="A867" s="38">
        <v>202208</v>
      </c>
      <c r="B867" s="49">
        <v>143317588</v>
      </c>
      <c r="C867" s="50">
        <v>5540246174174</v>
      </c>
      <c r="D867" s="51">
        <v>44795</v>
      </c>
      <c r="E867" s="52">
        <v>232</v>
      </c>
      <c r="F867" s="39" t="str">
        <f>VLOOKUP(Réception!C867,'Catégorie des articles'!A:D,4,0)</f>
        <v>CREMERIE</v>
      </c>
      <c r="G867" s="39" t="str">
        <f>Réceptions[[#This Row],[AnnéeMois]]&amp;Réceptions[[#This Row],[Famille de Produit]]</f>
        <v>202208CREMERIE</v>
      </c>
      <c r="H867" s="38" t="str">
        <f>Réceptions[[#This Row],[Num CDE]]&amp;Réceptions[[#This Row],[AnnéeMois]]</f>
        <v>143317588202208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ht="12.75" customHeight="1" x14ac:dyDescent="0.25">
      <c r="A868" s="38">
        <v>202208</v>
      </c>
      <c r="B868" s="46">
        <v>143317588</v>
      </c>
      <c r="C868" s="15">
        <v>5540246176699</v>
      </c>
      <c r="D868" s="47">
        <v>44795</v>
      </c>
      <c r="E868" s="48">
        <v>3132</v>
      </c>
      <c r="F868" s="39" t="str">
        <f>VLOOKUP(Réception!C868,'Catégorie des articles'!A:D,4,0)</f>
        <v>CREMERIE</v>
      </c>
      <c r="G868" s="39" t="str">
        <f>Réceptions[[#This Row],[AnnéeMois]]&amp;Réceptions[[#This Row],[Famille de Produit]]</f>
        <v>202208CREMERIE</v>
      </c>
      <c r="H868" s="38" t="str">
        <f>Réceptions[[#This Row],[Num CDE]]&amp;Réceptions[[#This Row],[AnnéeMois]]</f>
        <v>143317588202208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ht="12.75" customHeight="1" x14ac:dyDescent="0.25">
      <c r="A869" s="38">
        <v>202208</v>
      </c>
      <c r="B869" s="46">
        <v>143317588</v>
      </c>
      <c r="C869" s="15">
        <v>5540246188175</v>
      </c>
      <c r="D869" s="47">
        <v>44795</v>
      </c>
      <c r="E869" s="48">
        <v>163</v>
      </c>
      <c r="F869" s="39" t="str">
        <f>VLOOKUP(Réception!C869,'Catégorie des articles'!A:D,4,0)</f>
        <v>CREMERIE</v>
      </c>
      <c r="G869" s="39" t="str">
        <f>Réceptions[[#This Row],[AnnéeMois]]&amp;Réceptions[[#This Row],[Famille de Produit]]</f>
        <v>202208CREMERIE</v>
      </c>
      <c r="H869" s="38" t="str">
        <f>Réceptions[[#This Row],[Num CDE]]&amp;Réceptions[[#This Row],[AnnéeMois]]</f>
        <v>143317588202208</v>
      </c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ht="12.75" customHeight="1" x14ac:dyDescent="0.25">
      <c r="A870" s="38">
        <v>202208</v>
      </c>
      <c r="B870" s="46">
        <v>143317598</v>
      </c>
      <c r="C870" s="15">
        <v>5540246173472</v>
      </c>
      <c r="D870" s="47">
        <v>44795</v>
      </c>
      <c r="E870" s="48">
        <v>140</v>
      </c>
      <c r="F870" s="39" t="str">
        <f>VLOOKUP(Réception!C870,'Catégorie des articles'!A:D,4,0)</f>
        <v>CREMERIE</v>
      </c>
      <c r="G870" s="39" t="str">
        <f>Réceptions[[#This Row],[AnnéeMois]]&amp;Réceptions[[#This Row],[Famille de Produit]]</f>
        <v>202208CREMERIE</v>
      </c>
      <c r="H870" s="38" t="str">
        <f>Réceptions[[#This Row],[Num CDE]]&amp;Réceptions[[#This Row],[AnnéeMois]]</f>
        <v>143317598202208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ht="12.75" customHeight="1" x14ac:dyDescent="0.25">
      <c r="A871" s="38">
        <v>202208</v>
      </c>
      <c r="B871" s="49">
        <v>143317609</v>
      </c>
      <c r="C871" s="50">
        <v>5540246187987</v>
      </c>
      <c r="D871" s="51">
        <v>44798</v>
      </c>
      <c r="E871" s="52">
        <v>2228</v>
      </c>
      <c r="F871" s="39" t="str">
        <f>VLOOKUP(Réception!C871,'Catégorie des articles'!A:D,4,0)</f>
        <v>CREMERIE</v>
      </c>
      <c r="G871" s="39" t="str">
        <f>Réceptions[[#This Row],[AnnéeMois]]&amp;Réceptions[[#This Row],[Famille de Produit]]</f>
        <v>202208CREMERIE</v>
      </c>
      <c r="H871" s="38" t="str">
        <f>Réceptions[[#This Row],[Num CDE]]&amp;Réceptions[[#This Row],[AnnéeMois]]</f>
        <v>143317609202208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ht="12.75" customHeight="1" x14ac:dyDescent="0.25">
      <c r="A872" s="38">
        <v>202208</v>
      </c>
      <c r="B872" s="46">
        <v>143317609</v>
      </c>
      <c r="C872" s="15">
        <v>5540246188200</v>
      </c>
      <c r="D872" s="47">
        <v>44798</v>
      </c>
      <c r="E872" s="48">
        <v>1485</v>
      </c>
      <c r="F872" s="39" t="str">
        <f>VLOOKUP(Réception!C872,'Catégorie des articles'!A:D,4,0)</f>
        <v>CREMERIE</v>
      </c>
      <c r="G872" s="39" t="str">
        <f>Réceptions[[#This Row],[AnnéeMois]]&amp;Réceptions[[#This Row],[Famille de Produit]]</f>
        <v>202208CREMERIE</v>
      </c>
      <c r="H872" s="38" t="str">
        <f>Réceptions[[#This Row],[Num CDE]]&amp;Réceptions[[#This Row],[AnnéeMois]]</f>
        <v>143317609202208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ht="12.75" customHeight="1" x14ac:dyDescent="0.25">
      <c r="A873" s="38">
        <v>202208</v>
      </c>
      <c r="B873" s="46">
        <v>143317610</v>
      </c>
      <c r="C873" s="15">
        <v>5540246174174</v>
      </c>
      <c r="D873" s="47">
        <v>44798</v>
      </c>
      <c r="E873" s="48">
        <v>232</v>
      </c>
      <c r="F873" s="39" t="str">
        <f>VLOOKUP(Réception!C873,'Catégorie des articles'!A:D,4,0)</f>
        <v>CREMERIE</v>
      </c>
      <c r="G873" s="39" t="str">
        <f>Réceptions[[#This Row],[AnnéeMois]]&amp;Réceptions[[#This Row],[Famille de Produit]]</f>
        <v>202208CREMERIE</v>
      </c>
      <c r="H873" s="38" t="str">
        <f>Réceptions[[#This Row],[Num CDE]]&amp;Réceptions[[#This Row],[AnnéeMois]]</f>
        <v>143317610202208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ht="12.75" customHeight="1" x14ac:dyDescent="0.25">
      <c r="A874" s="38">
        <v>202208</v>
      </c>
      <c r="B874" s="49">
        <v>143317610</v>
      </c>
      <c r="C874" s="50">
        <v>5540246188175</v>
      </c>
      <c r="D874" s="51">
        <v>44798</v>
      </c>
      <c r="E874" s="52">
        <v>93</v>
      </c>
      <c r="F874" s="39" t="str">
        <f>VLOOKUP(Réception!C874,'Catégorie des articles'!A:D,4,0)</f>
        <v>CREMERIE</v>
      </c>
      <c r="G874" s="39" t="str">
        <f>Réceptions[[#This Row],[AnnéeMois]]&amp;Réceptions[[#This Row],[Famille de Produit]]</f>
        <v>202208CREMERIE</v>
      </c>
      <c r="H874" s="38" t="str">
        <f>Réceptions[[#This Row],[Num CDE]]&amp;Réceptions[[#This Row],[AnnéeMois]]</f>
        <v>143317610202208</v>
      </c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ht="12.75" customHeight="1" x14ac:dyDescent="0.25">
      <c r="A875" s="38">
        <v>202208</v>
      </c>
      <c r="B875" s="46">
        <v>143317615</v>
      </c>
      <c r="C875" s="15">
        <v>5540246185429</v>
      </c>
      <c r="D875" s="47">
        <v>44801</v>
      </c>
      <c r="E875" s="48">
        <v>70</v>
      </c>
      <c r="F875" s="39" t="str">
        <f>VLOOKUP(Réception!C875,'Catégorie des articles'!A:D,4,0)</f>
        <v>CREMERIE</v>
      </c>
      <c r="G875" s="39" t="str">
        <f>Réceptions[[#This Row],[AnnéeMois]]&amp;Réceptions[[#This Row],[Famille de Produit]]</f>
        <v>202208CREMERIE</v>
      </c>
      <c r="H875" s="38" t="str">
        <f>Réceptions[[#This Row],[Num CDE]]&amp;Réceptions[[#This Row],[AnnéeMois]]</f>
        <v>143317615202208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ht="12.75" customHeight="1" x14ac:dyDescent="0.25">
      <c r="A876" s="38">
        <v>202208</v>
      </c>
      <c r="B876" s="49">
        <v>143317615</v>
      </c>
      <c r="C876" s="50">
        <v>5540246186325</v>
      </c>
      <c r="D876" s="51">
        <v>44801</v>
      </c>
      <c r="E876" s="52">
        <v>140</v>
      </c>
      <c r="F876" s="39" t="str">
        <f>VLOOKUP(Réception!C876,'Catégorie des articles'!A:D,4,0)</f>
        <v>CREMERIE</v>
      </c>
      <c r="G876" s="39" t="str">
        <f>Réceptions[[#This Row],[AnnéeMois]]&amp;Réceptions[[#This Row],[Famille de Produit]]</f>
        <v>202208CREMERIE</v>
      </c>
      <c r="H876" s="38" t="str">
        <f>Réceptions[[#This Row],[Num CDE]]&amp;Réceptions[[#This Row],[AnnéeMois]]</f>
        <v>143317615202208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ht="12.75" customHeight="1" x14ac:dyDescent="0.25">
      <c r="A877" s="38">
        <v>202211</v>
      </c>
      <c r="B877" s="46">
        <v>143317631</v>
      </c>
      <c r="C877" s="15">
        <v>5540246187882</v>
      </c>
      <c r="D877" s="47">
        <v>44876</v>
      </c>
      <c r="E877" s="48">
        <v>163</v>
      </c>
      <c r="F877" s="39" t="str">
        <f>VLOOKUP(Réception!C877,'Catégorie des articles'!A:D,4,0)</f>
        <v>EMBALLAGES</v>
      </c>
      <c r="G877" s="39" t="str">
        <f>Réceptions[[#This Row],[AnnéeMois]]&amp;Réceptions[[#This Row],[Famille de Produit]]</f>
        <v>202211EMBALLAGES</v>
      </c>
      <c r="H877" s="38" t="str">
        <f>Réceptions[[#This Row],[Num CDE]]&amp;Réceptions[[#This Row],[AnnéeMois]]</f>
        <v>143317631202211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ht="12.75" customHeight="1" x14ac:dyDescent="0.25">
      <c r="A878" s="38">
        <v>202211</v>
      </c>
      <c r="B878" s="46">
        <v>143317631</v>
      </c>
      <c r="C878" s="15">
        <v>5540246187995</v>
      </c>
      <c r="D878" s="47">
        <v>44876</v>
      </c>
      <c r="E878" s="48">
        <v>464</v>
      </c>
      <c r="F878" s="39" t="str">
        <f>VLOOKUP(Réception!C878,'Catégorie des articles'!A:D,4,0)</f>
        <v>EMBALLAGES</v>
      </c>
      <c r="G878" s="39" t="str">
        <f>Réceptions[[#This Row],[AnnéeMois]]&amp;Réceptions[[#This Row],[Famille de Produit]]</f>
        <v>202211EMBALLAGES</v>
      </c>
      <c r="H878" s="38" t="str">
        <f>Réceptions[[#This Row],[Num CDE]]&amp;Réceptions[[#This Row],[AnnéeMois]]</f>
        <v>143317631202211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ht="12.75" customHeight="1" x14ac:dyDescent="0.25">
      <c r="A879" s="38">
        <v>202211</v>
      </c>
      <c r="B879" s="49">
        <v>143317631</v>
      </c>
      <c r="C879" s="50">
        <v>5540246187997</v>
      </c>
      <c r="D879" s="51">
        <v>44876</v>
      </c>
      <c r="E879" s="52">
        <v>205</v>
      </c>
      <c r="F879" s="39" t="str">
        <f>VLOOKUP(Réception!C879,'Catégorie des articles'!A:D,4,0)</f>
        <v>EMBALLAGES</v>
      </c>
      <c r="G879" s="39" t="str">
        <f>Réceptions[[#This Row],[AnnéeMois]]&amp;Réceptions[[#This Row],[Famille de Produit]]</f>
        <v>202211EMBALLAGES</v>
      </c>
      <c r="H879" s="38" t="str">
        <f>Réceptions[[#This Row],[Num CDE]]&amp;Réceptions[[#This Row],[AnnéeMois]]</f>
        <v>143317631202211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ht="12.75" customHeight="1" x14ac:dyDescent="0.25">
      <c r="A880" s="38">
        <v>202208</v>
      </c>
      <c r="B880" s="46">
        <v>143317638</v>
      </c>
      <c r="C880" s="15">
        <v>5540246172539</v>
      </c>
      <c r="D880" s="47">
        <v>44799</v>
      </c>
      <c r="E880" s="48">
        <v>47</v>
      </c>
      <c r="F880" s="39" t="str">
        <f>VLOOKUP(Réception!C880,'Catégorie des articles'!A:D,4,0)</f>
        <v>CREMERIE</v>
      </c>
      <c r="G880" s="39" t="str">
        <f>Réceptions[[#This Row],[AnnéeMois]]&amp;Réceptions[[#This Row],[Famille de Produit]]</f>
        <v>202208CREMERIE</v>
      </c>
      <c r="H880" s="38" t="str">
        <f>Réceptions[[#This Row],[Num CDE]]&amp;Réceptions[[#This Row],[AnnéeMois]]</f>
        <v>143317638202208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ht="12.75" customHeight="1" x14ac:dyDescent="0.25">
      <c r="A881" s="38">
        <v>202208</v>
      </c>
      <c r="B881" s="49">
        <v>143317638</v>
      </c>
      <c r="C881" s="50">
        <v>5540246172669</v>
      </c>
      <c r="D881" s="51">
        <v>44799</v>
      </c>
      <c r="E881" s="52">
        <v>279</v>
      </c>
      <c r="F881" s="39" t="str">
        <f>VLOOKUP(Réception!C881,'Catégorie des articles'!A:D,4,0)</f>
        <v>CREMERIE</v>
      </c>
      <c r="G881" s="39" t="str">
        <f>Réceptions[[#This Row],[AnnéeMois]]&amp;Réceptions[[#This Row],[Famille de Produit]]</f>
        <v>202208CREMERIE</v>
      </c>
      <c r="H881" s="38" t="str">
        <f>Réceptions[[#This Row],[Num CDE]]&amp;Réceptions[[#This Row],[AnnéeMois]]</f>
        <v>143317638202208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ht="12.75" customHeight="1" x14ac:dyDescent="0.25">
      <c r="A882" s="38">
        <v>202208</v>
      </c>
      <c r="B882" s="46">
        <v>143317638</v>
      </c>
      <c r="C882" s="15">
        <v>5540246176699</v>
      </c>
      <c r="D882" s="47">
        <v>44799</v>
      </c>
      <c r="E882" s="48">
        <v>4176</v>
      </c>
      <c r="F882" s="39" t="str">
        <f>VLOOKUP(Réception!C882,'Catégorie des articles'!A:D,4,0)</f>
        <v>CREMERIE</v>
      </c>
      <c r="G882" s="39" t="str">
        <f>Réceptions[[#This Row],[AnnéeMois]]&amp;Réceptions[[#This Row],[Famille de Produit]]</f>
        <v>202208CREMERIE</v>
      </c>
      <c r="H882" s="38" t="str">
        <f>Réceptions[[#This Row],[Num CDE]]&amp;Réceptions[[#This Row],[AnnéeMois]]</f>
        <v>143317638202208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ht="12.75" customHeight="1" x14ac:dyDescent="0.25">
      <c r="A883" s="38">
        <v>202208</v>
      </c>
      <c r="B883" s="49">
        <v>143317638</v>
      </c>
      <c r="C883" s="50">
        <v>5540246188175</v>
      </c>
      <c r="D883" s="51">
        <v>44799</v>
      </c>
      <c r="E883" s="52">
        <v>70</v>
      </c>
      <c r="F883" s="39" t="str">
        <f>VLOOKUP(Réception!C883,'Catégorie des articles'!A:D,4,0)</f>
        <v>CREMERIE</v>
      </c>
      <c r="G883" s="39" t="str">
        <f>Réceptions[[#This Row],[AnnéeMois]]&amp;Réceptions[[#This Row],[Famille de Produit]]</f>
        <v>202208CREMERIE</v>
      </c>
      <c r="H883" s="38" t="str">
        <f>Réceptions[[#This Row],[Num CDE]]&amp;Réceptions[[#This Row],[AnnéeMois]]</f>
        <v>143317638202208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ht="12.75" customHeight="1" x14ac:dyDescent="0.25">
      <c r="A884" s="38">
        <v>202208</v>
      </c>
      <c r="B884" s="46">
        <v>143317638</v>
      </c>
      <c r="C884" s="15">
        <v>5540246192102</v>
      </c>
      <c r="D884" s="47">
        <v>44799</v>
      </c>
      <c r="E884" s="48">
        <v>4009</v>
      </c>
      <c r="F884" s="39" t="str">
        <f>VLOOKUP(Réception!C884,'Catégorie des articles'!A:D,4,0)</f>
        <v>CREMERIE</v>
      </c>
      <c r="G884" s="39" t="str">
        <f>Réceptions[[#This Row],[AnnéeMois]]&amp;Réceptions[[#This Row],[Famille de Produit]]</f>
        <v>202208CREMERIE</v>
      </c>
      <c r="H884" s="38" t="str">
        <f>Réceptions[[#This Row],[Num CDE]]&amp;Réceptions[[#This Row],[AnnéeMois]]</f>
        <v>143317638202208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ht="12.75" customHeight="1" x14ac:dyDescent="0.25">
      <c r="A885" s="38">
        <v>202208</v>
      </c>
      <c r="B885" s="49">
        <v>143317639</v>
      </c>
      <c r="C885" s="50">
        <v>5540246187987</v>
      </c>
      <c r="D885" s="51">
        <v>44799</v>
      </c>
      <c r="E885" s="52">
        <v>1114</v>
      </c>
      <c r="F885" s="39" t="str">
        <f>VLOOKUP(Réception!C885,'Catégorie des articles'!A:D,4,0)</f>
        <v>CREMERIE</v>
      </c>
      <c r="G885" s="39" t="str">
        <f>Réceptions[[#This Row],[AnnéeMois]]&amp;Réceptions[[#This Row],[Famille de Produit]]</f>
        <v>202208CREMERIE</v>
      </c>
      <c r="H885" s="38" t="str">
        <f>Réceptions[[#This Row],[Num CDE]]&amp;Réceptions[[#This Row],[AnnéeMois]]</f>
        <v>143317639202208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ht="12.75" customHeight="1" x14ac:dyDescent="0.25">
      <c r="A886" s="38">
        <v>202208</v>
      </c>
      <c r="B886" s="46">
        <v>143317642</v>
      </c>
      <c r="C886" s="15">
        <v>5540246173472</v>
      </c>
      <c r="D886" s="47">
        <v>44802</v>
      </c>
      <c r="E886" s="48">
        <v>279</v>
      </c>
      <c r="F886" s="39" t="str">
        <f>VLOOKUP(Réception!C886,'Catégorie des articles'!A:D,4,0)</f>
        <v>CREMERIE</v>
      </c>
      <c r="G886" s="39" t="str">
        <f>Réceptions[[#This Row],[AnnéeMois]]&amp;Réceptions[[#This Row],[Famille de Produit]]</f>
        <v>202208CREMERIE</v>
      </c>
      <c r="H886" s="38" t="str">
        <f>Réceptions[[#This Row],[Num CDE]]&amp;Réceptions[[#This Row],[AnnéeMois]]</f>
        <v>143317642202208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ht="12.75" customHeight="1" x14ac:dyDescent="0.25">
      <c r="A887" s="38">
        <v>202208</v>
      </c>
      <c r="B887" s="49">
        <v>143317642</v>
      </c>
      <c r="C887" s="50">
        <v>5540246175047</v>
      </c>
      <c r="D887" s="51">
        <v>44802</v>
      </c>
      <c r="E887" s="52">
        <v>279</v>
      </c>
      <c r="F887" s="39" t="str">
        <f>VLOOKUP(Réception!C887,'Catégorie des articles'!A:D,4,0)</f>
        <v>CREMERIE</v>
      </c>
      <c r="G887" s="39" t="str">
        <f>Réceptions[[#This Row],[AnnéeMois]]&amp;Réceptions[[#This Row],[Famille de Produit]]</f>
        <v>202208CREMERIE</v>
      </c>
      <c r="H887" s="38" t="str">
        <f>Réceptions[[#This Row],[Num CDE]]&amp;Réceptions[[#This Row],[AnnéeMois]]</f>
        <v>143317642202208</v>
      </c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ht="12.75" customHeight="1" x14ac:dyDescent="0.25">
      <c r="A888" s="38">
        <v>202208</v>
      </c>
      <c r="B888" s="46">
        <v>143317642</v>
      </c>
      <c r="C888" s="15">
        <v>5540246175049</v>
      </c>
      <c r="D888" s="47">
        <v>44802</v>
      </c>
      <c r="E888" s="48">
        <v>557</v>
      </c>
      <c r="F888" s="39" t="str">
        <f>VLOOKUP(Réception!C888,'Catégorie des articles'!A:D,4,0)</f>
        <v>CREMERIE</v>
      </c>
      <c r="G888" s="39" t="str">
        <f>Réceptions[[#This Row],[AnnéeMois]]&amp;Réceptions[[#This Row],[Famille de Produit]]</f>
        <v>202208CREMERIE</v>
      </c>
      <c r="H888" s="38" t="str">
        <f>Réceptions[[#This Row],[Num CDE]]&amp;Réceptions[[#This Row],[AnnéeMois]]</f>
        <v>143317642202208</v>
      </c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ht="12.75" customHeight="1" x14ac:dyDescent="0.25">
      <c r="A889" s="38">
        <v>202208</v>
      </c>
      <c r="B889" s="49">
        <v>143317642</v>
      </c>
      <c r="C889" s="50">
        <v>5540246175050</v>
      </c>
      <c r="D889" s="51">
        <v>44802</v>
      </c>
      <c r="E889" s="52">
        <v>557</v>
      </c>
      <c r="F889" s="39" t="str">
        <f>VLOOKUP(Réception!C889,'Catégorie des articles'!A:D,4,0)</f>
        <v>CREMERIE</v>
      </c>
      <c r="G889" s="39" t="str">
        <f>Réceptions[[#This Row],[AnnéeMois]]&amp;Réceptions[[#This Row],[Famille de Produit]]</f>
        <v>202208CREMERIE</v>
      </c>
      <c r="H889" s="38" t="str">
        <f>Réceptions[[#This Row],[Num CDE]]&amp;Réceptions[[#This Row],[AnnéeMois]]</f>
        <v>143317642202208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ht="12.75" customHeight="1" x14ac:dyDescent="0.25">
      <c r="A890" s="38">
        <v>202208</v>
      </c>
      <c r="B890" s="46">
        <v>143317642</v>
      </c>
      <c r="C890" s="15">
        <v>5540246190743</v>
      </c>
      <c r="D890" s="47">
        <v>44802</v>
      </c>
      <c r="E890" s="48">
        <v>279</v>
      </c>
      <c r="F890" s="39" t="str">
        <f>VLOOKUP(Réception!C890,'Catégorie des articles'!A:D,4,0)</f>
        <v>CREMERIE</v>
      </c>
      <c r="G890" s="39" t="str">
        <f>Réceptions[[#This Row],[AnnéeMois]]&amp;Réceptions[[#This Row],[Famille de Produit]]</f>
        <v>202208CREMERIE</v>
      </c>
      <c r="H890" s="38" t="str">
        <f>Réceptions[[#This Row],[Num CDE]]&amp;Réceptions[[#This Row],[AnnéeMois]]</f>
        <v>143317642202208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ht="12.75" customHeight="1" x14ac:dyDescent="0.25">
      <c r="A891" s="38">
        <v>202208</v>
      </c>
      <c r="B891" s="49">
        <v>143327658</v>
      </c>
      <c r="C891" s="50">
        <v>5540246172978</v>
      </c>
      <c r="D891" s="51">
        <v>44800</v>
      </c>
      <c r="E891" s="52">
        <v>836</v>
      </c>
      <c r="F891" s="39" t="str">
        <f>VLOOKUP(Réception!C891,'Catégorie des articles'!A:D,4,0)</f>
        <v>CREMERIE</v>
      </c>
      <c r="G891" s="39" t="str">
        <f>Réceptions[[#This Row],[AnnéeMois]]&amp;Réceptions[[#This Row],[Famille de Produit]]</f>
        <v>202208CREMERIE</v>
      </c>
      <c r="H891" s="38" t="str">
        <f>Réceptions[[#This Row],[Num CDE]]&amp;Réceptions[[#This Row],[AnnéeMois]]</f>
        <v>143327658202208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ht="12.75" customHeight="1" x14ac:dyDescent="0.25">
      <c r="A892" s="38">
        <v>202208</v>
      </c>
      <c r="B892" s="46">
        <v>143327658</v>
      </c>
      <c r="C892" s="15">
        <v>5540246174174</v>
      </c>
      <c r="D892" s="47">
        <v>44800</v>
      </c>
      <c r="E892" s="48">
        <v>232</v>
      </c>
      <c r="F892" s="39" t="str">
        <f>VLOOKUP(Réception!C892,'Catégorie des articles'!A:D,4,0)</f>
        <v>CREMERIE</v>
      </c>
      <c r="G892" s="39" t="str">
        <f>Réceptions[[#This Row],[AnnéeMois]]&amp;Réceptions[[#This Row],[Famille de Produit]]</f>
        <v>202208CREMERIE</v>
      </c>
      <c r="H892" s="38" t="str">
        <f>Réceptions[[#This Row],[Num CDE]]&amp;Réceptions[[#This Row],[AnnéeMois]]</f>
        <v>143327658202208</v>
      </c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ht="12.75" customHeight="1" x14ac:dyDescent="0.25">
      <c r="A893" s="38">
        <v>202208</v>
      </c>
      <c r="B893" s="46">
        <v>143327658</v>
      </c>
      <c r="C893" s="15">
        <v>5540246176699</v>
      </c>
      <c r="D893" s="47">
        <v>44800</v>
      </c>
      <c r="E893" s="48">
        <v>6264</v>
      </c>
      <c r="F893" s="39" t="str">
        <f>VLOOKUP(Réception!C893,'Catégorie des articles'!A:D,4,0)</f>
        <v>CREMERIE</v>
      </c>
      <c r="G893" s="39" t="str">
        <f>Réceptions[[#This Row],[AnnéeMois]]&amp;Réceptions[[#This Row],[Famille de Produit]]</f>
        <v>202208CREMERIE</v>
      </c>
      <c r="H893" s="38" t="str">
        <f>Réceptions[[#This Row],[Num CDE]]&amp;Réceptions[[#This Row],[AnnéeMois]]</f>
        <v>143327658202208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ht="12.75" customHeight="1" x14ac:dyDescent="0.25">
      <c r="A894" s="38">
        <v>202208</v>
      </c>
      <c r="B894" s="49">
        <v>143327660</v>
      </c>
      <c r="C894" s="50">
        <v>5540246176295</v>
      </c>
      <c r="D894" s="51">
        <v>44800</v>
      </c>
      <c r="E894" s="52">
        <v>4455</v>
      </c>
      <c r="F894" s="39" t="str">
        <f>VLOOKUP(Réception!C894,'Catégorie des articles'!A:D,4,0)</f>
        <v>CREMERIE</v>
      </c>
      <c r="G894" s="39" t="str">
        <f>Réceptions[[#This Row],[AnnéeMois]]&amp;Réceptions[[#This Row],[Famille de Produit]]</f>
        <v>202208CREMERIE</v>
      </c>
      <c r="H894" s="38" t="str">
        <f>Réceptions[[#This Row],[Num CDE]]&amp;Réceptions[[#This Row],[AnnéeMois]]</f>
        <v>143327660202208</v>
      </c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ht="12.75" customHeight="1" x14ac:dyDescent="0.25">
      <c r="A895" s="38">
        <v>202208</v>
      </c>
      <c r="B895" s="46">
        <v>143327660</v>
      </c>
      <c r="C895" s="15">
        <v>5540246188200</v>
      </c>
      <c r="D895" s="47">
        <v>44800</v>
      </c>
      <c r="E895" s="48">
        <v>1485</v>
      </c>
      <c r="F895" s="39" t="str">
        <f>VLOOKUP(Réception!C895,'Catégorie des articles'!A:D,4,0)</f>
        <v>CREMERIE</v>
      </c>
      <c r="G895" s="39" t="str">
        <f>Réceptions[[#This Row],[AnnéeMois]]&amp;Réceptions[[#This Row],[Famille de Produit]]</f>
        <v>202208CREMERIE</v>
      </c>
      <c r="H895" s="38" t="str">
        <f>Réceptions[[#This Row],[Num CDE]]&amp;Réceptions[[#This Row],[AnnéeMois]]</f>
        <v>143327660202208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ht="12.75" customHeight="1" x14ac:dyDescent="0.25">
      <c r="A896" s="38">
        <v>202208</v>
      </c>
      <c r="B896" s="46">
        <v>143327661</v>
      </c>
      <c r="C896" s="15">
        <v>5540246194632</v>
      </c>
      <c r="D896" s="47">
        <v>44798</v>
      </c>
      <c r="E896" s="48">
        <v>335</v>
      </c>
      <c r="F896" s="39" t="str">
        <f>VLOOKUP(Réception!C896,'Catégorie des articles'!A:D,4,0)</f>
        <v>BOULANGERIE</v>
      </c>
      <c r="G896" s="39" t="str">
        <f>Réceptions[[#This Row],[AnnéeMois]]&amp;Réceptions[[#This Row],[Famille de Produit]]</f>
        <v>202208BOULANGERIE</v>
      </c>
      <c r="H896" s="38" t="str">
        <f>Réceptions[[#This Row],[Num CDE]]&amp;Réceptions[[#This Row],[AnnéeMois]]</f>
        <v>143327661202208</v>
      </c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ht="12.75" customHeight="1" x14ac:dyDescent="0.25">
      <c r="A897" s="38">
        <v>202209</v>
      </c>
      <c r="B897" s="49">
        <v>143327671</v>
      </c>
      <c r="C897" s="50">
        <v>5540246194632</v>
      </c>
      <c r="D897" s="51">
        <v>44807</v>
      </c>
      <c r="E897" s="52">
        <v>1337</v>
      </c>
      <c r="F897" s="39" t="str">
        <f>VLOOKUP(Réception!C897,'Catégorie des articles'!A:D,4,0)</f>
        <v>BOULANGERIE</v>
      </c>
      <c r="G897" s="39" t="str">
        <f>Réceptions[[#This Row],[AnnéeMois]]&amp;Réceptions[[#This Row],[Famille de Produit]]</f>
        <v>202209BOULANGERIE</v>
      </c>
      <c r="H897" s="38" t="str">
        <f>Réceptions[[#This Row],[Num CDE]]&amp;Réceptions[[#This Row],[AnnéeMois]]</f>
        <v>143327671202209</v>
      </c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ht="12.75" customHeight="1" x14ac:dyDescent="0.25">
      <c r="A898" s="38">
        <v>202209</v>
      </c>
      <c r="B898" s="46">
        <v>143327673</v>
      </c>
      <c r="C898" s="15">
        <v>5540246184036</v>
      </c>
      <c r="D898" s="47">
        <v>44809</v>
      </c>
      <c r="E898" s="48">
        <v>130</v>
      </c>
      <c r="F898" s="39" t="str">
        <f>VLOOKUP(Réception!C898,'Catégorie des articles'!A:D,4,0)</f>
        <v>BOULANGERIE</v>
      </c>
      <c r="G898" s="39" t="str">
        <f>Réceptions[[#This Row],[AnnéeMois]]&amp;Réceptions[[#This Row],[Famille de Produit]]</f>
        <v>202209BOULANGERIE</v>
      </c>
      <c r="H898" s="38" t="str">
        <f>Réceptions[[#This Row],[Num CDE]]&amp;Réceptions[[#This Row],[AnnéeMois]]</f>
        <v>143327673202209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ht="12.75" customHeight="1" x14ac:dyDescent="0.25">
      <c r="A899" s="38">
        <v>202209</v>
      </c>
      <c r="B899" s="49">
        <v>143327673</v>
      </c>
      <c r="C899" s="50">
        <v>5540246191596</v>
      </c>
      <c r="D899" s="51">
        <v>44809</v>
      </c>
      <c r="E899" s="52">
        <v>75</v>
      </c>
      <c r="F899" s="39" t="str">
        <f>VLOOKUP(Réception!C899,'Catégorie des articles'!A:D,4,0)</f>
        <v>BOULANGERIE</v>
      </c>
      <c r="G899" s="39" t="str">
        <f>Réceptions[[#This Row],[AnnéeMois]]&amp;Réceptions[[#This Row],[Famille de Produit]]</f>
        <v>202209BOULANGERIE</v>
      </c>
      <c r="H899" s="38" t="str">
        <f>Réceptions[[#This Row],[Num CDE]]&amp;Réceptions[[#This Row],[AnnéeMois]]</f>
        <v>143327673202209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ht="12.75" customHeight="1" x14ac:dyDescent="0.25">
      <c r="A900" s="38">
        <v>202209</v>
      </c>
      <c r="B900" s="46">
        <v>143327674</v>
      </c>
      <c r="C900" s="15">
        <v>5540246171759</v>
      </c>
      <c r="D900" s="47">
        <v>44806</v>
      </c>
      <c r="E900" s="48">
        <v>3759</v>
      </c>
      <c r="F900" s="39" t="str">
        <f>VLOOKUP(Réception!C900,'Catégorie des articles'!A:D,4,0)</f>
        <v>MIX LEGUMES</v>
      </c>
      <c r="G900" s="39" t="str">
        <f>Réceptions[[#This Row],[AnnéeMois]]&amp;Réceptions[[#This Row],[Famille de Produit]]</f>
        <v>202209MIX LEGUMES</v>
      </c>
      <c r="H900" s="38" t="str">
        <f>Réceptions[[#This Row],[Num CDE]]&amp;Réceptions[[#This Row],[AnnéeMois]]</f>
        <v>143327674202209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ht="12.75" customHeight="1" x14ac:dyDescent="0.25">
      <c r="A901" s="38">
        <v>202209</v>
      </c>
      <c r="B901" s="49">
        <v>143327674</v>
      </c>
      <c r="C901" s="50">
        <v>5540246177133</v>
      </c>
      <c r="D901" s="51">
        <v>44806</v>
      </c>
      <c r="E901" s="52">
        <v>6125</v>
      </c>
      <c r="F901" s="39" t="str">
        <f>VLOOKUP(Réception!C901,'Catégorie des articles'!A:D,4,0)</f>
        <v>MIX LEGUMES</v>
      </c>
      <c r="G901" s="39" t="str">
        <f>Réceptions[[#This Row],[AnnéeMois]]&amp;Réceptions[[#This Row],[Famille de Produit]]</f>
        <v>202209MIX LEGUMES</v>
      </c>
      <c r="H901" s="38" t="str">
        <f>Réceptions[[#This Row],[Num CDE]]&amp;Réceptions[[#This Row],[AnnéeMois]]</f>
        <v>143327674202209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ht="12.75" customHeight="1" x14ac:dyDescent="0.25">
      <c r="A902" s="38">
        <v>202209</v>
      </c>
      <c r="B902" s="46">
        <v>143327674</v>
      </c>
      <c r="C902" s="15">
        <v>5540246192148</v>
      </c>
      <c r="D902" s="47">
        <v>44806</v>
      </c>
      <c r="E902" s="48">
        <v>26448</v>
      </c>
      <c r="F902" s="39" t="str">
        <f>VLOOKUP(Réception!C902,'Catégorie des articles'!A:D,4,0)</f>
        <v>MIX LEGUMES</v>
      </c>
      <c r="G902" s="39" t="str">
        <f>Réceptions[[#This Row],[AnnéeMois]]&amp;Réceptions[[#This Row],[Famille de Produit]]</f>
        <v>202209MIX LEGUMES</v>
      </c>
      <c r="H902" s="38" t="str">
        <f>Réceptions[[#This Row],[Num CDE]]&amp;Réceptions[[#This Row],[AnnéeMois]]</f>
        <v>143327674202209</v>
      </c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ht="12.75" customHeight="1" x14ac:dyDescent="0.25">
      <c r="A903" s="38">
        <v>202209</v>
      </c>
      <c r="B903" s="46">
        <v>143327687</v>
      </c>
      <c r="C903" s="15">
        <v>5540246183587</v>
      </c>
      <c r="D903" s="47">
        <v>44805</v>
      </c>
      <c r="E903" s="48">
        <v>502</v>
      </c>
      <c r="F903" s="39" t="str">
        <f>VLOOKUP(Réception!C903,'Catégorie des articles'!A:D,4,0)</f>
        <v>MIX LEGUMES</v>
      </c>
      <c r="G903" s="39" t="str">
        <f>Réceptions[[#This Row],[AnnéeMois]]&amp;Réceptions[[#This Row],[Famille de Produit]]</f>
        <v>202209MIX LEGUMES</v>
      </c>
      <c r="H903" s="38" t="str">
        <f>Réceptions[[#This Row],[Num CDE]]&amp;Réceptions[[#This Row],[AnnéeMois]]</f>
        <v>143327687202209</v>
      </c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ht="12.75" customHeight="1" x14ac:dyDescent="0.25">
      <c r="A904" s="38">
        <v>202208</v>
      </c>
      <c r="B904" s="46">
        <v>143327691</v>
      </c>
      <c r="C904" s="15">
        <v>5540246176295</v>
      </c>
      <c r="D904" s="47">
        <v>44801</v>
      </c>
      <c r="E904" s="48">
        <v>7424</v>
      </c>
      <c r="F904" s="39" t="str">
        <f>VLOOKUP(Réception!C904,'Catégorie des articles'!A:D,4,0)</f>
        <v>CREMERIE</v>
      </c>
      <c r="G904" s="39" t="str">
        <f>Réceptions[[#This Row],[AnnéeMois]]&amp;Réceptions[[#This Row],[Famille de Produit]]</f>
        <v>202208CREMERIE</v>
      </c>
      <c r="H904" s="38" t="str">
        <f>Réceptions[[#This Row],[Num CDE]]&amp;Réceptions[[#This Row],[AnnéeMois]]</f>
        <v>143327691202208</v>
      </c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ht="12.75" customHeight="1" x14ac:dyDescent="0.25">
      <c r="A905" s="38">
        <v>202208</v>
      </c>
      <c r="B905" s="46">
        <v>143327691</v>
      </c>
      <c r="C905" s="15">
        <v>5540246187987</v>
      </c>
      <c r="D905" s="47">
        <v>44801</v>
      </c>
      <c r="E905" s="48">
        <v>3341</v>
      </c>
      <c r="F905" s="39" t="str">
        <f>VLOOKUP(Réception!C905,'Catégorie des articles'!A:D,4,0)</f>
        <v>CREMERIE</v>
      </c>
      <c r="G905" s="39" t="str">
        <f>Réceptions[[#This Row],[AnnéeMois]]&amp;Réceptions[[#This Row],[Famille de Produit]]</f>
        <v>202208CREMERIE</v>
      </c>
      <c r="H905" s="38" t="str">
        <f>Réceptions[[#This Row],[Num CDE]]&amp;Réceptions[[#This Row],[AnnéeMois]]</f>
        <v>143327691202208</v>
      </c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ht="12.75" customHeight="1" x14ac:dyDescent="0.25">
      <c r="A906" s="38">
        <v>202208</v>
      </c>
      <c r="B906" s="49">
        <v>143327691</v>
      </c>
      <c r="C906" s="50">
        <v>5540246188200</v>
      </c>
      <c r="D906" s="51">
        <v>44801</v>
      </c>
      <c r="E906" s="52">
        <v>1485</v>
      </c>
      <c r="F906" s="39" t="str">
        <f>VLOOKUP(Réception!C906,'Catégorie des articles'!A:D,4,0)</f>
        <v>CREMERIE</v>
      </c>
      <c r="G906" s="39" t="str">
        <f>Réceptions[[#This Row],[AnnéeMois]]&amp;Réceptions[[#This Row],[Famille de Produit]]</f>
        <v>202208CREMERIE</v>
      </c>
      <c r="H906" s="38" t="str">
        <f>Réceptions[[#This Row],[Num CDE]]&amp;Réceptions[[#This Row],[AnnéeMois]]</f>
        <v>143327691202208</v>
      </c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ht="12.75" customHeight="1" x14ac:dyDescent="0.25">
      <c r="A907" s="38">
        <v>202208</v>
      </c>
      <c r="B907" s="49">
        <v>143327693</v>
      </c>
      <c r="C907" s="50">
        <v>5540246174174</v>
      </c>
      <c r="D907" s="51">
        <v>44801</v>
      </c>
      <c r="E907" s="52">
        <v>232</v>
      </c>
      <c r="F907" s="39" t="str">
        <f>VLOOKUP(Réception!C907,'Catégorie des articles'!A:D,4,0)</f>
        <v>CREMERIE</v>
      </c>
      <c r="G907" s="39" t="str">
        <f>Réceptions[[#This Row],[AnnéeMois]]&amp;Réceptions[[#This Row],[Famille de Produit]]</f>
        <v>202208CREMERIE</v>
      </c>
      <c r="H907" s="38" t="str">
        <f>Réceptions[[#This Row],[Num CDE]]&amp;Réceptions[[#This Row],[AnnéeMois]]</f>
        <v>143327693202208</v>
      </c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ht="12.75" customHeight="1" x14ac:dyDescent="0.25">
      <c r="A908" s="38">
        <v>202208</v>
      </c>
      <c r="B908" s="49">
        <v>143327698</v>
      </c>
      <c r="C908" s="50">
        <v>5540246195241</v>
      </c>
      <c r="D908" s="51">
        <v>44801</v>
      </c>
      <c r="E908" s="52">
        <v>743</v>
      </c>
      <c r="F908" s="39" t="str">
        <f>VLOOKUP(Réception!C908,'Catégorie des articles'!A:D,4,0)</f>
        <v>MIX LEGUMES</v>
      </c>
      <c r="G908" s="39" t="str">
        <f>Réceptions[[#This Row],[AnnéeMois]]&amp;Réceptions[[#This Row],[Famille de Produit]]</f>
        <v>202208MIX LEGUMES</v>
      </c>
      <c r="H908" s="38" t="str">
        <f>Réceptions[[#This Row],[Num CDE]]&amp;Réceptions[[#This Row],[AnnéeMois]]</f>
        <v>143327698202208</v>
      </c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ht="12.75" customHeight="1" x14ac:dyDescent="0.25">
      <c r="A909" s="38">
        <v>202208</v>
      </c>
      <c r="B909" s="46">
        <v>143327698</v>
      </c>
      <c r="C909" s="15">
        <v>5540246195242</v>
      </c>
      <c r="D909" s="47">
        <v>44801</v>
      </c>
      <c r="E909" s="48">
        <v>743</v>
      </c>
      <c r="F909" s="39" t="str">
        <f>VLOOKUP(Réception!C909,'Catégorie des articles'!A:D,4,0)</f>
        <v>MIX LEGUMES</v>
      </c>
      <c r="G909" s="39" t="str">
        <f>Réceptions[[#This Row],[AnnéeMois]]&amp;Réceptions[[#This Row],[Famille de Produit]]</f>
        <v>202208MIX LEGUMES</v>
      </c>
      <c r="H909" s="38" t="str">
        <f>Réceptions[[#This Row],[Num CDE]]&amp;Réceptions[[#This Row],[AnnéeMois]]</f>
        <v>143327698202208</v>
      </c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ht="12.75" customHeight="1" x14ac:dyDescent="0.25">
      <c r="A910" s="38">
        <v>202209</v>
      </c>
      <c r="B910" s="49">
        <v>143327702</v>
      </c>
      <c r="C910" s="50">
        <v>5540246181061</v>
      </c>
      <c r="D910" s="51">
        <v>44813</v>
      </c>
      <c r="E910" s="52">
        <v>2205</v>
      </c>
      <c r="F910" s="39" t="str">
        <f>VLOOKUP(Réception!C910,'Catégorie des articles'!A:D,4,0)</f>
        <v>VOLAILLE</v>
      </c>
      <c r="G910" s="39" t="str">
        <f>Réceptions[[#This Row],[AnnéeMois]]&amp;Réceptions[[#This Row],[Famille de Produit]]</f>
        <v>202209VOLAILLE</v>
      </c>
      <c r="H910" s="38" t="str">
        <f>Réceptions[[#This Row],[Num CDE]]&amp;Réceptions[[#This Row],[AnnéeMois]]</f>
        <v>143327702202209</v>
      </c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ht="12.75" customHeight="1" x14ac:dyDescent="0.25">
      <c r="A911" s="38">
        <v>202209</v>
      </c>
      <c r="B911" s="46">
        <v>143327702</v>
      </c>
      <c r="C911" s="15">
        <v>5540246183547</v>
      </c>
      <c r="D911" s="47">
        <v>44813</v>
      </c>
      <c r="E911" s="48">
        <v>5568</v>
      </c>
      <c r="F911" s="39" t="str">
        <f>VLOOKUP(Réception!C911,'Catégorie des articles'!A:D,4,0)</f>
        <v>VOLAILLE</v>
      </c>
      <c r="G911" s="39" t="str">
        <f>Réceptions[[#This Row],[AnnéeMois]]&amp;Réceptions[[#This Row],[Famille de Produit]]</f>
        <v>202209VOLAILLE</v>
      </c>
      <c r="H911" s="38" t="str">
        <f>Réceptions[[#This Row],[Num CDE]]&amp;Réceptions[[#This Row],[AnnéeMois]]</f>
        <v>143327702202209</v>
      </c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ht="12.75" customHeight="1" x14ac:dyDescent="0.25">
      <c r="A912" s="38">
        <v>202209</v>
      </c>
      <c r="B912" s="49">
        <v>143327702</v>
      </c>
      <c r="C912" s="50">
        <v>5540246185278</v>
      </c>
      <c r="D912" s="51">
        <v>44813</v>
      </c>
      <c r="E912" s="52">
        <v>1120</v>
      </c>
      <c r="F912" s="39" t="str">
        <f>VLOOKUP(Réception!C912,'Catégorie des articles'!A:D,4,0)</f>
        <v>VOLAILLE</v>
      </c>
      <c r="G912" s="39" t="str">
        <f>Réceptions[[#This Row],[AnnéeMois]]&amp;Réceptions[[#This Row],[Famille de Produit]]</f>
        <v>202209VOLAILLE</v>
      </c>
      <c r="H912" s="38" t="str">
        <f>Réceptions[[#This Row],[Num CDE]]&amp;Réceptions[[#This Row],[AnnéeMois]]</f>
        <v>143327702202209</v>
      </c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ht="12.75" customHeight="1" x14ac:dyDescent="0.25">
      <c r="A913" s="38">
        <v>202209</v>
      </c>
      <c r="B913" s="46">
        <v>143327703</v>
      </c>
      <c r="C913" s="15">
        <v>5540246173906</v>
      </c>
      <c r="D913" s="47">
        <v>44812</v>
      </c>
      <c r="E913" s="48">
        <v>1634</v>
      </c>
      <c r="F913" s="39" t="str">
        <f>VLOOKUP(Réception!C913,'Catégorie des articles'!A:D,4,0)</f>
        <v>VOLAILLE</v>
      </c>
      <c r="G913" s="39" t="str">
        <f>Réceptions[[#This Row],[AnnéeMois]]&amp;Réceptions[[#This Row],[Famille de Produit]]</f>
        <v>202209VOLAILLE</v>
      </c>
      <c r="H913" s="38" t="str">
        <f>Réceptions[[#This Row],[Num CDE]]&amp;Réceptions[[#This Row],[AnnéeMois]]</f>
        <v>143327703202209</v>
      </c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ht="12.75" customHeight="1" x14ac:dyDescent="0.25">
      <c r="A914" s="38">
        <v>202209</v>
      </c>
      <c r="B914" s="49">
        <v>143327703</v>
      </c>
      <c r="C914" s="50">
        <v>5540246181016</v>
      </c>
      <c r="D914" s="51">
        <v>44812</v>
      </c>
      <c r="E914" s="52">
        <v>5346</v>
      </c>
      <c r="F914" s="39" t="str">
        <f>VLOOKUP(Réception!C914,'Catégorie des articles'!A:D,4,0)</f>
        <v>VOLAILLE</v>
      </c>
      <c r="G914" s="39" t="str">
        <f>Réceptions[[#This Row],[AnnéeMois]]&amp;Réceptions[[#This Row],[Famille de Produit]]</f>
        <v>202209VOLAILLE</v>
      </c>
      <c r="H914" s="38" t="str">
        <f>Réceptions[[#This Row],[Num CDE]]&amp;Réceptions[[#This Row],[AnnéeMois]]</f>
        <v>143327703202209</v>
      </c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ht="12.75" customHeight="1" x14ac:dyDescent="0.25">
      <c r="A915" s="38">
        <v>202208</v>
      </c>
      <c r="B915" s="49">
        <v>143327712</v>
      </c>
      <c r="C915" s="50">
        <v>5540246195250</v>
      </c>
      <c r="D915" s="51">
        <v>44802</v>
      </c>
      <c r="E915" s="52">
        <v>335</v>
      </c>
      <c r="F915" s="39" t="str">
        <f>VLOOKUP(Réception!C915,'Catégorie des articles'!A:D,4,0)</f>
        <v>BOULANGERIE</v>
      </c>
      <c r="G915" s="39" t="str">
        <f>Réceptions[[#This Row],[AnnéeMois]]&amp;Réceptions[[#This Row],[Famille de Produit]]</f>
        <v>202208BOULANGERIE</v>
      </c>
      <c r="H915" s="38" t="str">
        <f>Réceptions[[#This Row],[Num CDE]]&amp;Réceptions[[#This Row],[AnnéeMois]]</f>
        <v>143327712202208</v>
      </c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ht="12.75" customHeight="1" x14ac:dyDescent="0.25">
      <c r="A916" s="38">
        <v>202208</v>
      </c>
      <c r="B916" s="46">
        <v>143327718</v>
      </c>
      <c r="C916" s="15">
        <v>5540246176294</v>
      </c>
      <c r="D916" s="47">
        <v>44802</v>
      </c>
      <c r="E916" s="48">
        <v>1485</v>
      </c>
      <c r="F916" s="39" t="str">
        <f>VLOOKUP(Réception!C916,'Catégorie des articles'!A:D,4,0)</f>
        <v>CREMERIE</v>
      </c>
      <c r="G916" s="39" t="str">
        <f>Réceptions[[#This Row],[AnnéeMois]]&amp;Réceptions[[#This Row],[Famille de Produit]]</f>
        <v>202208CREMERIE</v>
      </c>
      <c r="H916" s="38" t="str">
        <f>Réceptions[[#This Row],[Num CDE]]&amp;Réceptions[[#This Row],[AnnéeMois]]</f>
        <v>143327718202208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ht="12.75" customHeight="1" x14ac:dyDescent="0.25">
      <c r="A917" s="38">
        <v>202208</v>
      </c>
      <c r="B917" s="49">
        <v>143327718</v>
      </c>
      <c r="C917" s="50">
        <v>5540246176295</v>
      </c>
      <c r="D917" s="51">
        <v>44802</v>
      </c>
      <c r="E917" s="52">
        <v>7424</v>
      </c>
      <c r="F917" s="39" t="str">
        <f>VLOOKUP(Réception!C917,'Catégorie des articles'!A:D,4,0)</f>
        <v>CREMERIE</v>
      </c>
      <c r="G917" s="39" t="str">
        <f>Réceptions[[#This Row],[AnnéeMois]]&amp;Réceptions[[#This Row],[Famille de Produit]]</f>
        <v>202208CREMERIE</v>
      </c>
      <c r="H917" s="38" t="str">
        <f>Réceptions[[#This Row],[Num CDE]]&amp;Réceptions[[#This Row],[AnnéeMois]]</f>
        <v>143327718202208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ht="12.75" customHeight="1" x14ac:dyDescent="0.25">
      <c r="A918" s="38">
        <v>202208</v>
      </c>
      <c r="B918" s="49">
        <v>143327718</v>
      </c>
      <c r="C918" s="50">
        <v>5540246187987</v>
      </c>
      <c r="D918" s="51">
        <v>44802</v>
      </c>
      <c r="E918" s="52">
        <v>4455</v>
      </c>
      <c r="F918" s="39" t="str">
        <f>VLOOKUP(Réception!C918,'Catégorie des articles'!A:D,4,0)</f>
        <v>CREMERIE</v>
      </c>
      <c r="G918" s="39" t="str">
        <f>Réceptions[[#This Row],[AnnéeMois]]&amp;Réceptions[[#This Row],[Famille de Produit]]</f>
        <v>202208CREMERIE</v>
      </c>
      <c r="H918" s="38" t="str">
        <f>Réceptions[[#This Row],[Num CDE]]&amp;Réceptions[[#This Row],[AnnéeMois]]</f>
        <v>143327718202208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ht="12.75" customHeight="1" x14ac:dyDescent="0.25">
      <c r="A919" s="38">
        <v>202208</v>
      </c>
      <c r="B919" s="46">
        <v>143327718</v>
      </c>
      <c r="C919" s="15">
        <v>5540246188200</v>
      </c>
      <c r="D919" s="47">
        <v>44802</v>
      </c>
      <c r="E919" s="48">
        <v>1485</v>
      </c>
      <c r="F919" s="39" t="str">
        <f>VLOOKUP(Réception!C919,'Catégorie des articles'!A:D,4,0)</f>
        <v>CREMERIE</v>
      </c>
      <c r="G919" s="39" t="str">
        <f>Réceptions[[#This Row],[AnnéeMois]]&amp;Réceptions[[#This Row],[Famille de Produit]]</f>
        <v>202208CREMERIE</v>
      </c>
      <c r="H919" s="38" t="str">
        <f>Réceptions[[#This Row],[Num CDE]]&amp;Réceptions[[#This Row],[AnnéeMois]]</f>
        <v>143327718202208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1:23" ht="12.75" customHeight="1" x14ac:dyDescent="0.25">
      <c r="A920" s="38">
        <v>202208</v>
      </c>
      <c r="B920" s="46">
        <v>143327720</v>
      </c>
      <c r="C920" s="15">
        <v>5540246172669</v>
      </c>
      <c r="D920" s="47">
        <v>44802</v>
      </c>
      <c r="E920" s="48">
        <v>279</v>
      </c>
      <c r="F920" s="39" t="str">
        <f>VLOOKUP(Réception!C920,'Catégorie des articles'!A:D,4,0)</f>
        <v>CREMERIE</v>
      </c>
      <c r="G920" s="39" t="str">
        <f>Réceptions[[#This Row],[AnnéeMois]]&amp;Réceptions[[#This Row],[Famille de Produit]]</f>
        <v>202208CREMERIE</v>
      </c>
      <c r="H920" s="38" t="str">
        <f>Réceptions[[#This Row],[Num CDE]]&amp;Réceptions[[#This Row],[AnnéeMois]]</f>
        <v>143327720202208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1:23" ht="12.75" customHeight="1" x14ac:dyDescent="0.25">
      <c r="A921" s="38">
        <v>202208</v>
      </c>
      <c r="B921" s="49">
        <v>143327720</v>
      </c>
      <c r="C921" s="50">
        <v>5540246172978</v>
      </c>
      <c r="D921" s="51">
        <v>44802</v>
      </c>
      <c r="E921" s="52">
        <v>1671</v>
      </c>
      <c r="F921" s="39" t="str">
        <f>VLOOKUP(Réception!C921,'Catégorie des articles'!A:D,4,0)</f>
        <v>CREMERIE</v>
      </c>
      <c r="G921" s="39" t="str">
        <f>Réceptions[[#This Row],[AnnéeMois]]&amp;Réceptions[[#This Row],[Famille de Produit]]</f>
        <v>202208CREMERIE</v>
      </c>
      <c r="H921" s="38" t="str">
        <f>Réceptions[[#This Row],[Num CDE]]&amp;Réceptions[[#This Row],[AnnéeMois]]</f>
        <v>143327720202208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1:23" ht="12.75" customHeight="1" x14ac:dyDescent="0.25">
      <c r="A922" s="38">
        <v>202208</v>
      </c>
      <c r="B922" s="46">
        <v>143327720</v>
      </c>
      <c r="C922" s="15">
        <v>5540246174174</v>
      </c>
      <c r="D922" s="47">
        <v>44802</v>
      </c>
      <c r="E922" s="48">
        <v>464</v>
      </c>
      <c r="F922" s="39" t="str">
        <f>VLOOKUP(Réception!C922,'Catégorie des articles'!A:D,4,0)</f>
        <v>CREMERIE</v>
      </c>
      <c r="G922" s="39" t="str">
        <f>Réceptions[[#This Row],[AnnéeMois]]&amp;Réceptions[[#This Row],[Famille de Produit]]</f>
        <v>202208CREMERIE</v>
      </c>
      <c r="H922" s="38" t="str">
        <f>Réceptions[[#This Row],[Num CDE]]&amp;Réceptions[[#This Row],[AnnéeMois]]</f>
        <v>143327720202208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1:23" ht="12.75" customHeight="1" x14ac:dyDescent="0.25">
      <c r="A923" s="38">
        <v>202208</v>
      </c>
      <c r="B923" s="46">
        <v>143327720</v>
      </c>
      <c r="C923" s="15">
        <v>5540246176699</v>
      </c>
      <c r="D923" s="47">
        <v>44802</v>
      </c>
      <c r="E923" s="48">
        <v>8352</v>
      </c>
      <c r="F923" s="39" t="str">
        <f>VLOOKUP(Réception!C923,'Catégorie des articles'!A:D,4,0)</f>
        <v>CREMERIE</v>
      </c>
      <c r="G923" s="39" t="str">
        <f>Réceptions[[#This Row],[AnnéeMois]]&amp;Réceptions[[#This Row],[Famille de Produit]]</f>
        <v>202208CREMERIE</v>
      </c>
      <c r="H923" s="38" t="str">
        <f>Réceptions[[#This Row],[Num CDE]]&amp;Réceptions[[#This Row],[AnnéeMois]]</f>
        <v>143327720202208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1:23" ht="12.75" customHeight="1" x14ac:dyDescent="0.25">
      <c r="A924" s="38">
        <v>202208</v>
      </c>
      <c r="B924" s="46">
        <v>143327720</v>
      </c>
      <c r="C924" s="15">
        <v>5540246192102</v>
      </c>
      <c r="D924" s="47">
        <v>44802</v>
      </c>
      <c r="E924" s="48">
        <v>4009</v>
      </c>
      <c r="F924" s="39" t="str">
        <f>VLOOKUP(Réception!C924,'Catégorie des articles'!A:D,4,0)</f>
        <v>CREMERIE</v>
      </c>
      <c r="G924" s="39" t="str">
        <f>Réceptions[[#This Row],[AnnéeMois]]&amp;Réceptions[[#This Row],[Famille de Produit]]</f>
        <v>202208CREMERIE</v>
      </c>
      <c r="H924" s="38" t="str">
        <f>Réceptions[[#This Row],[Num CDE]]&amp;Réceptions[[#This Row],[AnnéeMois]]</f>
        <v>143327720202208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1:23" ht="12.75" customHeight="1" x14ac:dyDescent="0.25">
      <c r="A925" s="38">
        <v>202209</v>
      </c>
      <c r="B925" s="49">
        <v>143327723</v>
      </c>
      <c r="C925" s="50">
        <v>5540246174095</v>
      </c>
      <c r="D925" s="51">
        <v>44806</v>
      </c>
      <c r="E925" s="52">
        <v>70</v>
      </c>
      <c r="F925" s="39" t="str">
        <f>VLOOKUP(Réception!C925,'Catégorie des articles'!A:D,4,0)</f>
        <v>CREMERIE</v>
      </c>
      <c r="G925" s="39" t="str">
        <f>Réceptions[[#This Row],[AnnéeMois]]&amp;Réceptions[[#This Row],[Famille de Produit]]</f>
        <v>202209CREMERIE</v>
      </c>
      <c r="H925" s="38" t="str">
        <f>Réceptions[[#This Row],[Num CDE]]&amp;Réceptions[[#This Row],[AnnéeMois]]</f>
        <v>143327723202209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1:23" ht="12.75" customHeight="1" x14ac:dyDescent="0.25">
      <c r="A926" s="38">
        <v>202209</v>
      </c>
      <c r="B926" s="46">
        <v>143327723</v>
      </c>
      <c r="C926" s="15">
        <v>5540246175047</v>
      </c>
      <c r="D926" s="47">
        <v>44806</v>
      </c>
      <c r="E926" s="48">
        <v>418</v>
      </c>
      <c r="F926" s="39" t="str">
        <f>VLOOKUP(Réception!C926,'Catégorie des articles'!A:D,4,0)</f>
        <v>CREMERIE</v>
      </c>
      <c r="G926" s="39" t="str">
        <f>Réceptions[[#This Row],[AnnéeMois]]&amp;Réceptions[[#This Row],[Famille de Produit]]</f>
        <v>202209CREMERIE</v>
      </c>
      <c r="H926" s="38" t="str">
        <f>Réceptions[[#This Row],[Num CDE]]&amp;Réceptions[[#This Row],[AnnéeMois]]</f>
        <v>143327723202209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1:23" ht="12.75" customHeight="1" x14ac:dyDescent="0.25">
      <c r="A927" s="38">
        <v>202209</v>
      </c>
      <c r="B927" s="49">
        <v>143327723</v>
      </c>
      <c r="C927" s="50">
        <v>5540246175049</v>
      </c>
      <c r="D927" s="51">
        <v>44806</v>
      </c>
      <c r="E927" s="52">
        <v>836</v>
      </c>
      <c r="F927" s="39" t="str">
        <f>VLOOKUP(Réception!C927,'Catégorie des articles'!A:D,4,0)</f>
        <v>CREMERIE</v>
      </c>
      <c r="G927" s="39" t="str">
        <f>Réceptions[[#This Row],[AnnéeMois]]&amp;Réceptions[[#This Row],[Famille de Produit]]</f>
        <v>202209CREMERIE</v>
      </c>
      <c r="H927" s="38" t="str">
        <f>Réceptions[[#This Row],[Num CDE]]&amp;Réceptions[[#This Row],[AnnéeMois]]</f>
        <v>143327723202209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1:23" ht="12.75" customHeight="1" x14ac:dyDescent="0.25">
      <c r="A928" s="38">
        <v>202209</v>
      </c>
      <c r="B928" s="46">
        <v>143327723</v>
      </c>
      <c r="C928" s="15">
        <v>5540246175050</v>
      </c>
      <c r="D928" s="47">
        <v>44806</v>
      </c>
      <c r="E928" s="48">
        <v>836</v>
      </c>
      <c r="F928" s="39" t="str">
        <f>VLOOKUP(Réception!C928,'Catégorie des articles'!A:D,4,0)</f>
        <v>CREMERIE</v>
      </c>
      <c r="G928" s="39" t="str">
        <f>Réceptions[[#This Row],[AnnéeMois]]&amp;Réceptions[[#This Row],[Famille de Produit]]</f>
        <v>202209CREMERIE</v>
      </c>
      <c r="H928" s="38" t="str">
        <f>Réceptions[[#This Row],[Num CDE]]&amp;Réceptions[[#This Row],[AnnéeMois]]</f>
        <v>143327723202209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1:23" ht="12.75" customHeight="1" x14ac:dyDescent="0.25">
      <c r="A929" s="38">
        <v>202208</v>
      </c>
      <c r="B929" s="49">
        <v>143327727</v>
      </c>
      <c r="C929" s="50">
        <v>5540246194632</v>
      </c>
      <c r="D929" s="51">
        <v>44801</v>
      </c>
      <c r="E929" s="52">
        <v>335</v>
      </c>
      <c r="F929" s="39" t="str">
        <f>VLOOKUP(Réception!C929,'Catégorie des articles'!A:D,4,0)</f>
        <v>BOULANGERIE</v>
      </c>
      <c r="G929" s="39" t="str">
        <f>Réceptions[[#This Row],[AnnéeMois]]&amp;Réceptions[[#This Row],[Famille de Produit]]</f>
        <v>202208BOULANGERIE</v>
      </c>
      <c r="H929" s="38" t="str">
        <f>Réceptions[[#This Row],[Num CDE]]&amp;Réceptions[[#This Row],[AnnéeMois]]</f>
        <v>143327727202208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1:23" ht="12.75" customHeight="1" x14ac:dyDescent="0.25">
      <c r="A930" s="38">
        <v>202209</v>
      </c>
      <c r="B930" s="46">
        <v>143327728</v>
      </c>
      <c r="C930" s="15">
        <v>5540246170256</v>
      </c>
      <c r="D930" s="47">
        <v>44807</v>
      </c>
      <c r="E930" s="48">
        <v>504</v>
      </c>
      <c r="F930" s="39" t="str">
        <f>VLOOKUP(Réception!C930,'Catégorie des articles'!A:D,4,0)</f>
        <v>BOULANGERIE</v>
      </c>
      <c r="G930" s="39" t="str">
        <f>Réceptions[[#This Row],[AnnéeMois]]&amp;Réceptions[[#This Row],[Famille de Produit]]</f>
        <v>202209BOULANGERIE</v>
      </c>
      <c r="H930" s="38" t="str">
        <f>Réceptions[[#This Row],[Num CDE]]&amp;Réceptions[[#This Row],[AnnéeMois]]</f>
        <v>143327728202209</v>
      </c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1:23" ht="12.75" customHeight="1" x14ac:dyDescent="0.25">
      <c r="A931" s="38">
        <v>202209</v>
      </c>
      <c r="B931" s="49">
        <v>143327728</v>
      </c>
      <c r="C931" s="50">
        <v>5540246171888</v>
      </c>
      <c r="D931" s="51">
        <v>44807</v>
      </c>
      <c r="E931" s="52">
        <v>1170</v>
      </c>
      <c r="F931" s="39" t="str">
        <f>VLOOKUP(Réception!C931,'Catégorie des articles'!A:D,4,0)</f>
        <v>BOULANGERIE</v>
      </c>
      <c r="G931" s="39" t="str">
        <f>Réceptions[[#This Row],[AnnéeMois]]&amp;Réceptions[[#This Row],[Famille de Produit]]</f>
        <v>202209BOULANGERIE</v>
      </c>
      <c r="H931" s="38" t="str">
        <f>Réceptions[[#This Row],[Num CDE]]&amp;Réceptions[[#This Row],[AnnéeMois]]</f>
        <v>143327728202209</v>
      </c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1:23" ht="12.75" customHeight="1" x14ac:dyDescent="0.25">
      <c r="A932" s="38">
        <v>202209</v>
      </c>
      <c r="B932" s="49">
        <v>143327736</v>
      </c>
      <c r="C932" s="50">
        <v>5540246182684</v>
      </c>
      <c r="D932" s="51">
        <v>44809</v>
      </c>
      <c r="E932" s="52">
        <v>93</v>
      </c>
      <c r="F932" s="39" t="str">
        <f>VLOOKUP(Réception!C932,'Catégorie des articles'!A:D,4,0)</f>
        <v>BOULANGERIE</v>
      </c>
      <c r="G932" s="39" t="str">
        <f>Réceptions[[#This Row],[AnnéeMois]]&amp;Réceptions[[#This Row],[Famille de Produit]]</f>
        <v>202209BOULANGERIE</v>
      </c>
      <c r="H932" s="38" t="str">
        <f>Réceptions[[#This Row],[Num CDE]]&amp;Réceptions[[#This Row],[AnnéeMois]]</f>
        <v>143327736202209</v>
      </c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1:23" ht="12.75" customHeight="1" x14ac:dyDescent="0.25">
      <c r="A933" s="38">
        <v>202209</v>
      </c>
      <c r="B933" s="46">
        <v>143327736</v>
      </c>
      <c r="C933" s="15">
        <v>5540246183844</v>
      </c>
      <c r="D933" s="47">
        <v>44809</v>
      </c>
      <c r="E933" s="48">
        <v>93</v>
      </c>
      <c r="F933" s="39" t="str">
        <f>VLOOKUP(Réception!C933,'Catégorie des articles'!A:D,4,0)</f>
        <v>BOULANGERIE</v>
      </c>
      <c r="G933" s="39" t="str">
        <f>Réceptions[[#This Row],[AnnéeMois]]&amp;Réceptions[[#This Row],[Famille de Produit]]</f>
        <v>202209BOULANGERIE</v>
      </c>
      <c r="H933" s="38" t="str">
        <f>Réceptions[[#This Row],[Num CDE]]&amp;Réceptions[[#This Row],[AnnéeMois]]</f>
        <v>143327736202209</v>
      </c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1:23" ht="12.75" customHeight="1" x14ac:dyDescent="0.25">
      <c r="A934" s="38">
        <v>202209</v>
      </c>
      <c r="B934" s="46">
        <v>143327747</v>
      </c>
      <c r="C934" s="15">
        <v>5540246188200</v>
      </c>
      <c r="D934" s="47">
        <v>44805</v>
      </c>
      <c r="E934" s="48">
        <v>2228</v>
      </c>
      <c r="F934" s="39" t="str">
        <f>VLOOKUP(Réception!C934,'Catégorie des articles'!A:D,4,0)</f>
        <v>CREMERIE</v>
      </c>
      <c r="G934" s="39" t="str">
        <f>Réceptions[[#This Row],[AnnéeMois]]&amp;Réceptions[[#This Row],[Famille de Produit]]</f>
        <v>202209CREMERIE</v>
      </c>
      <c r="H934" s="38" t="str">
        <f>Réceptions[[#This Row],[Num CDE]]&amp;Réceptions[[#This Row],[AnnéeMois]]</f>
        <v>143327747202209</v>
      </c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1:23" ht="12.75" customHeight="1" x14ac:dyDescent="0.25">
      <c r="A935" s="38">
        <v>202209</v>
      </c>
      <c r="B935" s="49">
        <v>143327748</v>
      </c>
      <c r="C935" s="50">
        <v>5540246174174</v>
      </c>
      <c r="D935" s="51">
        <v>44805</v>
      </c>
      <c r="E935" s="52">
        <v>360</v>
      </c>
      <c r="F935" s="39" t="str">
        <f>VLOOKUP(Réception!C935,'Catégorie des articles'!A:D,4,0)</f>
        <v>CREMERIE</v>
      </c>
      <c r="G935" s="39" t="str">
        <f>Réceptions[[#This Row],[AnnéeMois]]&amp;Réceptions[[#This Row],[Famille de Produit]]</f>
        <v>202209CREMERIE</v>
      </c>
      <c r="H935" s="38" t="str">
        <f>Réceptions[[#This Row],[Num CDE]]&amp;Réceptions[[#This Row],[AnnéeMois]]</f>
        <v>143327748202209</v>
      </c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1:23" ht="12.75" customHeight="1" x14ac:dyDescent="0.25">
      <c r="A936" s="38">
        <v>202209</v>
      </c>
      <c r="B936" s="49">
        <v>143327748</v>
      </c>
      <c r="C936" s="50">
        <v>5540246176699</v>
      </c>
      <c r="D936" s="51">
        <v>44805</v>
      </c>
      <c r="E936" s="52">
        <v>6264</v>
      </c>
      <c r="F936" s="39" t="str">
        <f>VLOOKUP(Réception!C936,'Catégorie des articles'!A:D,4,0)</f>
        <v>CREMERIE</v>
      </c>
      <c r="G936" s="39" t="str">
        <f>Réceptions[[#This Row],[AnnéeMois]]&amp;Réceptions[[#This Row],[Famille de Produit]]</f>
        <v>202209CREMERIE</v>
      </c>
      <c r="H936" s="38" t="str">
        <f>Réceptions[[#This Row],[Num CDE]]&amp;Réceptions[[#This Row],[AnnéeMois]]</f>
        <v>143327748202209</v>
      </c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1:23" ht="12.75" customHeight="1" x14ac:dyDescent="0.25">
      <c r="A937" s="38">
        <v>202209</v>
      </c>
      <c r="B937" s="49">
        <v>143327748</v>
      </c>
      <c r="C937" s="50">
        <v>5540246188175</v>
      </c>
      <c r="D937" s="51">
        <v>44805</v>
      </c>
      <c r="E937" s="52">
        <v>93</v>
      </c>
      <c r="F937" s="39" t="str">
        <f>VLOOKUP(Réception!C937,'Catégorie des articles'!A:D,4,0)</f>
        <v>CREMERIE</v>
      </c>
      <c r="G937" s="39" t="str">
        <f>Réceptions[[#This Row],[AnnéeMois]]&amp;Réceptions[[#This Row],[Famille de Produit]]</f>
        <v>202209CREMERIE</v>
      </c>
      <c r="H937" s="38" t="str">
        <f>Réceptions[[#This Row],[Num CDE]]&amp;Réceptions[[#This Row],[AnnéeMois]]</f>
        <v>143327748202209</v>
      </c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1:23" ht="12.75" customHeight="1" x14ac:dyDescent="0.25">
      <c r="A938" s="38">
        <v>202209</v>
      </c>
      <c r="B938" s="46">
        <v>143327751</v>
      </c>
      <c r="C938" s="15">
        <v>5540246194632</v>
      </c>
      <c r="D938" s="47">
        <v>44805</v>
      </c>
      <c r="E938" s="48">
        <v>502</v>
      </c>
      <c r="F938" s="39" t="str">
        <f>VLOOKUP(Réception!C938,'Catégorie des articles'!A:D,4,0)</f>
        <v>BOULANGERIE</v>
      </c>
      <c r="G938" s="39" t="str">
        <f>Réceptions[[#This Row],[AnnéeMois]]&amp;Réceptions[[#This Row],[Famille de Produit]]</f>
        <v>202209BOULANGERIE</v>
      </c>
      <c r="H938" s="38" t="str">
        <f>Réceptions[[#This Row],[Num CDE]]&amp;Réceptions[[#This Row],[AnnéeMois]]</f>
        <v>143327751202209</v>
      </c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1:23" ht="12.75" customHeight="1" x14ac:dyDescent="0.25">
      <c r="A939" s="38">
        <v>202209</v>
      </c>
      <c r="B939" s="49">
        <v>143327755</v>
      </c>
      <c r="C939" s="50">
        <v>5540246194632</v>
      </c>
      <c r="D939" s="51">
        <v>44809</v>
      </c>
      <c r="E939" s="52">
        <v>1420</v>
      </c>
      <c r="F939" s="39" t="str">
        <f>VLOOKUP(Réception!C939,'Catégorie des articles'!A:D,4,0)</f>
        <v>BOULANGERIE</v>
      </c>
      <c r="G939" s="39" t="str">
        <f>Réceptions[[#This Row],[AnnéeMois]]&amp;Réceptions[[#This Row],[Famille de Produit]]</f>
        <v>202209BOULANGERIE</v>
      </c>
      <c r="H939" s="38" t="str">
        <f>Réceptions[[#This Row],[Num CDE]]&amp;Réceptions[[#This Row],[AnnéeMois]]</f>
        <v>143327755202209</v>
      </c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1:23" ht="12.75" customHeight="1" x14ac:dyDescent="0.25">
      <c r="A940" s="38">
        <v>202209</v>
      </c>
      <c r="B940" s="46">
        <v>143327755</v>
      </c>
      <c r="C940" s="15">
        <v>5540246195250</v>
      </c>
      <c r="D940" s="47">
        <v>44809</v>
      </c>
      <c r="E940" s="48">
        <v>335</v>
      </c>
      <c r="F940" s="39" t="str">
        <f>VLOOKUP(Réception!C940,'Catégorie des articles'!A:D,4,0)</f>
        <v>BOULANGERIE</v>
      </c>
      <c r="G940" s="39" t="str">
        <f>Réceptions[[#This Row],[AnnéeMois]]&amp;Réceptions[[#This Row],[Famille de Produit]]</f>
        <v>202209BOULANGERIE</v>
      </c>
      <c r="H940" s="38" t="str">
        <f>Réceptions[[#This Row],[Num CDE]]&amp;Réceptions[[#This Row],[AnnéeMois]]</f>
        <v>143327755202209</v>
      </c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1:23" ht="12.75" customHeight="1" x14ac:dyDescent="0.25">
      <c r="A941" s="38">
        <v>202209</v>
      </c>
      <c r="B941" s="46">
        <v>143327756</v>
      </c>
      <c r="C941" s="15">
        <v>5540246171759</v>
      </c>
      <c r="D941" s="47">
        <v>44808</v>
      </c>
      <c r="E941" s="48">
        <v>3759</v>
      </c>
      <c r="F941" s="39" t="str">
        <f>VLOOKUP(Réception!C941,'Catégorie des articles'!A:D,4,0)</f>
        <v>MIX LEGUMES</v>
      </c>
      <c r="G941" s="39" t="str">
        <f>Réceptions[[#This Row],[AnnéeMois]]&amp;Réceptions[[#This Row],[Famille de Produit]]</f>
        <v>202209MIX LEGUMES</v>
      </c>
      <c r="H941" s="38" t="str">
        <f>Réceptions[[#This Row],[Num CDE]]&amp;Réceptions[[#This Row],[AnnéeMois]]</f>
        <v>143327756202209</v>
      </c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1:23" ht="12.75" customHeight="1" x14ac:dyDescent="0.25">
      <c r="A942" s="38">
        <v>202209</v>
      </c>
      <c r="B942" s="49">
        <v>143327756</v>
      </c>
      <c r="C942" s="50">
        <v>5540246177133</v>
      </c>
      <c r="D942" s="51">
        <v>44808</v>
      </c>
      <c r="E942" s="52">
        <v>4455</v>
      </c>
      <c r="F942" s="39" t="str">
        <f>VLOOKUP(Réception!C942,'Catégorie des articles'!A:D,4,0)</f>
        <v>MIX LEGUMES</v>
      </c>
      <c r="G942" s="39" t="str">
        <f>Réceptions[[#This Row],[AnnéeMois]]&amp;Réceptions[[#This Row],[Famille de Produit]]</f>
        <v>202209MIX LEGUMES</v>
      </c>
      <c r="H942" s="38" t="str">
        <f>Réceptions[[#This Row],[Num CDE]]&amp;Réceptions[[#This Row],[AnnéeMois]]</f>
        <v>143327756202209</v>
      </c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1:23" ht="12.75" customHeight="1" x14ac:dyDescent="0.25">
      <c r="A943" s="38">
        <v>202209</v>
      </c>
      <c r="B943" s="46">
        <v>143327756</v>
      </c>
      <c r="C943" s="15">
        <v>5540246192148</v>
      </c>
      <c r="D943" s="47">
        <v>44808</v>
      </c>
      <c r="E943" s="48">
        <v>15312</v>
      </c>
      <c r="F943" s="39" t="str">
        <f>VLOOKUP(Réception!C943,'Catégorie des articles'!A:D,4,0)</f>
        <v>MIX LEGUMES</v>
      </c>
      <c r="G943" s="39" t="str">
        <f>Réceptions[[#This Row],[AnnéeMois]]&amp;Réceptions[[#This Row],[Famille de Produit]]</f>
        <v>202209MIX LEGUMES</v>
      </c>
      <c r="H943" s="38" t="str">
        <f>Réceptions[[#This Row],[Num CDE]]&amp;Réceptions[[#This Row],[AnnéeMois]]</f>
        <v>143327756202209</v>
      </c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1:23" ht="12.75" customHeight="1" x14ac:dyDescent="0.25">
      <c r="A944" s="38">
        <v>202209</v>
      </c>
      <c r="B944" s="49">
        <v>143327757</v>
      </c>
      <c r="C944" s="50">
        <v>5540246183130</v>
      </c>
      <c r="D944" s="51">
        <v>44809</v>
      </c>
      <c r="E944" s="52">
        <v>1692</v>
      </c>
      <c r="F944" s="39" t="str">
        <f>VLOOKUP(Réception!C944,'Catégorie des articles'!A:D,4,0)</f>
        <v>MIX LEGUMES</v>
      </c>
      <c r="G944" s="39" t="str">
        <f>Réceptions[[#This Row],[AnnéeMois]]&amp;Réceptions[[#This Row],[Famille de Produit]]</f>
        <v>202209MIX LEGUMES</v>
      </c>
      <c r="H944" s="38" t="str">
        <f>Réceptions[[#This Row],[Num CDE]]&amp;Réceptions[[#This Row],[AnnéeMois]]</f>
        <v>143327757202209</v>
      </c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1:23" ht="12.75" customHeight="1" x14ac:dyDescent="0.25">
      <c r="A945" s="38">
        <v>202209</v>
      </c>
      <c r="B945" s="46">
        <v>143327757</v>
      </c>
      <c r="C945" s="15">
        <v>5540246183537</v>
      </c>
      <c r="D945" s="47">
        <v>44809</v>
      </c>
      <c r="E945" s="48">
        <v>961</v>
      </c>
      <c r="F945" s="39" t="str">
        <f>VLOOKUP(Réception!C945,'Catégorie des articles'!A:D,4,0)</f>
        <v>MIX LEGUMES</v>
      </c>
      <c r="G945" s="39" t="str">
        <f>Réceptions[[#This Row],[AnnéeMois]]&amp;Réceptions[[#This Row],[Famille de Produit]]</f>
        <v>202209MIX LEGUMES</v>
      </c>
      <c r="H945" s="38" t="str">
        <f>Réceptions[[#This Row],[Num CDE]]&amp;Réceptions[[#This Row],[AnnéeMois]]</f>
        <v>143327757202209</v>
      </c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1:23" ht="12.75" customHeight="1" x14ac:dyDescent="0.25">
      <c r="A946" s="38">
        <v>202209</v>
      </c>
      <c r="B946" s="49">
        <v>143327757</v>
      </c>
      <c r="C946" s="50">
        <v>5540246183541</v>
      </c>
      <c r="D946" s="51">
        <v>44809</v>
      </c>
      <c r="E946" s="52">
        <v>1044</v>
      </c>
      <c r="F946" s="39" t="str">
        <f>VLOOKUP(Réception!C946,'Catégorie des articles'!A:D,4,0)</f>
        <v>MIX LEGUMES</v>
      </c>
      <c r="G946" s="39" t="str">
        <f>Réceptions[[#This Row],[AnnéeMois]]&amp;Réceptions[[#This Row],[Famille de Produit]]</f>
        <v>202209MIX LEGUMES</v>
      </c>
      <c r="H946" s="38" t="str">
        <f>Réceptions[[#This Row],[Num CDE]]&amp;Réceptions[[#This Row],[AnnéeMois]]</f>
        <v>143327757202209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1:23" ht="12.75" customHeight="1" x14ac:dyDescent="0.25">
      <c r="A947" s="38">
        <v>202209</v>
      </c>
      <c r="B947" s="46">
        <v>143327757</v>
      </c>
      <c r="C947" s="15">
        <v>5540246192571</v>
      </c>
      <c r="D947" s="47">
        <v>44809</v>
      </c>
      <c r="E947" s="48">
        <v>602</v>
      </c>
      <c r="F947" s="39" t="str">
        <f>VLOOKUP(Réception!C947,'Catégorie des articles'!A:D,4,0)</f>
        <v>MIX LEGUMES</v>
      </c>
      <c r="G947" s="39" t="str">
        <f>Réceptions[[#This Row],[AnnéeMois]]&amp;Réceptions[[#This Row],[Famille de Produit]]</f>
        <v>202209MIX LEGUMES</v>
      </c>
      <c r="H947" s="38" t="str">
        <f>Réceptions[[#This Row],[Num CDE]]&amp;Réceptions[[#This Row],[AnnéeMois]]</f>
        <v>143327757202209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1:23" ht="12.75" customHeight="1" x14ac:dyDescent="0.25">
      <c r="A948" s="38">
        <v>202209</v>
      </c>
      <c r="B948" s="46">
        <v>143327759</v>
      </c>
      <c r="C948" s="15">
        <v>5540246183558</v>
      </c>
      <c r="D948" s="47">
        <v>44808</v>
      </c>
      <c r="E948" s="48">
        <v>5197</v>
      </c>
      <c r="F948" s="39" t="str">
        <f>VLOOKUP(Réception!C948,'Catégorie des articles'!A:D,4,0)</f>
        <v>MIX LEGUMES</v>
      </c>
      <c r="G948" s="39" t="str">
        <f>Réceptions[[#This Row],[AnnéeMois]]&amp;Réceptions[[#This Row],[Famille de Produit]]</f>
        <v>202209MIX LEGUMES</v>
      </c>
      <c r="H948" s="38" t="str">
        <f>Réceptions[[#This Row],[Num CDE]]&amp;Réceptions[[#This Row],[AnnéeMois]]</f>
        <v>143327759202209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1:23" ht="12.75" customHeight="1" x14ac:dyDescent="0.25">
      <c r="A949" s="38">
        <v>202209</v>
      </c>
      <c r="B949" s="49">
        <v>143327759</v>
      </c>
      <c r="C949" s="50">
        <v>5540246183560</v>
      </c>
      <c r="D949" s="51">
        <v>44808</v>
      </c>
      <c r="E949" s="52">
        <v>223</v>
      </c>
      <c r="F949" s="39" t="str">
        <f>VLOOKUP(Réception!C949,'Catégorie des articles'!A:D,4,0)</f>
        <v>MIX LEGUMES</v>
      </c>
      <c r="G949" s="39" t="str">
        <f>Réceptions[[#This Row],[AnnéeMois]]&amp;Réceptions[[#This Row],[Famille de Produit]]</f>
        <v>202209MIX LEGUMES</v>
      </c>
      <c r="H949" s="38" t="str">
        <f>Réceptions[[#This Row],[Num CDE]]&amp;Réceptions[[#This Row],[AnnéeMois]]</f>
        <v>143327759202209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1:23" ht="12.75" customHeight="1" x14ac:dyDescent="0.25">
      <c r="A950" s="38">
        <v>202209</v>
      </c>
      <c r="B950" s="46">
        <v>143327759</v>
      </c>
      <c r="C950" s="15">
        <v>5540246192209</v>
      </c>
      <c r="D950" s="47">
        <v>44808</v>
      </c>
      <c r="E950" s="48">
        <v>1114</v>
      </c>
      <c r="F950" s="39" t="str">
        <f>VLOOKUP(Réception!C950,'Catégorie des articles'!A:D,4,0)</f>
        <v>MIX LEGUMES</v>
      </c>
      <c r="G950" s="39" t="str">
        <f>Réceptions[[#This Row],[AnnéeMois]]&amp;Réceptions[[#This Row],[Famille de Produit]]</f>
        <v>202209MIX LEGUMES</v>
      </c>
      <c r="H950" s="38" t="str">
        <f>Réceptions[[#This Row],[Num CDE]]&amp;Réceptions[[#This Row],[AnnéeMois]]</f>
        <v>143327759202209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1:23" ht="12.75" customHeight="1" x14ac:dyDescent="0.25">
      <c r="A951" s="38">
        <v>202209</v>
      </c>
      <c r="B951" s="49">
        <v>143327759</v>
      </c>
      <c r="C951" s="50">
        <v>5540246192462</v>
      </c>
      <c r="D951" s="51">
        <v>44808</v>
      </c>
      <c r="E951" s="52">
        <v>1114</v>
      </c>
      <c r="F951" s="39" t="str">
        <f>VLOOKUP(Réception!C951,'Catégorie des articles'!A:D,4,0)</f>
        <v>MIX LEGUMES</v>
      </c>
      <c r="G951" s="39" t="str">
        <f>Réceptions[[#This Row],[AnnéeMois]]&amp;Réceptions[[#This Row],[Famille de Produit]]</f>
        <v>202209MIX LEGUMES</v>
      </c>
      <c r="H951" s="38" t="str">
        <f>Réceptions[[#This Row],[Num CDE]]&amp;Réceptions[[#This Row],[AnnéeMois]]</f>
        <v>143327759202209</v>
      </c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1:23" ht="12.75" customHeight="1" x14ac:dyDescent="0.25">
      <c r="A952" s="38">
        <v>202208</v>
      </c>
      <c r="B952" s="49">
        <v>143327763</v>
      </c>
      <c r="C952" s="50">
        <v>5540246173906</v>
      </c>
      <c r="D952" s="51">
        <v>44802</v>
      </c>
      <c r="E952" s="52">
        <v>817</v>
      </c>
      <c r="F952" s="39" t="str">
        <f>VLOOKUP(Réception!C952,'Catégorie des articles'!A:D,4,0)</f>
        <v>VOLAILLE</v>
      </c>
      <c r="G952" s="39" t="str">
        <f>Réceptions[[#This Row],[AnnéeMois]]&amp;Réceptions[[#This Row],[Famille de Produit]]</f>
        <v>202208VOLAILLE</v>
      </c>
      <c r="H952" s="38" t="str">
        <f>Réceptions[[#This Row],[Num CDE]]&amp;Réceptions[[#This Row],[AnnéeMois]]</f>
        <v>143327763202208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1:23" ht="12.75" customHeight="1" x14ac:dyDescent="0.25">
      <c r="A953" s="38">
        <v>202209</v>
      </c>
      <c r="B953" s="46">
        <v>143327779</v>
      </c>
      <c r="C953" s="15">
        <v>5540246171933</v>
      </c>
      <c r="D953" s="47">
        <v>44806</v>
      </c>
      <c r="E953" s="48">
        <v>557</v>
      </c>
      <c r="F953" s="39" t="str">
        <f>VLOOKUP(Réception!C953,'Catégorie des articles'!A:D,4,0)</f>
        <v>CREMERIE</v>
      </c>
      <c r="G953" s="39" t="str">
        <f>Réceptions[[#This Row],[AnnéeMois]]&amp;Réceptions[[#This Row],[Famille de Produit]]</f>
        <v>202209CREMERIE</v>
      </c>
      <c r="H953" s="38" t="str">
        <f>Réceptions[[#This Row],[Num CDE]]&amp;Réceptions[[#This Row],[AnnéeMois]]</f>
        <v>143327779202209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1:23" ht="12.75" customHeight="1" x14ac:dyDescent="0.25">
      <c r="A954" s="38">
        <v>202209</v>
      </c>
      <c r="B954" s="46">
        <v>143327779</v>
      </c>
      <c r="C954" s="15">
        <v>5540246187987</v>
      </c>
      <c r="D954" s="47">
        <v>44806</v>
      </c>
      <c r="E954" s="48">
        <v>1114</v>
      </c>
      <c r="F954" s="39" t="str">
        <f>VLOOKUP(Réception!C954,'Catégorie des articles'!A:D,4,0)</f>
        <v>CREMERIE</v>
      </c>
      <c r="G954" s="39" t="str">
        <f>Réceptions[[#This Row],[AnnéeMois]]&amp;Réceptions[[#This Row],[Famille de Produit]]</f>
        <v>202209CREMERIE</v>
      </c>
      <c r="H954" s="38" t="str">
        <f>Réceptions[[#This Row],[Num CDE]]&amp;Réceptions[[#This Row],[AnnéeMois]]</f>
        <v>143327779202209</v>
      </c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1:23" ht="12.75" customHeight="1" x14ac:dyDescent="0.25">
      <c r="A955" s="38">
        <v>202209</v>
      </c>
      <c r="B955" s="49">
        <v>143327780</v>
      </c>
      <c r="C955" s="50">
        <v>5540246174174</v>
      </c>
      <c r="D955" s="51">
        <v>44806</v>
      </c>
      <c r="E955" s="52">
        <v>464</v>
      </c>
      <c r="F955" s="39" t="str">
        <f>VLOOKUP(Réception!C955,'Catégorie des articles'!A:D,4,0)</f>
        <v>CREMERIE</v>
      </c>
      <c r="G955" s="39" t="str">
        <f>Réceptions[[#This Row],[AnnéeMois]]&amp;Réceptions[[#This Row],[Famille de Produit]]</f>
        <v>202209CREMERIE</v>
      </c>
      <c r="H955" s="38" t="str">
        <f>Réceptions[[#This Row],[Num CDE]]&amp;Réceptions[[#This Row],[AnnéeMois]]</f>
        <v>143327780202209</v>
      </c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1:23" ht="12.75" customHeight="1" x14ac:dyDescent="0.25">
      <c r="A956" s="38">
        <v>202209</v>
      </c>
      <c r="B956" s="49">
        <v>143327780</v>
      </c>
      <c r="C956" s="50">
        <v>5540246176699</v>
      </c>
      <c r="D956" s="51">
        <v>44806</v>
      </c>
      <c r="E956" s="52">
        <v>6264</v>
      </c>
      <c r="F956" s="39" t="str">
        <f>VLOOKUP(Réception!C956,'Catégorie des articles'!A:D,4,0)</f>
        <v>CREMERIE</v>
      </c>
      <c r="G956" s="39" t="str">
        <f>Réceptions[[#This Row],[AnnéeMois]]&amp;Réceptions[[#This Row],[Famille de Produit]]</f>
        <v>202209CREMERIE</v>
      </c>
      <c r="H956" s="38" t="str">
        <f>Réceptions[[#This Row],[Num CDE]]&amp;Réceptions[[#This Row],[AnnéeMois]]</f>
        <v>143327780202209</v>
      </c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1:23" ht="12.75" customHeight="1" x14ac:dyDescent="0.25">
      <c r="A957" s="38">
        <v>202209</v>
      </c>
      <c r="B957" s="46">
        <v>143327782</v>
      </c>
      <c r="C957" s="15">
        <v>5540246175047</v>
      </c>
      <c r="D957" s="47">
        <v>44809</v>
      </c>
      <c r="E957" s="48">
        <v>557</v>
      </c>
      <c r="F957" s="39" t="str">
        <f>VLOOKUP(Réception!C957,'Catégorie des articles'!A:D,4,0)</f>
        <v>CREMERIE</v>
      </c>
      <c r="G957" s="39" t="str">
        <f>Réceptions[[#This Row],[AnnéeMois]]&amp;Réceptions[[#This Row],[Famille de Produit]]</f>
        <v>202209CREMERIE</v>
      </c>
      <c r="H957" s="38" t="str">
        <f>Réceptions[[#This Row],[Num CDE]]&amp;Réceptions[[#This Row],[AnnéeMois]]</f>
        <v>143327782202209</v>
      </c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1:23" ht="12.75" customHeight="1" x14ac:dyDescent="0.25">
      <c r="A958" s="38">
        <v>202209</v>
      </c>
      <c r="B958" s="49">
        <v>143327782</v>
      </c>
      <c r="C958" s="50">
        <v>5540246175049</v>
      </c>
      <c r="D958" s="51">
        <v>44809</v>
      </c>
      <c r="E958" s="52">
        <v>836</v>
      </c>
      <c r="F958" s="39" t="str">
        <f>VLOOKUP(Réception!C958,'Catégorie des articles'!A:D,4,0)</f>
        <v>CREMERIE</v>
      </c>
      <c r="G958" s="39" t="str">
        <f>Réceptions[[#This Row],[AnnéeMois]]&amp;Réceptions[[#This Row],[Famille de Produit]]</f>
        <v>202209CREMERIE</v>
      </c>
      <c r="H958" s="38" t="str">
        <f>Réceptions[[#This Row],[Num CDE]]&amp;Réceptions[[#This Row],[AnnéeMois]]</f>
        <v>143327782202209</v>
      </c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1:23" ht="12.75" customHeight="1" x14ac:dyDescent="0.25">
      <c r="A959" s="38">
        <v>202209</v>
      </c>
      <c r="B959" s="46">
        <v>143327782</v>
      </c>
      <c r="C959" s="15">
        <v>5540246175050</v>
      </c>
      <c r="D959" s="47">
        <v>44809</v>
      </c>
      <c r="E959" s="48">
        <v>836</v>
      </c>
      <c r="F959" s="39" t="str">
        <f>VLOOKUP(Réception!C959,'Catégorie des articles'!A:D,4,0)</f>
        <v>CREMERIE</v>
      </c>
      <c r="G959" s="39" t="str">
        <f>Réceptions[[#This Row],[AnnéeMois]]&amp;Réceptions[[#This Row],[Famille de Produit]]</f>
        <v>202209CREMERIE</v>
      </c>
      <c r="H959" s="38" t="str">
        <f>Réceptions[[#This Row],[Num CDE]]&amp;Réceptions[[#This Row],[AnnéeMois]]</f>
        <v>143327782202209</v>
      </c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1:23" ht="12.75" customHeight="1" x14ac:dyDescent="0.25">
      <c r="A960" s="38">
        <v>202209</v>
      </c>
      <c r="B960" s="46">
        <v>143327784</v>
      </c>
      <c r="C960" s="15">
        <v>5540246185429</v>
      </c>
      <c r="D960" s="47">
        <v>44808</v>
      </c>
      <c r="E960" s="48">
        <v>140</v>
      </c>
      <c r="F960" s="39" t="str">
        <f>VLOOKUP(Réception!C960,'Catégorie des articles'!A:D,4,0)</f>
        <v>CREMERIE</v>
      </c>
      <c r="G960" s="39" t="str">
        <f>Réceptions[[#This Row],[AnnéeMois]]&amp;Réceptions[[#This Row],[Famille de Produit]]</f>
        <v>202209CREMERIE</v>
      </c>
      <c r="H960" s="38" t="str">
        <f>Réceptions[[#This Row],[Num CDE]]&amp;Réceptions[[#This Row],[AnnéeMois]]</f>
        <v>143327784202209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1:23" ht="12.75" customHeight="1" x14ac:dyDescent="0.25">
      <c r="A961" s="38">
        <v>202209</v>
      </c>
      <c r="B961" s="49">
        <v>143327784</v>
      </c>
      <c r="C961" s="50">
        <v>5540246185562</v>
      </c>
      <c r="D961" s="51">
        <v>44808</v>
      </c>
      <c r="E961" s="52">
        <v>140</v>
      </c>
      <c r="F961" s="39" t="str">
        <f>VLOOKUP(Réception!C961,'Catégorie des articles'!A:D,4,0)</f>
        <v>CREMERIE</v>
      </c>
      <c r="G961" s="39" t="str">
        <f>Réceptions[[#This Row],[AnnéeMois]]&amp;Réceptions[[#This Row],[Famille de Produit]]</f>
        <v>202209CREMERIE</v>
      </c>
      <c r="H961" s="38" t="str">
        <f>Réceptions[[#This Row],[Num CDE]]&amp;Réceptions[[#This Row],[AnnéeMois]]</f>
        <v>143327784202209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1:23" ht="12.75" customHeight="1" x14ac:dyDescent="0.25">
      <c r="A962" s="38">
        <v>202209</v>
      </c>
      <c r="B962" s="46">
        <v>143327784</v>
      </c>
      <c r="C962" s="15">
        <v>5540246186325</v>
      </c>
      <c r="D962" s="47">
        <v>44808</v>
      </c>
      <c r="E962" s="48">
        <v>140</v>
      </c>
      <c r="F962" s="39" t="str">
        <f>VLOOKUP(Réception!C962,'Catégorie des articles'!A:D,4,0)</f>
        <v>CREMERIE</v>
      </c>
      <c r="G962" s="39" t="str">
        <f>Réceptions[[#This Row],[AnnéeMois]]&amp;Réceptions[[#This Row],[Famille de Produit]]</f>
        <v>202209CREMERIE</v>
      </c>
      <c r="H962" s="38" t="str">
        <f>Réceptions[[#This Row],[Num CDE]]&amp;Réceptions[[#This Row],[AnnéeMois]]</f>
        <v>143327784202209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1:23" ht="12.75" customHeight="1" x14ac:dyDescent="0.25">
      <c r="A963" s="38">
        <v>202209</v>
      </c>
      <c r="B963" s="49">
        <v>143327798</v>
      </c>
      <c r="C963" s="50">
        <v>5540246195242</v>
      </c>
      <c r="D963" s="51">
        <v>44814</v>
      </c>
      <c r="E963" s="52">
        <v>720</v>
      </c>
      <c r="F963" s="39" t="str">
        <f>VLOOKUP(Réception!C963,'Catégorie des articles'!A:D,4,0)</f>
        <v>MIX LEGUMES</v>
      </c>
      <c r="G963" s="39" t="str">
        <f>Réceptions[[#This Row],[AnnéeMois]]&amp;Réceptions[[#This Row],[Famille de Produit]]</f>
        <v>202209MIX LEGUMES</v>
      </c>
      <c r="H963" s="38" t="str">
        <f>Réceptions[[#This Row],[Num CDE]]&amp;Réceptions[[#This Row],[AnnéeMois]]</f>
        <v>143327798202209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1:23" ht="12.75" customHeight="1" x14ac:dyDescent="0.25">
      <c r="A964" s="38">
        <v>202209</v>
      </c>
      <c r="B964" s="49">
        <v>143327801</v>
      </c>
      <c r="C964" s="50">
        <v>5540246193316</v>
      </c>
      <c r="D964" s="51">
        <v>44812</v>
      </c>
      <c r="E964" s="52">
        <v>335</v>
      </c>
      <c r="F964" s="39" t="str">
        <f>VLOOKUP(Réception!C964,'Catégorie des articles'!A:D,4,0)</f>
        <v>BOULANGERIE</v>
      </c>
      <c r="G964" s="39" t="str">
        <f>Réceptions[[#This Row],[AnnéeMois]]&amp;Réceptions[[#This Row],[Famille de Produit]]</f>
        <v>202209BOULANGERIE</v>
      </c>
      <c r="H964" s="38" t="str">
        <f>Réceptions[[#This Row],[Num CDE]]&amp;Réceptions[[#This Row],[AnnéeMois]]</f>
        <v>143327801202209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1:23" ht="12.75" customHeight="1" x14ac:dyDescent="0.25">
      <c r="A965" s="38">
        <v>202209</v>
      </c>
      <c r="B965" s="46">
        <v>143327802</v>
      </c>
      <c r="C965" s="15">
        <v>5540246180522</v>
      </c>
      <c r="D965" s="47">
        <v>44813</v>
      </c>
      <c r="E965" s="48">
        <v>891</v>
      </c>
      <c r="F965" s="39" t="str">
        <f>VLOOKUP(Réception!C965,'Catégorie des articles'!A:D,4,0)</f>
        <v>BOULANGERIE</v>
      </c>
      <c r="G965" s="39" t="str">
        <f>Réceptions[[#This Row],[AnnéeMois]]&amp;Réceptions[[#This Row],[Famille de Produit]]</f>
        <v>202209BOULANGERIE</v>
      </c>
      <c r="H965" s="38" t="str">
        <f>Réceptions[[#This Row],[Num CDE]]&amp;Réceptions[[#This Row],[AnnéeMois]]</f>
        <v>143327802202209</v>
      </c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1:23" ht="12.75" customHeight="1" x14ac:dyDescent="0.25">
      <c r="A966" s="38">
        <v>202209</v>
      </c>
      <c r="B966" s="46">
        <v>143327823</v>
      </c>
      <c r="C966" s="15">
        <v>5540246195241</v>
      </c>
      <c r="D966" s="47">
        <v>44819</v>
      </c>
      <c r="E966" s="48">
        <v>418</v>
      </c>
      <c r="F966" s="39" t="str">
        <f>VLOOKUP(Réception!C966,'Catégorie des articles'!A:D,4,0)</f>
        <v>MIX LEGUMES</v>
      </c>
      <c r="G966" s="39" t="str">
        <f>Réceptions[[#This Row],[AnnéeMois]]&amp;Réceptions[[#This Row],[Famille de Produit]]</f>
        <v>202209MIX LEGUMES</v>
      </c>
      <c r="H966" s="38" t="str">
        <f>Réceptions[[#This Row],[Num CDE]]&amp;Réceptions[[#This Row],[AnnéeMois]]</f>
        <v>143327823202209</v>
      </c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1:23" ht="12.75" customHeight="1" x14ac:dyDescent="0.25">
      <c r="A967" s="38">
        <v>202209</v>
      </c>
      <c r="B967" s="49">
        <v>143337830</v>
      </c>
      <c r="C967" s="50">
        <v>5540246172539</v>
      </c>
      <c r="D967" s="51">
        <v>44807</v>
      </c>
      <c r="E967" s="52">
        <v>24</v>
      </c>
      <c r="F967" s="39" t="str">
        <f>VLOOKUP(Réception!C967,'Catégorie des articles'!A:D,4,0)</f>
        <v>CREMERIE</v>
      </c>
      <c r="G967" s="39" t="str">
        <f>Réceptions[[#This Row],[AnnéeMois]]&amp;Réceptions[[#This Row],[Famille de Produit]]</f>
        <v>202209CREMERIE</v>
      </c>
      <c r="H967" s="38" t="str">
        <f>Réceptions[[#This Row],[Num CDE]]&amp;Réceptions[[#This Row],[AnnéeMois]]</f>
        <v>143337830202209</v>
      </c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1:23" ht="12.75" customHeight="1" x14ac:dyDescent="0.25">
      <c r="A968" s="38">
        <v>202209</v>
      </c>
      <c r="B968" s="46">
        <v>143337830</v>
      </c>
      <c r="C968" s="15">
        <v>5540246172978</v>
      </c>
      <c r="D968" s="47">
        <v>44807</v>
      </c>
      <c r="E968" s="48">
        <v>2506</v>
      </c>
      <c r="F968" s="39" t="str">
        <f>VLOOKUP(Réception!C968,'Catégorie des articles'!A:D,4,0)</f>
        <v>CREMERIE</v>
      </c>
      <c r="G968" s="39" t="str">
        <f>Réceptions[[#This Row],[AnnéeMois]]&amp;Réceptions[[#This Row],[Famille de Produit]]</f>
        <v>202209CREMERIE</v>
      </c>
      <c r="H968" s="38" t="str">
        <f>Réceptions[[#This Row],[Num CDE]]&amp;Réceptions[[#This Row],[AnnéeMois]]</f>
        <v>143337830202209</v>
      </c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1:23" ht="12.75" customHeight="1" x14ac:dyDescent="0.25">
      <c r="A969" s="38">
        <v>202209</v>
      </c>
      <c r="B969" s="49">
        <v>143337830</v>
      </c>
      <c r="C969" s="50">
        <v>5540246188175</v>
      </c>
      <c r="D969" s="51">
        <v>44807</v>
      </c>
      <c r="E969" s="52">
        <v>232</v>
      </c>
      <c r="F969" s="39" t="str">
        <f>VLOOKUP(Réception!C969,'Catégorie des articles'!A:D,4,0)</f>
        <v>CREMERIE</v>
      </c>
      <c r="G969" s="39" t="str">
        <f>Réceptions[[#This Row],[AnnéeMois]]&amp;Réceptions[[#This Row],[Famille de Produit]]</f>
        <v>202209CREMERIE</v>
      </c>
      <c r="H969" s="38" t="str">
        <f>Réceptions[[#This Row],[Num CDE]]&amp;Réceptions[[#This Row],[AnnéeMois]]</f>
        <v>143337830202209</v>
      </c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1:23" ht="12.75" customHeight="1" x14ac:dyDescent="0.25">
      <c r="A970" s="38">
        <v>202209</v>
      </c>
      <c r="B970" s="49">
        <v>143337831</v>
      </c>
      <c r="C970" s="50">
        <v>5540246187987</v>
      </c>
      <c r="D970" s="51">
        <v>44807</v>
      </c>
      <c r="E970" s="52">
        <v>1671</v>
      </c>
      <c r="F970" s="39" t="str">
        <f>VLOOKUP(Réception!C970,'Catégorie des articles'!A:D,4,0)</f>
        <v>CREMERIE</v>
      </c>
      <c r="G970" s="39" t="str">
        <f>Réceptions[[#This Row],[AnnéeMois]]&amp;Réceptions[[#This Row],[Famille de Produit]]</f>
        <v>202209CREMERIE</v>
      </c>
      <c r="H970" s="38" t="str">
        <f>Réceptions[[#This Row],[Num CDE]]&amp;Réceptions[[#This Row],[AnnéeMois]]</f>
        <v>143337831202209</v>
      </c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1:23" ht="12.75" customHeight="1" x14ac:dyDescent="0.25">
      <c r="A971" s="38">
        <v>202209</v>
      </c>
      <c r="B971" s="46">
        <v>143337831</v>
      </c>
      <c r="C971" s="15">
        <v>5540246188200</v>
      </c>
      <c r="D971" s="47">
        <v>44807</v>
      </c>
      <c r="E971" s="48">
        <v>743</v>
      </c>
      <c r="F971" s="39" t="str">
        <f>VLOOKUP(Réception!C971,'Catégorie des articles'!A:D,4,0)</f>
        <v>CREMERIE</v>
      </c>
      <c r="G971" s="39" t="str">
        <f>Réceptions[[#This Row],[AnnéeMois]]&amp;Réceptions[[#This Row],[Famille de Produit]]</f>
        <v>202209CREMERIE</v>
      </c>
      <c r="H971" s="38" t="str">
        <f>Réceptions[[#This Row],[Num CDE]]&amp;Réceptions[[#This Row],[AnnéeMois]]</f>
        <v>143337831202209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1:23" ht="12.75" customHeight="1" x14ac:dyDescent="0.25">
      <c r="A972" s="38">
        <v>202209</v>
      </c>
      <c r="B972" s="49">
        <v>143337850</v>
      </c>
      <c r="C972" s="50">
        <v>5540246194467</v>
      </c>
      <c r="D972" s="51">
        <v>44809</v>
      </c>
      <c r="E972" s="52">
        <v>17818</v>
      </c>
      <c r="F972" s="39" t="str">
        <f>VLOOKUP(Réception!C972,'Catégorie des articles'!A:D,4,0)</f>
        <v>BOULANGERIE</v>
      </c>
      <c r="G972" s="39" t="str">
        <f>Réceptions[[#This Row],[AnnéeMois]]&amp;Réceptions[[#This Row],[Famille de Produit]]</f>
        <v>202209BOULANGERIE</v>
      </c>
      <c r="H972" s="38" t="str">
        <f>Réceptions[[#This Row],[Num CDE]]&amp;Réceptions[[#This Row],[AnnéeMois]]</f>
        <v>143337850202209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1:23" ht="12.75" customHeight="1" x14ac:dyDescent="0.25">
      <c r="A973" s="38">
        <v>202209</v>
      </c>
      <c r="B973" s="46">
        <v>143337851</v>
      </c>
      <c r="C973" s="15">
        <v>5540246182684</v>
      </c>
      <c r="D973" s="47">
        <v>44809</v>
      </c>
      <c r="E973" s="48">
        <v>93</v>
      </c>
      <c r="F973" s="39" t="str">
        <f>VLOOKUP(Réception!C973,'Catégorie des articles'!A:D,4,0)</f>
        <v>BOULANGERIE</v>
      </c>
      <c r="G973" s="39" t="str">
        <f>Réceptions[[#This Row],[AnnéeMois]]&amp;Réceptions[[#This Row],[Famille de Produit]]</f>
        <v>202209BOULANGERIE</v>
      </c>
      <c r="H973" s="38" t="str">
        <f>Réceptions[[#This Row],[Num CDE]]&amp;Réceptions[[#This Row],[AnnéeMois]]</f>
        <v>143337851202209</v>
      </c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1:23" ht="12.75" customHeight="1" x14ac:dyDescent="0.25">
      <c r="A974" s="38">
        <v>202209</v>
      </c>
      <c r="B974" s="49">
        <v>143337851</v>
      </c>
      <c r="C974" s="50">
        <v>5540246183844</v>
      </c>
      <c r="D974" s="51">
        <v>44809</v>
      </c>
      <c r="E974" s="52">
        <v>279</v>
      </c>
      <c r="F974" s="39" t="str">
        <f>VLOOKUP(Réception!C974,'Catégorie des articles'!A:D,4,0)</f>
        <v>BOULANGERIE</v>
      </c>
      <c r="G974" s="39" t="str">
        <f>Réceptions[[#This Row],[AnnéeMois]]&amp;Réceptions[[#This Row],[Famille de Produit]]</f>
        <v>202209BOULANGERIE</v>
      </c>
      <c r="H974" s="38" t="str">
        <f>Réceptions[[#This Row],[Num CDE]]&amp;Réceptions[[#This Row],[AnnéeMois]]</f>
        <v>143337851202209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1:23" ht="12.75" customHeight="1" x14ac:dyDescent="0.25">
      <c r="A975" s="38">
        <v>202209</v>
      </c>
      <c r="B975" s="46">
        <v>143337851</v>
      </c>
      <c r="C975" s="15">
        <v>5540246194467</v>
      </c>
      <c r="D975" s="47">
        <v>44809</v>
      </c>
      <c r="E975" s="48">
        <v>17818</v>
      </c>
      <c r="F975" s="39" t="str">
        <f>VLOOKUP(Réception!C975,'Catégorie des articles'!A:D,4,0)</f>
        <v>BOULANGERIE</v>
      </c>
      <c r="G975" s="39" t="str">
        <f>Réceptions[[#This Row],[AnnéeMois]]&amp;Réceptions[[#This Row],[Famille de Produit]]</f>
        <v>202209BOULANGERIE</v>
      </c>
      <c r="H975" s="38" t="str">
        <f>Réceptions[[#This Row],[Num CDE]]&amp;Réceptions[[#This Row],[AnnéeMois]]</f>
        <v>143337851202209</v>
      </c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1:23" ht="12.75" customHeight="1" x14ac:dyDescent="0.25">
      <c r="A976" s="38">
        <v>202209</v>
      </c>
      <c r="B976" s="46">
        <v>143337856</v>
      </c>
      <c r="C976" s="15">
        <v>5540246170256</v>
      </c>
      <c r="D976" s="47">
        <v>44819</v>
      </c>
      <c r="E976" s="48">
        <v>3174</v>
      </c>
      <c r="F976" s="39" t="str">
        <f>VLOOKUP(Réception!C976,'Catégorie des articles'!A:D,4,0)</f>
        <v>BOULANGERIE</v>
      </c>
      <c r="G976" s="39" t="str">
        <f>Réceptions[[#This Row],[AnnéeMois]]&amp;Réceptions[[#This Row],[Famille de Produit]]</f>
        <v>202209BOULANGERIE</v>
      </c>
      <c r="H976" s="38" t="str">
        <f>Réceptions[[#This Row],[Num CDE]]&amp;Réceptions[[#This Row],[AnnéeMois]]</f>
        <v>143337856202209</v>
      </c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1:23" ht="12.75" customHeight="1" x14ac:dyDescent="0.25">
      <c r="A977" s="38">
        <v>202209</v>
      </c>
      <c r="B977" s="49">
        <v>143337856</v>
      </c>
      <c r="C977" s="50">
        <v>5540246171888</v>
      </c>
      <c r="D977" s="51">
        <v>44819</v>
      </c>
      <c r="E977" s="52">
        <v>520</v>
      </c>
      <c r="F977" s="39" t="str">
        <f>VLOOKUP(Réception!C977,'Catégorie des articles'!A:D,4,0)</f>
        <v>BOULANGERIE</v>
      </c>
      <c r="G977" s="39" t="str">
        <f>Réceptions[[#This Row],[AnnéeMois]]&amp;Réceptions[[#This Row],[Famille de Produit]]</f>
        <v>202209BOULANGERIE</v>
      </c>
      <c r="H977" s="38" t="str">
        <f>Réceptions[[#This Row],[Num CDE]]&amp;Réceptions[[#This Row],[AnnéeMois]]</f>
        <v>143337856202209</v>
      </c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1:23" ht="12.75" customHeight="1" x14ac:dyDescent="0.25">
      <c r="A978" s="38">
        <v>202209</v>
      </c>
      <c r="B978" s="46">
        <v>143337872</v>
      </c>
      <c r="C978" s="15">
        <v>5540246194632</v>
      </c>
      <c r="D978" s="47">
        <v>44812</v>
      </c>
      <c r="E978" s="48">
        <v>492</v>
      </c>
      <c r="F978" s="39" t="str">
        <f>VLOOKUP(Réception!C978,'Catégorie des articles'!A:D,4,0)</f>
        <v>BOULANGERIE</v>
      </c>
      <c r="G978" s="39" t="str">
        <f>Réceptions[[#This Row],[AnnéeMois]]&amp;Réceptions[[#This Row],[Famille de Produit]]</f>
        <v>202209BOULANGERIE</v>
      </c>
      <c r="H978" s="38" t="str">
        <f>Réceptions[[#This Row],[Num CDE]]&amp;Réceptions[[#This Row],[AnnéeMois]]</f>
        <v>143337872202209</v>
      </c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1:23" ht="12.75" customHeight="1" x14ac:dyDescent="0.25">
      <c r="A979" s="38">
        <v>202209</v>
      </c>
      <c r="B979" s="46">
        <v>143337873</v>
      </c>
      <c r="C979" s="15">
        <v>5540246171759</v>
      </c>
      <c r="D979" s="47">
        <v>44812</v>
      </c>
      <c r="E979" s="48">
        <v>3759</v>
      </c>
      <c r="F979" s="39" t="str">
        <f>VLOOKUP(Réception!C979,'Catégorie des articles'!A:D,4,0)</f>
        <v>MIX LEGUMES</v>
      </c>
      <c r="G979" s="39" t="str">
        <f>Réceptions[[#This Row],[AnnéeMois]]&amp;Réceptions[[#This Row],[Famille de Produit]]</f>
        <v>202209MIX LEGUMES</v>
      </c>
      <c r="H979" s="38" t="str">
        <f>Réceptions[[#This Row],[Num CDE]]&amp;Réceptions[[#This Row],[AnnéeMois]]</f>
        <v>143337873202209</v>
      </c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1:23" ht="12.75" customHeight="1" x14ac:dyDescent="0.25">
      <c r="A980" s="38">
        <v>202209</v>
      </c>
      <c r="B980" s="49">
        <v>143337873</v>
      </c>
      <c r="C980" s="50">
        <v>5540246177133</v>
      </c>
      <c r="D980" s="51">
        <v>44812</v>
      </c>
      <c r="E980" s="52">
        <v>3898</v>
      </c>
      <c r="F980" s="39" t="str">
        <f>VLOOKUP(Réception!C980,'Catégorie des articles'!A:D,4,0)</f>
        <v>MIX LEGUMES</v>
      </c>
      <c r="G980" s="39" t="str">
        <f>Réceptions[[#This Row],[AnnéeMois]]&amp;Réceptions[[#This Row],[Famille de Produit]]</f>
        <v>202209MIX LEGUMES</v>
      </c>
      <c r="H980" s="38" t="str">
        <f>Réceptions[[#This Row],[Num CDE]]&amp;Réceptions[[#This Row],[AnnéeMois]]</f>
        <v>143337873202209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1:23" ht="12.75" customHeight="1" x14ac:dyDescent="0.25">
      <c r="A981" s="38">
        <v>202209</v>
      </c>
      <c r="B981" s="46">
        <v>143337873</v>
      </c>
      <c r="C981" s="15">
        <v>5540246192148</v>
      </c>
      <c r="D981" s="47">
        <v>44812</v>
      </c>
      <c r="E981" s="48">
        <v>11136</v>
      </c>
      <c r="F981" s="39" t="str">
        <f>VLOOKUP(Réception!C981,'Catégorie des articles'!A:D,4,0)</f>
        <v>MIX LEGUMES</v>
      </c>
      <c r="G981" s="39" t="str">
        <f>Réceptions[[#This Row],[AnnéeMois]]&amp;Réceptions[[#This Row],[Famille de Produit]]</f>
        <v>202209MIX LEGUMES</v>
      </c>
      <c r="H981" s="38" t="str">
        <f>Réceptions[[#This Row],[Num CDE]]&amp;Réceptions[[#This Row],[AnnéeMois]]</f>
        <v>143337873202209</v>
      </c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1:23" ht="12.75" customHeight="1" x14ac:dyDescent="0.25">
      <c r="A982" s="38">
        <v>202209</v>
      </c>
      <c r="B982" s="46">
        <v>143337886</v>
      </c>
      <c r="C982" s="15">
        <v>5540246171933</v>
      </c>
      <c r="D982" s="47">
        <v>44808</v>
      </c>
      <c r="E982" s="48">
        <v>836</v>
      </c>
      <c r="F982" s="39" t="str">
        <f>VLOOKUP(Réception!C982,'Catégorie des articles'!A:D,4,0)</f>
        <v>CREMERIE</v>
      </c>
      <c r="G982" s="39" t="str">
        <f>Réceptions[[#This Row],[AnnéeMois]]&amp;Réceptions[[#This Row],[Famille de Produit]]</f>
        <v>202209CREMERIE</v>
      </c>
      <c r="H982" s="38" t="str">
        <f>Réceptions[[#This Row],[Num CDE]]&amp;Réceptions[[#This Row],[AnnéeMois]]</f>
        <v>143337886202209</v>
      </c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1:23" ht="12.75" customHeight="1" x14ac:dyDescent="0.25">
      <c r="A983" s="38">
        <v>202209</v>
      </c>
      <c r="B983" s="49">
        <v>143337886</v>
      </c>
      <c r="C983" s="50">
        <v>5540246187987</v>
      </c>
      <c r="D983" s="51">
        <v>44808</v>
      </c>
      <c r="E983" s="52">
        <v>1671</v>
      </c>
      <c r="F983" s="39" t="str">
        <f>VLOOKUP(Réception!C983,'Catégorie des articles'!A:D,4,0)</f>
        <v>CREMERIE</v>
      </c>
      <c r="G983" s="39" t="str">
        <f>Réceptions[[#This Row],[AnnéeMois]]&amp;Réceptions[[#This Row],[Famille de Produit]]</f>
        <v>202209CREMERIE</v>
      </c>
      <c r="H983" s="38" t="str">
        <f>Réceptions[[#This Row],[Num CDE]]&amp;Réceptions[[#This Row],[AnnéeMois]]</f>
        <v>143337886202209</v>
      </c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1:23" ht="12.75" customHeight="1" x14ac:dyDescent="0.25">
      <c r="A984" s="38">
        <v>202209</v>
      </c>
      <c r="B984" s="46">
        <v>143337886</v>
      </c>
      <c r="C984" s="15">
        <v>5540246188200</v>
      </c>
      <c r="D984" s="47">
        <v>44808</v>
      </c>
      <c r="E984" s="48">
        <v>1485</v>
      </c>
      <c r="F984" s="39" t="str">
        <f>VLOOKUP(Réception!C984,'Catégorie des articles'!A:D,4,0)</f>
        <v>CREMERIE</v>
      </c>
      <c r="G984" s="39" t="str">
        <f>Réceptions[[#This Row],[AnnéeMois]]&amp;Réceptions[[#This Row],[Famille de Produit]]</f>
        <v>202209CREMERIE</v>
      </c>
      <c r="H984" s="38" t="str">
        <f>Réceptions[[#This Row],[Num CDE]]&amp;Réceptions[[#This Row],[AnnéeMois]]</f>
        <v>143337886202209</v>
      </c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1:23" ht="12.75" customHeight="1" x14ac:dyDescent="0.25">
      <c r="A985" s="38">
        <v>202209</v>
      </c>
      <c r="B985" s="46">
        <v>143337915</v>
      </c>
      <c r="C985" s="15">
        <v>5540246190727</v>
      </c>
      <c r="D985" s="47">
        <v>44821</v>
      </c>
      <c r="E985" s="48">
        <v>877</v>
      </c>
      <c r="F985" s="39" t="str">
        <f>VLOOKUP(Réception!C985,'Catégorie des articles'!A:D,4,0)</f>
        <v>BOULANGERIE</v>
      </c>
      <c r="G985" s="39" t="str">
        <f>Réceptions[[#This Row],[AnnéeMois]]&amp;Réceptions[[#This Row],[Famille de Produit]]</f>
        <v>202209BOULANGERIE</v>
      </c>
      <c r="H985" s="38" t="str">
        <f>Réceptions[[#This Row],[Num CDE]]&amp;Réceptions[[#This Row],[AnnéeMois]]</f>
        <v>143337915202209</v>
      </c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1:23" ht="12.75" customHeight="1" x14ac:dyDescent="0.25">
      <c r="A986" s="38">
        <v>202209</v>
      </c>
      <c r="B986" s="46">
        <v>143337920</v>
      </c>
      <c r="C986" s="15">
        <v>5540246194632</v>
      </c>
      <c r="D986" s="47">
        <v>44816</v>
      </c>
      <c r="E986" s="48">
        <v>1504</v>
      </c>
      <c r="F986" s="39" t="str">
        <f>VLOOKUP(Réception!C986,'Catégorie des articles'!A:D,4,0)</f>
        <v>BOULANGERIE</v>
      </c>
      <c r="G986" s="39" t="str">
        <f>Réceptions[[#This Row],[AnnéeMois]]&amp;Réceptions[[#This Row],[Famille de Produit]]</f>
        <v>202209BOULANGERIE</v>
      </c>
      <c r="H986" s="38" t="str">
        <f>Réceptions[[#This Row],[Num CDE]]&amp;Réceptions[[#This Row],[AnnéeMois]]</f>
        <v>143337920202209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1:23" ht="12.75" customHeight="1" x14ac:dyDescent="0.25">
      <c r="A987" s="38">
        <v>202209</v>
      </c>
      <c r="B987" s="49">
        <v>143337920</v>
      </c>
      <c r="C987" s="50">
        <v>5540246195250</v>
      </c>
      <c r="D987" s="51">
        <v>44816</v>
      </c>
      <c r="E987" s="52">
        <v>42</v>
      </c>
      <c r="F987" s="39" t="str">
        <f>VLOOKUP(Réception!C987,'Catégorie des articles'!A:D,4,0)</f>
        <v>BOULANGERIE</v>
      </c>
      <c r="G987" s="39" t="str">
        <f>Réceptions[[#This Row],[AnnéeMois]]&amp;Réceptions[[#This Row],[Famille de Produit]]</f>
        <v>202209BOULANGERIE</v>
      </c>
      <c r="H987" s="38" t="str">
        <f>Réceptions[[#This Row],[Num CDE]]&amp;Réceptions[[#This Row],[AnnéeMois]]</f>
        <v>143337920202209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1:23" ht="12.75" customHeight="1" x14ac:dyDescent="0.25">
      <c r="A988" s="38">
        <v>202209</v>
      </c>
      <c r="B988" s="49">
        <v>143337926</v>
      </c>
      <c r="C988" s="50">
        <v>5540246181061</v>
      </c>
      <c r="D988" s="51">
        <v>44820</v>
      </c>
      <c r="E988" s="52">
        <v>804</v>
      </c>
      <c r="F988" s="39" t="str">
        <f>VLOOKUP(Réception!C988,'Catégorie des articles'!A:D,4,0)</f>
        <v>VOLAILLE</v>
      </c>
      <c r="G988" s="39" t="str">
        <f>Réceptions[[#This Row],[AnnéeMois]]&amp;Réceptions[[#This Row],[Famille de Produit]]</f>
        <v>202209VOLAILLE</v>
      </c>
      <c r="H988" s="38" t="str">
        <f>Réceptions[[#This Row],[Num CDE]]&amp;Réceptions[[#This Row],[AnnéeMois]]</f>
        <v>143337926202209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1:23" ht="12.75" customHeight="1" x14ac:dyDescent="0.25">
      <c r="A989" s="38">
        <v>202209</v>
      </c>
      <c r="B989" s="46">
        <v>143337926</v>
      </c>
      <c r="C989" s="15">
        <v>5540246183547</v>
      </c>
      <c r="D989" s="47">
        <v>44820</v>
      </c>
      <c r="E989" s="48">
        <v>6844</v>
      </c>
      <c r="F989" s="39" t="str">
        <f>VLOOKUP(Réception!C989,'Catégorie des articles'!A:D,4,0)</f>
        <v>VOLAILLE</v>
      </c>
      <c r="G989" s="39" t="str">
        <f>Réceptions[[#This Row],[AnnéeMois]]&amp;Réceptions[[#This Row],[Famille de Produit]]</f>
        <v>202209VOLAILLE</v>
      </c>
      <c r="H989" s="38" t="str">
        <f>Réceptions[[#This Row],[Num CDE]]&amp;Réceptions[[#This Row],[AnnéeMois]]</f>
        <v>143337926202209</v>
      </c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1:23" ht="12.75" customHeight="1" x14ac:dyDescent="0.25">
      <c r="A990" s="38">
        <v>202209</v>
      </c>
      <c r="B990" s="49">
        <v>143337926</v>
      </c>
      <c r="C990" s="50">
        <v>5540246185278</v>
      </c>
      <c r="D990" s="51">
        <v>44820</v>
      </c>
      <c r="E990" s="52">
        <v>374</v>
      </c>
      <c r="F990" s="39" t="str">
        <f>VLOOKUP(Réception!C990,'Catégorie des articles'!A:D,4,0)</f>
        <v>VOLAILLE</v>
      </c>
      <c r="G990" s="39" t="str">
        <f>Réceptions[[#This Row],[AnnéeMois]]&amp;Réceptions[[#This Row],[Famille de Produit]]</f>
        <v>202209VOLAILLE</v>
      </c>
      <c r="H990" s="38" t="str">
        <f>Réceptions[[#This Row],[Num CDE]]&amp;Réceptions[[#This Row],[AnnéeMois]]</f>
        <v>143337926202209</v>
      </c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ht="12.75" customHeight="1" x14ac:dyDescent="0.25">
      <c r="A991" s="38">
        <v>202209</v>
      </c>
      <c r="B991" s="49">
        <v>143337929</v>
      </c>
      <c r="C991" s="50">
        <v>5540246172978</v>
      </c>
      <c r="D991" s="51">
        <v>44809</v>
      </c>
      <c r="E991" s="52">
        <v>836</v>
      </c>
      <c r="F991" s="39" t="str">
        <f>VLOOKUP(Réception!C991,'Catégorie des articles'!A:D,4,0)</f>
        <v>CREMERIE</v>
      </c>
      <c r="G991" s="39" t="str">
        <f>Réceptions[[#This Row],[AnnéeMois]]&amp;Réceptions[[#This Row],[Famille de Produit]]</f>
        <v>202209CREMERIE</v>
      </c>
      <c r="H991" s="38" t="str">
        <f>Réceptions[[#This Row],[Num CDE]]&amp;Réceptions[[#This Row],[AnnéeMois]]</f>
        <v>143337929202209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ht="12.75" customHeight="1" x14ac:dyDescent="0.25">
      <c r="A992" s="38">
        <v>202209</v>
      </c>
      <c r="B992" s="49">
        <v>143337929</v>
      </c>
      <c r="C992" s="50">
        <v>5540246176699</v>
      </c>
      <c r="D992" s="51">
        <v>44809</v>
      </c>
      <c r="E992" s="52">
        <v>2088</v>
      </c>
      <c r="F992" s="39" t="str">
        <f>VLOOKUP(Réception!C992,'Catégorie des articles'!A:D,4,0)</f>
        <v>CREMERIE</v>
      </c>
      <c r="G992" s="39" t="str">
        <f>Réceptions[[#This Row],[AnnéeMois]]&amp;Réceptions[[#This Row],[Famille de Produit]]</f>
        <v>202209CREMERIE</v>
      </c>
      <c r="H992" s="38" t="str">
        <f>Réceptions[[#This Row],[Num CDE]]&amp;Réceptions[[#This Row],[AnnéeMois]]</f>
        <v>143337929202209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1:23" ht="12.75" customHeight="1" x14ac:dyDescent="0.25">
      <c r="A993" s="38">
        <v>202209</v>
      </c>
      <c r="B993" s="46">
        <v>143337929</v>
      </c>
      <c r="C993" s="15">
        <v>5540246188175</v>
      </c>
      <c r="D993" s="47">
        <v>44809</v>
      </c>
      <c r="E993" s="48">
        <v>279</v>
      </c>
      <c r="F993" s="39" t="str">
        <f>VLOOKUP(Réception!C993,'Catégorie des articles'!A:D,4,0)</f>
        <v>CREMERIE</v>
      </c>
      <c r="G993" s="39" t="str">
        <f>Réceptions[[#This Row],[AnnéeMois]]&amp;Réceptions[[#This Row],[Famille de Produit]]</f>
        <v>202209CREMERIE</v>
      </c>
      <c r="H993" s="38" t="str">
        <f>Réceptions[[#This Row],[Num CDE]]&amp;Réceptions[[#This Row],[AnnéeMois]]</f>
        <v>143337929202209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1:23" ht="12.75" customHeight="1" x14ac:dyDescent="0.25">
      <c r="A994" s="38">
        <v>202209</v>
      </c>
      <c r="B994" s="46">
        <v>143337931</v>
      </c>
      <c r="C994" s="15">
        <v>5540246176295</v>
      </c>
      <c r="D994" s="47">
        <v>44809</v>
      </c>
      <c r="E994" s="48">
        <v>5940</v>
      </c>
      <c r="F994" s="39" t="str">
        <f>VLOOKUP(Réception!C994,'Catégorie des articles'!A:D,4,0)</f>
        <v>CREMERIE</v>
      </c>
      <c r="G994" s="39" t="str">
        <f>Réceptions[[#This Row],[AnnéeMois]]&amp;Réceptions[[#This Row],[Famille de Produit]]</f>
        <v>202209CREMERIE</v>
      </c>
      <c r="H994" s="38" t="str">
        <f>Réceptions[[#This Row],[Num CDE]]&amp;Réceptions[[#This Row],[AnnéeMois]]</f>
        <v>143337931202209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1:23" ht="12.75" customHeight="1" x14ac:dyDescent="0.25">
      <c r="A995" s="38">
        <v>202209</v>
      </c>
      <c r="B995" s="46">
        <v>143337954</v>
      </c>
      <c r="C995" s="15">
        <v>5540246176699</v>
      </c>
      <c r="D995" s="47">
        <v>44812</v>
      </c>
      <c r="E995" s="48">
        <v>2088</v>
      </c>
      <c r="F995" s="39" t="str">
        <f>VLOOKUP(Réception!C995,'Catégorie des articles'!A:D,4,0)</f>
        <v>CREMERIE</v>
      </c>
      <c r="G995" s="39" t="str">
        <f>Réceptions[[#This Row],[AnnéeMois]]&amp;Réceptions[[#This Row],[Famille de Produit]]</f>
        <v>202209CREMERIE</v>
      </c>
      <c r="H995" s="38" t="str">
        <f>Réceptions[[#This Row],[Num CDE]]&amp;Réceptions[[#This Row],[AnnéeMois]]</f>
        <v>143337954202209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1:23" ht="12.75" customHeight="1" x14ac:dyDescent="0.25">
      <c r="A996" s="38">
        <v>202209</v>
      </c>
      <c r="B996" s="49">
        <v>143337954</v>
      </c>
      <c r="C996" s="50">
        <v>5540246188175</v>
      </c>
      <c r="D996" s="51">
        <v>44812</v>
      </c>
      <c r="E996" s="52">
        <v>232</v>
      </c>
      <c r="F996" s="39" t="str">
        <f>VLOOKUP(Réception!C996,'Catégorie des articles'!A:D,4,0)</f>
        <v>CREMERIE</v>
      </c>
      <c r="G996" s="39" t="str">
        <f>Réceptions[[#This Row],[AnnéeMois]]&amp;Réceptions[[#This Row],[Famille de Produit]]</f>
        <v>202209CREMERIE</v>
      </c>
      <c r="H996" s="38" t="str">
        <f>Réceptions[[#This Row],[Num CDE]]&amp;Réceptions[[#This Row],[AnnéeMois]]</f>
        <v>143337954202209</v>
      </c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1:23" ht="12.75" customHeight="1" x14ac:dyDescent="0.25">
      <c r="A997" s="38">
        <v>202209</v>
      </c>
      <c r="B997" s="46">
        <v>143337955</v>
      </c>
      <c r="C997" s="15">
        <v>5540246171933</v>
      </c>
      <c r="D997" s="47">
        <v>44812</v>
      </c>
      <c r="E997" s="48">
        <v>557</v>
      </c>
      <c r="F997" s="39" t="str">
        <f>VLOOKUP(Réception!C997,'Catégorie des articles'!A:D,4,0)</f>
        <v>CREMERIE</v>
      </c>
      <c r="G997" s="39" t="str">
        <f>Réceptions[[#This Row],[AnnéeMois]]&amp;Réceptions[[#This Row],[Famille de Produit]]</f>
        <v>202209CREMERIE</v>
      </c>
      <c r="H997" s="38" t="str">
        <f>Réceptions[[#This Row],[Num CDE]]&amp;Réceptions[[#This Row],[AnnéeMois]]</f>
        <v>143337955202209</v>
      </c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1:23" ht="12.75" customHeight="1" x14ac:dyDescent="0.25">
      <c r="A998" s="38">
        <v>202209</v>
      </c>
      <c r="B998" s="46">
        <v>143337955</v>
      </c>
      <c r="C998" s="15">
        <v>5540246176295</v>
      </c>
      <c r="D998" s="47">
        <v>44812</v>
      </c>
      <c r="E998" s="48">
        <v>4455</v>
      </c>
      <c r="F998" s="39" t="str">
        <f>VLOOKUP(Réception!C998,'Catégorie des articles'!A:D,4,0)</f>
        <v>CREMERIE</v>
      </c>
      <c r="G998" s="39" t="str">
        <f>Réceptions[[#This Row],[AnnéeMois]]&amp;Réceptions[[#This Row],[Famille de Produit]]</f>
        <v>202209CREMERIE</v>
      </c>
      <c r="H998" s="38" t="str">
        <f>Réceptions[[#This Row],[Num CDE]]&amp;Réceptions[[#This Row],[AnnéeMois]]</f>
        <v>143337955202209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1:23" ht="12.75" customHeight="1" x14ac:dyDescent="0.25">
      <c r="A999" s="38">
        <v>202209</v>
      </c>
      <c r="B999" s="46">
        <v>143337955</v>
      </c>
      <c r="C999" s="15">
        <v>5540246187987</v>
      </c>
      <c r="D999" s="47">
        <v>44812</v>
      </c>
      <c r="E999" s="48">
        <v>4455</v>
      </c>
      <c r="F999" s="39" t="str">
        <f>VLOOKUP(Réception!C999,'Catégorie des articles'!A:D,4,0)</f>
        <v>CREMERIE</v>
      </c>
      <c r="G999" s="39" t="str">
        <f>Réceptions[[#This Row],[AnnéeMois]]&amp;Réceptions[[#This Row],[Famille de Produit]]</f>
        <v>202209CREMERIE</v>
      </c>
      <c r="H999" s="38" t="str">
        <f>Réceptions[[#This Row],[Num CDE]]&amp;Réceptions[[#This Row],[AnnéeMois]]</f>
        <v>143337955202209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1:23" ht="12.75" customHeight="1" x14ac:dyDescent="0.25">
      <c r="A1000" s="38">
        <v>202209</v>
      </c>
      <c r="B1000" s="46">
        <v>143337959</v>
      </c>
      <c r="C1000" s="15">
        <v>5540246188224</v>
      </c>
      <c r="D1000" s="47">
        <v>44821</v>
      </c>
      <c r="E1000" s="48">
        <v>1207</v>
      </c>
      <c r="F1000" s="39" t="str">
        <f>VLOOKUP(Réception!C1000,'Catégorie des articles'!A:D,4,0)</f>
        <v>VOLAILLE</v>
      </c>
      <c r="G1000" s="39" t="str">
        <f>Réceptions[[#This Row],[AnnéeMois]]&amp;Réceptions[[#This Row],[Famille de Produit]]</f>
        <v>202209VOLAILLE</v>
      </c>
      <c r="H1000" s="38" t="str">
        <f>Réceptions[[#This Row],[Num CDE]]&amp;Réceptions[[#This Row],[AnnéeMois]]</f>
        <v>143337959202209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1:23" ht="12.75" customHeight="1" x14ac:dyDescent="0.25">
      <c r="A1001" s="38">
        <v>202209</v>
      </c>
      <c r="B1001" s="49">
        <v>143337964</v>
      </c>
      <c r="C1001" s="50">
        <v>5540246183844</v>
      </c>
      <c r="D1001" s="51">
        <v>44821</v>
      </c>
      <c r="E1001" s="52">
        <v>47</v>
      </c>
      <c r="F1001" s="39" t="str">
        <f>VLOOKUP(Réception!C1001,'Catégorie des articles'!A:D,4,0)</f>
        <v>BOULANGERIE</v>
      </c>
      <c r="G1001" s="39" t="str">
        <f>Réceptions[[#This Row],[AnnéeMois]]&amp;Réceptions[[#This Row],[Famille de Produit]]</f>
        <v>202209BOULANGERIE</v>
      </c>
      <c r="H1001" s="38" t="str">
        <f>Réceptions[[#This Row],[Num CDE]]&amp;Réceptions[[#This Row],[AnnéeMois]]</f>
        <v>143337964202209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1:23" ht="12.75" customHeight="1" x14ac:dyDescent="0.25">
      <c r="A1002" s="38">
        <v>202209</v>
      </c>
      <c r="B1002" s="46">
        <v>143337964</v>
      </c>
      <c r="C1002" s="15">
        <v>5540246194467</v>
      </c>
      <c r="D1002" s="47">
        <v>44821</v>
      </c>
      <c r="E1002" s="48">
        <v>28509</v>
      </c>
      <c r="F1002" s="39" t="str">
        <f>VLOOKUP(Réception!C1002,'Catégorie des articles'!A:D,4,0)</f>
        <v>BOULANGERIE</v>
      </c>
      <c r="G1002" s="39" t="str">
        <f>Réceptions[[#This Row],[AnnéeMois]]&amp;Réceptions[[#This Row],[Famille de Produit]]</f>
        <v>202209BOULANGERIE</v>
      </c>
      <c r="H1002" s="38" t="str">
        <f>Réceptions[[#This Row],[Num CDE]]&amp;Réceptions[[#This Row],[AnnéeMois]]</f>
        <v>143337964202209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1:23" ht="12.75" customHeight="1" x14ac:dyDescent="0.25">
      <c r="A1003" s="38">
        <v>202209</v>
      </c>
      <c r="B1003" s="46">
        <v>143337991</v>
      </c>
      <c r="C1003" s="15">
        <v>5540246171933</v>
      </c>
      <c r="D1003" s="47">
        <v>44813</v>
      </c>
      <c r="E1003" s="48">
        <v>557</v>
      </c>
      <c r="F1003" s="39" t="str">
        <f>VLOOKUP(Réception!C1003,'Catégorie des articles'!A:D,4,0)</f>
        <v>CREMERIE</v>
      </c>
      <c r="G1003" s="39" t="str">
        <f>Réceptions[[#This Row],[AnnéeMois]]&amp;Réceptions[[#This Row],[Famille de Produit]]</f>
        <v>202209CREMERIE</v>
      </c>
      <c r="H1003" s="38" t="str">
        <f>Réceptions[[#This Row],[Num CDE]]&amp;Réceptions[[#This Row],[AnnéeMois]]</f>
        <v>143337991202209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1:23" ht="12.75" customHeight="1" x14ac:dyDescent="0.25">
      <c r="A1004" s="38">
        <v>202209</v>
      </c>
      <c r="B1004" s="46">
        <v>143337995</v>
      </c>
      <c r="C1004" s="15">
        <v>5540246183130</v>
      </c>
      <c r="D1004" s="47">
        <v>44813</v>
      </c>
      <c r="E1004" s="48">
        <v>1128</v>
      </c>
      <c r="F1004" s="39" t="str">
        <f>VLOOKUP(Réception!C1004,'Catégorie des articles'!A:D,4,0)</f>
        <v>MIX LEGUMES</v>
      </c>
      <c r="G1004" s="39" t="str">
        <f>Réceptions[[#This Row],[AnnéeMois]]&amp;Réceptions[[#This Row],[Famille de Produit]]</f>
        <v>202209MIX LEGUMES</v>
      </c>
      <c r="H1004" s="38" t="str">
        <f>Réceptions[[#This Row],[Num CDE]]&amp;Réceptions[[#This Row],[AnnéeMois]]</f>
        <v>143337995202209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1:23" ht="12.75" customHeight="1" x14ac:dyDescent="0.25">
      <c r="A1005" s="38">
        <v>202209</v>
      </c>
      <c r="B1005" s="49">
        <v>143337996</v>
      </c>
      <c r="C1005" s="50">
        <v>5540246185429</v>
      </c>
      <c r="D1005" s="51">
        <v>44814</v>
      </c>
      <c r="E1005" s="52">
        <v>168</v>
      </c>
      <c r="F1005" s="39" t="str">
        <f>VLOOKUP(Réception!C1005,'Catégorie des articles'!A:D,4,0)</f>
        <v>CREMERIE</v>
      </c>
      <c r="G1005" s="39" t="str">
        <f>Réceptions[[#This Row],[AnnéeMois]]&amp;Réceptions[[#This Row],[Famille de Produit]]</f>
        <v>202209CREMERIE</v>
      </c>
      <c r="H1005" s="38" t="str">
        <f>Réceptions[[#This Row],[Num CDE]]&amp;Réceptions[[#This Row],[AnnéeMois]]</f>
        <v>143337996202209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1:23" ht="12.75" customHeight="1" x14ac:dyDescent="0.25">
      <c r="A1006" s="38">
        <v>202209</v>
      </c>
      <c r="B1006" s="46">
        <v>143337996</v>
      </c>
      <c r="C1006" s="15">
        <v>5540246186325</v>
      </c>
      <c r="D1006" s="47">
        <v>44814</v>
      </c>
      <c r="E1006" s="48">
        <v>140</v>
      </c>
      <c r="F1006" s="39" t="str">
        <f>VLOOKUP(Réception!C1006,'Catégorie des articles'!A:D,4,0)</f>
        <v>CREMERIE</v>
      </c>
      <c r="G1006" s="39" t="str">
        <f>Réceptions[[#This Row],[AnnéeMois]]&amp;Réceptions[[#This Row],[Famille de Produit]]</f>
        <v>202209CREMERIE</v>
      </c>
      <c r="H1006" s="38" t="str">
        <f>Réceptions[[#This Row],[Num CDE]]&amp;Réceptions[[#This Row],[AnnéeMois]]</f>
        <v>143337996202209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1:23" ht="12.75" customHeight="1" x14ac:dyDescent="0.25">
      <c r="A1007" s="38">
        <v>202209</v>
      </c>
      <c r="B1007" s="49">
        <v>143337997</v>
      </c>
      <c r="C1007" s="50">
        <v>5540246174095</v>
      </c>
      <c r="D1007" s="51">
        <v>44816</v>
      </c>
      <c r="E1007" s="52">
        <v>70</v>
      </c>
      <c r="F1007" s="39" t="str">
        <f>VLOOKUP(Réception!C1007,'Catégorie des articles'!A:D,4,0)</f>
        <v>CREMERIE</v>
      </c>
      <c r="G1007" s="39" t="str">
        <f>Réceptions[[#This Row],[AnnéeMois]]&amp;Réceptions[[#This Row],[Famille de Produit]]</f>
        <v>202209CREMERIE</v>
      </c>
      <c r="H1007" s="38" t="str">
        <f>Réceptions[[#This Row],[Num CDE]]&amp;Réceptions[[#This Row],[AnnéeMois]]</f>
        <v>143337997202209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1:23" ht="12.75" customHeight="1" x14ac:dyDescent="0.25">
      <c r="A1008" s="38">
        <v>202209</v>
      </c>
      <c r="B1008" s="46">
        <v>143337997</v>
      </c>
      <c r="C1008" s="15">
        <v>5540246175049</v>
      </c>
      <c r="D1008" s="47">
        <v>44816</v>
      </c>
      <c r="E1008" s="48">
        <v>418</v>
      </c>
      <c r="F1008" s="39" t="str">
        <f>VLOOKUP(Réception!C1008,'Catégorie des articles'!A:D,4,0)</f>
        <v>CREMERIE</v>
      </c>
      <c r="G1008" s="39" t="str">
        <f>Réceptions[[#This Row],[AnnéeMois]]&amp;Réceptions[[#This Row],[Famille de Produit]]</f>
        <v>202209CREMERIE</v>
      </c>
      <c r="H1008" s="38" t="str">
        <f>Réceptions[[#This Row],[Num CDE]]&amp;Réceptions[[#This Row],[AnnéeMois]]</f>
        <v>143337997202209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1:23" ht="12.75" customHeight="1" x14ac:dyDescent="0.25">
      <c r="A1009" s="38">
        <v>202209</v>
      </c>
      <c r="B1009" s="46">
        <v>143338003</v>
      </c>
      <c r="C1009" s="15">
        <v>5540246173906</v>
      </c>
      <c r="D1009" s="47">
        <v>44820</v>
      </c>
      <c r="E1009" s="48">
        <v>817</v>
      </c>
      <c r="F1009" s="39" t="str">
        <f>VLOOKUP(Réception!C1009,'Catégorie des articles'!A:D,4,0)</f>
        <v>VOLAILLE</v>
      </c>
      <c r="G1009" s="39" t="str">
        <f>Réceptions[[#This Row],[AnnéeMois]]&amp;Réceptions[[#This Row],[Famille de Produit]]</f>
        <v>202209VOLAILLE</v>
      </c>
      <c r="H1009" s="38" t="str">
        <f>Réceptions[[#This Row],[Num CDE]]&amp;Réceptions[[#This Row],[AnnéeMois]]</f>
        <v>143338003202209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1:23" ht="12.75" customHeight="1" x14ac:dyDescent="0.25">
      <c r="A1010" s="38">
        <v>202209</v>
      </c>
      <c r="B1010" s="49">
        <v>143338003</v>
      </c>
      <c r="C1010" s="50">
        <v>5540246181016</v>
      </c>
      <c r="D1010" s="51">
        <v>44820</v>
      </c>
      <c r="E1010" s="52">
        <v>3564</v>
      </c>
      <c r="F1010" s="39" t="str">
        <f>VLOOKUP(Réception!C1010,'Catégorie des articles'!A:D,4,0)</f>
        <v>VOLAILLE</v>
      </c>
      <c r="G1010" s="39" t="str">
        <f>Réceptions[[#This Row],[AnnéeMois]]&amp;Réceptions[[#This Row],[Famille de Produit]]</f>
        <v>202209VOLAILLE</v>
      </c>
      <c r="H1010" s="38" t="str">
        <f>Réceptions[[#This Row],[Num CDE]]&amp;Réceptions[[#This Row],[AnnéeMois]]</f>
        <v>143338003202209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1:23" ht="12.75" customHeight="1" x14ac:dyDescent="0.25">
      <c r="A1011" s="38">
        <v>202209</v>
      </c>
      <c r="B1011" s="46">
        <v>143348010</v>
      </c>
      <c r="C1011" s="15">
        <v>5540246171933</v>
      </c>
      <c r="D1011" s="47">
        <v>44814</v>
      </c>
      <c r="E1011" s="48">
        <v>1114</v>
      </c>
      <c r="F1011" s="39" t="str">
        <f>VLOOKUP(Réception!C1011,'Catégorie des articles'!A:D,4,0)</f>
        <v>CREMERIE</v>
      </c>
      <c r="G1011" s="39" t="str">
        <f>Réceptions[[#This Row],[AnnéeMois]]&amp;Réceptions[[#This Row],[Famille de Produit]]</f>
        <v>202209CREMERIE</v>
      </c>
      <c r="H1011" s="38" t="str">
        <f>Réceptions[[#This Row],[Num CDE]]&amp;Réceptions[[#This Row],[AnnéeMois]]</f>
        <v>143348010202209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1:23" ht="12.75" customHeight="1" x14ac:dyDescent="0.25">
      <c r="A1012" s="38">
        <v>202209</v>
      </c>
      <c r="B1012" s="49">
        <v>143348010</v>
      </c>
      <c r="C1012" s="50">
        <v>5540246176294</v>
      </c>
      <c r="D1012" s="51">
        <v>44814</v>
      </c>
      <c r="E1012" s="52">
        <v>38</v>
      </c>
      <c r="F1012" s="39" t="str">
        <f>VLOOKUP(Réception!C1012,'Catégorie des articles'!A:D,4,0)</f>
        <v>CREMERIE</v>
      </c>
      <c r="G1012" s="39" t="str">
        <f>Réceptions[[#This Row],[AnnéeMois]]&amp;Réceptions[[#This Row],[Famille de Produit]]</f>
        <v>202209CREMERIE</v>
      </c>
      <c r="H1012" s="38" t="str">
        <f>Réceptions[[#This Row],[Num CDE]]&amp;Réceptions[[#This Row],[AnnéeMois]]</f>
        <v>143348010202209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1:23" ht="12.75" customHeight="1" x14ac:dyDescent="0.25">
      <c r="A1013" s="38">
        <v>202209</v>
      </c>
      <c r="B1013" s="46">
        <v>143348010</v>
      </c>
      <c r="C1013" s="15">
        <v>5540246176295</v>
      </c>
      <c r="D1013" s="47">
        <v>44814</v>
      </c>
      <c r="E1013" s="48">
        <v>7424</v>
      </c>
      <c r="F1013" s="39" t="str">
        <f>VLOOKUP(Réception!C1013,'Catégorie des articles'!A:D,4,0)</f>
        <v>CREMERIE</v>
      </c>
      <c r="G1013" s="39" t="str">
        <f>Réceptions[[#This Row],[AnnéeMois]]&amp;Réceptions[[#This Row],[Famille de Produit]]</f>
        <v>202209CREMERIE</v>
      </c>
      <c r="H1013" s="38" t="str">
        <f>Réceptions[[#This Row],[Num CDE]]&amp;Réceptions[[#This Row],[AnnéeMois]]</f>
        <v>143348010202209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1:23" ht="12.75" customHeight="1" x14ac:dyDescent="0.25">
      <c r="A1014" s="38">
        <v>202209</v>
      </c>
      <c r="B1014" s="49">
        <v>143348010</v>
      </c>
      <c r="C1014" s="50">
        <v>5540246187987</v>
      </c>
      <c r="D1014" s="51">
        <v>44814</v>
      </c>
      <c r="E1014" s="52">
        <v>2228</v>
      </c>
      <c r="F1014" s="39" t="str">
        <f>VLOOKUP(Réception!C1014,'Catégorie des articles'!A:D,4,0)</f>
        <v>CREMERIE</v>
      </c>
      <c r="G1014" s="39" t="str">
        <f>Réceptions[[#This Row],[AnnéeMois]]&amp;Réceptions[[#This Row],[Famille de Produit]]</f>
        <v>202209CREMERIE</v>
      </c>
      <c r="H1014" s="38" t="str">
        <f>Réceptions[[#This Row],[Num CDE]]&amp;Réceptions[[#This Row],[AnnéeMois]]</f>
        <v>143348010202209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1:23" ht="12.75" customHeight="1" x14ac:dyDescent="0.25">
      <c r="A1015" s="38">
        <v>202209</v>
      </c>
      <c r="B1015" s="46">
        <v>143348010</v>
      </c>
      <c r="C1015" s="15">
        <v>5540246188200</v>
      </c>
      <c r="D1015" s="47">
        <v>44814</v>
      </c>
      <c r="E1015" s="48">
        <v>1485</v>
      </c>
      <c r="F1015" s="39" t="str">
        <f>VLOOKUP(Réception!C1015,'Catégorie des articles'!A:D,4,0)</f>
        <v>CREMERIE</v>
      </c>
      <c r="G1015" s="39" t="str">
        <f>Réceptions[[#This Row],[AnnéeMois]]&amp;Réceptions[[#This Row],[Famille de Produit]]</f>
        <v>202209CREMERIE</v>
      </c>
      <c r="H1015" s="38" t="str">
        <f>Réceptions[[#This Row],[Num CDE]]&amp;Réceptions[[#This Row],[AnnéeMois]]</f>
        <v>143348010202209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1:23" ht="12.75" customHeight="1" x14ac:dyDescent="0.25">
      <c r="A1016" s="38">
        <v>202209</v>
      </c>
      <c r="B1016" s="49">
        <v>143348014</v>
      </c>
      <c r="C1016" s="50">
        <v>5540246177376</v>
      </c>
      <c r="D1016" s="51">
        <v>44829</v>
      </c>
      <c r="E1016" s="52">
        <v>1420</v>
      </c>
      <c r="F1016" s="39" t="str">
        <f>VLOOKUP(Réception!C1016,'Catégorie des articles'!A:D,4,0)</f>
        <v>BOULANGERIE</v>
      </c>
      <c r="G1016" s="39" t="str">
        <f>Réceptions[[#This Row],[AnnéeMois]]&amp;Réceptions[[#This Row],[Famille de Produit]]</f>
        <v>202209BOULANGERIE</v>
      </c>
      <c r="H1016" s="38" t="str">
        <f>Réceptions[[#This Row],[Num CDE]]&amp;Réceptions[[#This Row],[AnnéeMois]]</f>
        <v>143348014202209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1:23" ht="12.75" customHeight="1" x14ac:dyDescent="0.25">
      <c r="A1017" s="38">
        <v>202209</v>
      </c>
      <c r="B1017" s="46">
        <v>143348022</v>
      </c>
      <c r="C1017" s="15">
        <v>5540246194632</v>
      </c>
      <c r="D1017" s="47">
        <v>44820</v>
      </c>
      <c r="E1017" s="48">
        <v>2172</v>
      </c>
      <c r="F1017" s="39" t="str">
        <f>VLOOKUP(Réception!C1017,'Catégorie des articles'!A:D,4,0)</f>
        <v>BOULANGERIE</v>
      </c>
      <c r="G1017" s="39" t="str">
        <f>Réceptions[[#This Row],[AnnéeMois]]&amp;Réceptions[[#This Row],[Famille de Produit]]</f>
        <v>202209BOULANGERIE</v>
      </c>
      <c r="H1017" s="38" t="str">
        <f>Réceptions[[#This Row],[Num CDE]]&amp;Réceptions[[#This Row],[AnnéeMois]]</f>
        <v>143348022202209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1:23" ht="12.75" customHeight="1" x14ac:dyDescent="0.25">
      <c r="A1018" s="38">
        <v>202209</v>
      </c>
      <c r="B1018" s="49">
        <v>143348023</v>
      </c>
      <c r="C1018" s="50">
        <v>5540246184036</v>
      </c>
      <c r="D1018" s="51">
        <v>44821</v>
      </c>
      <c r="E1018" s="52">
        <v>130</v>
      </c>
      <c r="F1018" s="39" t="str">
        <f>VLOOKUP(Réception!C1018,'Catégorie des articles'!A:D,4,0)</f>
        <v>BOULANGERIE</v>
      </c>
      <c r="G1018" s="39" t="str">
        <f>Réceptions[[#This Row],[AnnéeMois]]&amp;Réceptions[[#This Row],[Famille de Produit]]</f>
        <v>202209BOULANGERIE</v>
      </c>
      <c r="H1018" s="38" t="str">
        <f>Réceptions[[#This Row],[Num CDE]]&amp;Réceptions[[#This Row],[AnnéeMois]]</f>
        <v>143348023202209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1:23" ht="12.75" customHeight="1" x14ac:dyDescent="0.25">
      <c r="A1019" s="38">
        <v>202209</v>
      </c>
      <c r="B1019" s="46">
        <v>143348023</v>
      </c>
      <c r="C1019" s="15">
        <v>5540246191596</v>
      </c>
      <c r="D1019" s="47">
        <v>44821</v>
      </c>
      <c r="E1019" s="48">
        <v>149</v>
      </c>
      <c r="F1019" s="39" t="str">
        <f>VLOOKUP(Réception!C1019,'Catégorie des articles'!A:D,4,0)</f>
        <v>BOULANGERIE</v>
      </c>
      <c r="G1019" s="39" t="str">
        <f>Réceptions[[#This Row],[AnnéeMois]]&amp;Réceptions[[#This Row],[Famille de Produit]]</f>
        <v>202209BOULANGERIE</v>
      </c>
      <c r="H1019" s="38" t="str">
        <f>Réceptions[[#This Row],[Num CDE]]&amp;Réceptions[[#This Row],[AnnéeMois]]</f>
        <v>143348023202209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1:23" ht="12.75" customHeight="1" x14ac:dyDescent="0.25">
      <c r="A1020" s="38">
        <v>202209</v>
      </c>
      <c r="B1020" s="49">
        <v>143348031</v>
      </c>
      <c r="C1020" s="50">
        <v>5540246171759</v>
      </c>
      <c r="D1020" s="51">
        <v>44819</v>
      </c>
      <c r="E1020" s="52">
        <v>2274</v>
      </c>
      <c r="F1020" s="39" t="str">
        <f>VLOOKUP(Réception!C1020,'Catégorie des articles'!A:D,4,0)</f>
        <v>MIX LEGUMES</v>
      </c>
      <c r="G1020" s="39" t="str">
        <f>Réceptions[[#This Row],[AnnéeMois]]&amp;Réceptions[[#This Row],[Famille de Produit]]</f>
        <v>202209MIX LEGUMES</v>
      </c>
      <c r="H1020" s="38" t="str">
        <f>Réceptions[[#This Row],[Num CDE]]&amp;Réceptions[[#This Row],[AnnéeMois]]</f>
        <v>143348031202209</v>
      </c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1:23" ht="12.75" customHeight="1" x14ac:dyDescent="0.25">
      <c r="A1021" s="38">
        <v>202209</v>
      </c>
      <c r="B1021" s="46">
        <v>143348031</v>
      </c>
      <c r="C1021" s="15">
        <v>5540246177133</v>
      </c>
      <c r="D1021" s="47">
        <v>44819</v>
      </c>
      <c r="E1021" s="48">
        <v>5568</v>
      </c>
      <c r="F1021" s="39" t="str">
        <f>VLOOKUP(Réception!C1021,'Catégorie des articles'!A:D,4,0)</f>
        <v>MIX LEGUMES</v>
      </c>
      <c r="G1021" s="39" t="str">
        <f>Réceptions[[#This Row],[AnnéeMois]]&amp;Réceptions[[#This Row],[Famille de Produit]]</f>
        <v>202209MIX LEGUMES</v>
      </c>
      <c r="H1021" s="38" t="str">
        <f>Réceptions[[#This Row],[Num CDE]]&amp;Réceptions[[#This Row],[AnnéeMois]]</f>
        <v>143348031202209</v>
      </c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1:23" ht="12.75" customHeight="1" x14ac:dyDescent="0.25">
      <c r="A1022" s="38">
        <v>202209</v>
      </c>
      <c r="B1022" s="49">
        <v>143348031</v>
      </c>
      <c r="C1022" s="50">
        <v>5540246192148</v>
      </c>
      <c r="D1022" s="51">
        <v>44819</v>
      </c>
      <c r="E1022" s="52">
        <v>26448</v>
      </c>
      <c r="F1022" s="39" t="str">
        <f>VLOOKUP(Réception!C1022,'Catégorie des articles'!A:D,4,0)</f>
        <v>MIX LEGUMES</v>
      </c>
      <c r="G1022" s="39" t="str">
        <f>Réceptions[[#This Row],[AnnéeMois]]&amp;Réceptions[[#This Row],[Famille de Produit]]</f>
        <v>202209MIX LEGUMES</v>
      </c>
      <c r="H1022" s="38" t="str">
        <f>Réceptions[[#This Row],[Num CDE]]&amp;Réceptions[[#This Row],[AnnéeMois]]</f>
        <v>143348031202209</v>
      </c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1:23" ht="12.75" customHeight="1" x14ac:dyDescent="0.25">
      <c r="A1023" s="38">
        <v>202209</v>
      </c>
      <c r="B1023" s="49">
        <v>143348032</v>
      </c>
      <c r="C1023" s="50">
        <v>5540246183587</v>
      </c>
      <c r="D1023" s="51">
        <v>44822</v>
      </c>
      <c r="E1023" s="52">
        <v>502</v>
      </c>
      <c r="F1023" s="39" t="str">
        <f>VLOOKUP(Réception!C1023,'Catégorie des articles'!A:D,4,0)</f>
        <v>MIX LEGUMES</v>
      </c>
      <c r="G1023" s="39" t="str">
        <f>Réceptions[[#This Row],[AnnéeMois]]&amp;Réceptions[[#This Row],[Famille de Produit]]</f>
        <v>202209MIX LEGUMES</v>
      </c>
      <c r="H1023" s="38" t="str">
        <f>Réceptions[[#This Row],[Num CDE]]&amp;Réceptions[[#This Row],[AnnéeMois]]</f>
        <v>143348032202209</v>
      </c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1:23" ht="12.75" customHeight="1" x14ac:dyDescent="0.25">
      <c r="A1024" s="38">
        <v>202209</v>
      </c>
      <c r="B1024" s="46">
        <v>143348037</v>
      </c>
      <c r="C1024" s="15">
        <v>5540246170256</v>
      </c>
      <c r="D1024" s="47">
        <v>44821</v>
      </c>
      <c r="E1024" s="48">
        <v>2822</v>
      </c>
      <c r="F1024" s="39" t="str">
        <f>VLOOKUP(Réception!C1024,'Catégorie des articles'!A:D,4,0)</f>
        <v>BOULANGERIE</v>
      </c>
      <c r="G1024" s="39" t="str">
        <f>Réceptions[[#This Row],[AnnéeMois]]&amp;Réceptions[[#This Row],[Famille de Produit]]</f>
        <v>202209BOULANGERIE</v>
      </c>
      <c r="H1024" s="38" t="str">
        <f>Réceptions[[#This Row],[Num CDE]]&amp;Réceptions[[#This Row],[AnnéeMois]]</f>
        <v>143348037202209</v>
      </c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1:23" ht="12.75" customHeight="1" x14ac:dyDescent="0.25">
      <c r="A1025" s="38">
        <v>202209</v>
      </c>
      <c r="B1025" s="49">
        <v>143348037</v>
      </c>
      <c r="C1025" s="50">
        <v>5540246171888</v>
      </c>
      <c r="D1025" s="51">
        <v>44821</v>
      </c>
      <c r="E1025" s="52">
        <v>780</v>
      </c>
      <c r="F1025" s="39" t="str">
        <f>VLOOKUP(Réception!C1025,'Catégorie des articles'!A:D,4,0)</f>
        <v>BOULANGERIE</v>
      </c>
      <c r="G1025" s="39" t="str">
        <f>Réceptions[[#This Row],[AnnéeMois]]&amp;Réceptions[[#This Row],[Famille de Produit]]</f>
        <v>202209BOULANGERIE</v>
      </c>
      <c r="H1025" s="38" t="str">
        <f>Réceptions[[#This Row],[Num CDE]]&amp;Réceptions[[#This Row],[AnnéeMois]]</f>
        <v>143348037202209</v>
      </c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1:23" ht="12.75" customHeight="1" x14ac:dyDescent="0.25">
      <c r="A1026" s="38">
        <v>202209</v>
      </c>
      <c r="B1026" s="46">
        <v>143348038</v>
      </c>
      <c r="C1026" s="15">
        <v>5540246193316</v>
      </c>
      <c r="D1026" s="47">
        <v>44821</v>
      </c>
      <c r="E1026" s="48">
        <v>335</v>
      </c>
      <c r="F1026" s="39" t="str">
        <f>VLOOKUP(Réception!C1026,'Catégorie des articles'!A:D,4,0)</f>
        <v>BOULANGERIE</v>
      </c>
      <c r="G1026" s="39" t="str">
        <f>Réceptions[[#This Row],[AnnéeMois]]&amp;Réceptions[[#This Row],[Famille de Produit]]</f>
        <v>202209BOULANGERIE</v>
      </c>
      <c r="H1026" s="38" t="str">
        <f>Réceptions[[#This Row],[Num CDE]]&amp;Réceptions[[#This Row],[AnnéeMois]]</f>
        <v>143348038202209</v>
      </c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1:23" ht="12.75" customHeight="1" x14ac:dyDescent="0.25">
      <c r="A1027" s="38">
        <v>202209</v>
      </c>
      <c r="B1027" s="49">
        <v>143348039</v>
      </c>
      <c r="C1027" s="50">
        <v>5540246180522</v>
      </c>
      <c r="D1027" s="51">
        <v>44827</v>
      </c>
      <c r="E1027" s="52">
        <v>891</v>
      </c>
      <c r="F1027" s="39" t="str">
        <f>VLOOKUP(Réception!C1027,'Catégorie des articles'!A:D,4,0)</f>
        <v>BOULANGERIE</v>
      </c>
      <c r="G1027" s="39" t="str">
        <f>Réceptions[[#This Row],[AnnéeMois]]&amp;Réceptions[[#This Row],[Famille de Produit]]</f>
        <v>202209BOULANGERIE</v>
      </c>
      <c r="H1027" s="38" t="str">
        <f>Réceptions[[#This Row],[Num CDE]]&amp;Réceptions[[#This Row],[AnnéeMois]]</f>
        <v>143348039202209</v>
      </c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1:23" ht="12.75" customHeight="1" x14ac:dyDescent="0.25">
      <c r="A1028" s="38">
        <v>202209</v>
      </c>
      <c r="B1028" s="46">
        <v>143348065</v>
      </c>
      <c r="C1028" s="15">
        <v>5540246172978</v>
      </c>
      <c r="D1028" s="47">
        <v>44815</v>
      </c>
      <c r="E1028" s="48">
        <v>1671</v>
      </c>
      <c r="F1028" s="39" t="str">
        <f>VLOOKUP(Réception!C1028,'Catégorie des articles'!A:D,4,0)</f>
        <v>CREMERIE</v>
      </c>
      <c r="G1028" s="39" t="str">
        <f>Réceptions[[#This Row],[AnnéeMois]]&amp;Réceptions[[#This Row],[Famille de Produit]]</f>
        <v>202209CREMERIE</v>
      </c>
      <c r="H1028" s="38" t="str">
        <f>Réceptions[[#This Row],[Num CDE]]&amp;Réceptions[[#This Row],[AnnéeMois]]</f>
        <v>143348065202209</v>
      </c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1:23" ht="12.75" customHeight="1" x14ac:dyDescent="0.25">
      <c r="A1029" s="38">
        <v>202209</v>
      </c>
      <c r="B1029" s="46">
        <v>143348065</v>
      </c>
      <c r="C1029" s="15">
        <v>5540246176699</v>
      </c>
      <c r="D1029" s="47">
        <v>44815</v>
      </c>
      <c r="E1029" s="48">
        <v>4176</v>
      </c>
      <c r="F1029" s="39" t="str">
        <f>VLOOKUP(Réception!C1029,'Catégorie des articles'!A:D,4,0)</f>
        <v>CREMERIE</v>
      </c>
      <c r="G1029" s="39" t="str">
        <f>Réceptions[[#This Row],[AnnéeMois]]&amp;Réceptions[[#This Row],[Famille de Produit]]</f>
        <v>202209CREMERIE</v>
      </c>
      <c r="H1029" s="38" t="str">
        <f>Réceptions[[#This Row],[Num CDE]]&amp;Réceptions[[#This Row],[AnnéeMois]]</f>
        <v>143348065202209</v>
      </c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1:23" ht="12.75" customHeight="1" x14ac:dyDescent="0.25">
      <c r="A1030" s="38">
        <v>202209</v>
      </c>
      <c r="B1030" s="49">
        <v>143348065</v>
      </c>
      <c r="C1030" s="50">
        <v>5540246188175</v>
      </c>
      <c r="D1030" s="51">
        <v>44815</v>
      </c>
      <c r="E1030" s="52">
        <v>232</v>
      </c>
      <c r="F1030" s="39" t="str">
        <f>VLOOKUP(Réception!C1030,'Catégorie des articles'!A:D,4,0)</f>
        <v>CREMERIE</v>
      </c>
      <c r="G1030" s="39" t="str">
        <f>Réceptions[[#This Row],[AnnéeMois]]&amp;Réceptions[[#This Row],[Famille de Produit]]</f>
        <v>202209CREMERIE</v>
      </c>
      <c r="H1030" s="38" t="str">
        <f>Réceptions[[#This Row],[Num CDE]]&amp;Réceptions[[#This Row],[AnnéeMois]]</f>
        <v>143348065202209</v>
      </c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1:23" ht="12.75" customHeight="1" x14ac:dyDescent="0.25">
      <c r="A1031" s="38">
        <v>202209</v>
      </c>
      <c r="B1031" s="46">
        <v>143348067</v>
      </c>
      <c r="C1031" s="15">
        <v>5540246171933</v>
      </c>
      <c r="D1031" s="47">
        <v>44815</v>
      </c>
      <c r="E1031" s="48">
        <v>1114</v>
      </c>
      <c r="F1031" s="39" t="str">
        <f>VLOOKUP(Réception!C1031,'Catégorie des articles'!A:D,4,0)</f>
        <v>CREMERIE</v>
      </c>
      <c r="G1031" s="39" t="str">
        <f>Réceptions[[#This Row],[AnnéeMois]]&amp;Réceptions[[#This Row],[Famille de Produit]]</f>
        <v>202209CREMERIE</v>
      </c>
      <c r="H1031" s="38" t="str">
        <f>Réceptions[[#This Row],[Num CDE]]&amp;Réceptions[[#This Row],[AnnéeMois]]</f>
        <v>143348067202209</v>
      </c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1:23" ht="12.75" customHeight="1" x14ac:dyDescent="0.25">
      <c r="A1032" s="38">
        <v>202209</v>
      </c>
      <c r="B1032" s="46">
        <v>143348067</v>
      </c>
      <c r="C1032" s="15">
        <v>5540246176295</v>
      </c>
      <c r="D1032" s="47">
        <v>44815</v>
      </c>
      <c r="E1032" s="48">
        <v>5309</v>
      </c>
      <c r="F1032" s="39" t="str">
        <f>VLOOKUP(Réception!C1032,'Catégorie des articles'!A:D,4,0)</f>
        <v>CREMERIE</v>
      </c>
      <c r="G1032" s="39" t="str">
        <f>Réceptions[[#This Row],[AnnéeMois]]&amp;Réceptions[[#This Row],[Famille de Produit]]</f>
        <v>202209CREMERIE</v>
      </c>
      <c r="H1032" s="38" t="str">
        <f>Réceptions[[#This Row],[Num CDE]]&amp;Réceptions[[#This Row],[AnnéeMois]]</f>
        <v>143348067202209</v>
      </c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  <row r="1033" spans="1:23" ht="12.75" customHeight="1" x14ac:dyDescent="0.25">
      <c r="A1033" s="38">
        <v>202209</v>
      </c>
      <c r="B1033" s="46">
        <v>143348067</v>
      </c>
      <c r="C1033" s="15">
        <v>5540246187987</v>
      </c>
      <c r="D1033" s="47">
        <v>44815</v>
      </c>
      <c r="E1033" s="48">
        <v>2228</v>
      </c>
      <c r="F1033" s="39" t="str">
        <f>VLOOKUP(Réception!C1033,'Catégorie des articles'!A:D,4,0)</f>
        <v>CREMERIE</v>
      </c>
      <c r="G1033" s="39" t="str">
        <f>Réceptions[[#This Row],[AnnéeMois]]&amp;Réceptions[[#This Row],[Famille de Produit]]</f>
        <v>202209CREMERIE</v>
      </c>
      <c r="H1033" s="38" t="str">
        <f>Réceptions[[#This Row],[Num CDE]]&amp;Réceptions[[#This Row],[AnnéeMois]]</f>
        <v>143348067202209</v>
      </c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</row>
    <row r="1034" spans="1:23" ht="12.75" customHeight="1" x14ac:dyDescent="0.25">
      <c r="A1034" s="38">
        <v>202209</v>
      </c>
      <c r="B1034" s="46">
        <v>143348080</v>
      </c>
      <c r="C1034" s="15">
        <v>5540246195539</v>
      </c>
      <c r="D1034" s="47">
        <v>44815</v>
      </c>
      <c r="E1034" s="48">
        <v>404</v>
      </c>
      <c r="F1034" s="39" t="str">
        <f>VLOOKUP(Réception!C1034,'Catégorie des articles'!A:D,4,0)</f>
        <v>CREMERIE</v>
      </c>
      <c r="G1034" s="39" t="str">
        <f>Réceptions[[#This Row],[AnnéeMois]]&amp;Réceptions[[#This Row],[Famille de Produit]]</f>
        <v>202209CREMERIE</v>
      </c>
      <c r="H1034" s="38" t="str">
        <f>Réceptions[[#This Row],[Num CDE]]&amp;Réceptions[[#This Row],[AnnéeMois]]</f>
        <v>143348080202209</v>
      </c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</row>
    <row r="1035" spans="1:23" ht="12.75" customHeight="1" x14ac:dyDescent="0.25">
      <c r="A1035" s="38">
        <v>202209</v>
      </c>
      <c r="B1035" s="49">
        <v>143348104</v>
      </c>
      <c r="C1035" s="50">
        <v>5540246171933</v>
      </c>
      <c r="D1035" s="51">
        <v>44816</v>
      </c>
      <c r="E1035" s="52">
        <v>836</v>
      </c>
      <c r="F1035" s="39" t="str">
        <f>VLOOKUP(Réception!C1035,'Catégorie des articles'!A:D,4,0)</f>
        <v>CREMERIE</v>
      </c>
      <c r="G1035" s="39" t="str">
        <f>Réceptions[[#This Row],[AnnéeMois]]&amp;Réceptions[[#This Row],[Famille de Produit]]</f>
        <v>202209CREMERIE</v>
      </c>
      <c r="H1035" s="38" t="str">
        <f>Réceptions[[#This Row],[Num CDE]]&amp;Réceptions[[#This Row],[AnnéeMois]]</f>
        <v>143348104202209</v>
      </c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</row>
    <row r="1036" spans="1:23" ht="12.75" customHeight="1" x14ac:dyDescent="0.25">
      <c r="A1036" s="38">
        <v>202209</v>
      </c>
      <c r="B1036" s="46">
        <v>143348104</v>
      </c>
      <c r="C1036" s="15">
        <v>5540246176295</v>
      </c>
      <c r="D1036" s="47">
        <v>44816</v>
      </c>
      <c r="E1036" s="48">
        <v>11136</v>
      </c>
      <c r="F1036" s="39" t="str">
        <f>VLOOKUP(Réception!C1036,'Catégorie des articles'!A:D,4,0)</f>
        <v>CREMERIE</v>
      </c>
      <c r="G1036" s="39" t="str">
        <f>Réceptions[[#This Row],[AnnéeMois]]&amp;Réceptions[[#This Row],[Famille de Produit]]</f>
        <v>202209CREMERIE</v>
      </c>
      <c r="H1036" s="38" t="str">
        <f>Réceptions[[#This Row],[Num CDE]]&amp;Réceptions[[#This Row],[AnnéeMois]]</f>
        <v>143348104202209</v>
      </c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</row>
    <row r="1037" spans="1:23" ht="12.75" customHeight="1" x14ac:dyDescent="0.25">
      <c r="A1037" s="38">
        <v>202209</v>
      </c>
      <c r="B1037" s="49">
        <v>143348104</v>
      </c>
      <c r="C1037" s="50">
        <v>5540246187987</v>
      </c>
      <c r="D1037" s="51">
        <v>44816</v>
      </c>
      <c r="E1037" s="52">
        <v>4455</v>
      </c>
      <c r="F1037" s="39" t="str">
        <f>VLOOKUP(Réception!C1037,'Catégorie des articles'!A:D,4,0)</f>
        <v>CREMERIE</v>
      </c>
      <c r="G1037" s="39" t="str">
        <f>Réceptions[[#This Row],[AnnéeMois]]&amp;Réceptions[[#This Row],[Famille de Produit]]</f>
        <v>202209CREMERIE</v>
      </c>
      <c r="H1037" s="38" t="str">
        <f>Réceptions[[#This Row],[Num CDE]]&amp;Réceptions[[#This Row],[AnnéeMois]]</f>
        <v>143348104202209</v>
      </c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</row>
    <row r="1038" spans="1:23" ht="12.75" customHeight="1" x14ac:dyDescent="0.25">
      <c r="A1038" s="38">
        <v>202209</v>
      </c>
      <c r="B1038" s="46">
        <v>143348104</v>
      </c>
      <c r="C1038" s="15">
        <v>5540246188200</v>
      </c>
      <c r="D1038" s="47">
        <v>44816</v>
      </c>
      <c r="E1038" s="48">
        <v>1485</v>
      </c>
      <c r="F1038" s="39" t="str">
        <f>VLOOKUP(Réception!C1038,'Catégorie des articles'!A:D,4,0)</f>
        <v>CREMERIE</v>
      </c>
      <c r="G1038" s="39" t="str">
        <f>Réceptions[[#This Row],[AnnéeMois]]&amp;Réceptions[[#This Row],[Famille de Produit]]</f>
        <v>202209CREMERIE</v>
      </c>
      <c r="H1038" s="38" t="str">
        <f>Réceptions[[#This Row],[Num CDE]]&amp;Réceptions[[#This Row],[AnnéeMois]]</f>
        <v>143348104202209</v>
      </c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</row>
    <row r="1039" spans="1:23" ht="12.75" customHeight="1" x14ac:dyDescent="0.25">
      <c r="A1039" s="38">
        <v>202209</v>
      </c>
      <c r="B1039" s="49">
        <v>143348105</v>
      </c>
      <c r="C1039" s="50">
        <v>5540246172539</v>
      </c>
      <c r="D1039" s="51">
        <v>44816</v>
      </c>
      <c r="E1039" s="52">
        <v>47</v>
      </c>
      <c r="F1039" s="39" t="str">
        <f>VLOOKUP(Réception!C1039,'Catégorie des articles'!A:D,4,0)</f>
        <v>CREMERIE</v>
      </c>
      <c r="G1039" s="39" t="str">
        <f>Réceptions[[#This Row],[AnnéeMois]]&amp;Réceptions[[#This Row],[Famille de Produit]]</f>
        <v>202209CREMERIE</v>
      </c>
      <c r="H1039" s="38" t="str">
        <f>Réceptions[[#This Row],[Num CDE]]&amp;Réceptions[[#This Row],[AnnéeMois]]</f>
        <v>143348105202209</v>
      </c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</row>
    <row r="1040" spans="1:23" ht="12.75" customHeight="1" x14ac:dyDescent="0.25">
      <c r="A1040" s="38">
        <v>202209</v>
      </c>
      <c r="B1040" s="46">
        <v>143348105</v>
      </c>
      <c r="C1040" s="15">
        <v>5540246172669</v>
      </c>
      <c r="D1040" s="47">
        <v>44816</v>
      </c>
      <c r="E1040" s="48">
        <v>279</v>
      </c>
      <c r="F1040" s="39" t="str">
        <f>VLOOKUP(Réception!C1040,'Catégorie des articles'!A:D,4,0)</f>
        <v>CREMERIE</v>
      </c>
      <c r="G1040" s="39" t="str">
        <f>Réceptions[[#This Row],[AnnéeMois]]&amp;Réceptions[[#This Row],[Famille de Produit]]</f>
        <v>202209CREMERIE</v>
      </c>
      <c r="H1040" s="38" t="str">
        <f>Réceptions[[#This Row],[Num CDE]]&amp;Réceptions[[#This Row],[AnnéeMois]]</f>
        <v>143348105202209</v>
      </c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</row>
    <row r="1041" spans="1:23" ht="12.75" customHeight="1" x14ac:dyDescent="0.25">
      <c r="A1041" s="38">
        <v>202209</v>
      </c>
      <c r="B1041" s="49">
        <v>143348105</v>
      </c>
      <c r="C1041" s="50">
        <v>5540246172978</v>
      </c>
      <c r="D1041" s="51">
        <v>44816</v>
      </c>
      <c r="E1041" s="52">
        <v>1504</v>
      </c>
      <c r="F1041" s="39" t="str">
        <f>VLOOKUP(Réception!C1041,'Catégorie des articles'!A:D,4,0)</f>
        <v>CREMERIE</v>
      </c>
      <c r="G1041" s="39" t="str">
        <f>Réceptions[[#This Row],[AnnéeMois]]&amp;Réceptions[[#This Row],[Famille de Produit]]</f>
        <v>202209CREMERIE</v>
      </c>
      <c r="H1041" s="38" t="str">
        <f>Réceptions[[#This Row],[Num CDE]]&amp;Réceptions[[#This Row],[AnnéeMois]]</f>
        <v>143348105202209</v>
      </c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</row>
    <row r="1042" spans="1:23" ht="12.75" customHeight="1" x14ac:dyDescent="0.25">
      <c r="A1042" s="38">
        <v>202209</v>
      </c>
      <c r="B1042" s="49">
        <v>143348105</v>
      </c>
      <c r="C1042" s="50">
        <v>5540246174174</v>
      </c>
      <c r="D1042" s="51">
        <v>44816</v>
      </c>
      <c r="E1042" s="52">
        <v>464</v>
      </c>
      <c r="F1042" s="39" t="str">
        <f>VLOOKUP(Réception!C1042,'Catégorie des articles'!A:D,4,0)</f>
        <v>CREMERIE</v>
      </c>
      <c r="G1042" s="39" t="str">
        <f>Réceptions[[#This Row],[AnnéeMois]]&amp;Réceptions[[#This Row],[Famille de Produit]]</f>
        <v>202209CREMERIE</v>
      </c>
      <c r="H1042" s="38" t="str">
        <f>Réceptions[[#This Row],[Num CDE]]&amp;Réceptions[[#This Row],[AnnéeMois]]</f>
        <v>143348105202209</v>
      </c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</row>
    <row r="1043" spans="1:23" ht="12.75" customHeight="1" x14ac:dyDescent="0.25">
      <c r="A1043" s="38">
        <v>202209</v>
      </c>
      <c r="B1043" s="46">
        <v>143348107</v>
      </c>
      <c r="C1043" s="15">
        <v>5540246174095</v>
      </c>
      <c r="D1043" s="47">
        <v>44821</v>
      </c>
      <c r="E1043" s="48">
        <v>140</v>
      </c>
      <c r="F1043" s="39" t="str">
        <f>VLOOKUP(Réception!C1043,'Catégorie des articles'!A:D,4,0)</f>
        <v>CREMERIE</v>
      </c>
      <c r="G1043" s="39" t="str">
        <f>Réceptions[[#This Row],[AnnéeMois]]&amp;Réceptions[[#This Row],[Famille de Produit]]</f>
        <v>202209CREMERIE</v>
      </c>
      <c r="H1043" s="38" t="str">
        <f>Réceptions[[#This Row],[Num CDE]]&amp;Réceptions[[#This Row],[AnnéeMois]]</f>
        <v>143348107202209</v>
      </c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</row>
    <row r="1044" spans="1:23" ht="12.75" customHeight="1" x14ac:dyDescent="0.25">
      <c r="A1044" s="38">
        <v>202209</v>
      </c>
      <c r="B1044" s="49">
        <v>143348107</v>
      </c>
      <c r="C1044" s="50">
        <v>5540246175049</v>
      </c>
      <c r="D1044" s="51">
        <v>44821</v>
      </c>
      <c r="E1044" s="52">
        <v>418</v>
      </c>
      <c r="F1044" s="39" t="str">
        <f>VLOOKUP(Réception!C1044,'Catégorie des articles'!A:D,4,0)</f>
        <v>CREMERIE</v>
      </c>
      <c r="G1044" s="39" t="str">
        <f>Réceptions[[#This Row],[AnnéeMois]]&amp;Réceptions[[#This Row],[Famille de Produit]]</f>
        <v>202209CREMERIE</v>
      </c>
      <c r="H1044" s="38" t="str">
        <f>Réceptions[[#This Row],[Num CDE]]&amp;Réceptions[[#This Row],[AnnéeMois]]</f>
        <v>143348107202209</v>
      </c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</row>
    <row r="1045" spans="1:23" ht="12.75" customHeight="1" x14ac:dyDescent="0.25">
      <c r="A1045" s="38">
        <v>202209</v>
      </c>
      <c r="B1045" s="46">
        <v>143348107</v>
      </c>
      <c r="C1045" s="15">
        <v>5540246175050</v>
      </c>
      <c r="D1045" s="47">
        <v>44821</v>
      </c>
      <c r="E1045" s="48">
        <v>279</v>
      </c>
      <c r="F1045" s="39" t="str">
        <f>VLOOKUP(Réception!C1045,'Catégorie des articles'!A:D,4,0)</f>
        <v>CREMERIE</v>
      </c>
      <c r="G1045" s="39" t="str">
        <f>Réceptions[[#This Row],[AnnéeMois]]&amp;Réceptions[[#This Row],[Famille de Produit]]</f>
        <v>202209CREMERIE</v>
      </c>
      <c r="H1045" s="38" t="str">
        <f>Réceptions[[#This Row],[Num CDE]]&amp;Réceptions[[#This Row],[AnnéeMois]]</f>
        <v>143348107202209</v>
      </c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</row>
    <row r="1046" spans="1:23" ht="12.75" customHeight="1" x14ac:dyDescent="0.25">
      <c r="A1046" s="38">
        <v>202209</v>
      </c>
      <c r="B1046" s="49">
        <v>143348107</v>
      </c>
      <c r="C1046" s="50">
        <v>5540246190743</v>
      </c>
      <c r="D1046" s="51">
        <v>44821</v>
      </c>
      <c r="E1046" s="52">
        <v>279</v>
      </c>
      <c r="F1046" s="39" t="str">
        <f>VLOOKUP(Réception!C1046,'Catégorie des articles'!A:D,4,0)</f>
        <v>CREMERIE</v>
      </c>
      <c r="G1046" s="39" t="str">
        <f>Réceptions[[#This Row],[AnnéeMois]]&amp;Réceptions[[#This Row],[Famille de Produit]]</f>
        <v>202209CREMERIE</v>
      </c>
      <c r="H1046" s="38" t="str">
        <f>Réceptions[[#This Row],[Num CDE]]&amp;Réceptions[[#This Row],[AnnéeMois]]</f>
        <v>143348107202209</v>
      </c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</row>
    <row r="1047" spans="1:23" ht="12.75" customHeight="1" x14ac:dyDescent="0.25">
      <c r="A1047" s="38">
        <v>202209</v>
      </c>
      <c r="B1047" s="46">
        <v>143348110</v>
      </c>
      <c r="C1047" s="15">
        <v>5540246176294</v>
      </c>
      <c r="D1047" s="47">
        <v>44815</v>
      </c>
      <c r="E1047" s="48">
        <v>1485</v>
      </c>
      <c r="F1047" s="39" t="str">
        <f>VLOOKUP(Réception!C1047,'Catégorie des articles'!A:D,4,0)</f>
        <v>CREMERIE</v>
      </c>
      <c r="G1047" s="39" t="str">
        <f>Réceptions[[#This Row],[AnnéeMois]]&amp;Réceptions[[#This Row],[Famille de Produit]]</f>
        <v>202209CREMERIE</v>
      </c>
      <c r="H1047" s="38" t="str">
        <f>Réceptions[[#This Row],[Num CDE]]&amp;Réceptions[[#This Row],[AnnéeMois]]</f>
        <v>143348110202209</v>
      </c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</row>
    <row r="1048" spans="1:23" ht="12.75" customHeight="1" x14ac:dyDescent="0.25">
      <c r="A1048" s="38">
        <v>202209</v>
      </c>
      <c r="B1048" s="49">
        <v>143348122</v>
      </c>
      <c r="C1048" s="50">
        <v>5540246171933</v>
      </c>
      <c r="D1048" s="51">
        <v>44819</v>
      </c>
      <c r="E1048" s="52">
        <v>557</v>
      </c>
      <c r="F1048" s="39" t="str">
        <f>VLOOKUP(Réception!C1048,'Catégorie des articles'!A:D,4,0)</f>
        <v>CREMERIE</v>
      </c>
      <c r="G1048" s="39" t="str">
        <f>Réceptions[[#This Row],[AnnéeMois]]&amp;Réceptions[[#This Row],[Famille de Produit]]</f>
        <v>202209CREMERIE</v>
      </c>
      <c r="H1048" s="38" t="str">
        <f>Réceptions[[#This Row],[Num CDE]]&amp;Réceptions[[#This Row],[AnnéeMois]]</f>
        <v>143348122202209</v>
      </c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</row>
    <row r="1049" spans="1:23" ht="12.75" customHeight="1" x14ac:dyDescent="0.25">
      <c r="A1049" s="38">
        <v>202209</v>
      </c>
      <c r="B1049" s="46">
        <v>143348122</v>
      </c>
      <c r="C1049" s="15">
        <v>5540246187987</v>
      </c>
      <c r="D1049" s="47">
        <v>44819</v>
      </c>
      <c r="E1049" s="48">
        <v>1671</v>
      </c>
      <c r="F1049" s="39" t="str">
        <f>VLOOKUP(Réception!C1049,'Catégorie des articles'!A:D,4,0)</f>
        <v>CREMERIE</v>
      </c>
      <c r="G1049" s="39" t="str">
        <f>Réceptions[[#This Row],[AnnéeMois]]&amp;Réceptions[[#This Row],[Famille de Produit]]</f>
        <v>202209CREMERIE</v>
      </c>
      <c r="H1049" s="38" t="str">
        <f>Réceptions[[#This Row],[Num CDE]]&amp;Réceptions[[#This Row],[AnnéeMois]]</f>
        <v>143348122202209</v>
      </c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</row>
    <row r="1050" spans="1:23" ht="12.75" customHeight="1" x14ac:dyDescent="0.25">
      <c r="A1050" s="38">
        <v>202209</v>
      </c>
      <c r="B1050" s="49">
        <v>143348122</v>
      </c>
      <c r="C1050" s="50">
        <v>5540246188200</v>
      </c>
      <c r="D1050" s="51">
        <v>44819</v>
      </c>
      <c r="E1050" s="52">
        <v>1485</v>
      </c>
      <c r="F1050" s="39" t="str">
        <f>VLOOKUP(Réception!C1050,'Catégorie des articles'!A:D,4,0)</f>
        <v>CREMERIE</v>
      </c>
      <c r="G1050" s="39" t="str">
        <f>Réceptions[[#This Row],[AnnéeMois]]&amp;Réceptions[[#This Row],[Famille de Produit]]</f>
        <v>202209CREMERIE</v>
      </c>
      <c r="H1050" s="38" t="str">
        <f>Réceptions[[#This Row],[Num CDE]]&amp;Réceptions[[#This Row],[AnnéeMois]]</f>
        <v>143348122202209</v>
      </c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</row>
    <row r="1051" spans="1:23" ht="12.75" customHeight="1" x14ac:dyDescent="0.25">
      <c r="A1051" s="38">
        <v>202209</v>
      </c>
      <c r="B1051" s="46">
        <v>143348124</v>
      </c>
      <c r="C1051" s="15">
        <v>5540246176699</v>
      </c>
      <c r="D1051" s="47">
        <v>44819</v>
      </c>
      <c r="E1051" s="48">
        <v>2088</v>
      </c>
      <c r="F1051" s="39" t="str">
        <f>VLOOKUP(Réception!C1051,'Catégorie des articles'!A:D,4,0)</f>
        <v>CREMERIE</v>
      </c>
      <c r="G1051" s="39" t="str">
        <f>Réceptions[[#This Row],[AnnéeMois]]&amp;Réceptions[[#This Row],[Famille de Produit]]</f>
        <v>202209CREMERIE</v>
      </c>
      <c r="H1051" s="38" t="str">
        <f>Réceptions[[#This Row],[Num CDE]]&amp;Réceptions[[#This Row],[AnnéeMois]]</f>
        <v>143348124202209</v>
      </c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</row>
    <row r="1052" spans="1:23" ht="12.75" customHeight="1" x14ac:dyDescent="0.25">
      <c r="A1052" s="38">
        <v>202209</v>
      </c>
      <c r="B1052" s="49">
        <v>143348124</v>
      </c>
      <c r="C1052" s="50">
        <v>5540246192102</v>
      </c>
      <c r="D1052" s="51">
        <v>44819</v>
      </c>
      <c r="E1052" s="52">
        <v>4009</v>
      </c>
      <c r="F1052" s="39" t="str">
        <f>VLOOKUP(Réception!C1052,'Catégorie des articles'!A:D,4,0)</f>
        <v>CREMERIE</v>
      </c>
      <c r="G1052" s="39" t="str">
        <f>Réceptions[[#This Row],[AnnéeMois]]&amp;Réceptions[[#This Row],[Famille de Produit]]</f>
        <v>202209CREMERIE</v>
      </c>
      <c r="H1052" s="38" t="str">
        <f>Réceptions[[#This Row],[Num CDE]]&amp;Réceptions[[#This Row],[AnnéeMois]]</f>
        <v>143348124202209</v>
      </c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</row>
    <row r="1053" spans="1:23" ht="12.75" customHeight="1" x14ac:dyDescent="0.25">
      <c r="A1053" s="38">
        <v>202209</v>
      </c>
      <c r="B1053" s="49">
        <v>143348129</v>
      </c>
      <c r="C1053" s="50">
        <v>5540246185429</v>
      </c>
      <c r="D1053" s="51">
        <v>44821</v>
      </c>
      <c r="E1053" s="52">
        <v>140</v>
      </c>
      <c r="F1053" s="39" t="str">
        <f>VLOOKUP(Réception!C1053,'Catégorie des articles'!A:D,4,0)</f>
        <v>CREMERIE</v>
      </c>
      <c r="G1053" s="39" t="str">
        <f>Réceptions[[#This Row],[AnnéeMois]]&amp;Réceptions[[#This Row],[Famille de Produit]]</f>
        <v>202209CREMERIE</v>
      </c>
      <c r="H1053" s="38" t="str">
        <f>Réceptions[[#This Row],[Num CDE]]&amp;Réceptions[[#This Row],[AnnéeMois]]</f>
        <v>143348129202209</v>
      </c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</row>
    <row r="1054" spans="1:23" ht="12.75" customHeight="1" x14ac:dyDescent="0.25">
      <c r="A1054" s="38">
        <v>202209</v>
      </c>
      <c r="B1054" s="46">
        <v>143348129</v>
      </c>
      <c r="C1054" s="15">
        <v>5540246186325</v>
      </c>
      <c r="D1054" s="47">
        <v>44821</v>
      </c>
      <c r="E1054" s="48">
        <v>140</v>
      </c>
      <c r="F1054" s="39" t="str">
        <f>VLOOKUP(Réception!C1054,'Catégorie des articles'!A:D,4,0)</f>
        <v>CREMERIE</v>
      </c>
      <c r="G1054" s="39" t="str">
        <f>Réceptions[[#This Row],[AnnéeMois]]&amp;Réceptions[[#This Row],[Famille de Produit]]</f>
        <v>202209CREMERIE</v>
      </c>
      <c r="H1054" s="38" t="str">
        <f>Réceptions[[#This Row],[Num CDE]]&amp;Réceptions[[#This Row],[AnnéeMois]]</f>
        <v>143348129202209</v>
      </c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</row>
    <row r="1055" spans="1:23" ht="12.75" customHeight="1" x14ac:dyDescent="0.25">
      <c r="A1055" s="38">
        <v>202209</v>
      </c>
      <c r="B1055" s="49">
        <v>143348133</v>
      </c>
      <c r="C1055" s="50">
        <v>5540246173906</v>
      </c>
      <c r="D1055" s="51">
        <v>44827</v>
      </c>
      <c r="E1055" s="52">
        <v>1634</v>
      </c>
      <c r="F1055" s="39" t="str">
        <f>VLOOKUP(Réception!C1055,'Catégorie des articles'!A:D,4,0)</f>
        <v>VOLAILLE</v>
      </c>
      <c r="G1055" s="39" t="str">
        <f>Réceptions[[#This Row],[AnnéeMois]]&amp;Réceptions[[#This Row],[Famille de Produit]]</f>
        <v>202209VOLAILLE</v>
      </c>
      <c r="H1055" s="38" t="str">
        <f>Réceptions[[#This Row],[Num CDE]]&amp;Réceptions[[#This Row],[AnnéeMois]]</f>
        <v>143348133202209</v>
      </c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</row>
    <row r="1056" spans="1:23" ht="12.75" customHeight="1" x14ac:dyDescent="0.25">
      <c r="A1056" s="38">
        <v>202209</v>
      </c>
      <c r="B1056" s="46">
        <v>143348133</v>
      </c>
      <c r="C1056" s="15">
        <v>5540246181016</v>
      </c>
      <c r="D1056" s="47">
        <v>44827</v>
      </c>
      <c r="E1056" s="48">
        <v>7128</v>
      </c>
      <c r="F1056" s="39" t="str">
        <f>VLOOKUP(Réception!C1056,'Catégorie des articles'!A:D,4,0)</f>
        <v>VOLAILLE</v>
      </c>
      <c r="G1056" s="39" t="str">
        <f>Réceptions[[#This Row],[AnnéeMois]]&amp;Réceptions[[#This Row],[Famille de Produit]]</f>
        <v>202209VOLAILLE</v>
      </c>
      <c r="H1056" s="38" t="str">
        <f>Réceptions[[#This Row],[Num CDE]]&amp;Réceptions[[#This Row],[AnnéeMois]]</f>
        <v>143348133202209</v>
      </c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</row>
    <row r="1057" spans="1:23" ht="12.75" customHeight="1" x14ac:dyDescent="0.25">
      <c r="A1057" s="38">
        <v>202209</v>
      </c>
      <c r="B1057" s="46">
        <v>143348138</v>
      </c>
      <c r="C1057" s="15">
        <v>5540246194632</v>
      </c>
      <c r="D1057" s="47">
        <v>44826</v>
      </c>
      <c r="E1057" s="48">
        <v>1114</v>
      </c>
      <c r="F1057" s="39" t="str">
        <f>VLOOKUP(Réception!C1057,'Catégorie des articles'!A:D,4,0)</f>
        <v>BOULANGERIE</v>
      </c>
      <c r="G1057" s="39" t="str">
        <f>Réceptions[[#This Row],[AnnéeMois]]&amp;Réceptions[[#This Row],[Famille de Produit]]</f>
        <v>202209BOULANGERIE</v>
      </c>
      <c r="H1057" s="38" t="str">
        <f>Réceptions[[#This Row],[Num CDE]]&amp;Réceptions[[#This Row],[AnnéeMois]]</f>
        <v>143348138202209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</row>
    <row r="1058" spans="1:23" ht="12.75" customHeight="1" x14ac:dyDescent="0.25">
      <c r="A1058" s="38">
        <v>202209</v>
      </c>
      <c r="B1058" s="49">
        <v>143348138</v>
      </c>
      <c r="C1058" s="50">
        <v>5540246195250</v>
      </c>
      <c r="D1058" s="51">
        <v>44826</v>
      </c>
      <c r="E1058" s="52">
        <v>84</v>
      </c>
      <c r="F1058" s="39" t="str">
        <f>VLOOKUP(Réception!C1058,'Catégorie des articles'!A:D,4,0)</f>
        <v>BOULANGERIE</v>
      </c>
      <c r="G1058" s="39" t="str">
        <f>Réceptions[[#This Row],[AnnéeMois]]&amp;Réceptions[[#This Row],[Famille de Produit]]</f>
        <v>202209BOULANGERIE</v>
      </c>
      <c r="H1058" s="38" t="str">
        <f>Réceptions[[#This Row],[Num CDE]]&amp;Réceptions[[#This Row],[AnnéeMois]]</f>
        <v>143348138202209</v>
      </c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</row>
    <row r="1059" spans="1:23" ht="12.75" customHeight="1" x14ac:dyDescent="0.25">
      <c r="A1059" s="38">
        <v>202209</v>
      </c>
      <c r="B1059" s="49">
        <v>143348139</v>
      </c>
      <c r="C1059" s="50">
        <v>5540246171759</v>
      </c>
      <c r="D1059" s="51">
        <v>44823</v>
      </c>
      <c r="E1059" s="52">
        <v>5012</v>
      </c>
      <c r="F1059" s="39" t="str">
        <f>VLOOKUP(Réception!C1059,'Catégorie des articles'!A:D,4,0)</f>
        <v>MIX LEGUMES</v>
      </c>
      <c r="G1059" s="39" t="str">
        <f>Réceptions[[#This Row],[AnnéeMois]]&amp;Réceptions[[#This Row],[Famille de Produit]]</f>
        <v>202209MIX LEGUMES</v>
      </c>
      <c r="H1059" s="38" t="str">
        <f>Réceptions[[#This Row],[Num CDE]]&amp;Réceptions[[#This Row],[AnnéeMois]]</f>
        <v>143348139202209</v>
      </c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</row>
    <row r="1060" spans="1:23" ht="12.75" customHeight="1" x14ac:dyDescent="0.25">
      <c r="A1060" s="38">
        <v>202209</v>
      </c>
      <c r="B1060" s="46">
        <v>143348139</v>
      </c>
      <c r="C1060" s="15">
        <v>5540246177133</v>
      </c>
      <c r="D1060" s="47">
        <v>44823</v>
      </c>
      <c r="E1060" s="48">
        <v>4455</v>
      </c>
      <c r="F1060" s="39" t="str">
        <f>VLOOKUP(Réception!C1060,'Catégorie des articles'!A:D,4,0)</f>
        <v>MIX LEGUMES</v>
      </c>
      <c r="G1060" s="39" t="str">
        <f>Réceptions[[#This Row],[AnnéeMois]]&amp;Réceptions[[#This Row],[Famille de Produit]]</f>
        <v>202209MIX LEGUMES</v>
      </c>
      <c r="H1060" s="38" t="str">
        <f>Réceptions[[#This Row],[Num CDE]]&amp;Réceptions[[#This Row],[AnnéeMois]]</f>
        <v>143348139202209</v>
      </c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</row>
    <row r="1061" spans="1:23" ht="12.75" customHeight="1" x14ac:dyDescent="0.25">
      <c r="A1061" s="38">
        <v>202209</v>
      </c>
      <c r="B1061" s="49">
        <v>143348139</v>
      </c>
      <c r="C1061" s="50">
        <v>5540246192148</v>
      </c>
      <c r="D1061" s="51">
        <v>44823</v>
      </c>
      <c r="E1061" s="52">
        <v>19488</v>
      </c>
      <c r="F1061" s="39" t="str">
        <f>VLOOKUP(Réception!C1061,'Catégorie des articles'!A:D,4,0)</f>
        <v>MIX LEGUMES</v>
      </c>
      <c r="G1061" s="39" t="str">
        <f>Réceptions[[#This Row],[AnnéeMois]]&amp;Réceptions[[#This Row],[Famille de Produit]]</f>
        <v>202209MIX LEGUMES</v>
      </c>
      <c r="H1061" s="38" t="str">
        <f>Réceptions[[#This Row],[Num CDE]]&amp;Réceptions[[#This Row],[AnnéeMois]]</f>
        <v>143348139202209</v>
      </c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</row>
    <row r="1062" spans="1:23" ht="12.75" customHeight="1" x14ac:dyDescent="0.25">
      <c r="A1062" s="38">
        <v>202209</v>
      </c>
      <c r="B1062" s="46">
        <v>143348147</v>
      </c>
      <c r="C1062" s="15">
        <v>5540246195241</v>
      </c>
      <c r="D1062" s="47">
        <v>44819</v>
      </c>
      <c r="E1062" s="48">
        <v>395</v>
      </c>
      <c r="F1062" s="39" t="str">
        <f>VLOOKUP(Réception!C1062,'Catégorie des articles'!A:D,4,0)</f>
        <v>MIX LEGUMES</v>
      </c>
      <c r="G1062" s="39" t="str">
        <f>Réceptions[[#This Row],[AnnéeMois]]&amp;Réceptions[[#This Row],[Famille de Produit]]</f>
        <v>202209MIX LEGUMES</v>
      </c>
      <c r="H1062" s="38" t="str">
        <f>Réceptions[[#This Row],[Num CDE]]&amp;Réceptions[[#This Row],[AnnéeMois]]</f>
        <v>143348147202209</v>
      </c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</row>
    <row r="1063" spans="1:23" ht="12.75" customHeight="1" x14ac:dyDescent="0.25">
      <c r="A1063" s="38">
        <v>202209</v>
      </c>
      <c r="B1063" s="46">
        <v>143348149</v>
      </c>
      <c r="C1063" s="15">
        <v>5540246176699</v>
      </c>
      <c r="D1063" s="47">
        <v>44820</v>
      </c>
      <c r="E1063" s="48">
        <v>2088</v>
      </c>
      <c r="F1063" s="39" t="str">
        <f>VLOOKUP(Réception!C1063,'Catégorie des articles'!A:D,4,0)</f>
        <v>CREMERIE</v>
      </c>
      <c r="G1063" s="39" t="str">
        <f>Réceptions[[#This Row],[AnnéeMois]]&amp;Réceptions[[#This Row],[Famille de Produit]]</f>
        <v>202209CREMERIE</v>
      </c>
      <c r="H1063" s="38" t="str">
        <f>Réceptions[[#This Row],[Num CDE]]&amp;Réceptions[[#This Row],[AnnéeMois]]</f>
        <v>143348149202209</v>
      </c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</row>
    <row r="1064" spans="1:23" ht="12.75" customHeight="1" x14ac:dyDescent="0.25">
      <c r="A1064" s="38">
        <v>202209</v>
      </c>
      <c r="B1064" s="49">
        <v>143348170</v>
      </c>
      <c r="C1064" s="50">
        <v>5540246191594</v>
      </c>
      <c r="D1064" s="51">
        <v>44821</v>
      </c>
      <c r="E1064" s="52">
        <v>1504</v>
      </c>
      <c r="F1064" s="39" t="str">
        <f>VLOOKUP(Réception!C1064,'Catégorie des articles'!A:D,4,0)</f>
        <v>CREMERIE</v>
      </c>
      <c r="G1064" s="39" t="str">
        <f>Réceptions[[#This Row],[AnnéeMois]]&amp;Réceptions[[#This Row],[Famille de Produit]]</f>
        <v>202209CREMERIE</v>
      </c>
      <c r="H1064" s="38" t="str">
        <f>Réceptions[[#This Row],[Num CDE]]&amp;Réceptions[[#This Row],[AnnéeMois]]</f>
        <v>143348170202209</v>
      </c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</row>
    <row r="1065" spans="1:23" ht="12.75" customHeight="1" x14ac:dyDescent="0.25">
      <c r="A1065" s="38">
        <v>202209</v>
      </c>
      <c r="B1065" s="46">
        <v>143358173</v>
      </c>
      <c r="C1065" s="15">
        <v>5540246176294</v>
      </c>
      <c r="D1065" s="47">
        <v>44821</v>
      </c>
      <c r="E1065" s="48">
        <v>372</v>
      </c>
      <c r="F1065" s="39" t="str">
        <f>VLOOKUP(Réception!C1065,'Catégorie des articles'!A:D,4,0)</f>
        <v>CREMERIE</v>
      </c>
      <c r="G1065" s="39" t="str">
        <f>Réceptions[[#This Row],[AnnéeMois]]&amp;Réceptions[[#This Row],[Famille de Produit]]</f>
        <v>202209CREMERIE</v>
      </c>
      <c r="H1065" s="38" t="str">
        <f>Réceptions[[#This Row],[Num CDE]]&amp;Réceptions[[#This Row],[AnnéeMois]]</f>
        <v>143358173202209</v>
      </c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</row>
    <row r="1066" spans="1:23" ht="12.75" customHeight="1" x14ac:dyDescent="0.25">
      <c r="A1066" s="38">
        <v>202209</v>
      </c>
      <c r="B1066" s="49">
        <v>143358173</v>
      </c>
      <c r="C1066" s="50">
        <v>5540246176295</v>
      </c>
      <c r="D1066" s="51">
        <v>44821</v>
      </c>
      <c r="E1066" s="52">
        <v>4455</v>
      </c>
      <c r="F1066" s="39" t="str">
        <f>VLOOKUP(Réception!C1066,'Catégorie des articles'!A:D,4,0)</f>
        <v>CREMERIE</v>
      </c>
      <c r="G1066" s="39" t="str">
        <f>Réceptions[[#This Row],[AnnéeMois]]&amp;Réceptions[[#This Row],[Famille de Produit]]</f>
        <v>202209CREMERIE</v>
      </c>
      <c r="H1066" s="38" t="str">
        <f>Réceptions[[#This Row],[Num CDE]]&amp;Réceptions[[#This Row],[AnnéeMois]]</f>
        <v>143358173202209</v>
      </c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</row>
    <row r="1067" spans="1:23" ht="12.75" customHeight="1" x14ac:dyDescent="0.25">
      <c r="A1067" s="38">
        <v>202209</v>
      </c>
      <c r="B1067" s="49">
        <v>143358173</v>
      </c>
      <c r="C1067" s="50">
        <v>5540246187987</v>
      </c>
      <c r="D1067" s="51">
        <v>44821</v>
      </c>
      <c r="E1067" s="52">
        <v>2228</v>
      </c>
      <c r="F1067" s="39" t="str">
        <f>VLOOKUP(Réception!C1067,'Catégorie des articles'!A:D,4,0)</f>
        <v>CREMERIE</v>
      </c>
      <c r="G1067" s="39" t="str">
        <f>Réceptions[[#This Row],[AnnéeMois]]&amp;Réceptions[[#This Row],[Famille de Produit]]</f>
        <v>202209CREMERIE</v>
      </c>
      <c r="H1067" s="38" t="str">
        <f>Réceptions[[#This Row],[Num CDE]]&amp;Réceptions[[#This Row],[AnnéeMois]]</f>
        <v>143358173202209</v>
      </c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</row>
    <row r="1068" spans="1:23" ht="12.75" customHeight="1" x14ac:dyDescent="0.25">
      <c r="A1068" s="38">
        <v>202209</v>
      </c>
      <c r="B1068" s="46">
        <v>143358173</v>
      </c>
      <c r="C1068" s="15">
        <v>5540246188200</v>
      </c>
      <c r="D1068" s="47">
        <v>44821</v>
      </c>
      <c r="E1068" s="48">
        <v>743</v>
      </c>
      <c r="F1068" s="39" t="str">
        <f>VLOOKUP(Réception!C1068,'Catégorie des articles'!A:D,4,0)</f>
        <v>CREMERIE</v>
      </c>
      <c r="G1068" s="39" t="str">
        <f>Réceptions[[#This Row],[AnnéeMois]]&amp;Réceptions[[#This Row],[Famille de Produit]]</f>
        <v>202209CREMERIE</v>
      </c>
      <c r="H1068" s="38" t="str">
        <f>Réceptions[[#This Row],[Num CDE]]&amp;Réceptions[[#This Row],[AnnéeMois]]</f>
        <v>143358173202209</v>
      </c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</row>
    <row r="1069" spans="1:23" ht="12.75" customHeight="1" x14ac:dyDescent="0.25">
      <c r="A1069" s="38">
        <v>202209</v>
      </c>
      <c r="B1069" s="49">
        <v>143358174</v>
      </c>
      <c r="C1069" s="50">
        <v>5540246172539</v>
      </c>
      <c r="D1069" s="51">
        <v>44821</v>
      </c>
      <c r="E1069" s="52">
        <v>47</v>
      </c>
      <c r="F1069" s="39" t="str">
        <f>VLOOKUP(Réception!C1069,'Catégorie des articles'!A:D,4,0)</f>
        <v>CREMERIE</v>
      </c>
      <c r="G1069" s="39" t="str">
        <f>Réceptions[[#This Row],[AnnéeMois]]&amp;Réceptions[[#This Row],[Famille de Produit]]</f>
        <v>202209CREMERIE</v>
      </c>
      <c r="H1069" s="38" t="str">
        <f>Réceptions[[#This Row],[Num CDE]]&amp;Réceptions[[#This Row],[AnnéeMois]]</f>
        <v>143358174202209</v>
      </c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</row>
    <row r="1070" spans="1:23" ht="12.75" customHeight="1" x14ac:dyDescent="0.25">
      <c r="A1070" s="38">
        <v>202209</v>
      </c>
      <c r="B1070" s="46">
        <v>143358174</v>
      </c>
      <c r="C1070" s="15">
        <v>5540246172669</v>
      </c>
      <c r="D1070" s="47">
        <v>44821</v>
      </c>
      <c r="E1070" s="48">
        <v>279</v>
      </c>
      <c r="F1070" s="39" t="str">
        <f>VLOOKUP(Réception!C1070,'Catégorie des articles'!A:D,4,0)</f>
        <v>CREMERIE</v>
      </c>
      <c r="G1070" s="39" t="str">
        <f>Réceptions[[#This Row],[AnnéeMois]]&amp;Réceptions[[#This Row],[Famille de Produit]]</f>
        <v>202209CREMERIE</v>
      </c>
      <c r="H1070" s="38" t="str">
        <f>Réceptions[[#This Row],[Num CDE]]&amp;Réceptions[[#This Row],[AnnéeMois]]</f>
        <v>143358174202209</v>
      </c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</row>
    <row r="1071" spans="1:23" ht="12.75" customHeight="1" x14ac:dyDescent="0.25">
      <c r="A1071" s="38">
        <v>202209</v>
      </c>
      <c r="B1071" s="49">
        <v>143358174</v>
      </c>
      <c r="C1071" s="50">
        <v>5540246172978</v>
      </c>
      <c r="D1071" s="51">
        <v>44821</v>
      </c>
      <c r="E1071" s="52">
        <v>836</v>
      </c>
      <c r="F1071" s="39" t="str">
        <f>VLOOKUP(Réception!C1071,'Catégorie des articles'!A:D,4,0)</f>
        <v>CREMERIE</v>
      </c>
      <c r="G1071" s="39" t="str">
        <f>Réceptions[[#This Row],[AnnéeMois]]&amp;Réceptions[[#This Row],[Famille de Produit]]</f>
        <v>202209CREMERIE</v>
      </c>
      <c r="H1071" s="38" t="str">
        <f>Réceptions[[#This Row],[Num CDE]]&amp;Réceptions[[#This Row],[AnnéeMois]]</f>
        <v>143358174202209</v>
      </c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</row>
    <row r="1072" spans="1:23" ht="12.75" customHeight="1" x14ac:dyDescent="0.25">
      <c r="A1072" s="38">
        <v>202209</v>
      </c>
      <c r="B1072" s="46">
        <v>143358174</v>
      </c>
      <c r="C1072" s="15">
        <v>5540246176699</v>
      </c>
      <c r="D1072" s="47">
        <v>44821</v>
      </c>
      <c r="E1072" s="48">
        <v>836</v>
      </c>
      <c r="F1072" s="39" t="str">
        <f>VLOOKUP(Réception!C1072,'Catégorie des articles'!A:D,4,0)</f>
        <v>CREMERIE</v>
      </c>
      <c r="G1072" s="39" t="str">
        <f>Réceptions[[#This Row],[AnnéeMois]]&amp;Réceptions[[#This Row],[Famille de Produit]]</f>
        <v>202209CREMERIE</v>
      </c>
      <c r="H1072" s="38" t="str">
        <f>Réceptions[[#This Row],[Num CDE]]&amp;Réceptions[[#This Row],[AnnéeMois]]</f>
        <v>143358174202209</v>
      </c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</row>
    <row r="1073" spans="1:23" ht="12.75" customHeight="1" x14ac:dyDescent="0.25">
      <c r="A1073" s="38">
        <v>202209</v>
      </c>
      <c r="B1073" s="46">
        <v>143358180</v>
      </c>
      <c r="C1073" s="15">
        <v>5540246195596</v>
      </c>
      <c r="D1073" s="47">
        <v>44822</v>
      </c>
      <c r="E1073" s="48">
        <v>52</v>
      </c>
      <c r="F1073" s="39" t="str">
        <f>VLOOKUP(Réception!C1073,'Catégorie des articles'!A:D,4,0)</f>
        <v>BOULANGERIE</v>
      </c>
      <c r="G1073" s="39" t="str">
        <f>Réceptions[[#This Row],[AnnéeMois]]&amp;Réceptions[[#This Row],[Famille de Produit]]</f>
        <v>202209BOULANGERIE</v>
      </c>
      <c r="H1073" s="38" t="str">
        <f>Réceptions[[#This Row],[Num CDE]]&amp;Réceptions[[#This Row],[AnnéeMois]]</f>
        <v>143358180202209</v>
      </c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</row>
    <row r="1074" spans="1:23" ht="12.75" customHeight="1" x14ac:dyDescent="0.25">
      <c r="A1074" s="38">
        <v>202209</v>
      </c>
      <c r="B1074" s="49">
        <v>143358185</v>
      </c>
      <c r="C1074" s="50">
        <v>5540246191598</v>
      </c>
      <c r="D1074" s="51">
        <v>44822</v>
      </c>
      <c r="E1074" s="52">
        <v>1601</v>
      </c>
      <c r="F1074" s="39" t="str">
        <f>VLOOKUP(Réception!C1074,'Catégorie des articles'!A:D,4,0)</f>
        <v>CREMERIE</v>
      </c>
      <c r="G1074" s="39" t="str">
        <f>Réceptions[[#This Row],[AnnéeMois]]&amp;Réceptions[[#This Row],[Famille de Produit]]</f>
        <v>202209CREMERIE</v>
      </c>
      <c r="H1074" s="38" t="str">
        <f>Réceptions[[#This Row],[Num CDE]]&amp;Réceptions[[#This Row],[AnnéeMois]]</f>
        <v>143358185202209</v>
      </c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</row>
    <row r="1075" spans="1:23" ht="12.75" customHeight="1" x14ac:dyDescent="0.25">
      <c r="A1075" s="38">
        <v>202209</v>
      </c>
      <c r="B1075" s="49">
        <v>143358189</v>
      </c>
      <c r="C1075" s="50">
        <v>5540246183130</v>
      </c>
      <c r="D1075" s="51">
        <v>44828</v>
      </c>
      <c r="E1075" s="52">
        <v>2256</v>
      </c>
      <c r="F1075" s="39" t="str">
        <f>VLOOKUP(Réception!C1075,'Catégorie des articles'!A:D,4,0)</f>
        <v>MIX LEGUMES</v>
      </c>
      <c r="G1075" s="39" t="str">
        <f>Réceptions[[#This Row],[AnnéeMois]]&amp;Réceptions[[#This Row],[Famille de Produit]]</f>
        <v>202209MIX LEGUMES</v>
      </c>
      <c r="H1075" s="38" t="str">
        <f>Réceptions[[#This Row],[Num CDE]]&amp;Réceptions[[#This Row],[AnnéeMois]]</f>
        <v>143358189202209</v>
      </c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</row>
    <row r="1076" spans="1:23" ht="12.75" customHeight="1" x14ac:dyDescent="0.25">
      <c r="A1076" s="38">
        <v>202209</v>
      </c>
      <c r="B1076" s="46">
        <v>143358189</v>
      </c>
      <c r="C1076" s="15">
        <v>5540246183538</v>
      </c>
      <c r="D1076" s="47">
        <v>44828</v>
      </c>
      <c r="E1076" s="48">
        <v>919</v>
      </c>
      <c r="F1076" s="39" t="str">
        <f>VLOOKUP(Réception!C1076,'Catégorie des articles'!A:D,4,0)</f>
        <v>MIX LEGUMES</v>
      </c>
      <c r="G1076" s="39" t="str">
        <f>Réceptions[[#This Row],[AnnéeMois]]&amp;Réceptions[[#This Row],[Famille de Produit]]</f>
        <v>202209MIX LEGUMES</v>
      </c>
      <c r="H1076" s="38" t="str">
        <f>Réceptions[[#This Row],[Num CDE]]&amp;Réceptions[[#This Row],[AnnéeMois]]</f>
        <v>143358189202209</v>
      </c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</row>
    <row r="1077" spans="1:23" ht="12.75" customHeight="1" x14ac:dyDescent="0.25">
      <c r="A1077" s="38">
        <v>202209</v>
      </c>
      <c r="B1077" s="49">
        <v>143358189</v>
      </c>
      <c r="C1077" s="50">
        <v>5540246183541</v>
      </c>
      <c r="D1077" s="51">
        <v>44828</v>
      </c>
      <c r="E1077" s="52">
        <v>928</v>
      </c>
      <c r="F1077" s="39" t="str">
        <f>VLOOKUP(Réception!C1077,'Catégorie des articles'!A:D,4,0)</f>
        <v>MIX LEGUMES</v>
      </c>
      <c r="G1077" s="39" t="str">
        <f>Réceptions[[#This Row],[AnnéeMois]]&amp;Réceptions[[#This Row],[Famille de Produit]]</f>
        <v>202209MIX LEGUMES</v>
      </c>
      <c r="H1077" s="38" t="str">
        <f>Réceptions[[#This Row],[Num CDE]]&amp;Réceptions[[#This Row],[AnnéeMois]]</f>
        <v>143358189202209</v>
      </c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</row>
    <row r="1078" spans="1:23" ht="12.75" customHeight="1" x14ac:dyDescent="0.25">
      <c r="A1078" s="38">
        <v>202210</v>
      </c>
      <c r="B1078" s="49">
        <v>143358193</v>
      </c>
      <c r="C1078" s="50">
        <v>5540246192462</v>
      </c>
      <c r="D1078" s="51">
        <v>44835</v>
      </c>
      <c r="E1078" s="52">
        <v>1856</v>
      </c>
      <c r="F1078" s="39" t="str">
        <f>VLOOKUP(Réception!C1078,'Catégorie des articles'!A:D,4,0)</f>
        <v>MIX LEGUMES</v>
      </c>
      <c r="G1078" s="39" t="str">
        <f>Réceptions[[#This Row],[AnnéeMois]]&amp;Réceptions[[#This Row],[Famille de Produit]]</f>
        <v>202210MIX LEGUMES</v>
      </c>
      <c r="H1078" s="38" t="str">
        <f>Réceptions[[#This Row],[Num CDE]]&amp;Réceptions[[#This Row],[AnnéeMois]]</f>
        <v>143358193202210</v>
      </c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</row>
    <row r="1079" spans="1:23" ht="12.75" customHeight="1" x14ac:dyDescent="0.25">
      <c r="A1079" s="38">
        <v>202210</v>
      </c>
      <c r="B1079" s="46">
        <v>143358193</v>
      </c>
      <c r="C1079" s="15">
        <v>5540246192594</v>
      </c>
      <c r="D1079" s="47">
        <v>44835</v>
      </c>
      <c r="E1079" s="48">
        <v>743</v>
      </c>
      <c r="F1079" s="39" t="str">
        <f>VLOOKUP(Réception!C1079,'Catégorie des articles'!A:D,4,0)</f>
        <v>MIX LEGUMES</v>
      </c>
      <c r="G1079" s="39" t="str">
        <f>Réceptions[[#This Row],[AnnéeMois]]&amp;Réceptions[[#This Row],[Famille de Produit]]</f>
        <v>202210MIX LEGUMES</v>
      </c>
      <c r="H1079" s="38" t="str">
        <f>Réceptions[[#This Row],[Num CDE]]&amp;Réceptions[[#This Row],[AnnéeMois]]</f>
        <v>143358193202210</v>
      </c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</row>
    <row r="1080" spans="1:23" ht="12.75" customHeight="1" x14ac:dyDescent="0.25">
      <c r="A1080" s="38">
        <v>202209</v>
      </c>
      <c r="B1080" s="49">
        <v>143358194</v>
      </c>
      <c r="C1080" s="50">
        <v>5540246182684</v>
      </c>
      <c r="D1080" s="51">
        <v>44834</v>
      </c>
      <c r="E1080" s="52">
        <v>279</v>
      </c>
      <c r="F1080" s="39" t="str">
        <f>VLOOKUP(Réception!C1080,'Catégorie des articles'!A:D,4,0)</f>
        <v>BOULANGERIE</v>
      </c>
      <c r="G1080" s="39" t="str">
        <f>Réceptions[[#This Row],[AnnéeMois]]&amp;Réceptions[[#This Row],[Famille de Produit]]</f>
        <v>202209BOULANGERIE</v>
      </c>
      <c r="H1080" s="38" t="str">
        <f>Réceptions[[#This Row],[Num CDE]]&amp;Réceptions[[#This Row],[AnnéeMois]]</f>
        <v>143358194202209</v>
      </c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</row>
    <row r="1081" spans="1:23" ht="12.75" customHeight="1" x14ac:dyDescent="0.25">
      <c r="A1081" s="38">
        <v>202209</v>
      </c>
      <c r="B1081" s="46">
        <v>143358194</v>
      </c>
      <c r="C1081" s="15">
        <v>5540246183844</v>
      </c>
      <c r="D1081" s="47">
        <v>44834</v>
      </c>
      <c r="E1081" s="48">
        <v>47</v>
      </c>
      <c r="F1081" s="39" t="str">
        <f>VLOOKUP(Réception!C1081,'Catégorie des articles'!A:D,4,0)</f>
        <v>BOULANGERIE</v>
      </c>
      <c r="G1081" s="39" t="str">
        <f>Réceptions[[#This Row],[AnnéeMois]]&amp;Réceptions[[#This Row],[Famille de Produit]]</f>
        <v>202209BOULANGERIE</v>
      </c>
      <c r="H1081" s="38" t="str">
        <f>Réceptions[[#This Row],[Num CDE]]&amp;Réceptions[[#This Row],[AnnéeMois]]</f>
        <v>143358194202209</v>
      </c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</row>
    <row r="1082" spans="1:23" ht="12.75" customHeight="1" x14ac:dyDescent="0.25">
      <c r="A1082" s="38">
        <v>202209</v>
      </c>
      <c r="B1082" s="46">
        <v>143358203</v>
      </c>
      <c r="C1082" s="15">
        <v>5540246174174</v>
      </c>
      <c r="D1082" s="47">
        <v>44822</v>
      </c>
      <c r="E1082" s="48">
        <v>348</v>
      </c>
      <c r="F1082" s="39" t="str">
        <f>VLOOKUP(Réception!C1082,'Catégorie des articles'!A:D,4,0)</f>
        <v>CREMERIE</v>
      </c>
      <c r="G1082" s="39" t="str">
        <f>Réceptions[[#This Row],[AnnéeMois]]&amp;Réceptions[[#This Row],[Famille de Produit]]</f>
        <v>202209CREMERIE</v>
      </c>
      <c r="H1082" s="38" t="str">
        <f>Réceptions[[#This Row],[Num CDE]]&amp;Réceptions[[#This Row],[AnnéeMois]]</f>
        <v>143358203202209</v>
      </c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</row>
    <row r="1083" spans="1:23" ht="12.75" customHeight="1" x14ac:dyDescent="0.25">
      <c r="A1083" s="38">
        <v>202209</v>
      </c>
      <c r="B1083" s="46">
        <v>143358203</v>
      </c>
      <c r="C1083" s="15">
        <v>5540246176699</v>
      </c>
      <c r="D1083" s="47">
        <v>44822</v>
      </c>
      <c r="E1083" s="48">
        <v>4176</v>
      </c>
      <c r="F1083" s="39" t="str">
        <f>VLOOKUP(Réception!C1083,'Catégorie des articles'!A:D,4,0)</f>
        <v>CREMERIE</v>
      </c>
      <c r="G1083" s="39" t="str">
        <f>Réceptions[[#This Row],[AnnéeMois]]&amp;Réceptions[[#This Row],[Famille de Produit]]</f>
        <v>202209CREMERIE</v>
      </c>
      <c r="H1083" s="38" t="str">
        <f>Réceptions[[#This Row],[Num CDE]]&amp;Réceptions[[#This Row],[AnnéeMois]]</f>
        <v>143358203202209</v>
      </c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</row>
    <row r="1084" spans="1:23" ht="12.75" customHeight="1" x14ac:dyDescent="0.25">
      <c r="A1084" s="38">
        <v>202209</v>
      </c>
      <c r="B1084" s="46">
        <v>143358204</v>
      </c>
      <c r="C1084" s="15">
        <v>5540246176294</v>
      </c>
      <c r="D1084" s="47">
        <v>44822</v>
      </c>
      <c r="E1084" s="48">
        <v>1485</v>
      </c>
      <c r="F1084" s="39" t="str">
        <f>VLOOKUP(Réception!C1084,'Catégorie des articles'!A:D,4,0)</f>
        <v>CREMERIE</v>
      </c>
      <c r="G1084" s="39" t="str">
        <f>Réceptions[[#This Row],[AnnéeMois]]&amp;Réceptions[[#This Row],[Famille de Produit]]</f>
        <v>202209CREMERIE</v>
      </c>
      <c r="H1084" s="38" t="str">
        <f>Réceptions[[#This Row],[Num CDE]]&amp;Réceptions[[#This Row],[AnnéeMois]]</f>
        <v>143358204202209</v>
      </c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</row>
    <row r="1085" spans="1:23" ht="12.75" customHeight="1" x14ac:dyDescent="0.25">
      <c r="A1085" s="38">
        <v>202209</v>
      </c>
      <c r="B1085" s="49">
        <v>143358204</v>
      </c>
      <c r="C1085" s="50">
        <v>5540246176295</v>
      </c>
      <c r="D1085" s="51">
        <v>44822</v>
      </c>
      <c r="E1085" s="52">
        <v>9652</v>
      </c>
      <c r="F1085" s="39" t="str">
        <f>VLOOKUP(Réception!C1085,'Catégorie des articles'!A:D,4,0)</f>
        <v>CREMERIE</v>
      </c>
      <c r="G1085" s="39" t="str">
        <f>Réceptions[[#This Row],[AnnéeMois]]&amp;Réceptions[[#This Row],[Famille de Produit]]</f>
        <v>202209CREMERIE</v>
      </c>
      <c r="H1085" s="38" t="str">
        <f>Réceptions[[#This Row],[Num CDE]]&amp;Réceptions[[#This Row],[AnnéeMois]]</f>
        <v>143358204202209</v>
      </c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</row>
    <row r="1086" spans="1:23" ht="12.75" customHeight="1" x14ac:dyDescent="0.25">
      <c r="A1086" s="38">
        <v>202209</v>
      </c>
      <c r="B1086" s="46">
        <v>143358204</v>
      </c>
      <c r="C1086" s="15">
        <v>5540246187987</v>
      </c>
      <c r="D1086" s="47">
        <v>44822</v>
      </c>
      <c r="E1086" s="48">
        <v>4455</v>
      </c>
      <c r="F1086" s="39" t="str">
        <f>VLOOKUP(Réception!C1086,'Catégorie des articles'!A:D,4,0)</f>
        <v>CREMERIE</v>
      </c>
      <c r="G1086" s="39" t="str">
        <f>Réceptions[[#This Row],[AnnéeMois]]&amp;Réceptions[[#This Row],[Famille de Produit]]</f>
        <v>202209CREMERIE</v>
      </c>
      <c r="H1086" s="38" t="str">
        <f>Réceptions[[#This Row],[Num CDE]]&amp;Réceptions[[#This Row],[AnnéeMois]]</f>
        <v>143358204202209</v>
      </c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</row>
    <row r="1087" spans="1:23" ht="12.75" customHeight="1" x14ac:dyDescent="0.25">
      <c r="A1087" s="38">
        <v>202209</v>
      </c>
      <c r="B1087" s="49">
        <v>143358204</v>
      </c>
      <c r="C1087" s="50">
        <v>5540246188200</v>
      </c>
      <c r="D1087" s="51">
        <v>44822</v>
      </c>
      <c r="E1087" s="52">
        <v>743</v>
      </c>
      <c r="F1087" s="39" t="str">
        <f>VLOOKUP(Réception!C1087,'Catégorie des articles'!A:D,4,0)</f>
        <v>CREMERIE</v>
      </c>
      <c r="G1087" s="39" t="str">
        <f>Réceptions[[#This Row],[AnnéeMois]]&amp;Réceptions[[#This Row],[Famille de Produit]]</f>
        <v>202209CREMERIE</v>
      </c>
      <c r="H1087" s="38" t="str">
        <f>Réceptions[[#This Row],[Num CDE]]&amp;Réceptions[[#This Row],[AnnéeMois]]</f>
        <v>143358204202209</v>
      </c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</row>
    <row r="1088" spans="1:23" ht="12.75" customHeight="1" x14ac:dyDescent="0.25">
      <c r="A1088" s="38">
        <v>202210</v>
      </c>
      <c r="B1088" s="46">
        <v>143358212</v>
      </c>
      <c r="C1088" s="15">
        <v>5540246180522</v>
      </c>
      <c r="D1088" s="47">
        <v>44837</v>
      </c>
      <c r="E1088" s="48">
        <v>891</v>
      </c>
      <c r="F1088" s="39" t="str">
        <f>VLOOKUP(Réception!C1088,'Catégorie des articles'!A:D,4,0)</f>
        <v>BOULANGERIE</v>
      </c>
      <c r="G1088" s="39" t="str">
        <f>Réceptions[[#This Row],[AnnéeMois]]&amp;Réceptions[[#This Row],[Famille de Produit]]</f>
        <v>202210BOULANGERIE</v>
      </c>
      <c r="H1088" s="38" t="str">
        <f>Réceptions[[#This Row],[Num CDE]]&amp;Réceptions[[#This Row],[AnnéeMois]]</f>
        <v>143358212202210</v>
      </c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</row>
    <row r="1089" spans="1:23" ht="12.75" customHeight="1" x14ac:dyDescent="0.25">
      <c r="A1089" s="38">
        <v>202209</v>
      </c>
      <c r="B1089" s="46">
        <v>143358214</v>
      </c>
      <c r="C1089" s="15">
        <v>5540246194632</v>
      </c>
      <c r="D1089" s="47">
        <v>44834</v>
      </c>
      <c r="E1089" s="48">
        <v>1170</v>
      </c>
      <c r="F1089" s="39" t="str">
        <f>VLOOKUP(Réception!C1089,'Catégorie des articles'!A:D,4,0)</f>
        <v>BOULANGERIE</v>
      </c>
      <c r="G1089" s="39" t="str">
        <f>Réceptions[[#This Row],[AnnéeMois]]&amp;Réceptions[[#This Row],[Famille de Produit]]</f>
        <v>202209BOULANGERIE</v>
      </c>
      <c r="H1089" s="38" t="str">
        <f>Réceptions[[#This Row],[Num CDE]]&amp;Réceptions[[#This Row],[AnnéeMois]]</f>
        <v>143358214202209</v>
      </c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</row>
    <row r="1090" spans="1:23" ht="12.75" customHeight="1" x14ac:dyDescent="0.25">
      <c r="A1090" s="38">
        <v>202209</v>
      </c>
      <c r="B1090" s="49">
        <v>143358214</v>
      </c>
      <c r="C1090" s="50">
        <v>5540246195250</v>
      </c>
      <c r="D1090" s="51">
        <v>44834</v>
      </c>
      <c r="E1090" s="52">
        <v>168</v>
      </c>
      <c r="F1090" s="39" t="str">
        <f>VLOOKUP(Réception!C1090,'Catégorie des articles'!A:D,4,0)</f>
        <v>BOULANGERIE</v>
      </c>
      <c r="G1090" s="39" t="str">
        <f>Réceptions[[#This Row],[AnnéeMois]]&amp;Réceptions[[#This Row],[Famille de Produit]]</f>
        <v>202209BOULANGERIE</v>
      </c>
      <c r="H1090" s="38" t="str">
        <f>Réceptions[[#This Row],[Num CDE]]&amp;Réceptions[[#This Row],[AnnéeMois]]</f>
        <v>143358214202209</v>
      </c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</row>
    <row r="1091" spans="1:23" ht="12.75" customHeight="1" x14ac:dyDescent="0.25">
      <c r="A1091" s="38">
        <v>202210</v>
      </c>
      <c r="B1091" s="49">
        <v>143358220</v>
      </c>
      <c r="C1091" s="50">
        <v>5540246192907</v>
      </c>
      <c r="D1091" s="51">
        <v>44840</v>
      </c>
      <c r="E1091" s="52">
        <v>6682</v>
      </c>
      <c r="F1091" s="39" t="str">
        <f>VLOOKUP(Réception!C1091,'Catégorie des articles'!A:D,4,0)</f>
        <v>VOLAILLE</v>
      </c>
      <c r="G1091" s="39" t="str">
        <f>Réceptions[[#This Row],[AnnéeMois]]&amp;Réceptions[[#This Row],[Famille de Produit]]</f>
        <v>202210VOLAILLE</v>
      </c>
      <c r="H1091" s="38" t="str">
        <f>Réceptions[[#This Row],[Num CDE]]&amp;Réceptions[[#This Row],[AnnéeMois]]</f>
        <v>143358220202210</v>
      </c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</row>
    <row r="1092" spans="1:23" ht="12.75" customHeight="1" x14ac:dyDescent="0.25">
      <c r="A1092" s="38">
        <v>202209</v>
      </c>
      <c r="B1092" s="49">
        <v>143358223</v>
      </c>
      <c r="C1092" s="50">
        <v>5540246181061</v>
      </c>
      <c r="D1092" s="51">
        <v>44830</v>
      </c>
      <c r="E1092" s="52">
        <v>5513</v>
      </c>
      <c r="F1092" s="39" t="str">
        <f>VLOOKUP(Réception!C1092,'Catégorie des articles'!A:D,4,0)</f>
        <v>VOLAILLE</v>
      </c>
      <c r="G1092" s="39" t="str">
        <f>Réceptions[[#This Row],[AnnéeMois]]&amp;Réceptions[[#This Row],[Famille de Produit]]</f>
        <v>202209VOLAILLE</v>
      </c>
      <c r="H1092" s="38" t="str">
        <f>Réceptions[[#This Row],[Num CDE]]&amp;Réceptions[[#This Row],[AnnéeMois]]</f>
        <v>143358223202209</v>
      </c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</row>
    <row r="1093" spans="1:23" ht="12.75" customHeight="1" x14ac:dyDescent="0.25">
      <c r="A1093" s="38">
        <v>202209</v>
      </c>
      <c r="B1093" s="46">
        <v>143358224</v>
      </c>
      <c r="C1093" s="15">
        <v>5540246188224</v>
      </c>
      <c r="D1093" s="47">
        <v>44833</v>
      </c>
      <c r="E1093" s="48">
        <v>4826</v>
      </c>
      <c r="F1093" s="39" t="str">
        <f>VLOOKUP(Réception!C1093,'Catégorie des articles'!A:D,4,0)</f>
        <v>VOLAILLE</v>
      </c>
      <c r="G1093" s="39" t="str">
        <f>Réceptions[[#This Row],[AnnéeMois]]&amp;Réceptions[[#This Row],[Famille de Produit]]</f>
        <v>202209VOLAILLE</v>
      </c>
      <c r="H1093" s="38" t="str">
        <f>Réceptions[[#This Row],[Num CDE]]&amp;Réceptions[[#This Row],[AnnéeMois]]</f>
        <v>143358224202209</v>
      </c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</row>
    <row r="1094" spans="1:23" ht="12.75" customHeight="1" x14ac:dyDescent="0.25">
      <c r="A1094" s="38">
        <v>202209</v>
      </c>
      <c r="B1094" s="49">
        <v>143358235</v>
      </c>
      <c r="C1094" s="50">
        <v>5540246195195</v>
      </c>
      <c r="D1094" s="51">
        <v>44830</v>
      </c>
      <c r="E1094" s="52">
        <v>54</v>
      </c>
      <c r="F1094" s="39" t="str">
        <f>VLOOKUP(Réception!C1094,'Catégorie des articles'!A:D,4,0)</f>
        <v>EMBALLAGES</v>
      </c>
      <c r="G1094" s="39" t="str">
        <f>Réceptions[[#This Row],[AnnéeMois]]&amp;Réceptions[[#This Row],[Famille de Produit]]</f>
        <v>202209EMBALLAGES</v>
      </c>
      <c r="H1094" s="38" t="str">
        <f>Réceptions[[#This Row],[Num CDE]]&amp;Réceptions[[#This Row],[AnnéeMois]]</f>
        <v>143358235202209</v>
      </c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</row>
    <row r="1095" spans="1:23" ht="12.75" customHeight="1" x14ac:dyDescent="0.25">
      <c r="A1095" s="38">
        <v>202209</v>
      </c>
      <c r="B1095" s="49">
        <v>143358240</v>
      </c>
      <c r="C1095" s="50">
        <v>5540246174174</v>
      </c>
      <c r="D1095" s="51">
        <v>44823</v>
      </c>
      <c r="E1095" s="52">
        <v>232</v>
      </c>
      <c r="F1095" s="39" t="str">
        <f>VLOOKUP(Réception!C1095,'Catégorie des articles'!A:D,4,0)</f>
        <v>CREMERIE</v>
      </c>
      <c r="G1095" s="39" t="str">
        <f>Réceptions[[#This Row],[AnnéeMois]]&amp;Réceptions[[#This Row],[Famille de Produit]]</f>
        <v>202209CREMERIE</v>
      </c>
      <c r="H1095" s="38" t="str">
        <f>Réceptions[[#This Row],[Num CDE]]&amp;Réceptions[[#This Row],[AnnéeMois]]</f>
        <v>143358240202209</v>
      </c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</row>
    <row r="1096" spans="1:23" ht="12.75" customHeight="1" x14ac:dyDescent="0.25">
      <c r="A1096" s="38">
        <v>202209</v>
      </c>
      <c r="B1096" s="49">
        <v>143358240</v>
      </c>
      <c r="C1096" s="50">
        <v>5540246176699</v>
      </c>
      <c r="D1096" s="51">
        <v>44823</v>
      </c>
      <c r="E1096" s="52">
        <v>6264</v>
      </c>
      <c r="F1096" s="39" t="str">
        <f>VLOOKUP(Réception!C1096,'Catégorie des articles'!A:D,4,0)</f>
        <v>CREMERIE</v>
      </c>
      <c r="G1096" s="39" t="str">
        <f>Réceptions[[#This Row],[AnnéeMois]]&amp;Réceptions[[#This Row],[Famille de Produit]]</f>
        <v>202209CREMERIE</v>
      </c>
      <c r="H1096" s="38" t="str">
        <f>Réceptions[[#This Row],[Num CDE]]&amp;Réceptions[[#This Row],[AnnéeMois]]</f>
        <v>143358240202209</v>
      </c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</row>
    <row r="1097" spans="1:23" ht="12.75" customHeight="1" x14ac:dyDescent="0.25">
      <c r="A1097" s="38">
        <v>202209</v>
      </c>
      <c r="B1097" s="46">
        <v>143358241</v>
      </c>
      <c r="C1097" s="15">
        <v>5540246171933</v>
      </c>
      <c r="D1097" s="47">
        <v>44823</v>
      </c>
      <c r="E1097" s="48">
        <v>1392</v>
      </c>
      <c r="F1097" s="39" t="str">
        <f>VLOOKUP(Réception!C1097,'Catégorie des articles'!A:D,4,0)</f>
        <v>CREMERIE</v>
      </c>
      <c r="G1097" s="39" t="str">
        <f>Réceptions[[#This Row],[AnnéeMois]]&amp;Réceptions[[#This Row],[Famille de Produit]]</f>
        <v>202209CREMERIE</v>
      </c>
      <c r="H1097" s="38" t="str">
        <f>Réceptions[[#This Row],[Num CDE]]&amp;Réceptions[[#This Row],[AnnéeMois]]</f>
        <v>143358241202209</v>
      </c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</row>
    <row r="1098" spans="1:23" ht="12.75" customHeight="1" x14ac:dyDescent="0.25">
      <c r="A1098" s="38">
        <v>202209</v>
      </c>
      <c r="B1098" s="49">
        <v>143358241</v>
      </c>
      <c r="C1098" s="50">
        <v>5540246176294</v>
      </c>
      <c r="D1098" s="51">
        <v>44823</v>
      </c>
      <c r="E1098" s="52">
        <v>743</v>
      </c>
      <c r="F1098" s="39" t="str">
        <f>VLOOKUP(Réception!C1098,'Catégorie des articles'!A:D,4,0)</f>
        <v>CREMERIE</v>
      </c>
      <c r="G1098" s="39" t="str">
        <f>Réceptions[[#This Row],[AnnéeMois]]&amp;Réceptions[[#This Row],[Famille de Produit]]</f>
        <v>202209CREMERIE</v>
      </c>
      <c r="H1098" s="38" t="str">
        <f>Réceptions[[#This Row],[Num CDE]]&amp;Réceptions[[#This Row],[AnnéeMois]]</f>
        <v>143358241202209</v>
      </c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</row>
    <row r="1099" spans="1:23" ht="12.75" customHeight="1" x14ac:dyDescent="0.25">
      <c r="A1099" s="38">
        <v>202209</v>
      </c>
      <c r="B1099" s="46">
        <v>143358241</v>
      </c>
      <c r="C1099" s="15">
        <v>5540246176295</v>
      </c>
      <c r="D1099" s="47">
        <v>44823</v>
      </c>
      <c r="E1099" s="48">
        <v>4455</v>
      </c>
      <c r="F1099" s="39" t="str">
        <f>VLOOKUP(Réception!C1099,'Catégorie des articles'!A:D,4,0)</f>
        <v>CREMERIE</v>
      </c>
      <c r="G1099" s="39" t="str">
        <f>Réceptions[[#This Row],[AnnéeMois]]&amp;Réceptions[[#This Row],[Famille de Produit]]</f>
        <v>202209CREMERIE</v>
      </c>
      <c r="H1099" s="38" t="str">
        <f>Réceptions[[#This Row],[Num CDE]]&amp;Réceptions[[#This Row],[AnnéeMois]]</f>
        <v>143358241202209</v>
      </c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</row>
    <row r="1100" spans="1:23" ht="12.75" customHeight="1" x14ac:dyDescent="0.25">
      <c r="A1100" s="38">
        <v>202209</v>
      </c>
      <c r="B1100" s="49">
        <v>143358241</v>
      </c>
      <c r="C1100" s="50">
        <v>5540246187987</v>
      </c>
      <c r="D1100" s="51">
        <v>44823</v>
      </c>
      <c r="E1100" s="52">
        <v>2228</v>
      </c>
      <c r="F1100" s="39" t="str">
        <f>VLOOKUP(Réception!C1100,'Catégorie des articles'!A:D,4,0)</f>
        <v>CREMERIE</v>
      </c>
      <c r="G1100" s="39" t="str">
        <f>Réceptions[[#This Row],[AnnéeMois]]&amp;Réceptions[[#This Row],[Famille de Produit]]</f>
        <v>202209CREMERIE</v>
      </c>
      <c r="H1100" s="38" t="str">
        <f>Réceptions[[#This Row],[Num CDE]]&amp;Réceptions[[#This Row],[AnnéeMois]]</f>
        <v>143358241202209</v>
      </c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</row>
    <row r="1101" spans="1:23" ht="12.75" customHeight="1" x14ac:dyDescent="0.25">
      <c r="A1101" s="38">
        <v>202209</v>
      </c>
      <c r="B1101" s="46">
        <v>143358241</v>
      </c>
      <c r="C1101" s="15">
        <v>5540246188200</v>
      </c>
      <c r="D1101" s="47">
        <v>44823</v>
      </c>
      <c r="E1101" s="48">
        <v>1485</v>
      </c>
      <c r="F1101" s="39" t="str">
        <f>VLOOKUP(Réception!C1101,'Catégorie des articles'!A:D,4,0)</f>
        <v>CREMERIE</v>
      </c>
      <c r="G1101" s="39" t="str">
        <f>Réceptions[[#This Row],[AnnéeMois]]&amp;Réceptions[[#This Row],[Famille de Produit]]</f>
        <v>202209CREMERIE</v>
      </c>
      <c r="H1101" s="38" t="str">
        <f>Réceptions[[#This Row],[Num CDE]]&amp;Réceptions[[#This Row],[AnnéeMois]]</f>
        <v>143358241202209</v>
      </c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</row>
    <row r="1102" spans="1:23" ht="12.75" customHeight="1" x14ac:dyDescent="0.25">
      <c r="A1102" s="38">
        <v>202209</v>
      </c>
      <c r="B1102" s="46">
        <v>143358248</v>
      </c>
      <c r="C1102" s="15">
        <v>5540246194632</v>
      </c>
      <c r="D1102" s="47">
        <v>44833</v>
      </c>
      <c r="E1102" s="48">
        <v>1253</v>
      </c>
      <c r="F1102" s="39" t="str">
        <f>VLOOKUP(Réception!C1102,'Catégorie des articles'!A:D,4,0)</f>
        <v>BOULANGERIE</v>
      </c>
      <c r="G1102" s="39" t="str">
        <f>Réceptions[[#This Row],[AnnéeMois]]&amp;Réceptions[[#This Row],[Famille de Produit]]</f>
        <v>202209BOULANGERIE</v>
      </c>
      <c r="H1102" s="38" t="str">
        <f>Réceptions[[#This Row],[Num CDE]]&amp;Réceptions[[#This Row],[AnnéeMois]]</f>
        <v>143358248202209</v>
      </c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</row>
    <row r="1103" spans="1:23" ht="12.75" customHeight="1" x14ac:dyDescent="0.25">
      <c r="A1103" s="38">
        <v>202209</v>
      </c>
      <c r="B1103" s="49">
        <v>143358248</v>
      </c>
      <c r="C1103" s="50">
        <v>5540246195250</v>
      </c>
      <c r="D1103" s="51">
        <v>44833</v>
      </c>
      <c r="E1103" s="52">
        <v>84</v>
      </c>
      <c r="F1103" s="39" t="str">
        <f>VLOOKUP(Réception!C1103,'Catégorie des articles'!A:D,4,0)</f>
        <v>BOULANGERIE</v>
      </c>
      <c r="G1103" s="39" t="str">
        <f>Réceptions[[#This Row],[AnnéeMois]]&amp;Réceptions[[#This Row],[Famille de Produit]]</f>
        <v>202209BOULANGERIE</v>
      </c>
      <c r="H1103" s="38" t="str">
        <f>Réceptions[[#This Row],[Num CDE]]&amp;Réceptions[[#This Row],[AnnéeMois]]</f>
        <v>143358248202209</v>
      </c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</row>
    <row r="1104" spans="1:23" ht="12.75" customHeight="1" x14ac:dyDescent="0.25">
      <c r="A1104" s="38">
        <v>202209</v>
      </c>
      <c r="B1104" s="46">
        <v>143358249</v>
      </c>
      <c r="C1104" s="15">
        <v>5540246170256</v>
      </c>
      <c r="D1104" s="47">
        <v>44829</v>
      </c>
      <c r="E1104" s="48">
        <v>1940</v>
      </c>
      <c r="F1104" s="39" t="str">
        <f>VLOOKUP(Réception!C1104,'Catégorie des articles'!A:D,4,0)</f>
        <v>BOULANGERIE</v>
      </c>
      <c r="G1104" s="39" t="str">
        <f>Réceptions[[#This Row],[AnnéeMois]]&amp;Réceptions[[#This Row],[Famille de Produit]]</f>
        <v>202209BOULANGERIE</v>
      </c>
      <c r="H1104" s="38" t="str">
        <f>Réceptions[[#This Row],[Num CDE]]&amp;Réceptions[[#This Row],[AnnéeMois]]</f>
        <v>143358249202209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</row>
    <row r="1105" spans="1:23" ht="12.75" customHeight="1" x14ac:dyDescent="0.25">
      <c r="A1105" s="38">
        <v>202209</v>
      </c>
      <c r="B1105" s="49">
        <v>143358249</v>
      </c>
      <c r="C1105" s="50">
        <v>5540246171888</v>
      </c>
      <c r="D1105" s="51">
        <v>44829</v>
      </c>
      <c r="E1105" s="52">
        <v>520</v>
      </c>
      <c r="F1105" s="39" t="str">
        <f>VLOOKUP(Réception!C1105,'Catégorie des articles'!A:D,4,0)</f>
        <v>BOULANGERIE</v>
      </c>
      <c r="G1105" s="39" t="str">
        <f>Réceptions[[#This Row],[AnnéeMois]]&amp;Réceptions[[#This Row],[Famille de Produit]]</f>
        <v>202209BOULANGERIE</v>
      </c>
      <c r="H1105" s="38" t="str">
        <f>Réceptions[[#This Row],[Num CDE]]&amp;Réceptions[[#This Row],[AnnéeMois]]</f>
        <v>143358249202209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</row>
    <row r="1106" spans="1:23" ht="12.75" customHeight="1" x14ac:dyDescent="0.25">
      <c r="A1106" s="38">
        <v>202209</v>
      </c>
      <c r="B1106" s="49">
        <v>143358260</v>
      </c>
      <c r="C1106" s="50">
        <v>5540246174095</v>
      </c>
      <c r="D1106" s="51">
        <v>44829</v>
      </c>
      <c r="E1106" s="52">
        <v>70</v>
      </c>
      <c r="F1106" s="39" t="str">
        <f>VLOOKUP(Réception!C1106,'Catégorie des articles'!A:D,4,0)</f>
        <v>CREMERIE</v>
      </c>
      <c r="G1106" s="39" t="str">
        <f>Réceptions[[#This Row],[AnnéeMois]]&amp;Réceptions[[#This Row],[Famille de Produit]]</f>
        <v>202209CREMERIE</v>
      </c>
      <c r="H1106" s="38" t="str">
        <f>Réceptions[[#This Row],[Num CDE]]&amp;Réceptions[[#This Row],[AnnéeMois]]</f>
        <v>143358260202209</v>
      </c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</row>
    <row r="1107" spans="1:23" ht="12.75" customHeight="1" x14ac:dyDescent="0.25">
      <c r="A1107" s="38">
        <v>202209</v>
      </c>
      <c r="B1107" s="46">
        <v>143358260</v>
      </c>
      <c r="C1107" s="15">
        <v>5540246175049</v>
      </c>
      <c r="D1107" s="47">
        <v>44829</v>
      </c>
      <c r="E1107" s="48">
        <v>418</v>
      </c>
      <c r="F1107" s="39" t="str">
        <f>VLOOKUP(Réception!C1107,'Catégorie des articles'!A:D,4,0)</f>
        <v>CREMERIE</v>
      </c>
      <c r="G1107" s="39" t="str">
        <f>Réceptions[[#This Row],[AnnéeMois]]&amp;Réceptions[[#This Row],[Famille de Produit]]</f>
        <v>202209CREMERIE</v>
      </c>
      <c r="H1107" s="38" t="str">
        <f>Réceptions[[#This Row],[Num CDE]]&amp;Réceptions[[#This Row],[AnnéeMois]]</f>
        <v>143358260202209</v>
      </c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</row>
    <row r="1108" spans="1:23" ht="12.75" customHeight="1" x14ac:dyDescent="0.25">
      <c r="A1108" s="38">
        <v>202209</v>
      </c>
      <c r="B1108" s="49">
        <v>143358260</v>
      </c>
      <c r="C1108" s="50">
        <v>5540246175050</v>
      </c>
      <c r="D1108" s="51">
        <v>44829</v>
      </c>
      <c r="E1108" s="52">
        <v>557</v>
      </c>
      <c r="F1108" s="39" t="str">
        <f>VLOOKUP(Réception!C1108,'Catégorie des articles'!A:D,4,0)</f>
        <v>CREMERIE</v>
      </c>
      <c r="G1108" s="39" t="str">
        <f>Réceptions[[#This Row],[AnnéeMois]]&amp;Réceptions[[#This Row],[Famille de Produit]]</f>
        <v>202209CREMERIE</v>
      </c>
      <c r="H1108" s="38" t="str">
        <f>Réceptions[[#This Row],[Num CDE]]&amp;Réceptions[[#This Row],[AnnéeMois]]</f>
        <v>143358260202209</v>
      </c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</row>
    <row r="1109" spans="1:23" ht="12.75" customHeight="1" x14ac:dyDescent="0.25">
      <c r="A1109" s="38">
        <v>202209</v>
      </c>
      <c r="B1109" s="46">
        <v>143358260</v>
      </c>
      <c r="C1109" s="15">
        <v>5540246190743</v>
      </c>
      <c r="D1109" s="47">
        <v>44829</v>
      </c>
      <c r="E1109" s="48">
        <v>140</v>
      </c>
      <c r="F1109" s="39" t="str">
        <f>VLOOKUP(Réception!C1109,'Catégorie des articles'!A:D,4,0)</f>
        <v>CREMERIE</v>
      </c>
      <c r="G1109" s="39" t="str">
        <f>Réceptions[[#This Row],[AnnéeMois]]&amp;Réceptions[[#This Row],[Famille de Produit]]</f>
        <v>202209CREMERIE</v>
      </c>
      <c r="H1109" s="38" t="str">
        <f>Réceptions[[#This Row],[Num CDE]]&amp;Réceptions[[#This Row],[AnnéeMois]]</f>
        <v>143358260202209</v>
      </c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</row>
    <row r="1110" spans="1:23" ht="12.75" customHeight="1" x14ac:dyDescent="0.25">
      <c r="A1110" s="38">
        <v>202209</v>
      </c>
      <c r="B1110" s="49">
        <v>143358270</v>
      </c>
      <c r="C1110" s="50">
        <v>5540246195242</v>
      </c>
      <c r="D1110" s="51">
        <v>44826</v>
      </c>
      <c r="E1110" s="52">
        <v>743</v>
      </c>
      <c r="F1110" s="39" t="str">
        <f>VLOOKUP(Réception!C1110,'Catégorie des articles'!A:D,4,0)</f>
        <v>MIX LEGUMES</v>
      </c>
      <c r="G1110" s="39" t="str">
        <f>Réceptions[[#This Row],[AnnéeMois]]&amp;Réceptions[[#This Row],[Famille de Produit]]</f>
        <v>202209MIX LEGUMES</v>
      </c>
      <c r="H1110" s="38" t="str">
        <f>Réceptions[[#This Row],[Num CDE]]&amp;Réceptions[[#This Row],[AnnéeMois]]</f>
        <v>143358270202209</v>
      </c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</row>
    <row r="1111" spans="1:23" ht="12.75" customHeight="1" x14ac:dyDescent="0.25">
      <c r="A1111" s="38">
        <v>202209</v>
      </c>
      <c r="B1111" s="46">
        <v>143358271</v>
      </c>
      <c r="C1111" s="15">
        <v>5540246195241</v>
      </c>
      <c r="D1111" s="47">
        <v>44830</v>
      </c>
      <c r="E1111" s="48">
        <v>743</v>
      </c>
      <c r="F1111" s="39" t="str">
        <f>VLOOKUP(Réception!C1111,'Catégorie des articles'!A:D,4,0)</f>
        <v>MIX LEGUMES</v>
      </c>
      <c r="G1111" s="39" t="str">
        <f>Réceptions[[#This Row],[AnnéeMois]]&amp;Réceptions[[#This Row],[Famille de Produit]]</f>
        <v>202209MIX LEGUMES</v>
      </c>
      <c r="H1111" s="38" t="str">
        <f>Réceptions[[#This Row],[Num CDE]]&amp;Réceptions[[#This Row],[AnnéeMois]]</f>
        <v>143358271202209</v>
      </c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</row>
    <row r="1112" spans="1:23" ht="12.75" customHeight="1" x14ac:dyDescent="0.25">
      <c r="A1112" s="38">
        <v>202209</v>
      </c>
      <c r="B1112" s="46">
        <v>143358274</v>
      </c>
      <c r="C1112" s="15">
        <v>5540246195653</v>
      </c>
      <c r="D1112" s="47">
        <v>44828</v>
      </c>
      <c r="E1112" s="48">
        <v>404</v>
      </c>
      <c r="F1112" s="39" t="str">
        <f>VLOOKUP(Réception!C1112,'Catégorie des articles'!A:D,4,0)</f>
        <v>EMBALLAGES</v>
      </c>
      <c r="G1112" s="39" t="str">
        <f>Réceptions[[#This Row],[AnnéeMois]]&amp;Réceptions[[#This Row],[Famille de Produit]]</f>
        <v>202209EMBALLAGES</v>
      </c>
      <c r="H1112" s="38" t="str">
        <f>Réceptions[[#This Row],[Num CDE]]&amp;Réceptions[[#This Row],[AnnéeMois]]</f>
        <v>143358274202209</v>
      </c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</row>
    <row r="1113" spans="1:23" ht="12.75" customHeight="1" x14ac:dyDescent="0.25">
      <c r="A1113" s="38">
        <v>202209</v>
      </c>
      <c r="B1113" s="49">
        <v>143358278</v>
      </c>
      <c r="C1113" s="50">
        <v>5540246172539</v>
      </c>
      <c r="D1113" s="51">
        <v>44826</v>
      </c>
      <c r="E1113" s="52">
        <v>47</v>
      </c>
      <c r="F1113" s="39" t="str">
        <f>VLOOKUP(Réception!C1113,'Catégorie des articles'!A:D,4,0)</f>
        <v>CREMERIE</v>
      </c>
      <c r="G1113" s="39" t="str">
        <f>Réceptions[[#This Row],[AnnéeMois]]&amp;Réceptions[[#This Row],[Famille de Produit]]</f>
        <v>202209CREMERIE</v>
      </c>
      <c r="H1113" s="38" t="str">
        <f>Réceptions[[#This Row],[Num CDE]]&amp;Réceptions[[#This Row],[AnnéeMois]]</f>
        <v>143358278202209</v>
      </c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</row>
    <row r="1114" spans="1:23" ht="12.75" customHeight="1" x14ac:dyDescent="0.25">
      <c r="A1114" s="38">
        <v>202209</v>
      </c>
      <c r="B1114" s="46">
        <v>143358278</v>
      </c>
      <c r="C1114" s="15">
        <v>5540246172669</v>
      </c>
      <c r="D1114" s="47">
        <v>44826</v>
      </c>
      <c r="E1114" s="48">
        <v>279</v>
      </c>
      <c r="F1114" s="39" t="str">
        <f>VLOOKUP(Réception!C1114,'Catégorie des articles'!A:D,4,0)</f>
        <v>CREMERIE</v>
      </c>
      <c r="G1114" s="39" t="str">
        <f>Réceptions[[#This Row],[AnnéeMois]]&amp;Réceptions[[#This Row],[Famille de Produit]]</f>
        <v>202209CREMERIE</v>
      </c>
      <c r="H1114" s="38" t="str">
        <f>Réceptions[[#This Row],[Num CDE]]&amp;Réceptions[[#This Row],[AnnéeMois]]</f>
        <v>143358278202209</v>
      </c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</row>
    <row r="1115" spans="1:23" ht="12.75" customHeight="1" x14ac:dyDescent="0.25">
      <c r="A1115" s="38">
        <v>202209</v>
      </c>
      <c r="B1115" s="49">
        <v>143358278</v>
      </c>
      <c r="C1115" s="50">
        <v>5540246172978</v>
      </c>
      <c r="D1115" s="51">
        <v>44826</v>
      </c>
      <c r="E1115" s="52">
        <v>2506</v>
      </c>
      <c r="F1115" s="39" t="str">
        <f>VLOOKUP(Réception!C1115,'Catégorie des articles'!A:D,4,0)</f>
        <v>CREMERIE</v>
      </c>
      <c r="G1115" s="39" t="str">
        <f>Réceptions[[#This Row],[AnnéeMois]]&amp;Réceptions[[#This Row],[Famille de Produit]]</f>
        <v>202209CREMERIE</v>
      </c>
      <c r="H1115" s="38" t="str">
        <f>Réceptions[[#This Row],[Num CDE]]&amp;Réceptions[[#This Row],[AnnéeMois]]</f>
        <v>143358278202209</v>
      </c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</row>
    <row r="1116" spans="1:23" ht="12.75" customHeight="1" x14ac:dyDescent="0.25">
      <c r="A1116" s="38">
        <v>202209</v>
      </c>
      <c r="B1116" s="46">
        <v>143358278</v>
      </c>
      <c r="C1116" s="15">
        <v>5540246174174</v>
      </c>
      <c r="D1116" s="47">
        <v>44826</v>
      </c>
      <c r="E1116" s="48">
        <v>464</v>
      </c>
      <c r="F1116" s="39" t="str">
        <f>VLOOKUP(Réception!C1116,'Catégorie des articles'!A:D,4,0)</f>
        <v>CREMERIE</v>
      </c>
      <c r="G1116" s="39" t="str">
        <f>Réceptions[[#This Row],[AnnéeMois]]&amp;Réceptions[[#This Row],[Famille de Produit]]</f>
        <v>202209CREMERIE</v>
      </c>
      <c r="H1116" s="38" t="str">
        <f>Réceptions[[#This Row],[Num CDE]]&amp;Réceptions[[#This Row],[AnnéeMois]]</f>
        <v>143358278202209</v>
      </c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</row>
    <row r="1117" spans="1:23" ht="12.75" customHeight="1" x14ac:dyDescent="0.25">
      <c r="A1117" s="38">
        <v>202209</v>
      </c>
      <c r="B1117" s="46">
        <v>143358278</v>
      </c>
      <c r="C1117" s="15">
        <v>5540246176699</v>
      </c>
      <c r="D1117" s="47">
        <v>44826</v>
      </c>
      <c r="E1117" s="48">
        <v>10440</v>
      </c>
      <c r="F1117" s="39" t="str">
        <f>VLOOKUP(Réception!C1117,'Catégorie des articles'!A:D,4,0)</f>
        <v>CREMERIE</v>
      </c>
      <c r="G1117" s="39" t="str">
        <f>Réceptions[[#This Row],[AnnéeMois]]&amp;Réceptions[[#This Row],[Famille de Produit]]</f>
        <v>202209CREMERIE</v>
      </c>
      <c r="H1117" s="38" t="str">
        <f>Réceptions[[#This Row],[Num CDE]]&amp;Réceptions[[#This Row],[AnnéeMois]]</f>
        <v>143358278202209</v>
      </c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</row>
    <row r="1118" spans="1:23" ht="12.75" customHeight="1" x14ac:dyDescent="0.25">
      <c r="A1118" s="38">
        <v>202209</v>
      </c>
      <c r="B1118" s="49">
        <v>143358278</v>
      </c>
      <c r="C1118" s="50">
        <v>5540246188175</v>
      </c>
      <c r="D1118" s="51">
        <v>44826</v>
      </c>
      <c r="E1118" s="52">
        <v>116</v>
      </c>
      <c r="F1118" s="39" t="str">
        <f>VLOOKUP(Réception!C1118,'Catégorie des articles'!A:D,4,0)</f>
        <v>CREMERIE</v>
      </c>
      <c r="G1118" s="39" t="str">
        <f>Réceptions[[#This Row],[AnnéeMois]]&amp;Réceptions[[#This Row],[Famille de Produit]]</f>
        <v>202209CREMERIE</v>
      </c>
      <c r="H1118" s="38" t="str">
        <f>Réceptions[[#This Row],[Num CDE]]&amp;Réceptions[[#This Row],[AnnéeMois]]</f>
        <v>143358278202209</v>
      </c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</row>
    <row r="1119" spans="1:23" ht="12.75" customHeight="1" x14ac:dyDescent="0.25">
      <c r="A1119" s="38">
        <v>202209</v>
      </c>
      <c r="B1119" s="49">
        <v>143358278</v>
      </c>
      <c r="C1119" s="50">
        <v>5540246192102</v>
      </c>
      <c r="D1119" s="51">
        <v>44826</v>
      </c>
      <c r="E1119" s="52">
        <v>4009</v>
      </c>
      <c r="F1119" s="39" t="str">
        <f>VLOOKUP(Réception!C1119,'Catégorie des articles'!A:D,4,0)</f>
        <v>CREMERIE</v>
      </c>
      <c r="G1119" s="39" t="str">
        <f>Réceptions[[#This Row],[AnnéeMois]]&amp;Réceptions[[#This Row],[Famille de Produit]]</f>
        <v>202209CREMERIE</v>
      </c>
      <c r="H1119" s="38" t="str">
        <f>Réceptions[[#This Row],[Num CDE]]&amp;Réceptions[[#This Row],[AnnéeMois]]</f>
        <v>143358278202209</v>
      </c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</row>
    <row r="1120" spans="1:23" ht="12.75" customHeight="1" x14ac:dyDescent="0.25">
      <c r="A1120" s="38">
        <v>202209</v>
      </c>
      <c r="B1120" s="49">
        <v>143358280</v>
      </c>
      <c r="C1120" s="50">
        <v>5540246176294</v>
      </c>
      <c r="D1120" s="51">
        <v>44826</v>
      </c>
      <c r="E1120" s="52">
        <v>1485</v>
      </c>
      <c r="F1120" s="39" t="str">
        <f>VLOOKUP(Réception!C1120,'Catégorie des articles'!A:D,4,0)</f>
        <v>CREMERIE</v>
      </c>
      <c r="G1120" s="39" t="str">
        <f>Réceptions[[#This Row],[AnnéeMois]]&amp;Réceptions[[#This Row],[Famille de Produit]]</f>
        <v>202209CREMERIE</v>
      </c>
      <c r="H1120" s="38" t="str">
        <f>Réceptions[[#This Row],[Num CDE]]&amp;Réceptions[[#This Row],[AnnéeMois]]</f>
        <v>143358280202209</v>
      </c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</row>
    <row r="1121" spans="1:23" ht="12.75" customHeight="1" x14ac:dyDescent="0.25">
      <c r="A1121" s="38">
        <v>202209</v>
      </c>
      <c r="B1121" s="46">
        <v>143358280</v>
      </c>
      <c r="C1121" s="15">
        <v>5540246176295</v>
      </c>
      <c r="D1121" s="47">
        <v>44826</v>
      </c>
      <c r="E1121" s="48">
        <v>4455</v>
      </c>
      <c r="F1121" s="39" t="str">
        <f>VLOOKUP(Réception!C1121,'Catégorie des articles'!A:D,4,0)</f>
        <v>CREMERIE</v>
      </c>
      <c r="G1121" s="39" t="str">
        <f>Réceptions[[#This Row],[AnnéeMois]]&amp;Réceptions[[#This Row],[Famille de Produit]]</f>
        <v>202209CREMERIE</v>
      </c>
      <c r="H1121" s="38" t="str">
        <f>Réceptions[[#This Row],[Num CDE]]&amp;Réceptions[[#This Row],[AnnéeMois]]</f>
        <v>143358280202209</v>
      </c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</row>
    <row r="1122" spans="1:23" ht="12.75" customHeight="1" x14ac:dyDescent="0.25">
      <c r="A1122" s="38">
        <v>202209</v>
      </c>
      <c r="B1122" s="46">
        <v>143358280</v>
      </c>
      <c r="C1122" s="15">
        <v>5540246187987</v>
      </c>
      <c r="D1122" s="47">
        <v>44826</v>
      </c>
      <c r="E1122" s="48">
        <v>6682</v>
      </c>
      <c r="F1122" s="39" t="str">
        <f>VLOOKUP(Réception!C1122,'Catégorie des articles'!A:D,4,0)</f>
        <v>CREMERIE</v>
      </c>
      <c r="G1122" s="39" t="str">
        <f>Réceptions[[#This Row],[AnnéeMois]]&amp;Réceptions[[#This Row],[Famille de Produit]]</f>
        <v>202209CREMERIE</v>
      </c>
      <c r="H1122" s="38" t="str">
        <f>Réceptions[[#This Row],[Num CDE]]&amp;Réceptions[[#This Row],[AnnéeMois]]</f>
        <v>143358280202209</v>
      </c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</row>
    <row r="1123" spans="1:23" ht="12.75" customHeight="1" x14ac:dyDescent="0.25">
      <c r="A1123" s="38">
        <v>202209</v>
      </c>
      <c r="B1123" s="49">
        <v>143358280</v>
      </c>
      <c r="C1123" s="50">
        <v>5540246188200</v>
      </c>
      <c r="D1123" s="51">
        <v>44826</v>
      </c>
      <c r="E1123" s="52">
        <v>1485</v>
      </c>
      <c r="F1123" s="39" t="str">
        <f>VLOOKUP(Réception!C1123,'Catégorie des articles'!A:D,4,0)</f>
        <v>CREMERIE</v>
      </c>
      <c r="G1123" s="39" t="str">
        <f>Réceptions[[#This Row],[AnnéeMois]]&amp;Réceptions[[#This Row],[Famille de Produit]]</f>
        <v>202209CREMERIE</v>
      </c>
      <c r="H1123" s="38" t="str">
        <f>Réceptions[[#This Row],[Num CDE]]&amp;Réceptions[[#This Row],[AnnéeMois]]</f>
        <v>143358280202209</v>
      </c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</row>
    <row r="1124" spans="1:23" ht="12.75" customHeight="1" x14ac:dyDescent="0.25">
      <c r="A1124" s="38">
        <v>202209</v>
      </c>
      <c r="B1124" s="49">
        <v>143358291</v>
      </c>
      <c r="C1124" s="50">
        <v>5540246171759</v>
      </c>
      <c r="D1124" s="51">
        <v>44827</v>
      </c>
      <c r="E1124" s="52">
        <v>5012</v>
      </c>
      <c r="F1124" s="39" t="str">
        <f>VLOOKUP(Réception!C1124,'Catégorie des articles'!A:D,4,0)</f>
        <v>MIX LEGUMES</v>
      </c>
      <c r="G1124" s="39" t="str">
        <f>Réceptions[[#This Row],[AnnéeMois]]&amp;Réceptions[[#This Row],[Famille de Produit]]</f>
        <v>202209MIX LEGUMES</v>
      </c>
      <c r="H1124" s="38" t="str">
        <f>Réceptions[[#This Row],[Num CDE]]&amp;Réceptions[[#This Row],[AnnéeMois]]</f>
        <v>143358291202209</v>
      </c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</row>
    <row r="1125" spans="1:23" ht="12.75" customHeight="1" x14ac:dyDescent="0.25">
      <c r="A1125" s="38">
        <v>202209</v>
      </c>
      <c r="B1125" s="46">
        <v>143358291</v>
      </c>
      <c r="C1125" s="15">
        <v>5540246177133</v>
      </c>
      <c r="D1125" s="47">
        <v>44827</v>
      </c>
      <c r="E1125" s="48">
        <v>5012</v>
      </c>
      <c r="F1125" s="39" t="str">
        <f>VLOOKUP(Réception!C1125,'Catégorie des articles'!A:D,4,0)</f>
        <v>MIX LEGUMES</v>
      </c>
      <c r="G1125" s="39" t="str">
        <f>Réceptions[[#This Row],[AnnéeMois]]&amp;Réceptions[[#This Row],[Famille de Produit]]</f>
        <v>202209MIX LEGUMES</v>
      </c>
      <c r="H1125" s="38" t="str">
        <f>Réceptions[[#This Row],[Num CDE]]&amp;Réceptions[[#This Row],[AnnéeMois]]</f>
        <v>143358291202209</v>
      </c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</row>
    <row r="1126" spans="1:23" ht="12.75" customHeight="1" x14ac:dyDescent="0.25">
      <c r="A1126" s="38">
        <v>202209</v>
      </c>
      <c r="B1126" s="49">
        <v>143358291</v>
      </c>
      <c r="C1126" s="50">
        <v>5540246192148</v>
      </c>
      <c r="D1126" s="51">
        <v>44827</v>
      </c>
      <c r="E1126" s="52">
        <v>15312</v>
      </c>
      <c r="F1126" s="39" t="str">
        <f>VLOOKUP(Réception!C1126,'Catégorie des articles'!A:D,4,0)</f>
        <v>MIX LEGUMES</v>
      </c>
      <c r="G1126" s="39" t="str">
        <f>Réceptions[[#This Row],[AnnéeMois]]&amp;Réceptions[[#This Row],[Famille de Produit]]</f>
        <v>202209MIX LEGUMES</v>
      </c>
      <c r="H1126" s="38" t="str">
        <f>Réceptions[[#This Row],[Num CDE]]&amp;Réceptions[[#This Row],[AnnéeMois]]</f>
        <v>143358291202209</v>
      </c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</row>
    <row r="1127" spans="1:23" ht="12.75" customHeight="1" x14ac:dyDescent="0.25">
      <c r="A1127" s="38">
        <v>202209</v>
      </c>
      <c r="B1127" s="46">
        <v>143358291</v>
      </c>
      <c r="C1127" s="15">
        <v>5540246192518</v>
      </c>
      <c r="D1127" s="47">
        <v>44827</v>
      </c>
      <c r="E1127" s="48">
        <v>4385</v>
      </c>
      <c r="F1127" s="39" t="str">
        <f>VLOOKUP(Réception!C1127,'Catégorie des articles'!A:D,4,0)</f>
        <v>MIX LEGUMES</v>
      </c>
      <c r="G1127" s="39" t="str">
        <f>Réceptions[[#This Row],[AnnéeMois]]&amp;Réceptions[[#This Row],[Famille de Produit]]</f>
        <v>202209MIX LEGUMES</v>
      </c>
      <c r="H1127" s="38" t="str">
        <f>Réceptions[[#This Row],[Num CDE]]&amp;Réceptions[[#This Row],[AnnéeMois]]</f>
        <v>143358291202209</v>
      </c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</row>
    <row r="1128" spans="1:23" ht="12.75" customHeight="1" x14ac:dyDescent="0.25">
      <c r="A1128" s="38">
        <v>202209</v>
      </c>
      <c r="B1128" s="46">
        <v>143358293</v>
      </c>
      <c r="C1128" s="15">
        <v>5540246177133</v>
      </c>
      <c r="D1128" s="47">
        <v>44830</v>
      </c>
      <c r="E1128" s="48">
        <v>4455</v>
      </c>
      <c r="F1128" s="39" t="str">
        <f>VLOOKUP(Réception!C1128,'Catégorie des articles'!A:D,4,0)</f>
        <v>MIX LEGUMES</v>
      </c>
      <c r="G1128" s="39" t="str">
        <f>Réceptions[[#This Row],[AnnéeMois]]&amp;Réceptions[[#This Row],[Famille de Produit]]</f>
        <v>202209MIX LEGUMES</v>
      </c>
      <c r="H1128" s="38" t="str">
        <f>Réceptions[[#This Row],[Num CDE]]&amp;Réceptions[[#This Row],[AnnéeMois]]</f>
        <v>143358293202209</v>
      </c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</row>
    <row r="1129" spans="1:23" ht="12.75" customHeight="1" x14ac:dyDescent="0.25">
      <c r="A1129" s="38">
        <v>202209</v>
      </c>
      <c r="B1129" s="49">
        <v>143358293</v>
      </c>
      <c r="C1129" s="50">
        <v>5540246192148</v>
      </c>
      <c r="D1129" s="51">
        <v>44830</v>
      </c>
      <c r="E1129" s="52">
        <v>30624</v>
      </c>
      <c r="F1129" s="39" t="str">
        <f>VLOOKUP(Réception!C1129,'Catégorie des articles'!A:D,4,0)</f>
        <v>MIX LEGUMES</v>
      </c>
      <c r="G1129" s="39" t="str">
        <f>Réceptions[[#This Row],[AnnéeMois]]&amp;Réceptions[[#This Row],[Famille de Produit]]</f>
        <v>202209MIX LEGUMES</v>
      </c>
      <c r="H1129" s="38" t="str">
        <f>Réceptions[[#This Row],[Num CDE]]&amp;Réceptions[[#This Row],[AnnéeMois]]</f>
        <v>143358293202209</v>
      </c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</row>
    <row r="1130" spans="1:23" ht="12.75" customHeight="1" x14ac:dyDescent="0.25">
      <c r="A1130" s="38">
        <v>202209</v>
      </c>
      <c r="B1130" s="46">
        <v>143358293</v>
      </c>
      <c r="C1130" s="15">
        <v>5540246192518</v>
      </c>
      <c r="D1130" s="47">
        <v>44830</v>
      </c>
      <c r="E1130" s="48">
        <v>2088</v>
      </c>
      <c r="F1130" s="39" t="str">
        <f>VLOOKUP(Réception!C1130,'Catégorie des articles'!A:D,4,0)</f>
        <v>MIX LEGUMES</v>
      </c>
      <c r="G1130" s="39" t="str">
        <f>Réceptions[[#This Row],[AnnéeMois]]&amp;Réceptions[[#This Row],[Famille de Produit]]</f>
        <v>202209MIX LEGUMES</v>
      </c>
      <c r="H1130" s="38" t="str">
        <f>Réceptions[[#This Row],[Num CDE]]&amp;Réceptions[[#This Row],[AnnéeMois]]</f>
        <v>143358293202209</v>
      </c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</row>
    <row r="1131" spans="1:23" ht="12.75" customHeight="1" x14ac:dyDescent="0.25">
      <c r="A1131" s="38">
        <v>202209</v>
      </c>
      <c r="B1131" s="49">
        <v>143358304</v>
      </c>
      <c r="C1131" s="50">
        <v>5540246176294</v>
      </c>
      <c r="D1131" s="51">
        <v>44827</v>
      </c>
      <c r="E1131" s="52">
        <v>743</v>
      </c>
      <c r="F1131" s="39" t="str">
        <f>VLOOKUP(Réception!C1131,'Catégorie des articles'!A:D,4,0)</f>
        <v>CREMERIE</v>
      </c>
      <c r="G1131" s="39" t="str">
        <f>Réceptions[[#This Row],[AnnéeMois]]&amp;Réceptions[[#This Row],[Famille de Produit]]</f>
        <v>202209CREMERIE</v>
      </c>
      <c r="H1131" s="38" t="str">
        <f>Réceptions[[#This Row],[Num CDE]]&amp;Réceptions[[#This Row],[AnnéeMois]]</f>
        <v>143358304202209</v>
      </c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</row>
    <row r="1132" spans="1:23" ht="12.75" customHeight="1" x14ac:dyDescent="0.25">
      <c r="A1132" s="38">
        <v>202209</v>
      </c>
      <c r="B1132" s="46">
        <v>143358304</v>
      </c>
      <c r="C1132" s="15">
        <v>5540246176295</v>
      </c>
      <c r="D1132" s="47">
        <v>44827</v>
      </c>
      <c r="E1132" s="48">
        <v>4455</v>
      </c>
      <c r="F1132" s="39" t="str">
        <f>VLOOKUP(Réception!C1132,'Catégorie des articles'!A:D,4,0)</f>
        <v>CREMERIE</v>
      </c>
      <c r="G1132" s="39" t="str">
        <f>Réceptions[[#This Row],[AnnéeMois]]&amp;Réceptions[[#This Row],[Famille de Produit]]</f>
        <v>202209CREMERIE</v>
      </c>
      <c r="H1132" s="38" t="str">
        <f>Réceptions[[#This Row],[Num CDE]]&amp;Réceptions[[#This Row],[AnnéeMois]]</f>
        <v>143358304202209</v>
      </c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</row>
    <row r="1133" spans="1:23" ht="12.75" customHeight="1" x14ac:dyDescent="0.25">
      <c r="A1133" s="38">
        <v>202209</v>
      </c>
      <c r="B1133" s="46">
        <v>143358305</v>
      </c>
      <c r="C1133" s="15">
        <v>5540246172669</v>
      </c>
      <c r="D1133" s="47">
        <v>44827</v>
      </c>
      <c r="E1133" s="48">
        <v>279</v>
      </c>
      <c r="F1133" s="39" t="str">
        <f>VLOOKUP(Réception!C1133,'Catégorie des articles'!A:D,4,0)</f>
        <v>CREMERIE</v>
      </c>
      <c r="G1133" s="39" t="str">
        <f>Réceptions[[#This Row],[AnnéeMois]]&amp;Réceptions[[#This Row],[Famille de Produit]]</f>
        <v>202209CREMERIE</v>
      </c>
      <c r="H1133" s="38" t="str">
        <f>Réceptions[[#This Row],[Num CDE]]&amp;Réceptions[[#This Row],[AnnéeMois]]</f>
        <v>143358305202209</v>
      </c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</row>
    <row r="1134" spans="1:23" ht="12.75" customHeight="1" x14ac:dyDescent="0.25">
      <c r="A1134" s="38">
        <v>202209</v>
      </c>
      <c r="B1134" s="46">
        <v>143358305</v>
      </c>
      <c r="C1134" s="15">
        <v>5540246174174</v>
      </c>
      <c r="D1134" s="47">
        <v>44827</v>
      </c>
      <c r="E1134" s="48">
        <v>464</v>
      </c>
      <c r="F1134" s="39" t="str">
        <f>VLOOKUP(Réception!C1134,'Catégorie des articles'!A:D,4,0)</f>
        <v>CREMERIE</v>
      </c>
      <c r="G1134" s="39" t="str">
        <f>Réceptions[[#This Row],[AnnéeMois]]&amp;Réceptions[[#This Row],[Famille de Produit]]</f>
        <v>202209CREMERIE</v>
      </c>
      <c r="H1134" s="38" t="str">
        <f>Réceptions[[#This Row],[Num CDE]]&amp;Réceptions[[#This Row],[AnnéeMois]]</f>
        <v>143358305202209</v>
      </c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</row>
    <row r="1135" spans="1:23" ht="12.75" customHeight="1" x14ac:dyDescent="0.25">
      <c r="A1135" s="38">
        <v>202209</v>
      </c>
      <c r="B1135" s="49">
        <v>143358305</v>
      </c>
      <c r="C1135" s="50">
        <v>5540246188175</v>
      </c>
      <c r="D1135" s="51">
        <v>44827</v>
      </c>
      <c r="E1135" s="52">
        <v>232</v>
      </c>
      <c r="F1135" s="39" t="str">
        <f>VLOOKUP(Réception!C1135,'Catégorie des articles'!A:D,4,0)</f>
        <v>CREMERIE</v>
      </c>
      <c r="G1135" s="39" t="str">
        <f>Réceptions[[#This Row],[AnnéeMois]]&amp;Réceptions[[#This Row],[Famille de Produit]]</f>
        <v>202209CREMERIE</v>
      </c>
      <c r="H1135" s="38" t="str">
        <f>Réceptions[[#This Row],[Num CDE]]&amp;Réceptions[[#This Row],[AnnéeMois]]</f>
        <v>143358305202209</v>
      </c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</row>
    <row r="1136" spans="1:23" ht="12.75" customHeight="1" x14ac:dyDescent="0.25">
      <c r="A1136" s="38">
        <v>202209</v>
      </c>
      <c r="B1136" s="49">
        <v>143358306</v>
      </c>
      <c r="C1136" s="50">
        <v>5540246185429</v>
      </c>
      <c r="D1136" s="51">
        <v>44829</v>
      </c>
      <c r="E1136" s="52">
        <v>140</v>
      </c>
      <c r="F1136" s="39" t="str">
        <f>VLOOKUP(Réception!C1136,'Catégorie des articles'!A:D,4,0)</f>
        <v>CREMERIE</v>
      </c>
      <c r="G1136" s="39" t="str">
        <f>Réceptions[[#This Row],[AnnéeMois]]&amp;Réceptions[[#This Row],[Famille de Produit]]</f>
        <v>202209CREMERIE</v>
      </c>
      <c r="H1136" s="38" t="str">
        <f>Réceptions[[#This Row],[Num CDE]]&amp;Réceptions[[#This Row],[AnnéeMois]]</f>
        <v>143358306202209</v>
      </c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</row>
    <row r="1137" spans="1:23" ht="12.75" customHeight="1" x14ac:dyDescent="0.25">
      <c r="A1137" s="38">
        <v>202209</v>
      </c>
      <c r="B1137" s="46">
        <v>143358306</v>
      </c>
      <c r="C1137" s="15">
        <v>5540246185562</v>
      </c>
      <c r="D1137" s="47">
        <v>44829</v>
      </c>
      <c r="E1137" s="48">
        <v>168</v>
      </c>
      <c r="F1137" s="39" t="str">
        <f>VLOOKUP(Réception!C1137,'Catégorie des articles'!A:D,4,0)</f>
        <v>CREMERIE</v>
      </c>
      <c r="G1137" s="39" t="str">
        <f>Réceptions[[#This Row],[AnnéeMois]]&amp;Réceptions[[#This Row],[Famille de Produit]]</f>
        <v>202209CREMERIE</v>
      </c>
      <c r="H1137" s="38" t="str">
        <f>Réceptions[[#This Row],[Num CDE]]&amp;Réceptions[[#This Row],[AnnéeMois]]</f>
        <v>143358306202209</v>
      </c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</row>
    <row r="1138" spans="1:23" ht="12.75" customHeight="1" x14ac:dyDescent="0.25">
      <c r="A1138" s="38">
        <v>202209</v>
      </c>
      <c r="B1138" s="49">
        <v>143358306</v>
      </c>
      <c r="C1138" s="50">
        <v>5540246186325</v>
      </c>
      <c r="D1138" s="51">
        <v>44829</v>
      </c>
      <c r="E1138" s="52">
        <v>279</v>
      </c>
      <c r="F1138" s="39" t="str">
        <f>VLOOKUP(Réception!C1138,'Catégorie des articles'!A:D,4,0)</f>
        <v>CREMERIE</v>
      </c>
      <c r="G1138" s="39" t="str">
        <f>Réceptions[[#This Row],[AnnéeMois]]&amp;Réceptions[[#This Row],[Famille de Produit]]</f>
        <v>202209CREMERIE</v>
      </c>
      <c r="H1138" s="38" t="str">
        <f>Réceptions[[#This Row],[Num CDE]]&amp;Réceptions[[#This Row],[AnnéeMois]]</f>
        <v>143358306202209</v>
      </c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</row>
    <row r="1139" spans="1:23" ht="12.75" customHeight="1" x14ac:dyDescent="0.25">
      <c r="A1139" s="38">
        <v>202210</v>
      </c>
      <c r="B1139" s="46">
        <v>143358315</v>
      </c>
      <c r="C1139" s="15">
        <v>5540246194478</v>
      </c>
      <c r="D1139" s="47">
        <v>44865</v>
      </c>
      <c r="E1139" s="48">
        <v>98</v>
      </c>
      <c r="F1139" s="39" t="str">
        <f>VLOOKUP(Réception!C1139,'Catégorie des articles'!A:D,4,0)</f>
        <v>EMBALLAGES</v>
      </c>
      <c r="G1139" s="39" t="str">
        <f>Réceptions[[#This Row],[AnnéeMois]]&amp;Réceptions[[#This Row],[Famille de Produit]]</f>
        <v>202210EMBALLAGES</v>
      </c>
      <c r="H1139" s="38" t="str">
        <f>Réceptions[[#This Row],[Num CDE]]&amp;Réceptions[[#This Row],[AnnéeMois]]</f>
        <v>143358315202210</v>
      </c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</row>
    <row r="1140" spans="1:23" ht="12.75" customHeight="1" x14ac:dyDescent="0.25">
      <c r="A1140" s="38">
        <v>202209</v>
      </c>
      <c r="B1140" s="49">
        <v>143368339</v>
      </c>
      <c r="C1140" s="50">
        <v>5540246176294</v>
      </c>
      <c r="D1140" s="51">
        <v>44828</v>
      </c>
      <c r="E1140" s="52">
        <v>706</v>
      </c>
      <c r="F1140" s="39" t="str">
        <f>VLOOKUP(Réception!C1140,'Catégorie des articles'!A:D,4,0)</f>
        <v>CREMERIE</v>
      </c>
      <c r="G1140" s="39" t="str">
        <f>Réceptions[[#This Row],[AnnéeMois]]&amp;Réceptions[[#This Row],[Famille de Produit]]</f>
        <v>202209CREMERIE</v>
      </c>
      <c r="H1140" s="38" t="str">
        <f>Réceptions[[#This Row],[Num CDE]]&amp;Réceptions[[#This Row],[AnnéeMois]]</f>
        <v>143368339202209</v>
      </c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</row>
    <row r="1141" spans="1:23" ht="12.75" customHeight="1" x14ac:dyDescent="0.25">
      <c r="A1141" s="38">
        <v>202209</v>
      </c>
      <c r="B1141" s="49">
        <v>143368339</v>
      </c>
      <c r="C1141" s="50">
        <v>5540246188200</v>
      </c>
      <c r="D1141" s="51">
        <v>44828</v>
      </c>
      <c r="E1141" s="52">
        <v>743</v>
      </c>
      <c r="F1141" s="39" t="str">
        <f>VLOOKUP(Réception!C1141,'Catégorie des articles'!A:D,4,0)</f>
        <v>CREMERIE</v>
      </c>
      <c r="G1141" s="39" t="str">
        <f>Réceptions[[#This Row],[AnnéeMois]]&amp;Réceptions[[#This Row],[Famille de Produit]]</f>
        <v>202209CREMERIE</v>
      </c>
      <c r="H1141" s="38" t="str">
        <f>Réceptions[[#This Row],[Num CDE]]&amp;Réceptions[[#This Row],[AnnéeMois]]</f>
        <v>143368339202209</v>
      </c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</row>
    <row r="1142" spans="1:23" ht="12.75" customHeight="1" x14ac:dyDescent="0.25">
      <c r="A1142" s="38">
        <v>202209</v>
      </c>
      <c r="B1142" s="46">
        <v>143368342</v>
      </c>
      <c r="C1142" s="15">
        <v>5540246172978</v>
      </c>
      <c r="D1142" s="47">
        <v>44828</v>
      </c>
      <c r="E1142" s="48">
        <v>836</v>
      </c>
      <c r="F1142" s="39" t="str">
        <f>VLOOKUP(Réception!C1142,'Catégorie des articles'!A:D,4,0)</f>
        <v>CREMERIE</v>
      </c>
      <c r="G1142" s="39" t="str">
        <f>Réceptions[[#This Row],[AnnéeMois]]&amp;Réceptions[[#This Row],[Famille de Produit]]</f>
        <v>202209CREMERIE</v>
      </c>
      <c r="H1142" s="38" t="str">
        <f>Réceptions[[#This Row],[Num CDE]]&amp;Réceptions[[#This Row],[AnnéeMois]]</f>
        <v>143368342202209</v>
      </c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</row>
    <row r="1143" spans="1:23" ht="12.75" customHeight="1" x14ac:dyDescent="0.25">
      <c r="A1143" s="38">
        <v>202210</v>
      </c>
      <c r="B1143" s="49">
        <v>143368355</v>
      </c>
      <c r="C1143" s="50">
        <v>5540246182684</v>
      </c>
      <c r="D1143" s="51">
        <v>44840</v>
      </c>
      <c r="E1143" s="52">
        <v>140</v>
      </c>
      <c r="F1143" s="39" t="str">
        <f>VLOOKUP(Réception!C1143,'Catégorie des articles'!A:D,4,0)</f>
        <v>BOULANGERIE</v>
      </c>
      <c r="G1143" s="39" t="str">
        <f>Réceptions[[#This Row],[AnnéeMois]]&amp;Réceptions[[#This Row],[Famille de Produit]]</f>
        <v>202210BOULANGERIE</v>
      </c>
      <c r="H1143" s="38" t="str">
        <f>Réceptions[[#This Row],[Num CDE]]&amp;Réceptions[[#This Row],[AnnéeMois]]</f>
        <v>143368355202210</v>
      </c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</row>
    <row r="1144" spans="1:23" ht="12.75" customHeight="1" x14ac:dyDescent="0.25">
      <c r="A1144" s="38">
        <v>202210</v>
      </c>
      <c r="B1144" s="49">
        <v>143368355</v>
      </c>
      <c r="C1144" s="50">
        <v>5540246194467</v>
      </c>
      <c r="D1144" s="51">
        <v>44840</v>
      </c>
      <c r="E1144" s="52">
        <v>21382</v>
      </c>
      <c r="F1144" s="39" t="str">
        <f>VLOOKUP(Réception!C1144,'Catégorie des articles'!A:D,4,0)</f>
        <v>BOULANGERIE</v>
      </c>
      <c r="G1144" s="39" t="str">
        <f>Réceptions[[#This Row],[AnnéeMois]]&amp;Réceptions[[#This Row],[Famille de Produit]]</f>
        <v>202210BOULANGERIE</v>
      </c>
      <c r="H1144" s="38" t="str">
        <f>Réceptions[[#This Row],[Num CDE]]&amp;Réceptions[[#This Row],[AnnéeMois]]</f>
        <v>143368355202210</v>
      </c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</row>
    <row r="1145" spans="1:23" ht="12.75" customHeight="1" x14ac:dyDescent="0.25">
      <c r="A1145" s="38">
        <v>202210</v>
      </c>
      <c r="B1145" s="46">
        <v>143368361</v>
      </c>
      <c r="C1145" s="15">
        <v>5540246194632</v>
      </c>
      <c r="D1145" s="47">
        <v>44837</v>
      </c>
      <c r="E1145" s="48">
        <v>1170</v>
      </c>
      <c r="F1145" s="39" t="str">
        <f>VLOOKUP(Réception!C1145,'Catégorie des articles'!A:D,4,0)</f>
        <v>BOULANGERIE</v>
      </c>
      <c r="G1145" s="39" t="str">
        <f>Réceptions[[#This Row],[AnnéeMois]]&amp;Réceptions[[#This Row],[Famille de Produit]]</f>
        <v>202210BOULANGERIE</v>
      </c>
      <c r="H1145" s="38" t="str">
        <f>Réceptions[[#This Row],[Num CDE]]&amp;Réceptions[[#This Row],[AnnéeMois]]</f>
        <v>143368361202210</v>
      </c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</row>
    <row r="1146" spans="1:23" ht="12.75" customHeight="1" x14ac:dyDescent="0.25">
      <c r="A1146" s="38">
        <v>202210</v>
      </c>
      <c r="B1146" s="49">
        <v>143368362</v>
      </c>
      <c r="C1146" s="50">
        <v>5540246183130</v>
      </c>
      <c r="D1146" s="51">
        <v>44836</v>
      </c>
      <c r="E1146" s="52">
        <v>1692</v>
      </c>
      <c r="F1146" s="39" t="str">
        <f>VLOOKUP(Réception!C1146,'Catégorie des articles'!A:D,4,0)</f>
        <v>MIX LEGUMES</v>
      </c>
      <c r="G1146" s="39" t="str">
        <f>Réceptions[[#This Row],[AnnéeMois]]&amp;Réceptions[[#This Row],[Famille de Produit]]</f>
        <v>202210MIX LEGUMES</v>
      </c>
      <c r="H1146" s="38" t="str">
        <f>Réceptions[[#This Row],[Num CDE]]&amp;Réceptions[[#This Row],[AnnéeMois]]</f>
        <v>143368362202210</v>
      </c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</row>
    <row r="1147" spans="1:23" ht="12.75" customHeight="1" x14ac:dyDescent="0.25">
      <c r="A1147" s="38">
        <v>202210</v>
      </c>
      <c r="B1147" s="46">
        <v>143368362</v>
      </c>
      <c r="C1147" s="15">
        <v>5540246183455</v>
      </c>
      <c r="D1147" s="47">
        <v>44836</v>
      </c>
      <c r="E1147" s="48">
        <v>1044</v>
      </c>
      <c r="F1147" s="39" t="str">
        <f>VLOOKUP(Réception!C1147,'Catégorie des articles'!A:D,4,0)</f>
        <v>MIX LEGUMES</v>
      </c>
      <c r="G1147" s="39" t="str">
        <f>Réceptions[[#This Row],[AnnéeMois]]&amp;Réceptions[[#This Row],[Famille de Produit]]</f>
        <v>202210MIX LEGUMES</v>
      </c>
      <c r="H1147" s="38" t="str">
        <f>Réceptions[[#This Row],[Num CDE]]&amp;Réceptions[[#This Row],[AnnéeMois]]</f>
        <v>143368362202210</v>
      </c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</row>
    <row r="1148" spans="1:23" ht="12.75" customHeight="1" x14ac:dyDescent="0.25">
      <c r="A1148" s="38">
        <v>202210</v>
      </c>
      <c r="B1148" s="49">
        <v>143368362</v>
      </c>
      <c r="C1148" s="50">
        <v>5540246183537</v>
      </c>
      <c r="D1148" s="51">
        <v>44836</v>
      </c>
      <c r="E1148" s="52">
        <v>669</v>
      </c>
      <c r="F1148" s="39" t="str">
        <f>VLOOKUP(Réception!C1148,'Catégorie des articles'!A:D,4,0)</f>
        <v>MIX LEGUMES</v>
      </c>
      <c r="G1148" s="39" t="str">
        <f>Réceptions[[#This Row],[AnnéeMois]]&amp;Réceptions[[#This Row],[Famille de Produit]]</f>
        <v>202210MIX LEGUMES</v>
      </c>
      <c r="H1148" s="38" t="str">
        <f>Réceptions[[#This Row],[Num CDE]]&amp;Réceptions[[#This Row],[AnnéeMois]]</f>
        <v>143368362202210</v>
      </c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</row>
    <row r="1149" spans="1:23" ht="12.75" customHeight="1" x14ac:dyDescent="0.25">
      <c r="A1149" s="38">
        <v>202210</v>
      </c>
      <c r="B1149" s="46">
        <v>143368362</v>
      </c>
      <c r="C1149" s="15">
        <v>5540246183555</v>
      </c>
      <c r="D1149" s="47">
        <v>44836</v>
      </c>
      <c r="E1149" s="48">
        <v>543</v>
      </c>
      <c r="F1149" s="39" t="str">
        <f>VLOOKUP(Réception!C1149,'Catégorie des articles'!A:D,4,0)</f>
        <v>MIX LEGUMES</v>
      </c>
      <c r="G1149" s="39" t="str">
        <f>Réceptions[[#This Row],[AnnéeMois]]&amp;Réceptions[[#This Row],[Famille de Produit]]</f>
        <v>202210MIX LEGUMES</v>
      </c>
      <c r="H1149" s="38" t="str">
        <f>Réceptions[[#This Row],[Num CDE]]&amp;Réceptions[[#This Row],[AnnéeMois]]</f>
        <v>143368362202210</v>
      </c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</row>
    <row r="1150" spans="1:23" ht="12.75" customHeight="1" x14ac:dyDescent="0.25">
      <c r="A1150" s="38">
        <v>202209</v>
      </c>
      <c r="B1150" s="46">
        <v>143368366</v>
      </c>
      <c r="C1150" s="15">
        <v>5540246171933</v>
      </c>
      <c r="D1150" s="47">
        <v>44829</v>
      </c>
      <c r="E1150" s="48">
        <v>557</v>
      </c>
      <c r="F1150" s="39" t="str">
        <f>VLOOKUP(Réception!C1150,'Catégorie des articles'!A:D,4,0)</f>
        <v>CREMERIE</v>
      </c>
      <c r="G1150" s="39" t="str">
        <f>Réceptions[[#This Row],[AnnéeMois]]&amp;Réceptions[[#This Row],[Famille de Produit]]</f>
        <v>202209CREMERIE</v>
      </c>
      <c r="H1150" s="38" t="str">
        <f>Réceptions[[#This Row],[Num CDE]]&amp;Réceptions[[#This Row],[AnnéeMois]]</f>
        <v>143368366202209</v>
      </c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</row>
    <row r="1151" spans="1:23" ht="12.75" customHeight="1" x14ac:dyDescent="0.25">
      <c r="A1151" s="38">
        <v>202209</v>
      </c>
      <c r="B1151" s="46">
        <v>143368366</v>
      </c>
      <c r="C1151" s="15">
        <v>5540246176294</v>
      </c>
      <c r="D1151" s="47">
        <v>44829</v>
      </c>
      <c r="E1151" s="48">
        <v>743</v>
      </c>
      <c r="F1151" s="39" t="str">
        <f>VLOOKUP(Réception!C1151,'Catégorie des articles'!A:D,4,0)</f>
        <v>CREMERIE</v>
      </c>
      <c r="G1151" s="39" t="str">
        <f>Réceptions[[#This Row],[AnnéeMois]]&amp;Réceptions[[#This Row],[Famille de Produit]]</f>
        <v>202209CREMERIE</v>
      </c>
      <c r="H1151" s="38" t="str">
        <f>Réceptions[[#This Row],[Num CDE]]&amp;Réceptions[[#This Row],[AnnéeMois]]</f>
        <v>143368366202209</v>
      </c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</row>
    <row r="1152" spans="1:23" ht="12.75" customHeight="1" x14ac:dyDescent="0.25">
      <c r="A1152" s="38">
        <v>202209</v>
      </c>
      <c r="B1152" s="49">
        <v>143368366</v>
      </c>
      <c r="C1152" s="50">
        <v>5540246176295</v>
      </c>
      <c r="D1152" s="51">
        <v>44829</v>
      </c>
      <c r="E1152" s="52">
        <v>4455</v>
      </c>
      <c r="F1152" s="39" t="str">
        <f>VLOOKUP(Réception!C1152,'Catégorie des articles'!A:D,4,0)</f>
        <v>CREMERIE</v>
      </c>
      <c r="G1152" s="39" t="str">
        <f>Réceptions[[#This Row],[AnnéeMois]]&amp;Réceptions[[#This Row],[Famille de Produit]]</f>
        <v>202209CREMERIE</v>
      </c>
      <c r="H1152" s="38" t="str">
        <f>Réceptions[[#This Row],[Num CDE]]&amp;Réceptions[[#This Row],[AnnéeMois]]</f>
        <v>143368366202209</v>
      </c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</row>
    <row r="1153" spans="1:23" ht="12.75" customHeight="1" x14ac:dyDescent="0.25">
      <c r="A1153" s="38">
        <v>202209</v>
      </c>
      <c r="B1153" s="46">
        <v>143368366</v>
      </c>
      <c r="C1153" s="15">
        <v>5540246187987</v>
      </c>
      <c r="D1153" s="47">
        <v>44829</v>
      </c>
      <c r="E1153" s="48">
        <v>6682</v>
      </c>
      <c r="F1153" s="39" t="str">
        <f>VLOOKUP(Réception!C1153,'Catégorie des articles'!A:D,4,0)</f>
        <v>CREMERIE</v>
      </c>
      <c r="G1153" s="39" t="str">
        <f>Réceptions[[#This Row],[AnnéeMois]]&amp;Réceptions[[#This Row],[Famille de Produit]]</f>
        <v>202209CREMERIE</v>
      </c>
      <c r="H1153" s="38" t="str">
        <f>Réceptions[[#This Row],[Num CDE]]&amp;Réceptions[[#This Row],[AnnéeMois]]</f>
        <v>143368366202209</v>
      </c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</row>
    <row r="1154" spans="1:23" ht="12.75" customHeight="1" x14ac:dyDescent="0.25">
      <c r="A1154" s="38">
        <v>202209</v>
      </c>
      <c r="B1154" s="49">
        <v>143368366</v>
      </c>
      <c r="C1154" s="50">
        <v>5540246188200</v>
      </c>
      <c r="D1154" s="51">
        <v>44829</v>
      </c>
      <c r="E1154" s="52">
        <v>743</v>
      </c>
      <c r="F1154" s="39" t="str">
        <f>VLOOKUP(Réception!C1154,'Catégorie des articles'!A:D,4,0)</f>
        <v>CREMERIE</v>
      </c>
      <c r="G1154" s="39" t="str">
        <f>Réceptions[[#This Row],[AnnéeMois]]&amp;Réceptions[[#This Row],[Famille de Produit]]</f>
        <v>202209CREMERIE</v>
      </c>
      <c r="H1154" s="38" t="str">
        <f>Réceptions[[#This Row],[Num CDE]]&amp;Réceptions[[#This Row],[AnnéeMois]]</f>
        <v>143368366202209</v>
      </c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</row>
    <row r="1155" spans="1:23" ht="12.75" customHeight="1" x14ac:dyDescent="0.25">
      <c r="A1155" s="38">
        <v>202209</v>
      </c>
      <c r="B1155" s="49">
        <v>143368370</v>
      </c>
      <c r="C1155" s="50">
        <v>5540246176699</v>
      </c>
      <c r="D1155" s="51">
        <v>44829</v>
      </c>
      <c r="E1155" s="52">
        <v>4176</v>
      </c>
      <c r="F1155" s="39" t="str">
        <f>VLOOKUP(Réception!C1155,'Catégorie des articles'!A:D,4,0)</f>
        <v>CREMERIE</v>
      </c>
      <c r="G1155" s="39" t="str">
        <f>Réceptions[[#This Row],[AnnéeMois]]&amp;Réceptions[[#This Row],[Famille de Produit]]</f>
        <v>202209CREMERIE</v>
      </c>
      <c r="H1155" s="38" t="str">
        <f>Réceptions[[#This Row],[Num CDE]]&amp;Réceptions[[#This Row],[AnnéeMois]]</f>
        <v>143368370202209</v>
      </c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</row>
    <row r="1156" spans="1:23" ht="12.75" customHeight="1" x14ac:dyDescent="0.25">
      <c r="A1156" s="38">
        <v>202209</v>
      </c>
      <c r="B1156" s="49">
        <v>143368373</v>
      </c>
      <c r="C1156" s="50">
        <v>5540246171933</v>
      </c>
      <c r="D1156" s="51">
        <v>44829</v>
      </c>
      <c r="E1156" s="52">
        <v>2228</v>
      </c>
      <c r="F1156" s="39" t="str">
        <f>VLOOKUP(Réception!C1156,'Catégorie des articles'!A:D,4,0)</f>
        <v>CREMERIE</v>
      </c>
      <c r="G1156" s="39" t="str">
        <f>Réceptions[[#This Row],[AnnéeMois]]&amp;Réceptions[[#This Row],[Famille de Produit]]</f>
        <v>202209CREMERIE</v>
      </c>
      <c r="H1156" s="38" t="str">
        <f>Réceptions[[#This Row],[Num CDE]]&amp;Réceptions[[#This Row],[AnnéeMois]]</f>
        <v>143368373202209</v>
      </c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</row>
    <row r="1157" spans="1:23" ht="12.75" customHeight="1" x14ac:dyDescent="0.25">
      <c r="A1157" s="38">
        <v>202211</v>
      </c>
      <c r="B1157" s="46">
        <v>143368381</v>
      </c>
      <c r="C1157" s="15">
        <v>5540246191736</v>
      </c>
      <c r="D1157" s="47">
        <v>44869</v>
      </c>
      <c r="E1157" s="48">
        <v>650</v>
      </c>
      <c r="F1157" s="39" t="str">
        <f>VLOOKUP(Réception!C1157,'Catégorie des articles'!A:D,4,0)</f>
        <v>CREMERIE</v>
      </c>
      <c r="G1157" s="39" t="str">
        <f>Réceptions[[#This Row],[AnnéeMois]]&amp;Réceptions[[#This Row],[Famille de Produit]]</f>
        <v>202211CREMERIE</v>
      </c>
      <c r="H1157" s="38" t="str">
        <f>Réceptions[[#This Row],[Num CDE]]&amp;Réceptions[[#This Row],[AnnéeMois]]</f>
        <v>143368381202211</v>
      </c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</row>
    <row r="1158" spans="1:23" ht="12.75" customHeight="1" x14ac:dyDescent="0.25">
      <c r="A1158" s="38">
        <v>202210</v>
      </c>
      <c r="B1158" s="49">
        <v>143368382</v>
      </c>
      <c r="C1158" s="50">
        <v>5540246183558</v>
      </c>
      <c r="D1158" s="51">
        <v>44841</v>
      </c>
      <c r="E1158" s="52">
        <v>5197</v>
      </c>
      <c r="F1158" s="39" t="str">
        <f>VLOOKUP(Réception!C1158,'Catégorie des articles'!A:D,4,0)</f>
        <v>MIX LEGUMES</v>
      </c>
      <c r="G1158" s="39" t="str">
        <f>Réceptions[[#This Row],[AnnéeMois]]&amp;Réceptions[[#This Row],[Famille de Produit]]</f>
        <v>202210MIX LEGUMES</v>
      </c>
      <c r="H1158" s="38" t="str">
        <f>Réceptions[[#This Row],[Num CDE]]&amp;Réceptions[[#This Row],[AnnéeMois]]</f>
        <v>143368382202210</v>
      </c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</row>
    <row r="1159" spans="1:23" ht="12.75" customHeight="1" x14ac:dyDescent="0.25">
      <c r="A1159" s="38">
        <v>202210</v>
      </c>
      <c r="B1159" s="46">
        <v>143368382</v>
      </c>
      <c r="C1159" s="15">
        <v>5540246183560</v>
      </c>
      <c r="D1159" s="47">
        <v>44841</v>
      </c>
      <c r="E1159" s="48">
        <v>223</v>
      </c>
      <c r="F1159" s="39" t="str">
        <f>VLOOKUP(Réception!C1159,'Catégorie des articles'!A:D,4,0)</f>
        <v>MIX LEGUMES</v>
      </c>
      <c r="G1159" s="39" t="str">
        <f>Réceptions[[#This Row],[AnnéeMois]]&amp;Réceptions[[#This Row],[Famille de Produit]]</f>
        <v>202210MIX LEGUMES</v>
      </c>
      <c r="H1159" s="38" t="str">
        <f>Réceptions[[#This Row],[Num CDE]]&amp;Réceptions[[#This Row],[AnnéeMois]]</f>
        <v>143368382202210</v>
      </c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</row>
    <row r="1160" spans="1:23" ht="12.75" customHeight="1" x14ac:dyDescent="0.25">
      <c r="A1160" s="38">
        <v>202210</v>
      </c>
      <c r="B1160" s="49">
        <v>143368382</v>
      </c>
      <c r="C1160" s="50">
        <v>5540246192209</v>
      </c>
      <c r="D1160" s="51">
        <v>44841</v>
      </c>
      <c r="E1160" s="52">
        <v>2228</v>
      </c>
      <c r="F1160" s="39" t="str">
        <f>VLOOKUP(Réception!C1160,'Catégorie des articles'!A:D,4,0)</f>
        <v>MIX LEGUMES</v>
      </c>
      <c r="G1160" s="39" t="str">
        <f>Réceptions[[#This Row],[AnnéeMois]]&amp;Réceptions[[#This Row],[Famille de Produit]]</f>
        <v>202210MIX LEGUMES</v>
      </c>
      <c r="H1160" s="38" t="str">
        <f>Réceptions[[#This Row],[Num CDE]]&amp;Réceptions[[#This Row],[AnnéeMois]]</f>
        <v>143368382202210</v>
      </c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</row>
    <row r="1161" spans="1:23" ht="12.75" customHeight="1" x14ac:dyDescent="0.25">
      <c r="A1161" s="38">
        <v>202210</v>
      </c>
      <c r="B1161" s="46">
        <v>143368382</v>
      </c>
      <c r="C1161" s="15">
        <v>5540246192462</v>
      </c>
      <c r="D1161" s="47">
        <v>44841</v>
      </c>
      <c r="E1161" s="48">
        <v>928</v>
      </c>
      <c r="F1161" s="39" t="str">
        <f>VLOOKUP(Réception!C1161,'Catégorie des articles'!A:D,4,0)</f>
        <v>MIX LEGUMES</v>
      </c>
      <c r="G1161" s="39" t="str">
        <f>Réceptions[[#This Row],[AnnéeMois]]&amp;Réceptions[[#This Row],[Famille de Produit]]</f>
        <v>202210MIX LEGUMES</v>
      </c>
      <c r="H1161" s="38" t="str">
        <f>Réceptions[[#This Row],[Num CDE]]&amp;Réceptions[[#This Row],[AnnéeMois]]</f>
        <v>143368382202210</v>
      </c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</row>
    <row r="1162" spans="1:23" ht="12.75" customHeight="1" x14ac:dyDescent="0.25">
      <c r="A1162" s="38">
        <v>202210</v>
      </c>
      <c r="B1162" s="49">
        <v>143368382</v>
      </c>
      <c r="C1162" s="50">
        <v>5540246192831</v>
      </c>
      <c r="D1162" s="51">
        <v>44841</v>
      </c>
      <c r="E1162" s="52">
        <v>1300</v>
      </c>
      <c r="F1162" s="39" t="str">
        <f>VLOOKUP(Réception!C1162,'Catégorie des articles'!A:D,4,0)</f>
        <v>MIX LEGUMES</v>
      </c>
      <c r="G1162" s="39" t="str">
        <f>Réceptions[[#This Row],[AnnéeMois]]&amp;Réceptions[[#This Row],[Famille de Produit]]</f>
        <v>202210MIX LEGUMES</v>
      </c>
      <c r="H1162" s="38" t="str">
        <f>Réceptions[[#This Row],[Num CDE]]&amp;Réceptions[[#This Row],[AnnéeMois]]</f>
        <v>143368382202210</v>
      </c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</row>
    <row r="1163" spans="1:23" ht="12.75" customHeight="1" x14ac:dyDescent="0.25">
      <c r="A1163" s="38">
        <v>202210</v>
      </c>
      <c r="B1163" s="46">
        <v>143368383</v>
      </c>
      <c r="C1163" s="15">
        <v>5540246181061</v>
      </c>
      <c r="D1163" s="47">
        <v>44836</v>
      </c>
      <c r="E1163" s="48">
        <v>2205</v>
      </c>
      <c r="F1163" s="39" t="str">
        <f>VLOOKUP(Réception!C1163,'Catégorie des articles'!A:D,4,0)</f>
        <v>VOLAILLE</v>
      </c>
      <c r="G1163" s="39" t="str">
        <f>Réceptions[[#This Row],[AnnéeMois]]&amp;Réceptions[[#This Row],[Famille de Produit]]</f>
        <v>202210VOLAILLE</v>
      </c>
      <c r="H1163" s="38" t="str">
        <f>Réceptions[[#This Row],[Num CDE]]&amp;Réceptions[[#This Row],[AnnéeMois]]</f>
        <v>143368383202210</v>
      </c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</row>
    <row r="1164" spans="1:23" ht="12.75" customHeight="1" x14ac:dyDescent="0.25">
      <c r="A1164" s="38">
        <v>202210</v>
      </c>
      <c r="B1164" s="49">
        <v>143368383</v>
      </c>
      <c r="C1164" s="50">
        <v>5540246185278</v>
      </c>
      <c r="D1164" s="51">
        <v>44836</v>
      </c>
      <c r="E1164" s="52">
        <v>6098</v>
      </c>
      <c r="F1164" s="39" t="str">
        <f>VLOOKUP(Réception!C1164,'Catégorie des articles'!A:D,4,0)</f>
        <v>VOLAILLE</v>
      </c>
      <c r="G1164" s="39" t="str">
        <f>Réceptions[[#This Row],[AnnéeMois]]&amp;Réceptions[[#This Row],[Famille de Produit]]</f>
        <v>202210VOLAILLE</v>
      </c>
      <c r="H1164" s="38" t="str">
        <f>Réceptions[[#This Row],[Num CDE]]&amp;Réceptions[[#This Row],[AnnéeMois]]</f>
        <v>143368383202210</v>
      </c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</row>
    <row r="1165" spans="1:23" ht="12.75" customHeight="1" x14ac:dyDescent="0.25">
      <c r="A1165" s="38">
        <v>202209</v>
      </c>
      <c r="B1165" s="49">
        <v>143368384</v>
      </c>
      <c r="C1165" s="50">
        <v>5540246171759</v>
      </c>
      <c r="D1165" s="51">
        <v>44833</v>
      </c>
      <c r="E1165" s="52">
        <v>3341</v>
      </c>
      <c r="F1165" s="39" t="str">
        <f>VLOOKUP(Réception!C1165,'Catégorie des articles'!A:D,4,0)</f>
        <v>MIX LEGUMES</v>
      </c>
      <c r="G1165" s="39" t="str">
        <f>Réceptions[[#This Row],[AnnéeMois]]&amp;Réceptions[[#This Row],[Famille de Produit]]</f>
        <v>202209MIX LEGUMES</v>
      </c>
      <c r="H1165" s="38" t="str">
        <f>Réceptions[[#This Row],[Num CDE]]&amp;Réceptions[[#This Row],[AnnéeMois]]</f>
        <v>143368384202209</v>
      </c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</row>
    <row r="1166" spans="1:23" ht="12.75" customHeight="1" x14ac:dyDescent="0.25">
      <c r="A1166" s="38">
        <v>202209</v>
      </c>
      <c r="B1166" s="46">
        <v>143368384</v>
      </c>
      <c r="C1166" s="15">
        <v>5540246177133</v>
      </c>
      <c r="D1166" s="47">
        <v>44833</v>
      </c>
      <c r="E1166" s="48">
        <v>3341</v>
      </c>
      <c r="F1166" s="39" t="str">
        <f>VLOOKUP(Réception!C1166,'Catégorie des articles'!A:D,4,0)</f>
        <v>MIX LEGUMES</v>
      </c>
      <c r="G1166" s="39" t="str">
        <f>Réceptions[[#This Row],[AnnéeMois]]&amp;Réceptions[[#This Row],[Famille de Produit]]</f>
        <v>202209MIX LEGUMES</v>
      </c>
      <c r="H1166" s="38" t="str">
        <f>Réceptions[[#This Row],[Num CDE]]&amp;Réceptions[[#This Row],[AnnéeMois]]</f>
        <v>143368384202209</v>
      </c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</row>
    <row r="1167" spans="1:23" ht="12.75" customHeight="1" x14ac:dyDescent="0.25">
      <c r="A1167" s="38">
        <v>202209</v>
      </c>
      <c r="B1167" s="49">
        <v>143368384</v>
      </c>
      <c r="C1167" s="50">
        <v>5540246192148</v>
      </c>
      <c r="D1167" s="51">
        <v>44833</v>
      </c>
      <c r="E1167" s="52">
        <v>20880</v>
      </c>
      <c r="F1167" s="39" t="str">
        <f>VLOOKUP(Réception!C1167,'Catégorie des articles'!A:D,4,0)</f>
        <v>MIX LEGUMES</v>
      </c>
      <c r="G1167" s="39" t="str">
        <f>Réceptions[[#This Row],[AnnéeMois]]&amp;Réceptions[[#This Row],[Famille de Produit]]</f>
        <v>202209MIX LEGUMES</v>
      </c>
      <c r="H1167" s="38" t="str">
        <f>Réceptions[[#This Row],[Num CDE]]&amp;Réceptions[[#This Row],[AnnéeMois]]</f>
        <v>143368384202209</v>
      </c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</row>
    <row r="1168" spans="1:23" ht="12.75" customHeight="1" x14ac:dyDescent="0.25">
      <c r="A1168" s="38">
        <v>202209</v>
      </c>
      <c r="B1168" s="46">
        <v>143368384</v>
      </c>
      <c r="C1168" s="15">
        <v>5540246192518</v>
      </c>
      <c r="D1168" s="47">
        <v>44833</v>
      </c>
      <c r="E1168" s="48">
        <v>5847</v>
      </c>
      <c r="F1168" s="39" t="str">
        <f>VLOOKUP(Réception!C1168,'Catégorie des articles'!A:D,4,0)</f>
        <v>MIX LEGUMES</v>
      </c>
      <c r="G1168" s="39" t="str">
        <f>Réceptions[[#This Row],[AnnéeMois]]&amp;Réceptions[[#This Row],[Famille de Produit]]</f>
        <v>202209MIX LEGUMES</v>
      </c>
      <c r="H1168" s="38" t="str">
        <f>Réceptions[[#This Row],[Num CDE]]&amp;Réceptions[[#This Row],[AnnéeMois]]</f>
        <v>143368384202209</v>
      </c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</row>
    <row r="1169" spans="1:23" ht="12.75" customHeight="1" x14ac:dyDescent="0.25">
      <c r="A1169" s="38">
        <v>202210</v>
      </c>
      <c r="B1169" s="46">
        <v>143368385</v>
      </c>
      <c r="C1169" s="15">
        <v>5540246170256</v>
      </c>
      <c r="D1169" s="47">
        <v>44836</v>
      </c>
      <c r="E1169" s="48">
        <v>3174</v>
      </c>
      <c r="F1169" s="39" t="str">
        <f>VLOOKUP(Réception!C1169,'Catégorie des articles'!A:D,4,0)</f>
        <v>BOULANGERIE</v>
      </c>
      <c r="G1169" s="39" t="str">
        <f>Réceptions[[#This Row],[AnnéeMois]]&amp;Réceptions[[#This Row],[Famille de Produit]]</f>
        <v>202210BOULANGERIE</v>
      </c>
      <c r="H1169" s="38" t="str">
        <f>Réceptions[[#This Row],[Num CDE]]&amp;Réceptions[[#This Row],[AnnéeMois]]</f>
        <v>143368385202210</v>
      </c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</row>
    <row r="1170" spans="1:23" ht="12.75" customHeight="1" x14ac:dyDescent="0.25">
      <c r="A1170" s="38">
        <v>202210</v>
      </c>
      <c r="B1170" s="49">
        <v>143368385</v>
      </c>
      <c r="C1170" s="50">
        <v>5540246171888</v>
      </c>
      <c r="D1170" s="51">
        <v>44836</v>
      </c>
      <c r="E1170" s="52">
        <v>485</v>
      </c>
      <c r="F1170" s="39" t="str">
        <f>VLOOKUP(Réception!C1170,'Catégorie des articles'!A:D,4,0)</f>
        <v>BOULANGERIE</v>
      </c>
      <c r="G1170" s="39" t="str">
        <f>Réceptions[[#This Row],[AnnéeMois]]&amp;Réceptions[[#This Row],[Famille de Produit]]</f>
        <v>202210BOULANGERIE</v>
      </c>
      <c r="H1170" s="38" t="str">
        <f>Réceptions[[#This Row],[Num CDE]]&amp;Réceptions[[#This Row],[AnnéeMois]]</f>
        <v>143368385202210</v>
      </c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</row>
    <row r="1171" spans="1:23" ht="12.75" customHeight="1" x14ac:dyDescent="0.25">
      <c r="A1171" s="38">
        <v>202209</v>
      </c>
      <c r="B1171" s="49">
        <v>143368411</v>
      </c>
      <c r="C1171" s="50">
        <v>5540246172978</v>
      </c>
      <c r="D1171" s="51">
        <v>44830</v>
      </c>
      <c r="E1171" s="52">
        <v>2506</v>
      </c>
      <c r="F1171" s="39" t="str">
        <f>VLOOKUP(Réception!C1171,'Catégorie des articles'!A:D,4,0)</f>
        <v>CREMERIE</v>
      </c>
      <c r="G1171" s="39" t="str">
        <f>Réceptions[[#This Row],[AnnéeMois]]&amp;Réceptions[[#This Row],[Famille de Produit]]</f>
        <v>202209CREMERIE</v>
      </c>
      <c r="H1171" s="38" t="str">
        <f>Réceptions[[#This Row],[Num CDE]]&amp;Réceptions[[#This Row],[AnnéeMois]]</f>
        <v>143368411202209</v>
      </c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</row>
    <row r="1172" spans="1:23" ht="12.75" customHeight="1" x14ac:dyDescent="0.25">
      <c r="A1172" s="38">
        <v>202209</v>
      </c>
      <c r="B1172" s="49">
        <v>143368411</v>
      </c>
      <c r="C1172" s="50">
        <v>5540246174174</v>
      </c>
      <c r="D1172" s="51">
        <v>44830</v>
      </c>
      <c r="E1172" s="52">
        <v>464</v>
      </c>
      <c r="F1172" s="39" t="str">
        <f>VLOOKUP(Réception!C1172,'Catégorie des articles'!A:D,4,0)</f>
        <v>CREMERIE</v>
      </c>
      <c r="G1172" s="39" t="str">
        <f>Réceptions[[#This Row],[AnnéeMois]]&amp;Réceptions[[#This Row],[Famille de Produit]]</f>
        <v>202209CREMERIE</v>
      </c>
      <c r="H1172" s="38" t="str">
        <f>Réceptions[[#This Row],[Num CDE]]&amp;Réceptions[[#This Row],[AnnéeMois]]</f>
        <v>143368411202209</v>
      </c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</row>
    <row r="1173" spans="1:23" ht="12.75" customHeight="1" x14ac:dyDescent="0.25">
      <c r="A1173" s="38">
        <v>202209</v>
      </c>
      <c r="B1173" s="46">
        <v>143368411</v>
      </c>
      <c r="C1173" s="15">
        <v>5540246188175</v>
      </c>
      <c r="D1173" s="47">
        <v>44830</v>
      </c>
      <c r="E1173" s="48">
        <v>140</v>
      </c>
      <c r="F1173" s="39" t="str">
        <f>VLOOKUP(Réception!C1173,'Catégorie des articles'!A:D,4,0)</f>
        <v>CREMERIE</v>
      </c>
      <c r="G1173" s="39" t="str">
        <f>Réceptions[[#This Row],[AnnéeMois]]&amp;Réceptions[[#This Row],[Famille de Produit]]</f>
        <v>202209CREMERIE</v>
      </c>
      <c r="H1173" s="38" t="str">
        <f>Réceptions[[#This Row],[Num CDE]]&amp;Réceptions[[#This Row],[AnnéeMois]]</f>
        <v>143368411202209</v>
      </c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</row>
    <row r="1174" spans="1:23" ht="12.75" customHeight="1" x14ac:dyDescent="0.25">
      <c r="A1174" s="38">
        <v>202209</v>
      </c>
      <c r="B1174" s="46">
        <v>143368413</v>
      </c>
      <c r="C1174" s="15">
        <v>5540246176294</v>
      </c>
      <c r="D1174" s="47">
        <v>44830</v>
      </c>
      <c r="E1174" s="48">
        <v>743</v>
      </c>
      <c r="F1174" s="39" t="str">
        <f>VLOOKUP(Réception!C1174,'Catégorie des articles'!A:D,4,0)</f>
        <v>CREMERIE</v>
      </c>
      <c r="G1174" s="39" t="str">
        <f>Réceptions[[#This Row],[AnnéeMois]]&amp;Réceptions[[#This Row],[Famille de Produit]]</f>
        <v>202209CREMERIE</v>
      </c>
      <c r="H1174" s="38" t="str">
        <f>Réceptions[[#This Row],[Num CDE]]&amp;Réceptions[[#This Row],[AnnéeMois]]</f>
        <v>143368413202209</v>
      </c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</row>
    <row r="1175" spans="1:23" ht="12.75" customHeight="1" x14ac:dyDescent="0.25">
      <c r="A1175" s="38">
        <v>202209</v>
      </c>
      <c r="B1175" s="49">
        <v>143368413</v>
      </c>
      <c r="C1175" s="50">
        <v>5540246176295</v>
      </c>
      <c r="D1175" s="51">
        <v>44830</v>
      </c>
      <c r="E1175" s="52">
        <v>5457</v>
      </c>
      <c r="F1175" s="39" t="str">
        <f>VLOOKUP(Réception!C1175,'Catégorie des articles'!A:D,4,0)</f>
        <v>CREMERIE</v>
      </c>
      <c r="G1175" s="39" t="str">
        <f>Réceptions[[#This Row],[AnnéeMois]]&amp;Réceptions[[#This Row],[Famille de Produit]]</f>
        <v>202209CREMERIE</v>
      </c>
      <c r="H1175" s="38" t="str">
        <f>Réceptions[[#This Row],[Num CDE]]&amp;Réceptions[[#This Row],[AnnéeMois]]</f>
        <v>143368413202209</v>
      </c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</row>
    <row r="1176" spans="1:23" ht="12.75" customHeight="1" x14ac:dyDescent="0.25">
      <c r="A1176" s="38">
        <v>202209</v>
      </c>
      <c r="B1176" s="49">
        <v>143368413</v>
      </c>
      <c r="C1176" s="50">
        <v>5540246187987</v>
      </c>
      <c r="D1176" s="51">
        <v>44830</v>
      </c>
      <c r="E1176" s="52">
        <v>3341</v>
      </c>
      <c r="F1176" s="39" t="str">
        <f>VLOOKUP(Réception!C1176,'Catégorie des articles'!A:D,4,0)</f>
        <v>CREMERIE</v>
      </c>
      <c r="G1176" s="39" t="str">
        <f>Réceptions[[#This Row],[AnnéeMois]]&amp;Réceptions[[#This Row],[Famille de Produit]]</f>
        <v>202209CREMERIE</v>
      </c>
      <c r="H1176" s="38" t="str">
        <f>Réceptions[[#This Row],[Num CDE]]&amp;Réceptions[[#This Row],[AnnéeMois]]</f>
        <v>143368413202209</v>
      </c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</row>
    <row r="1177" spans="1:23" ht="12.75" customHeight="1" x14ac:dyDescent="0.25">
      <c r="A1177" s="38">
        <v>202209</v>
      </c>
      <c r="B1177" s="46">
        <v>143368413</v>
      </c>
      <c r="C1177" s="15">
        <v>5540246188200</v>
      </c>
      <c r="D1177" s="47">
        <v>44830</v>
      </c>
      <c r="E1177" s="48">
        <v>743</v>
      </c>
      <c r="F1177" s="39" t="str">
        <f>VLOOKUP(Réception!C1177,'Catégorie des articles'!A:D,4,0)</f>
        <v>CREMERIE</v>
      </c>
      <c r="G1177" s="39" t="str">
        <f>Réceptions[[#This Row],[AnnéeMois]]&amp;Réceptions[[#This Row],[Famille de Produit]]</f>
        <v>202209CREMERIE</v>
      </c>
      <c r="H1177" s="38" t="str">
        <f>Réceptions[[#This Row],[Num CDE]]&amp;Réceptions[[#This Row],[AnnéeMois]]</f>
        <v>143368413202209</v>
      </c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</row>
    <row r="1178" spans="1:23" ht="12.75" customHeight="1" x14ac:dyDescent="0.25">
      <c r="A1178" s="38">
        <v>202210</v>
      </c>
      <c r="B1178" s="49">
        <v>143368426</v>
      </c>
      <c r="C1178" s="50">
        <v>5540246173906</v>
      </c>
      <c r="D1178" s="51">
        <v>44837</v>
      </c>
      <c r="E1178" s="52">
        <v>817</v>
      </c>
      <c r="F1178" s="39" t="str">
        <f>VLOOKUP(Réception!C1178,'Catégorie des articles'!A:D,4,0)</f>
        <v>VOLAILLE</v>
      </c>
      <c r="G1178" s="39" t="str">
        <f>Réceptions[[#This Row],[AnnéeMois]]&amp;Réceptions[[#This Row],[Famille de Produit]]</f>
        <v>202210VOLAILLE</v>
      </c>
      <c r="H1178" s="38" t="str">
        <f>Réceptions[[#This Row],[Num CDE]]&amp;Réceptions[[#This Row],[AnnéeMois]]</f>
        <v>143368426202210</v>
      </c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</row>
    <row r="1179" spans="1:23" ht="12.75" customHeight="1" x14ac:dyDescent="0.25">
      <c r="A1179" s="38">
        <v>202210</v>
      </c>
      <c r="B1179" s="46">
        <v>143368426</v>
      </c>
      <c r="C1179" s="15">
        <v>5540246181016</v>
      </c>
      <c r="D1179" s="47">
        <v>44837</v>
      </c>
      <c r="E1179" s="48">
        <v>9800</v>
      </c>
      <c r="F1179" s="39" t="str">
        <f>VLOOKUP(Réception!C1179,'Catégorie des articles'!A:D,4,0)</f>
        <v>VOLAILLE</v>
      </c>
      <c r="G1179" s="39" t="str">
        <f>Réceptions[[#This Row],[AnnéeMois]]&amp;Réceptions[[#This Row],[Famille de Produit]]</f>
        <v>202210VOLAILLE</v>
      </c>
      <c r="H1179" s="38" t="str">
        <f>Réceptions[[#This Row],[Num CDE]]&amp;Réceptions[[#This Row],[AnnéeMois]]</f>
        <v>143368426202210</v>
      </c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</row>
    <row r="1180" spans="1:23" ht="12.75" customHeight="1" x14ac:dyDescent="0.25">
      <c r="A1180" s="38">
        <v>202210</v>
      </c>
      <c r="B1180" s="49">
        <v>143368427</v>
      </c>
      <c r="C1180" s="50">
        <v>5540246192907</v>
      </c>
      <c r="D1180" s="51">
        <v>44858</v>
      </c>
      <c r="E1180" s="52">
        <v>4455</v>
      </c>
      <c r="F1180" s="39" t="str">
        <f>VLOOKUP(Réception!C1180,'Catégorie des articles'!A:D,4,0)</f>
        <v>VOLAILLE</v>
      </c>
      <c r="G1180" s="39" t="str">
        <f>Réceptions[[#This Row],[AnnéeMois]]&amp;Réceptions[[#This Row],[Famille de Produit]]</f>
        <v>202210VOLAILLE</v>
      </c>
      <c r="H1180" s="38" t="str">
        <f>Réceptions[[#This Row],[Num CDE]]&amp;Réceptions[[#This Row],[AnnéeMois]]</f>
        <v>143368427202210</v>
      </c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</row>
    <row r="1181" spans="1:23" ht="12.75" customHeight="1" x14ac:dyDescent="0.25">
      <c r="A1181" s="38">
        <v>202210</v>
      </c>
      <c r="B1181" s="49">
        <v>143368430</v>
      </c>
      <c r="C1181" s="50">
        <v>5540246193316</v>
      </c>
      <c r="D1181" s="51">
        <v>44857</v>
      </c>
      <c r="E1181" s="52">
        <v>335</v>
      </c>
      <c r="F1181" s="39" t="str">
        <f>VLOOKUP(Réception!C1181,'Catégorie des articles'!A:D,4,0)</f>
        <v>BOULANGERIE</v>
      </c>
      <c r="G1181" s="39" t="str">
        <f>Réceptions[[#This Row],[AnnéeMois]]&amp;Réceptions[[#This Row],[Famille de Produit]]</f>
        <v>202210BOULANGERIE</v>
      </c>
      <c r="H1181" s="38" t="str">
        <f>Réceptions[[#This Row],[Num CDE]]&amp;Réceptions[[#This Row],[AnnéeMois]]</f>
        <v>143368430202210</v>
      </c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</row>
    <row r="1182" spans="1:23" ht="12.75" customHeight="1" x14ac:dyDescent="0.25">
      <c r="A1182" s="38">
        <v>202210</v>
      </c>
      <c r="B1182" s="46">
        <v>143368436</v>
      </c>
      <c r="C1182" s="15">
        <v>5540246190092</v>
      </c>
      <c r="D1182" s="47">
        <v>44857</v>
      </c>
      <c r="E1182" s="48">
        <v>237</v>
      </c>
      <c r="F1182" s="39" t="str">
        <f>VLOOKUP(Réception!C1182,'Catégorie des articles'!A:D,4,0)</f>
        <v>EMBALLAGES</v>
      </c>
      <c r="G1182" s="39" t="str">
        <f>Réceptions[[#This Row],[AnnéeMois]]&amp;Réceptions[[#This Row],[Famille de Produit]]</f>
        <v>202210EMBALLAGES</v>
      </c>
      <c r="H1182" s="38" t="str">
        <f>Réceptions[[#This Row],[Num CDE]]&amp;Réceptions[[#This Row],[AnnéeMois]]</f>
        <v>143368436202210</v>
      </c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</row>
    <row r="1183" spans="1:23" ht="12.75" customHeight="1" x14ac:dyDescent="0.25">
      <c r="A1183" s="38">
        <v>202209</v>
      </c>
      <c r="B1183" s="46">
        <v>143368449</v>
      </c>
      <c r="C1183" s="15">
        <v>5540246171933</v>
      </c>
      <c r="D1183" s="47">
        <v>44833</v>
      </c>
      <c r="E1183" s="48">
        <v>1671</v>
      </c>
      <c r="F1183" s="39" t="str">
        <f>VLOOKUP(Réception!C1183,'Catégorie des articles'!A:D,4,0)</f>
        <v>CREMERIE</v>
      </c>
      <c r="G1183" s="39" t="str">
        <f>Réceptions[[#This Row],[AnnéeMois]]&amp;Réceptions[[#This Row],[Famille de Produit]]</f>
        <v>202209CREMERIE</v>
      </c>
      <c r="H1183" s="38" t="str">
        <f>Réceptions[[#This Row],[Num CDE]]&amp;Réceptions[[#This Row],[AnnéeMois]]</f>
        <v>143368449202209</v>
      </c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</row>
    <row r="1184" spans="1:23" ht="12.75" customHeight="1" x14ac:dyDescent="0.25">
      <c r="A1184" s="38">
        <v>202209</v>
      </c>
      <c r="B1184" s="49">
        <v>143368449</v>
      </c>
      <c r="C1184" s="50">
        <v>5540246176294</v>
      </c>
      <c r="D1184" s="51">
        <v>44833</v>
      </c>
      <c r="E1184" s="52">
        <v>297</v>
      </c>
      <c r="F1184" s="39" t="str">
        <f>VLOOKUP(Réception!C1184,'Catégorie des articles'!A:D,4,0)</f>
        <v>CREMERIE</v>
      </c>
      <c r="G1184" s="39" t="str">
        <f>Réceptions[[#This Row],[AnnéeMois]]&amp;Réceptions[[#This Row],[Famille de Produit]]</f>
        <v>202209CREMERIE</v>
      </c>
      <c r="H1184" s="38" t="str">
        <f>Réceptions[[#This Row],[Num CDE]]&amp;Réceptions[[#This Row],[AnnéeMois]]</f>
        <v>143368449202209</v>
      </c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</row>
    <row r="1185" spans="1:23" ht="12.75" customHeight="1" x14ac:dyDescent="0.25">
      <c r="A1185" s="38">
        <v>202209</v>
      </c>
      <c r="B1185" s="46">
        <v>143368449</v>
      </c>
      <c r="C1185" s="15">
        <v>5540246176295</v>
      </c>
      <c r="D1185" s="47">
        <v>44833</v>
      </c>
      <c r="E1185" s="48">
        <v>2228</v>
      </c>
      <c r="F1185" s="39" t="str">
        <f>VLOOKUP(Réception!C1185,'Catégorie des articles'!A:D,4,0)</f>
        <v>CREMERIE</v>
      </c>
      <c r="G1185" s="39" t="str">
        <f>Réceptions[[#This Row],[AnnéeMois]]&amp;Réceptions[[#This Row],[Famille de Produit]]</f>
        <v>202209CREMERIE</v>
      </c>
      <c r="H1185" s="38" t="str">
        <f>Réceptions[[#This Row],[Num CDE]]&amp;Réceptions[[#This Row],[AnnéeMois]]</f>
        <v>143368449202209</v>
      </c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</row>
    <row r="1186" spans="1:23" ht="12.75" customHeight="1" x14ac:dyDescent="0.25">
      <c r="A1186" s="38">
        <v>202209</v>
      </c>
      <c r="B1186" s="46">
        <v>143368449</v>
      </c>
      <c r="C1186" s="15">
        <v>5540246188200</v>
      </c>
      <c r="D1186" s="47">
        <v>44833</v>
      </c>
      <c r="E1186" s="48">
        <v>1485</v>
      </c>
      <c r="F1186" s="39" t="str">
        <f>VLOOKUP(Réception!C1186,'Catégorie des articles'!A:D,4,0)</f>
        <v>CREMERIE</v>
      </c>
      <c r="G1186" s="39" t="str">
        <f>Réceptions[[#This Row],[AnnéeMois]]&amp;Réceptions[[#This Row],[Famille de Produit]]</f>
        <v>202209CREMERIE</v>
      </c>
      <c r="H1186" s="38" t="str">
        <f>Réceptions[[#This Row],[Num CDE]]&amp;Réceptions[[#This Row],[AnnéeMois]]</f>
        <v>143368449202209</v>
      </c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</row>
    <row r="1187" spans="1:23" ht="12.75" customHeight="1" x14ac:dyDescent="0.25">
      <c r="A1187" s="38">
        <v>202209</v>
      </c>
      <c r="B1187" s="46">
        <v>143368454</v>
      </c>
      <c r="C1187" s="15">
        <v>5540246172978</v>
      </c>
      <c r="D1187" s="47">
        <v>44833</v>
      </c>
      <c r="E1187" s="48">
        <v>3341</v>
      </c>
      <c r="F1187" s="39" t="str">
        <f>VLOOKUP(Réception!C1187,'Catégorie des articles'!A:D,4,0)</f>
        <v>CREMERIE</v>
      </c>
      <c r="G1187" s="39" t="str">
        <f>Réceptions[[#This Row],[AnnéeMois]]&amp;Réceptions[[#This Row],[Famille de Produit]]</f>
        <v>202209CREMERIE</v>
      </c>
      <c r="H1187" s="38" t="str">
        <f>Réceptions[[#This Row],[Num CDE]]&amp;Réceptions[[#This Row],[AnnéeMois]]</f>
        <v>143368454202209</v>
      </c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</row>
    <row r="1188" spans="1:23" ht="12.75" customHeight="1" x14ac:dyDescent="0.25">
      <c r="A1188" s="38">
        <v>202209</v>
      </c>
      <c r="B1188" s="46">
        <v>143368454</v>
      </c>
      <c r="C1188" s="15">
        <v>5540246176699</v>
      </c>
      <c r="D1188" s="47">
        <v>44833</v>
      </c>
      <c r="E1188" s="48">
        <v>8352</v>
      </c>
      <c r="F1188" s="39" t="str">
        <f>VLOOKUP(Réception!C1188,'Catégorie des articles'!A:D,4,0)</f>
        <v>CREMERIE</v>
      </c>
      <c r="G1188" s="39" t="str">
        <f>Réceptions[[#This Row],[AnnéeMois]]&amp;Réceptions[[#This Row],[Famille de Produit]]</f>
        <v>202209CREMERIE</v>
      </c>
      <c r="H1188" s="38" t="str">
        <f>Réceptions[[#This Row],[Num CDE]]&amp;Réceptions[[#This Row],[AnnéeMois]]</f>
        <v>143368454202209</v>
      </c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</row>
    <row r="1189" spans="1:23" ht="12.75" customHeight="1" x14ac:dyDescent="0.25">
      <c r="A1189" s="38">
        <v>202210</v>
      </c>
      <c r="B1189" s="46">
        <v>143368458</v>
      </c>
      <c r="C1189" s="15">
        <v>5540246173472</v>
      </c>
      <c r="D1189" s="47">
        <v>44835</v>
      </c>
      <c r="E1189" s="48">
        <v>140</v>
      </c>
      <c r="F1189" s="39" t="str">
        <f>VLOOKUP(Réception!C1189,'Catégorie des articles'!A:D,4,0)</f>
        <v>CREMERIE</v>
      </c>
      <c r="G1189" s="39" t="str">
        <f>Réceptions[[#This Row],[AnnéeMois]]&amp;Réceptions[[#This Row],[Famille de Produit]]</f>
        <v>202210CREMERIE</v>
      </c>
      <c r="H1189" s="38" t="str">
        <f>Réceptions[[#This Row],[Num CDE]]&amp;Réceptions[[#This Row],[AnnéeMois]]</f>
        <v>143368458202210</v>
      </c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</row>
    <row r="1190" spans="1:23" ht="12.75" customHeight="1" x14ac:dyDescent="0.25">
      <c r="A1190" s="38">
        <v>202210</v>
      </c>
      <c r="B1190" s="49">
        <v>143368458</v>
      </c>
      <c r="C1190" s="50">
        <v>5540246174095</v>
      </c>
      <c r="D1190" s="51">
        <v>44835</v>
      </c>
      <c r="E1190" s="52">
        <v>70</v>
      </c>
      <c r="F1190" s="39" t="str">
        <f>VLOOKUP(Réception!C1190,'Catégorie des articles'!A:D,4,0)</f>
        <v>CREMERIE</v>
      </c>
      <c r="G1190" s="39" t="str">
        <f>Réceptions[[#This Row],[AnnéeMois]]&amp;Réceptions[[#This Row],[Famille de Produit]]</f>
        <v>202210CREMERIE</v>
      </c>
      <c r="H1190" s="38" t="str">
        <f>Réceptions[[#This Row],[Num CDE]]&amp;Réceptions[[#This Row],[AnnéeMois]]</f>
        <v>143368458202210</v>
      </c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</row>
    <row r="1191" spans="1:23" ht="12.75" customHeight="1" x14ac:dyDescent="0.25">
      <c r="A1191" s="38">
        <v>202210</v>
      </c>
      <c r="B1191" s="46">
        <v>143368458</v>
      </c>
      <c r="C1191" s="15">
        <v>5540246175047</v>
      </c>
      <c r="D1191" s="47">
        <v>44835</v>
      </c>
      <c r="E1191" s="48">
        <v>140</v>
      </c>
      <c r="F1191" s="39" t="str">
        <f>VLOOKUP(Réception!C1191,'Catégorie des articles'!A:D,4,0)</f>
        <v>CREMERIE</v>
      </c>
      <c r="G1191" s="39" t="str">
        <f>Réceptions[[#This Row],[AnnéeMois]]&amp;Réceptions[[#This Row],[Famille de Produit]]</f>
        <v>202210CREMERIE</v>
      </c>
      <c r="H1191" s="38" t="str">
        <f>Réceptions[[#This Row],[Num CDE]]&amp;Réceptions[[#This Row],[AnnéeMois]]</f>
        <v>143368458202210</v>
      </c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</row>
    <row r="1192" spans="1:23" ht="12.75" customHeight="1" x14ac:dyDescent="0.25">
      <c r="A1192" s="38">
        <v>202210</v>
      </c>
      <c r="B1192" s="49">
        <v>143368458</v>
      </c>
      <c r="C1192" s="50">
        <v>5540246175049</v>
      </c>
      <c r="D1192" s="51">
        <v>44835</v>
      </c>
      <c r="E1192" s="52">
        <v>279</v>
      </c>
      <c r="F1192" s="39" t="str">
        <f>VLOOKUP(Réception!C1192,'Catégorie des articles'!A:D,4,0)</f>
        <v>CREMERIE</v>
      </c>
      <c r="G1192" s="39" t="str">
        <f>Réceptions[[#This Row],[AnnéeMois]]&amp;Réceptions[[#This Row],[Famille de Produit]]</f>
        <v>202210CREMERIE</v>
      </c>
      <c r="H1192" s="38" t="str">
        <f>Réceptions[[#This Row],[Num CDE]]&amp;Réceptions[[#This Row],[AnnéeMois]]</f>
        <v>143368458202210</v>
      </c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</row>
    <row r="1193" spans="1:23" ht="12.75" customHeight="1" x14ac:dyDescent="0.25">
      <c r="A1193" s="38">
        <v>202210</v>
      </c>
      <c r="B1193" s="46">
        <v>143368458</v>
      </c>
      <c r="C1193" s="15">
        <v>5540246175050</v>
      </c>
      <c r="D1193" s="47">
        <v>44835</v>
      </c>
      <c r="E1193" s="48">
        <v>279</v>
      </c>
      <c r="F1193" s="39" t="str">
        <f>VLOOKUP(Réception!C1193,'Catégorie des articles'!A:D,4,0)</f>
        <v>CREMERIE</v>
      </c>
      <c r="G1193" s="39" t="str">
        <f>Réceptions[[#This Row],[AnnéeMois]]&amp;Réceptions[[#This Row],[Famille de Produit]]</f>
        <v>202210CREMERIE</v>
      </c>
      <c r="H1193" s="38" t="str">
        <f>Réceptions[[#This Row],[Num CDE]]&amp;Réceptions[[#This Row],[AnnéeMois]]</f>
        <v>143368458202210</v>
      </c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</row>
    <row r="1194" spans="1:23" ht="12.75" customHeight="1" x14ac:dyDescent="0.25">
      <c r="A1194" s="38">
        <v>202210</v>
      </c>
      <c r="B1194" s="49">
        <v>143368458</v>
      </c>
      <c r="C1194" s="50">
        <v>5540246190743</v>
      </c>
      <c r="D1194" s="51">
        <v>44835</v>
      </c>
      <c r="E1194" s="52">
        <v>140</v>
      </c>
      <c r="F1194" s="39" t="str">
        <f>VLOOKUP(Réception!C1194,'Catégorie des articles'!A:D,4,0)</f>
        <v>CREMERIE</v>
      </c>
      <c r="G1194" s="39" t="str">
        <f>Réceptions[[#This Row],[AnnéeMois]]&amp;Réceptions[[#This Row],[Famille de Produit]]</f>
        <v>202210CREMERIE</v>
      </c>
      <c r="H1194" s="38" t="str">
        <f>Réceptions[[#This Row],[Num CDE]]&amp;Réceptions[[#This Row],[AnnéeMois]]</f>
        <v>143368458202210</v>
      </c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</row>
    <row r="1195" spans="1:23" ht="12.75" customHeight="1" x14ac:dyDescent="0.25">
      <c r="A1195" s="38">
        <v>202210</v>
      </c>
      <c r="B1195" s="46">
        <v>143368464</v>
      </c>
      <c r="C1195" s="15">
        <v>5540246177133</v>
      </c>
      <c r="D1195" s="47">
        <v>44835</v>
      </c>
      <c r="E1195" s="48">
        <v>5568</v>
      </c>
      <c r="F1195" s="39" t="str">
        <f>VLOOKUP(Réception!C1195,'Catégorie des articles'!A:D,4,0)</f>
        <v>MIX LEGUMES</v>
      </c>
      <c r="G1195" s="39" t="str">
        <f>Réceptions[[#This Row],[AnnéeMois]]&amp;Réceptions[[#This Row],[Famille de Produit]]</f>
        <v>202210MIX LEGUMES</v>
      </c>
      <c r="H1195" s="38" t="str">
        <f>Réceptions[[#This Row],[Num CDE]]&amp;Réceptions[[#This Row],[AnnéeMois]]</f>
        <v>143368464202210</v>
      </c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</row>
    <row r="1196" spans="1:23" ht="12.75" customHeight="1" x14ac:dyDescent="0.25">
      <c r="A1196" s="38">
        <v>202210</v>
      </c>
      <c r="B1196" s="49">
        <v>143368464</v>
      </c>
      <c r="C1196" s="50">
        <v>5540246192148</v>
      </c>
      <c r="D1196" s="51">
        <v>44835</v>
      </c>
      <c r="E1196" s="52">
        <v>26448</v>
      </c>
      <c r="F1196" s="39" t="str">
        <f>VLOOKUP(Réception!C1196,'Catégorie des articles'!A:D,4,0)</f>
        <v>MIX LEGUMES</v>
      </c>
      <c r="G1196" s="39" t="str">
        <f>Réceptions[[#This Row],[AnnéeMois]]&amp;Réceptions[[#This Row],[Famille de Produit]]</f>
        <v>202210MIX LEGUMES</v>
      </c>
      <c r="H1196" s="38" t="str">
        <f>Réceptions[[#This Row],[Num CDE]]&amp;Réceptions[[#This Row],[AnnéeMois]]</f>
        <v>143368464202210</v>
      </c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</row>
    <row r="1197" spans="1:23" ht="12.75" customHeight="1" x14ac:dyDescent="0.25">
      <c r="A1197" s="38">
        <v>202210</v>
      </c>
      <c r="B1197" s="46">
        <v>143368464</v>
      </c>
      <c r="C1197" s="15">
        <v>5540246192518</v>
      </c>
      <c r="D1197" s="47">
        <v>44835</v>
      </c>
      <c r="E1197" s="48">
        <v>5847</v>
      </c>
      <c r="F1197" s="39" t="str">
        <f>VLOOKUP(Réception!C1197,'Catégorie des articles'!A:D,4,0)</f>
        <v>MIX LEGUMES</v>
      </c>
      <c r="G1197" s="39" t="str">
        <f>Réceptions[[#This Row],[AnnéeMois]]&amp;Réceptions[[#This Row],[Famille de Produit]]</f>
        <v>202210MIX LEGUMES</v>
      </c>
      <c r="H1197" s="38" t="str">
        <f>Réceptions[[#This Row],[Num CDE]]&amp;Réceptions[[#This Row],[AnnéeMois]]</f>
        <v>143368464202210</v>
      </c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</row>
    <row r="1198" spans="1:23" ht="12.75" customHeight="1" x14ac:dyDescent="0.25">
      <c r="A1198" s="38">
        <v>202210</v>
      </c>
      <c r="B1198" s="49">
        <v>143368465</v>
      </c>
      <c r="C1198" s="50">
        <v>5540246183587</v>
      </c>
      <c r="D1198" s="51">
        <v>44842</v>
      </c>
      <c r="E1198" s="52">
        <v>502</v>
      </c>
      <c r="F1198" s="39" t="str">
        <f>VLOOKUP(Réception!C1198,'Catégorie des articles'!A:D,4,0)</f>
        <v>MIX LEGUMES</v>
      </c>
      <c r="G1198" s="39" t="str">
        <f>Réceptions[[#This Row],[AnnéeMois]]&amp;Réceptions[[#This Row],[Famille de Produit]]</f>
        <v>202210MIX LEGUMES</v>
      </c>
      <c r="H1198" s="38" t="str">
        <f>Réceptions[[#This Row],[Num CDE]]&amp;Réceptions[[#This Row],[AnnéeMois]]</f>
        <v>143368465202210</v>
      </c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</row>
    <row r="1199" spans="1:23" ht="12.75" customHeight="1" x14ac:dyDescent="0.25">
      <c r="A1199" s="38">
        <v>202210</v>
      </c>
      <c r="B1199" s="46">
        <v>143368465</v>
      </c>
      <c r="C1199" s="15">
        <v>5540246194790</v>
      </c>
      <c r="D1199" s="47">
        <v>44842</v>
      </c>
      <c r="E1199" s="48">
        <v>1316</v>
      </c>
      <c r="F1199" s="39" t="str">
        <f>VLOOKUP(Réception!C1199,'Catégorie des articles'!A:D,4,0)</f>
        <v>MIX LEGUMES</v>
      </c>
      <c r="G1199" s="39" t="str">
        <f>Réceptions[[#This Row],[AnnéeMois]]&amp;Réceptions[[#This Row],[Famille de Produit]]</f>
        <v>202210MIX LEGUMES</v>
      </c>
      <c r="H1199" s="38" t="str">
        <f>Réceptions[[#This Row],[Num CDE]]&amp;Réceptions[[#This Row],[AnnéeMois]]</f>
        <v>143368465202210</v>
      </c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</row>
    <row r="1200" spans="1:23" ht="12.75" customHeight="1" x14ac:dyDescent="0.25">
      <c r="A1200" s="38">
        <v>202210</v>
      </c>
      <c r="B1200" s="46">
        <v>143368473</v>
      </c>
      <c r="C1200" s="15">
        <v>5540246170256</v>
      </c>
      <c r="D1200" s="47">
        <v>44842</v>
      </c>
      <c r="E1200" s="48">
        <v>2822</v>
      </c>
      <c r="F1200" s="39" t="str">
        <f>VLOOKUP(Réception!C1200,'Catégorie des articles'!A:D,4,0)</f>
        <v>BOULANGERIE</v>
      </c>
      <c r="G1200" s="39" t="str">
        <f>Réceptions[[#This Row],[AnnéeMois]]&amp;Réceptions[[#This Row],[Famille de Produit]]</f>
        <v>202210BOULANGERIE</v>
      </c>
      <c r="H1200" s="38" t="str">
        <f>Réceptions[[#This Row],[Num CDE]]&amp;Réceptions[[#This Row],[AnnéeMois]]</f>
        <v>143368473202210</v>
      </c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</row>
    <row r="1201" spans="1:23" ht="12.75" customHeight="1" x14ac:dyDescent="0.25">
      <c r="A1201" s="38">
        <v>202210</v>
      </c>
      <c r="B1201" s="49">
        <v>143368473</v>
      </c>
      <c r="C1201" s="50">
        <v>5540246171888</v>
      </c>
      <c r="D1201" s="51">
        <v>44842</v>
      </c>
      <c r="E1201" s="52">
        <v>780</v>
      </c>
      <c r="F1201" s="39" t="str">
        <f>VLOOKUP(Réception!C1201,'Catégorie des articles'!A:D,4,0)</f>
        <v>BOULANGERIE</v>
      </c>
      <c r="G1201" s="39" t="str">
        <f>Réceptions[[#This Row],[AnnéeMois]]&amp;Réceptions[[#This Row],[Famille de Produit]]</f>
        <v>202210BOULANGERIE</v>
      </c>
      <c r="H1201" s="38" t="str">
        <f>Réceptions[[#This Row],[Num CDE]]&amp;Réceptions[[#This Row],[AnnéeMois]]</f>
        <v>143368473202210</v>
      </c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</row>
    <row r="1202" spans="1:23" ht="12.75" customHeight="1" x14ac:dyDescent="0.25">
      <c r="A1202" s="38">
        <v>202210</v>
      </c>
      <c r="B1202" s="49">
        <v>143368475</v>
      </c>
      <c r="C1202" s="50">
        <v>5540246182684</v>
      </c>
      <c r="D1202" s="51">
        <v>44843</v>
      </c>
      <c r="E1202" s="52">
        <v>325</v>
      </c>
      <c r="F1202" s="39" t="str">
        <f>VLOOKUP(Réception!C1202,'Catégorie des articles'!A:D,4,0)</f>
        <v>BOULANGERIE</v>
      </c>
      <c r="G1202" s="39" t="str">
        <f>Réceptions[[#This Row],[AnnéeMois]]&amp;Réceptions[[#This Row],[Famille de Produit]]</f>
        <v>202210BOULANGERIE</v>
      </c>
      <c r="H1202" s="38" t="str">
        <f>Réceptions[[#This Row],[Num CDE]]&amp;Réceptions[[#This Row],[AnnéeMois]]</f>
        <v>143368475202210</v>
      </c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</row>
    <row r="1203" spans="1:23" ht="12.75" customHeight="1" x14ac:dyDescent="0.25">
      <c r="A1203" s="38">
        <v>202210</v>
      </c>
      <c r="B1203" s="46">
        <v>143368475</v>
      </c>
      <c r="C1203" s="15">
        <v>5540246183844</v>
      </c>
      <c r="D1203" s="47">
        <v>44843</v>
      </c>
      <c r="E1203" s="48">
        <v>186</v>
      </c>
      <c r="F1203" s="39" t="str">
        <f>VLOOKUP(Réception!C1203,'Catégorie des articles'!A:D,4,0)</f>
        <v>BOULANGERIE</v>
      </c>
      <c r="G1203" s="39" t="str">
        <f>Réceptions[[#This Row],[AnnéeMois]]&amp;Réceptions[[#This Row],[Famille de Produit]]</f>
        <v>202210BOULANGERIE</v>
      </c>
      <c r="H1203" s="38" t="str">
        <f>Réceptions[[#This Row],[Num CDE]]&amp;Réceptions[[#This Row],[AnnéeMois]]</f>
        <v>143368475202210</v>
      </c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</row>
    <row r="1204" spans="1:23" ht="12.75" customHeight="1" x14ac:dyDescent="0.25">
      <c r="A1204" s="38">
        <v>202210</v>
      </c>
      <c r="B1204" s="46">
        <v>143368475</v>
      </c>
      <c r="C1204" s="15">
        <v>5540246194467</v>
      </c>
      <c r="D1204" s="47">
        <v>44843</v>
      </c>
      <c r="E1204" s="48">
        <v>26727</v>
      </c>
      <c r="F1204" s="39" t="str">
        <f>VLOOKUP(Réception!C1204,'Catégorie des articles'!A:D,4,0)</f>
        <v>BOULANGERIE</v>
      </c>
      <c r="G1204" s="39" t="str">
        <f>Réceptions[[#This Row],[AnnéeMois]]&amp;Réceptions[[#This Row],[Famille de Produit]]</f>
        <v>202210BOULANGERIE</v>
      </c>
      <c r="H1204" s="38" t="str">
        <f>Réceptions[[#This Row],[Num CDE]]&amp;Réceptions[[#This Row],[AnnéeMois]]</f>
        <v>143368475202210</v>
      </c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</row>
    <row r="1205" spans="1:23" ht="12.75" customHeight="1" x14ac:dyDescent="0.25">
      <c r="A1205" s="38">
        <v>202210</v>
      </c>
      <c r="B1205" s="49">
        <v>143368476</v>
      </c>
      <c r="C1205" s="50">
        <v>5540246194632</v>
      </c>
      <c r="D1205" s="51">
        <v>44841</v>
      </c>
      <c r="E1205" s="52">
        <v>696</v>
      </c>
      <c r="F1205" s="39" t="str">
        <f>VLOOKUP(Réception!C1205,'Catégorie des articles'!A:D,4,0)</f>
        <v>BOULANGERIE</v>
      </c>
      <c r="G1205" s="39" t="str">
        <f>Réceptions[[#This Row],[AnnéeMois]]&amp;Réceptions[[#This Row],[Famille de Produit]]</f>
        <v>202210BOULANGERIE</v>
      </c>
      <c r="H1205" s="38" t="str">
        <f>Réceptions[[#This Row],[Num CDE]]&amp;Réceptions[[#This Row],[AnnéeMois]]</f>
        <v>143368476202210</v>
      </c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</row>
    <row r="1206" spans="1:23" ht="12.75" customHeight="1" x14ac:dyDescent="0.25">
      <c r="A1206" s="38">
        <v>202210</v>
      </c>
      <c r="B1206" s="46">
        <v>143368476</v>
      </c>
      <c r="C1206" s="15">
        <v>5540246195250</v>
      </c>
      <c r="D1206" s="47">
        <v>44841</v>
      </c>
      <c r="E1206" s="48">
        <v>335</v>
      </c>
      <c r="F1206" s="39" t="str">
        <f>VLOOKUP(Réception!C1206,'Catégorie des articles'!A:D,4,0)</f>
        <v>BOULANGERIE</v>
      </c>
      <c r="G1206" s="39" t="str">
        <f>Réceptions[[#This Row],[AnnéeMois]]&amp;Réceptions[[#This Row],[Famille de Produit]]</f>
        <v>202210BOULANGERIE</v>
      </c>
      <c r="H1206" s="38" t="str">
        <f>Réceptions[[#This Row],[Num CDE]]&amp;Réceptions[[#This Row],[AnnéeMois]]</f>
        <v>143368476202210</v>
      </c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</row>
    <row r="1207" spans="1:23" ht="12.75" customHeight="1" x14ac:dyDescent="0.25">
      <c r="A1207" s="38">
        <v>202209</v>
      </c>
      <c r="B1207" s="46">
        <v>143368487</v>
      </c>
      <c r="C1207" s="15">
        <v>5540246187987</v>
      </c>
      <c r="D1207" s="47">
        <v>44834</v>
      </c>
      <c r="E1207" s="48">
        <v>1671</v>
      </c>
      <c r="F1207" s="39" t="str">
        <f>VLOOKUP(Réception!C1207,'Catégorie des articles'!A:D,4,0)</f>
        <v>CREMERIE</v>
      </c>
      <c r="G1207" s="39" t="str">
        <f>Réceptions[[#This Row],[AnnéeMois]]&amp;Réceptions[[#This Row],[Famille de Produit]]</f>
        <v>202209CREMERIE</v>
      </c>
      <c r="H1207" s="38" t="str">
        <f>Réceptions[[#This Row],[Num CDE]]&amp;Réceptions[[#This Row],[AnnéeMois]]</f>
        <v>143368487202209</v>
      </c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</row>
    <row r="1208" spans="1:23" ht="12.75" customHeight="1" x14ac:dyDescent="0.25">
      <c r="A1208" s="38">
        <v>202209</v>
      </c>
      <c r="B1208" s="49">
        <v>143368487</v>
      </c>
      <c r="C1208" s="50">
        <v>5540246188200</v>
      </c>
      <c r="D1208" s="51">
        <v>44834</v>
      </c>
      <c r="E1208" s="52">
        <v>372</v>
      </c>
      <c r="F1208" s="39" t="str">
        <f>VLOOKUP(Réception!C1208,'Catégorie des articles'!A:D,4,0)</f>
        <v>CREMERIE</v>
      </c>
      <c r="G1208" s="39" t="str">
        <f>Réceptions[[#This Row],[AnnéeMois]]&amp;Réceptions[[#This Row],[Famille de Produit]]</f>
        <v>202209CREMERIE</v>
      </c>
      <c r="H1208" s="38" t="str">
        <f>Réceptions[[#This Row],[Num CDE]]&amp;Réceptions[[#This Row],[AnnéeMois]]</f>
        <v>143368487202209</v>
      </c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</row>
    <row r="1209" spans="1:23" ht="12.75" customHeight="1" x14ac:dyDescent="0.25">
      <c r="A1209" s="38">
        <v>202209</v>
      </c>
      <c r="B1209" s="46">
        <v>143368492</v>
      </c>
      <c r="C1209" s="15">
        <v>5540246185429</v>
      </c>
      <c r="D1209" s="47">
        <v>44834</v>
      </c>
      <c r="E1209" s="48">
        <v>56</v>
      </c>
      <c r="F1209" s="39" t="str">
        <f>VLOOKUP(Réception!C1209,'Catégorie des articles'!A:D,4,0)</f>
        <v>CREMERIE</v>
      </c>
      <c r="G1209" s="39" t="str">
        <f>Réceptions[[#This Row],[AnnéeMois]]&amp;Réceptions[[#This Row],[Famille de Produit]]</f>
        <v>202209CREMERIE</v>
      </c>
      <c r="H1209" s="38" t="str">
        <f>Réceptions[[#This Row],[Num CDE]]&amp;Réceptions[[#This Row],[AnnéeMois]]</f>
        <v>143368492202209</v>
      </c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</row>
    <row r="1210" spans="1:23" ht="12.75" customHeight="1" x14ac:dyDescent="0.25">
      <c r="A1210" s="38">
        <v>202209</v>
      </c>
      <c r="B1210" s="49">
        <v>143368492</v>
      </c>
      <c r="C1210" s="50">
        <v>5540246185562</v>
      </c>
      <c r="D1210" s="51">
        <v>44834</v>
      </c>
      <c r="E1210" s="52">
        <v>70</v>
      </c>
      <c r="F1210" s="39" t="str">
        <f>VLOOKUP(Réception!C1210,'Catégorie des articles'!A:D,4,0)</f>
        <v>CREMERIE</v>
      </c>
      <c r="G1210" s="39" t="str">
        <f>Réceptions[[#This Row],[AnnéeMois]]&amp;Réceptions[[#This Row],[Famille de Produit]]</f>
        <v>202209CREMERIE</v>
      </c>
      <c r="H1210" s="38" t="str">
        <f>Réceptions[[#This Row],[Num CDE]]&amp;Réceptions[[#This Row],[AnnéeMois]]</f>
        <v>143368492202209</v>
      </c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</row>
    <row r="1211" spans="1:23" ht="12.75" customHeight="1" x14ac:dyDescent="0.25">
      <c r="A1211" s="38">
        <v>202209</v>
      </c>
      <c r="B1211" s="46">
        <v>143368492</v>
      </c>
      <c r="C1211" s="15">
        <v>5540246186325</v>
      </c>
      <c r="D1211" s="47">
        <v>44834</v>
      </c>
      <c r="E1211" s="48">
        <v>98</v>
      </c>
      <c r="F1211" s="39" t="str">
        <f>VLOOKUP(Réception!C1211,'Catégorie des articles'!A:D,4,0)</f>
        <v>CREMERIE</v>
      </c>
      <c r="G1211" s="39" t="str">
        <f>Réceptions[[#This Row],[AnnéeMois]]&amp;Réceptions[[#This Row],[Famille de Produit]]</f>
        <v>202209CREMERIE</v>
      </c>
      <c r="H1211" s="38" t="str">
        <f>Réceptions[[#This Row],[Num CDE]]&amp;Réceptions[[#This Row],[AnnéeMois]]</f>
        <v>143368492202209</v>
      </c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</row>
    <row r="1212" spans="1:23" ht="12.75" customHeight="1" x14ac:dyDescent="0.25">
      <c r="A1212" s="38">
        <v>202210</v>
      </c>
      <c r="B1212" s="49">
        <v>143368503</v>
      </c>
      <c r="C1212" s="50">
        <v>5540246194632</v>
      </c>
      <c r="D1212" s="51">
        <v>44844</v>
      </c>
      <c r="E1212" s="52">
        <v>1253</v>
      </c>
      <c r="F1212" s="39" t="str">
        <f>VLOOKUP(Réception!C1212,'Catégorie des articles'!A:D,4,0)</f>
        <v>BOULANGERIE</v>
      </c>
      <c r="G1212" s="39" t="str">
        <f>Réceptions[[#This Row],[AnnéeMois]]&amp;Réceptions[[#This Row],[Famille de Produit]]</f>
        <v>202210BOULANGERIE</v>
      </c>
      <c r="H1212" s="38" t="str">
        <f>Réceptions[[#This Row],[Num CDE]]&amp;Réceptions[[#This Row],[AnnéeMois]]</f>
        <v>143368503202210</v>
      </c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</row>
    <row r="1213" spans="1:23" ht="12.75" customHeight="1" x14ac:dyDescent="0.25">
      <c r="A1213" s="38">
        <v>202210</v>
      </c>
      <c r="B1213" s="46">
        <v>143368503</v>
      </c>
      <c r="C1213" s="15">
        <v>5540246195250</v>
      </c>
      <c r="D1213" s="47">
        <v>44844</v>
      </c>
      <c r="E1213" s="48">
        <v>251</v>
      </c>
      <c r="F1213" s="39" t="str">
        <f>VLOOKUP(Réception!C1213,'Catégorie des articles'!A:D,4,0)</f>
        <v>BOULANGERIE</v>
      </c>
      <c r="G1213" s="39" t="str">
        <f>Réceptions[[#This Row],[AnnéeMois]]&amp;Réceptions[[#This Row],[Famille de Produit]]</f>
        <v>202210BOULANGERIE</v>
      </c>
      <c r="H1213" s="38" t="str">
        <f>Réceptions[[#This Row],[Num CDE]]&amp;Réceptions[[#This Row],[AnnéeMois]]</f>
        <v>143368503202210</v>
      </c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</row>
    <row r="1214" spans="1:23" ht="12.75" customHeight="1" x14ac:dyDescent="0.25">
      <c r="A1214" s="38">
        <v>202210</v>
      </c>
      <c r="B1214" s="46">
        <v>143378508</v>
      </c>
      <c r="C1214" s="15">
        <v>5540246176295</v>
      </c>
      <c r="D1214" s="47">
        <v>44835</v>
      </c>
      <c r="E1214" s="48">
        <v>2970</v>
      </c>
      <c r="F1214" s="39" t="str">
        <f>VLOOKUP(Réception!C1214,'Catégorie des articles'!A:D,4,0)</f>
        <v>CREMERIE</v>
      </c>
      <c r="G1214" s="39" t="str">
        <f>Réceptions[[#This Row],[AnnéeMois]]&amp;Réceptions[[#This Row],[Famille de Produit]]</f>
        <v>202210CREMERIE</v>
      </c>
      <c r="H1214" s="38" t="str">
        <f>Réceptions[[#This Row],[Num CDE]]&amp;Réceptions[[#This Row],[AnnéeMois]]</f>
        <v>143378508202210</v>
      </c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</row>
    <row r="1215" spans="1:23" ht="12.75" customHeight="1" x14ac:dyDescent="0.25">
      <c r="A1215" s="38">
        <v>202210</v>
      </c>
      <c r="B1215" s="49">
        <v>143378508</v>
      </c>
      <c r="C1215" s="50">
        <v>5540246188200</v>
      </c>
      <c r="D1215" s="51">
        <v>44835</v>
      </c>
      <c r="E1215" s="52">
        <v>743</v>
      </c>
      <c r="F1215" s="39" t="str">
        <f>VLOOKUP(Réception!C1215,'Catégorie des articles'!A:D,4,0)</f>
        <v>CREMERIE</v>
      </c>
      <c r="G1215" s="39" t="str">
        <f>Réceptions[[#This Row],[AnnéeMois]]&amp;Réceptions[[#This Row],[Famille de Produit]]</f>
        <v>202210CREMERIE</v>
      </c>
      <c r="H1215" s="38" t="str">
        <f>Réceptions[[#This Row],[Num CDE]]&amp;Réceptions[[#This Row],[AnnéeMois]]</f>
        <v>143378508202210</v>
      </c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</row>
    <row r="1216" spans="1:23" ht="12.75" customHeight="1" x14ac:dyDescent="0.25">
      <c r="A1216" s="38">
        <v>202210</v>
      </c>
      <c r="B1216" s="49">
        <v>143378509</v>
      </c>
      <c r="C1216" s="50">
        <v>5540246176699</v>
      </c>
      <c r="D1216" s="51">
        <v>44835</v>
      </c>
      <c r="E1216" s="52">
        <v>4176</v>
      </c>
      <c r="F1216" s="39" t="str">
        <f>VLOOKUP(Réception!C1216,'Catégorie des articles'!A:D,4,0)</f>
        <v>CREMERIE</v>
      </c>
      <c r="G1216" s="39" t="str">
        <f>Réceptions[[#This Row],[AnnéeMois]]&amp;Réceptions[[#This Row],[Famille de Produit]]</f>
        <v>202210CREMERIE</v>
      </c>
      <c r="H1216" s="38" t="str">
        <f>Réceptions[[#This Row],[Num CDE]]&amp;Réceptions[[#This Row],[AnnéeMois]]</f>
        <v>143378509202210</v>
      </c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</row>
    <row r="1217" spans="1:23" ht="12.75" customHeight="1" x14ac:dyDescent="0.25">
      <c r="A1217" s="38">
        <v>202210</v>
      </c>
      <c r="B1217" s="49">
        <v>143378513</v>
      </c>
      <c r="C1217" s="50">
        <v>5540246175049</v>
      </c>
      <c r="D1217" s="51">
        <v>44837</v>
      </c>
      <c r="E1217" s="52">
        <v>557</v>
      </c>
      <c r="F1217" s="39" t="str">
        <f>VLOOKUP(Réception!C1217,'Catégorie des articles'!A:D,4,0)</f>
        <v>CREMERIE</v>
      </c>
      <c r="G1217" s="39" t="str">
        <f>Réceptions[[#This Row],[AnnéeMois]]&amp;Réceptions[[#This Row],[Famille de Produit]]</f>
        <v>202210CREMERIE</v>
      </c>
      <c r="H1217" s="38" t="str">
        <f>Réceptions[[#This Row],[Num CDE]]&amp;Réceptions[[#This Row],[AnnéeMois]]</f>
        <v>143378513202210</v>
      </c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</row>
    <row r="1218" spans="1:23" ht="12.75" customHeight="1" x14ac:dyDescent="0.25">
      <c r="A1218" s="38">
        <v>202210</v>
      </c>
      <c r="B1218" s="46">
        <v>143378513</v>
      </c>
      <c r="C1218" s="15">
        <v>5540246175050</v>
      </c>
      <c r="D1218" s="47">
        <v>44837</v>
      </c>
      <c r="E1218" s="48">
        <v>557</v>
      </c>
      <c r="F1218" s="39" t="str">
        <f>VLOOKUP(Réception!C1218,'Catégorie des articles'!A:D,4,0)</f>
        <v>CREMERIE</v>
      </c>
      <c r="G1218" s="39" t="str">
        <f>Réceptions[[#This Row],[AnnéeMois]]&amp;Réceptions[[#This Row],[Famille de Produit]]</f>
        <v>202210CREMERIE</v>
      </c>
      <c r="H1218" s="38" t="str">
        <f>Réceptions[[#This Row],[Num CDE]]&amp;Réceptions[[#This Row],[AnnéeMois]]</f>
        <v>143378513202210</v>
      </c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</row>
    <row r="1219" spans="1:23" ht="12.75" customHeight="1" x14ac:dyDescent="0.25">
      <c r="A1219" s="38">
        <v>202210</v>
      </c>
      <c r="B1219" s="49">
        <v>143378514</v>
      </c>
      <c r="C1219" s="50">
        <v>5540246195242</v>
      </c>
      <c r="D1219" s="51">
        <v>44840</v>
      </c>
      <c r="E1219" s="52">
        <v>488</v>
      </c>
      <c r="F1219" s="39" t="str">
        <f>VLOOKUP(Réception!C1219,'Catégorie des articles'!A:D,4,0)</f>
        <v>MIX LEGUMES</v>
      </c>
      <c r="G1219" s="39" t="str">
        <f>Réceptions[[#This Row],[AnnéeMois]]&amp;Réceptions[[#This Row],[Famille de Produit]]</f>
        <v>202210MIX LEGUMES</v>
      </c>
      <c r="H1219" s="38" t="str">
        <f>Réceptions[[#This Row],[Num CDE]]&amp;Réceptions[[#This Row],[AnnéeMois]]</f>
        <v>143378514202210</v>
      </c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</row>
    <row r="1220" spans="1:23" ht="12.75" customHeight="1" x14ac:dyDescent="0.25">
      <c r="A1220" s="38">
        <v>202210</v>
      </c>
      <c r="B1220" s="46">
        <v>143378515</v>
      </c>
      <c r="C1220" s="15">
        <v>5540246195241</v>
      </c>
      <c r="D1220" s="47">
        <v>44844</v>
      </c>
      <c r="E1220" s="48">
        <v>743</v>
      </c>
      <c r="F1220" s="39" t="str">
        <f>VLOOKUP(Réception!C1220,'Catégorie des articles'!A:D,4,0)</f>
        <v>MIX LEGUMES</v>
      </c>
      <c r="G1220" s="39" t="str">
        <f>Réceptions[[#This Row],[AnnéeMois]]&amp;Réceptions[[#This Row],[Famille de Produit]]</f>
        <v>202210MIX LEGUMES</v>
      </c>
      <c r="H1220" s="38" t="str">
        <f>Réceptions[[#This Row],[Num CDE]]&amp;Réceptions[[#This Row],[AnnéeMois]]</f>
        <v>143378515202210</v>
      </c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</row>
    <row r="1221" spans="1:23" ht="12.75" customHeight="1" x14ac:dyDescent="0.25">
      <c r="A1221" s="38">
        <v>202210</v>
      </c>
      <c r="B1221" s="46">
        <v>143378516</v>
      </c>
      <c r="C1221" s="15">
        <v>5540246185562</v>
      </c>
      <c r="D1221" s="47">
        <v>44837</v>
      </c>
      <c r="E1221" s="48">
        <v>140</v>
      </c>
      <c r="F1221" s="39" t="str">
        <f>VLOOKUP(Réception!C1221,'Catégorie des articles'!A:D,4,0)</f>
        <v>CREMERIE</v>
      </c>
      <c r="G1221" s="39" t="str">
        <f>Réceptions[[#This Row],[AnnéeMois]]&amp;Réceptions[[#This Row],[Famille de Produit]]</f>
        <v>202210CREMERIE</v>
      </c>
      <c r="H1221" s="38" t="str">
        <f>Réceptions[[#This Row],[Num CDE]]&amp;Réceptions[[#This Row],[AnnéeMois]]</f>
        <v>143378516202210</v>
      </c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</row>
    <row r="1222" spans="1:23" ht="12.75" customHeight="1" x14ac:dyDescent="0.25">
      <c r="A1222" s="38">
        <v>202210</v>
      </c>
      <c r="B1222" s="49">
        <v>143378516</v>
      </c>
      <c r="C1222" s="50">
        <v>5540246186325</v>
      </c>
      <c r="D1222" s="51">
        <v>44837</v>
      </c>
      <c r="E1222" s="52">
        <v>140</v>
      </c>
      <c r="F1222" s="39" t="str">
        <f>VLOOKUP(Réception!C1222,'Catégorie des articles'!A:D,4,0)</f>
        <v>CREMERIE</v>
      </c>
      <c r="G1222" s="39" t="str">
        <f>Réceptions[[#This Row],[AnnéeMois]]&amp;Réceptions[[#This Row],[Famille de Produit]]</f>
        <v>202210CREMERIE</v>
      </c>
      <c r="H1222" s="38" t="str">
        <f>Réceptions[[#This Row],[Num CDE]]&amp;Réceptions[[#This Row],[AnnéeMois]]</f>
        <v>143378516202210</v>
      </c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</row>
    <row r="1223" spans="1:23" ht="12.75" customHeight="1" x14ac:dyDescent="0.25">
      <c r="A1223" s="38">
        <v>202210</v>
      </c>
      <c r="B1223" s="49">
        <v>143378519</v>
      </c>
      <c r="C1223" s="50">
        <v>5540246177133</v>
      </c>
      <c r="D1223" s="51">
        <v>44841</v>
      </c>
      <c r="E1223" s="52">
        <v>4455</v>
      </c>
      <c r="F1223" s="39" t="str">
        <f>VLOOKUP(Réception!C1223,'Catégorie des articles'!A:D,4,0)</f>
        <v>MIX LEGUMES</v>
      </c>
      <c r="G1223" s="39" t="str">
        <f>Réceptions[[#This Row],[AnnéeMois]]&amp;Réceptions[[#This Row],[Famille de Produit]]</f>
        <v>202210MIX LEGUMES</v>
      </c>
      <c r="H1223" s="38" t="str">
        <f>Réceptions[[#This Row],[Num CDE]]&amp;Réceptions[[#This Row],[AnnéeMois]]</f>
        <v>143378519202210</v>
      </c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</row>
    <row r="1224" spans="1:23" ht="12.75" customHeight="1" x14ac:dyDescent="0.25">
      <c r="A1224" s="38">
        <v>202210</v>
      </c>
      <c r="B1224" s="46">
        <v>143378519</v>
      </c>
      <c r="C1224" s="15">
        <v>5540246192148</v>
      </c>
      <c r="D1224" s="47">
        <v>44841</v>
      </c>
      <c r="E1224" s="48">
        <v>29232</v>
      </c>
      <c r="F1224" s="39" t="str">
        <f>VLOOKUP(Réception!C1224,'Catégorie des articles'!A:D,4,0)</f>
        <v>MIX LEGUMES</v>
      </c>
      <c r="G1224" s="39" t="str">
        <f>Réceptions[[#This Row],[AnnéeMois]]&amp;Réceptions[[#This Row],[Famille de Produit]]</f>
        <v>202210MIX LEGUMES</v>
      </c>
      <c r="H1224" s="38" t="str">
        <f>Réceptions[[#This Row],[Num CDE]]&amp;Réceptions[[#This Row],[AnnéeMois]]</f>
        <v>143378519202210</v>
      </c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</row>
    <row r="1225" spans="1:23" ht="12.75" customHeight="1" x14ac:dyDescent="0.25">
      <c r="A1225" s="38">
        <v>202210</v>
      </c>
      <c r="B1225" s="49">
        <v>143378519</v>
      </c>
      <c r="C1225" s="50">
        <v>5540246192518</v>
      </c>
      <c r="D1225" s="51">
        <v>44841</v>
      </c>
      <c r="E1225" s="52">
        <v>5847</v>
      </c>
      <c r="F1225" s="39" t="str">
        <f>VLOOKUP(Réception!C1225,'Catégorie des articles'!A:D,4,0)</f>
        <v>MIX LEGUMES</v>
      </c>
      <c r="G1225" s="39" t="str">
        <f>Réceptions[[#This Row],[AnnéeMois]]&amp;Réceptions[[#This Row],[Famille de Produit]]</f>
        <v>202210MIX LEGUMES</v>
      </c>
      <c r="H1225" s="38" t="str">
        <f>Réceptions[[#This Row],[Num CDE]]&amp;Réceptions[[#This Row],[AnnéeMois]]</f>
        <v>143378519202210</v>
      </c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</row>
    <row r="1226" spans="1:23" ht="12.75" customHeight="1" x14ac:dyDescent="0.25">
      <c r="A1226" s="38">
        <v>202210</v>
      </c>
      <c r="B1226" s="49">
        <v>143378523</v>
      </c>
      <c r="C1226" s="50">
        <v>5540246183587</v>
      </c>
      <c r="D1226" s="51">
        <v>44849</v>
      </c>
      <c r="E1226" s="52">
        <v>502</v>
      </c>
      <c r="F1226" s="39" t="str">
        <f>VLOOKUP(Réception!C1226,'Catégorie des articles'!A:D,4,0)</f>
        <v>MIX LEGUMES</v>
      </c>
      <c r="G1226" s="39" t="str">
        <f>Réceptions[[#This Row],[AnnéeMois]]&amp;Réceptions[[#This Row],[Famille de Produit]]</f>
        <v>202210MIX LEGUMES</v>
      </c>
      <c r="H1226" s="38" t="str">
        <f>Réceptions[[#This Row],[Num CDE]]&amp;Réceptions[[#This Row],[AnnéeMois]]</f>
        <v>143378523202210</v>
      </c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</row>
    <row r="1227" spans="1:23" ht="12.75" customHeight="1" x14ac:dyDescent="0.25">
      <c r="A1227" s="38">
        <v>202210</v>
      </c>
      <c r="B1227" s="46">
        <v>143378523</v>
      </c>
      <c r="C1227" s="15">
        <v>5540246183589</v>
      </c>
      <c r="D1227" s="47">
        <v>44849</v>
      </c>
      <c r="E1227" s="48">
        <v>650</v>
      </c>
      <c r="F1227" s="39" t="str">
        <f>VLOOKUP(Réception!C1227,'Catégorie des articles'!A:D,4,0)</f>
        <v>MIX LEGUMES</v>
      </c>
      <c r="G1227" s="39" t="str">
        <f>Réceptions[[#This Row],[AnnéeMois]]&amp;Réceptions[[#This Row],[Famille de Produit]]</f>
        <v>202210MIX LEGUMES</v>
      </c>
      <c r="H1227" s="38" t="str">
        <f>Réceptions[[#This Row],[Num CDE]]&amp;Réceptions[[#This Row],[AnnéeMois]]</f>
        <v>143378523202210</v>
      </c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</row>
    <row r="1228" spans="1:23" ht="12.75" customHeight="1" x14ac:dyDescent="0.25">
      <c r="A1228" s="38">
        <v>202210</v>
      </c>
      <c r="B1228" s="49">
        <v>143378523</v>
      </c>
      <c r="C1228" s="50">
        <v>5540246194790</v>
      </c>
      <c r="D1228" s="51">
        <v>44849</v>
      </c>
      <c r="E1228" s="52">
        <v>2631</v>
      </c>
      <c r="F1228" s="39" t="str">
        <f>VLOOKUP(Réception!C1228,'Catégorie des articles'!A:D,4,0)</f>
        <v>MIX LEGUMES</v>
      </c>
      <c r="G1228" s="39" t="str">
        <f>Réceptions[[#This Row],[AnnéeMois]]&amp;Réceptions[[#This Row],[Famille de Produit]]</f>
        <v>202210MIX LEGUMES</v>
      </c>
      <c r="H1228" s="38" t="str">
        <f>Réceptions[[#This Row],[Num CDE]]&amp;Réceptions[[#This Row],[AnnéeMois]]</f>
        <v>143378523202210</v>
      </c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</row>
    <row r="1229" spans="1:23" ht="12.75" customHeight="1" x14ac:dyDescent="0.25">
      <c r="A1229" s="38">
        <v>202210</v>
      </c>
      <c r="B1229" s="49">
        <v>143378524</v>
      </c>
      <c r="C1229" s="50">
        <v>5540246183130</v>
      </c>
      <c r="D1229" s="51">
        <v>44843</v>
      </c>
      <c r="E1229" s="52">
        <v>2005</v>
      </c>
      <c r="F1229" s="39" t="str">
        <f>VLOOKUP(Réception!C1229,'Catégorie des articles'!A:D,4,0)</f>
        <v>MIX LEGUMES</v>
      </c>
      <c r="G1229" s="39" t="str">
        <f>Réceptions[[#This Row],[AnnéeMois]]&amp;Réceptions[[#This Row],[Famille de Produit]]</f>
        <v>202210MIX LEGUMES</v>
      </c>
      <c r="H1229" s="38" t="str">
        <f>Réceptions[[#This Row],[Num CDE]]&amp;Réceptions[[#This Row],[AnnéeMois]]</f>
        <v>143378524202210</v>
      </c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</row>
    <row r="1230" spans="1:23" ht="12.75" customHeight="1" x14ac:dyDescent="0.25">
      <c r="A1230" s="38">
        <v>202210</v>
      </c>
      <c r="B1230" s="46">
        <v>143378524</v>
      </c>
      <c r="C1230" s="15">
        <v>5540246183541</v>
      </c>
      <c r="D1230" s="47">
        <v>44843</v>
      </c>
      <c r="E1230" s="48">
        <v>928</v>
      </c>
      <c r="F1230" s="39" t="str">
        <f>VLOOKUP(Réception!C1230,'Catégorie des articles'!A:D,4,0)</f>
        <v>MIX LEGUMES</v>
      </c>
      <c r="G1230" s="39" t="str">
        <f>Réceptions[[#This Row],[AnnéeMois]]&amp;Réceptions[[#This Row],[Famille de Produit]]</f>
        <v>202210MIX LEGUMES</v>
      </c>
      <c r="H1230" s="38" t="str">
        <f>Réceptions[[#This Row],[Num CDE]]&amp;Réceptions[[#This Row],[AnnéeMois]]</f>
        <v>143378524202210</v>
      </c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</row>
    <row r="1231" spans="1:23" ht="12.75" customHeight="1" x14ac:dyDescent="0.25">
      <c r="A1231" s="38">
        <v>202210</v>
      </c>
      <c r="B1231" s="46">
        <v>143378525</v>
      </c>
      <c r="C1231" s="15">
        <v>5540246191598</v>
      </c>
      <c r="D1231" s="47">
        <v>44836</v>
      </c>
      <c r="E1231" s="48">
        <v>1601</v>
      </c>
      <c r="F1231" s="39" t="str">
        <f>VLOOKUP(Réception!C1231,'Catégorie des articles'!A:D,4,0)</f>
        <v>CREMERIE</v>
      </c>
      <c r="G1231" s="39" t="str">
        <f>Réceptions[[#This Row],[AnnéeMois]]&amp;Réceptions[[#This Row],[Famille de Produit]]</f>
        <v>202210CREMERIE</v>
      </c>
      <c r="H1231" s="38" t="str">
        <f>Réceptions[[#This Row],[Num CDE]]&amp;Réceptions[[#This Row],[AnnéeMois]]</f>
        <v>143378525202210</v>
      </c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</row>
    <row r="1232" spans="1:23" ht="12.75" customHeight="1" x14ac:dyDescent="0.25">
      <c r="A1232" s="38">
        <v>202210</v>
      </c>
      <c r="B1232" s="46">
        <v>143378531</v>
      </c>
      <c r="C1232" s="15">
        <v>5540246176294</v>
      </c>
      <c r="D1232" s="47">
        <v>44836</v>
      </c>
      <c r="E1232" s="48">
        <v>1485</v>
      </c>
      <c r="F1232" s="39" t="str">
        <f>VLOOKUP(Réception!C1232,'Catégorie des articles'!A:D,4,0)</f>
        <v>CREMERIE</v>
      </c>
      <c r="G1232" s="39" t="str">
        <f>Réceptions[[#This Row],[AnnéeMois]]&amp;Réceptions[[#This Row],[Famille de Produit]]</f>
        <v>202210CREMERIE</v>
      </c>
      <c r="H1232" s="38" t="str">
        <f>Réceptions[[#This Row],[Num CDE]]&amp;Réceptions[[#This Row],[AnnéeMois]]</f>
        <v>143378531202210</v>
      </c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</row>
    <row r="1233" spans="1:23" ht="12.75" customHeight="1" x14ac:dyDescent="0.25">
      <c r="A1233" s="38">
        <v>202210</v>
      </c>
      <c r="B1233" s="49">
        <v>143378531</v>
      </c>
      <c r="C1233" s="50">
        <v>5540246176295</v>
      </c>
      <c r="D1233" s="51">
        <v>44836</v>
      </c>
      <c r="E1233" s="52">
        <v>4455</v>
      </c>
      <c r="F1233" s="39" t="str">
        <f>VLOOKUP(Réception!C1233,'Catégorie des articles'!A:D,4,0)</f>
        <v>CREMERIE</v>
      </c>
      <c r="G1233" s="39" t="str">
        <f>Réceptions[[#This Row],[AnnéeMois]]&amp;Réceptions[[#This Row],[Famille de Produit]]</f>
        <v>202210CREMERIE</v>
      </c>
      <c r="H1233" s="38" t="str">
        <f>Réceptions[[#This Row],[Num CDE]]&amp;Réceptions[[#This Row],[AnnéeMois]]</f>
        <v>143378531202210</v>
      </c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</row>
    <row r="1234" spans="1:23" ht="12.75" customHeight="1" x14ac:dyDescent="0.25">
      <c r="A1234" s="38">
        <v>202210</v>
      </c>
      <c r="B1234" s="49">
        <v>143378531</v>
      </c>
      <c r="C1234" s="50">
        <v>5540246188200</v>
      </c>
      <c r="D1234" s="51">
        <v>44836</v>
      </c>
      <c r="E1234" s="52">
        <v>1485</v>
      </c>
      <c r="F1234" s="39" t="str">
        <f>VLOOKUP(Réception!C1234,'Catégorie des articles'!A:D,4,0)</f>
        <v>CREMERIE</v>
      </c>
      <c r="G1234" s="39" t="str">
        <f>Réceptions[[#This Row],[AnnéeMois]]&amp;Réceptions[[#This Row],[Famille de Produit]]</f>
        <v>202210CREMERIE</v>
      </c>
      <c r="H1234" s="38" t="str">
        <f>Réceptions[[#This Row],[Num CDE]]&amp;Réceptions[[#This Row],[AnnéeMois]]</f>
        <v>143378531202210</v>
      </c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</row>
    <row r="1235" spans="1:23" ht="12.75" customHeight="1" x14ac:dyDescent="0.25">
      <c r="A1235" s="38">
        <v>202210</v>
      </c>
      <c r="B1235" s="46">
        <v>143378533</v>
      </c>
      <c r="C1235" s="15">
        <v>5540246172669</v>
      </c>
      <c r="D1235" s="47">
        <v>44836</v>
      </c>
      <c r="E1235" s="48">
        <v>279</v>
      </c>
      <c r="F1235" s="39" t="str">
        <f>VLOOKUP(Réception!C1235,'Catégorie des articles'!A:D,4,0)</f>
        <v>CREMERIE</v>
      </c>
      <c r="G1235" s="39" t="str">
        <f>Réceptions[[#This Row],[AnnéeMois]]&amp;Réceptions[[#This Row],[Famille de Produit]]</f>
        <v>202210CREMERIE</v>
      </c>
      <c r="H1235" s="38" t="str">
        <f>Réceptions[[#This Row],[Num CDE]]&amp;Réceptions[[#This Row],[AnnéeMois]]</f>
        <v>143378533202210</v>
      </c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</row>
    <row r="1236" spans="1:23" ht="12.75" customHeight="1" x14ac:dyDescent="0.25">
      <c r="A1236" s="38">
        <v>202210</v>
      </c>
      <c r="B1236" s="49">
        <v>143378561</v>
      </c>
      <c r="C1236" s="50">
        <v>5540246184036</v>
      </c>
      <c r="D1236" s="51">
        <v>44844</v>
      </c>
      <c r="E1236" s="52">
        <v>82</v>
      </c>
      <c r="F1236" s="39" t="str">
        <f>VLOOKUP(Réception!C1236,'Catégorie des articles'!A:D,4,0)</f>
        <v>BOULANGERIE</v>
      </c>
      <c r="G1236" s="39" t="str">
        <f>Réceptions[[#This Row],[AnnéeMois]]&amp;Réceptions[[#This Row],[Famille de Produit]]</f>
        <v>202210BOULANGERIE</v>
      </c>
      <c r="H1236" s="38" t="str">
        <f>Réceptions[[#This Row],[Num CDE]]&amp;Réceptions[[#This Row],[AnnéeMois]]</f>
        <v>143378561202210</v>
      </c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</row>
    <row r="1237" spans="1:23" ht="12.75" customHeight="1" x14ac:dyDescent="0.25">
      <c r="A1237" s="38">
        <v>202210</v>
      </c>
      <c r="B1237" s="46">
        <v>143378571</v>
      </c>
      <c r="C1237" s="15">
        <v>5540246176295</v>
      </c>
      <c r="D1237" s="47">
        <v>44837</v>
      </c>
      <c r="E1237" s="48">
        <v>7424</v>
      </c>
      <c r="F1237" s="39" t="str">
        <f>VLOOKUP(Réception!C1237,'Catégorie des articles'!A:D,4,0)</f>
        <v>CREMERIE</v>
      </c>
      <c r="G1237" s="39" t="str">
        <f>Réceptions[[#This Row],[AnnéeMois]]&amp;Réceptions[[#This Row],[Famille de Produit]]</f>
        <v>202210CREMERIE</v>
      </c>
      <c r="H1237" s="38" t="str">
        <f>Réceptions[[#This Row],[Num CDE]]&amp;Réceptions[[#This Row],[AnnéeMois]]</f>
        <v>143378571202210</v>
      </c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</row>
    <row r="1238" spans="1:23" ht="12.75" customHeight="1" x14ac:dyDescent="0.25">
      <c r="A1238" s="38">
        <v>202210</v>
      </c>
      <c r="B1238" s="46">
        <v>143378571</v>
      </c>
      <c r="C1238" s="15">
        <v>5540246188200</v>
      </c>
      <c r="D1238" s="47">
        <v>44837</v>
      </c>
      <c r="E1238" s="48">
        <v>743</v>
      </c>
      <c r="F1238" s="39" t="str">
        <f>VLOOKUP(Réception!C1238,'Catégorie des articles'!A:D,4,0)</f>
        <v>CREMERIE</v>
      </c>
      <c r="G1238" s="39" t="str">
        <f>Réceptions[[#This Row],[AnnéeMois]]&amp;Réceptions[[#This Row],[Famille de Produit]]</f>
        <v>202210CREMERIE</v>
      </c>
      <c r="H1238" s="38" t="str">
        <f>Réceptions[[#This Row],[Num CDE]]&amp;Réceptions[[#This Row],[AnnéeMois]]</f>
        <v>143378571202210</v>
      </c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</row>
    <row r="1239" spans="1:23" ht="12.75" customHeight="1" x14ac:dyDescent="0.25">
      <c r="A1239" s="38">
        <v>202210</v>
      </c>
      <c r="B1239" s="49">
        <v>143378572</v>
      </c>
      <c r="C1239" s="50">
        <v>5540246174174</v>
      </c>
      <c r="D1239" s="51">
        <v>44837</v>
      </c>
      <c r="E1239" s="52">
        <v>232</v>
      </c>
      <c r="F1239" s="39" t="str">
        <f>VLOOKUP(Réception!C1239,'Catégorie des articles'!A:D,4,0)</f>
        <v>CREMERIE</v>
      </c>
      <c r="G1239" s="39" t="str">
        <f>Réceptions[[#This Row],[AnnéeMois]]&amp;Réceptions[[#This Row],[Famille de Produit]]</f>
        <v>202210CREMERIE</v>
      </c>
      <c r="H1239" s="38" t="str">
        <f>Réceptions[[#This Row],[Num CDE]]&amp;Réceptions[[#This Row],[AnnéeMois]]</f>
        <v>143378572202210</v>
      </c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</row>
    <row r="1240" spans="1:23" ht="12.75" customHeight="1" x14ac:dyDescent="0.25">
      <c r="A1240" s="38">
        <v>202210</v>
      </c>
      <c r="B1240" s="49">
        <v>143378572</v>
      </c>
      <c r="C1240" s="50">
        <v>5540246176699</v>
      </c>
      <c r="D1240" s="51">
        <v>44837</v>
      </c>
      <c r="E1240" s="52">
        <v>2088</v>
      </c>
      <c r="F1240" s="39" t="str">
        <f>VLOOKUP(Réception!C1240,'Catégorie des articles'!A:D,4,0)</f>
        <v>CREMERIE</v>
      </c>
      <c r="G1240" s="39" t="str">
        <f>Réceptions[[#This Row],[AnnéeMois]]&amp;Réceptions[[#This Row],[Famille de Produit]]</f>
        <v>202210CREMERIE</v>
      </c>
      <c r="H1240" s="38" t="str">
        <f>Réceptions[[#This Row],[Num CDE]]&amp;Réceptions[[#This Row],[AnnéeMois]]</f>
        <v>143378572202210</v>
      </c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</row>
    <row r="1241" spans="1:23" ht="12.75" customHeight="1" x14ac:dyDescent="0.25">
      <c r="A1241" s="38">
        <v>202210</v>
      </c>
      <c r="B1241" s="49">
        <v>143378572</v>
      </c>
      <c r="C1241" s="50">
        <v>5540246188175</v>
      </c>
      <c r="D1241" s="51">
        <v>44837</v>
      </c>
      <c r="E1241" s="52">
        <v>116</v>
      </c>
      <c r="F1241" s="39" t="str">
        <f>VLOOKUP(Réception!C1241,'Catégorie des articles'!A:D,4,0)</f>
        <v>CREMERIE</v>
      </c>
      <c r="G1241" s="39" t="str">
        <f>Réceptions[[#This Row],[AnnéeMois]]&amp;Réceptions[[#This Row],[Famille de Produit]]</f>
        <v>202210CREMERIE</v>
      </c>
      <c r="H1241" s="38" t="str">
        <f>Réceptions[[#This Row],[Num CDE]]&amp;Réceptions[[#This Row],[AnnéeMois]]</f>
        <v>143378572202210</v>
      </c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</row>
    <row r="1242" spans="1:23" ht="12.75" customHeight="1" x14ac:dyDescent="0.25">
      <c r="A1242" s="38">
        <v>202210</v>
      </c>
      <c r="B1242" s="49">
        <v>143378574</v>
      </c>
      <c r="C1242" s="50">
        <v>5540246173472</v>
      </c>
      <c r="D1242" s="51">
        <v>44842</v>
      </c>
      <c r="E1242" s="52">
        <v>209</v>
      </c>
      <c r="F1242" s="39" t="str">
        <f>VLOOKUP(Réception!C1242,'Catégorie des articles'!A:D,4,0)</f>
        <v>CREMERIE</v>
      </c>
      <c r="G1242" s="39" t="str">
        <f>Réceptions[[#This Row],[AnnéeMois]]&amp;Réceptions[[#This Row],[Famille de Produit]]</f>
        <v>202210CREMERIE</v>
      </c>
      <c r="H1242" s="38" t="str">
        <f>Réceptions[[#This Row],[Num CDE]]&amp;Réceptions[[#This Row],[AnnéeMois]]</f>
        <v>143378574202210</v>
      </c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</row>
    <row r="1243" spans="1:23" ht="12.75" customHeight="1" x14ac:dyDescent="0.25">
      <c r="A1243" s="38">
        <v>202210</v>
      </c>
      <c r="B1243" s="46">
        <v>143378574</v>
      </c>
      <c r="C1243" s="15">
        <v>5540246174095</v>
      </c>
      <c r="D1243" s="47">
        <v>44842</v>
      </c>
      <c r="E1243" s="48">
        <v>70</v>
      </c>
      <c r="F1243" s="39" t="str">
        <f>VLOOKUP(Réception!C1243,'Catégorie des articles'!A:D,4,0)</f>
        <v>CREMERIE</v>
      </c>
      <c r="G1243" s="39" t="str">
        <f>Réceptions[[#This Row],[AnnéeMois]]&amp;Réceptions[[#This Row],[Famille de Produit]]</f>
        <v>202210CREMERIE</v>
      </c>
      <c r="H1243" s="38" t="str">
        <f>Réceptions[[#This Row],[Num CDE]]&amp;Réceptions[[#This Row],[AnnéeMois]]</f>
        <v>143378574202210</v>
      </c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</row>
    <row r="1244" spans="1:23" ht="12.75" customHeight="1" x14ac:dyDescent="0.25">
      <c r="A1244" s="38">
        <v>202210</v>
      </c>
      <c r="B1244" s="49">
        <v>143378574</v>
      </c>
      <c r="C1244" s="50">
        <v>5540246175049</v>
      </c>
      <c r="D1244" s="51">
        <v>44842</v>
      </c>
      <c r="E1244" s="52">
        <v>836</v>
      </c>
      <c r="F1244" s="39" t="str">
        <f>VLOOKUP(Réception!C1244,'Catégorie des articles'!A:D,4,0)</f>
        <v>CREMERIE</v>
      </c>
      <c r="G1244" s="39" t="str">
        <f>Réceptions[[#This Row],[AnnéeMois]]&amp;Réceptions[[#This Row],[Famille de Produit]]</f>
        <v>202210CREMERIE</v>
      </c>
      <c r="H1244" s="38" t="str">
        <f>Réceptions[[#This Row],[Num CDE]]&amp;Réceptions[[#This Row],[AnnéeMois]]</f>
        <v>143378574202210</v>
      </c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</row>
    <row r="1245" spans="1:23" ht="12.75" customHeight="1" x14ac:dyDescent="0.25">
      <c r="A1245" s="38">
        <v>202210</v>
      </c>
      <c r="B1245" s="46">
        <v>143378574</v>
      </c>
      <c r="C1245" s="15">
        <v>5540246175050</v>
      </c>
      <c r="D1245" s="47">
        <v>44842</v>
      </c>
      <c r="E1245" s="48">
        <v>836</v>
      </c>
      <c r="F1245" s="39" t="str">
        <f>VLOOKUP(Réception!C1245,'Catégorie des articles'!A:D,4,0)</f>
        <v>CREMERIE</v>
      </c>
      <c r="G1245" s="39" t="str">
        <f>Réceptions[[#This Row],[AnnéeMois]]&amp;Réceptions[[#This Row],[Famille de Produit]]</f>
        <v>202210CREMERIE</v>
      </c>
      <c r="H1245" s="38" t="str">
        <f>Réceptions[[#This Row],[Num CDE]]&amp;Réceptions[[#This Row],[AnnéeMois]]</f>
        <v>143378574202210</v>
      </c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</row>
    <row r="1246" spans="1:23" ht="12.75" customHeight="1" x14ac:dyDescent="0.25">
      <c r="A1246" s="38">
        <v>202210</v>
      </c>
      <c r="B1246" s="49">
        <v>143378574</v>
      </c>
      <c r="C1246" s="50">
        <v>5540246190743</v>
      </c>
      <c r="D1246" s="51">
        <v>44842</v>
      </c>
      <c r="E1246" s="52">
        <v>140</v>
      </c>
      <c r="F1246" s="39" t="str">
        <f>VLOOKUP(Réception!C1246,'Catégorie des articles'!A:D,4,0)</f>
        <v>CREMERIE</v>
      </c>
      <c r="G1246" s="39" t="str">
        <f>Réceptions[[#This Row],[AnnéeMois]]&amp;Réceptions[[#This Row],[Famille de Produit]]</f>
        <v>202210CREMERIE</v>
      </c>
      <c r="H1246" s="38" t="str">
        <f>Réceptions[[#This Row],[Num CDE]]&amp;Réceptions[[#This Row],[AnnéeMois]]</f>
        <v>143378574202210</v>
      </c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</row>
    <row r="1247" spans="1:23" ht="12.75" customHeight="1" x14ac:dyDescent="0.25">
      <c r="A1247" s="38">
        <v>202210</v>
      </c>
      <c r="B1247" s="46">
        <v>143378614</v>
      </c>
      <c r="C1247" s="15">
        <v>5540246176295</v>
      </c>
      <c r="D1247" s="47">
        <v>44840</v>
      </c>
      <c r="E1247" s="48">
        <v>6162</v>
      </c>
      <c r="F1247" s="39" t="str">
        <f>VLOOKUP(Réception!C1247,'Catégorie des articles'!A:D,4,0)</f>
        <v>CREMERIE</v>
      </c>
      <c r="G1247" s="39" t="str">
        <f>Réceptions[[#This Row],[AnnéeMois]]&amp;Réceptions[[#This Row],[Famille de Produit]]</f>
        <v>202210CREMERIE</v>
      </c>
      <c r="H1247" s="38" t="str">
        <f>Réceptions[[#This Row],[Num CDE]]&amp;Réceptions[[#This Row],[AnnéeMois]]</f>
        <v>143378614202210</v>
      </c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</row>
    <row r="1248" spans="1:23" ht="12.75" customHeight="1" x14ac:dyDescent="0.25">
      <c r="A1248" s="38">
        <v>202210</v>
      </c>
      <c r="B1248" s="46">
        <v>143378614</v>
      </c>
      <c r="C1248" s="15">
        <v>5540246187987</v>
      </c>
      <c r="D1248" s="47">
        <v>44840</v>
      </c>
      <c r="E1248" s="48">
        <v>4455</v>
      </c>
      <c r="F1248" s="39" t="str">
        <f>VLOOKUP(Réception!C1248,'Catégorie des articles'!A:D,4,0)</f>
        <v>CREMERIE</v>
      </c>
      <c r="G1248" s="39" t="str">
        <f>Réceptions[[#This Row],[AnnéeMois]]&amp;Réceptions[[#This Row],[Famille de Produit]]</f>
        <v>202210CREMERIE</v>
      </c>
      <c r="H1248" s="38" t="str">
        <f>Réceptions[[#This Row],[Num CDE]]&amp;Réceptions[[#This Row],[AnnéeMois]]</f>
        <v>143378614202210</v>
      </c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</row>
    <row r="1249" spans="1:23" ht="12.75" customHeight="1" x14ac:dyDescent="0.25">
      <c r="A1249" s="38">
        <v>202210</v>
      </c>
      <c r="B1249" s="49">
        <v>143378614</v>
      </c>
      <c r="C1249" s="50">
        <v>5540246188200</v>
      </c>
      <c r="D1249" s="51">
        <v>44840</v>
      </c>
      <c r="E1249" s="52">
        <v>1485</v>
      </c>
      <c r="F1249" s="39" t="str">
        <f>VLOOKUP(Réception!C1249,'Catégorie des articles'!A:D,4,0)</f>
        <v>CREMERIE</v>
      </c>
      <c r="G1249" s="39" t="str">
        <f>Réceptions[[#This Row],[AnnéeMois]]&amp;Réceptions[[#This Row],[Famille de Produit]]</f>
        <v>202210CREMERIE</v>
      </c>
      <c r="H1249" s="38" t="str">
        <f>Réceptions[[#This Row],[Num CDE]]&amp;Réceptions[[#This Row],[AnnéeMois]]</f>
        <v>143378614202210</v>
      </c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</row>
    <row r="1250" spans="1:23" ht="12.75" customHeight="1" x14ac:dyDescent="0.25">
      <c r="A1250" s="38">
        <v>202210</v>
      </c>
      <c r="B1250" s="49">
        <v>143378616</v>
      </c>
      <c r="C1250" s="50">
        <v>5540246172539</v>
      </c>
      <c r="D1250" s="51">
        <v>44840</v>
      </c>
      <c r="E1250" s="52">
        <v>47</v>
      </c>
      <c r="F1250" s="39" t="str">
        <f>VLOOKUP(Réception!C1250,'Catégorie des articles'!A:D,4,0)</f>
        <v>CREMERIE</v>
      </c>
      <c r="G1250" s="39" t="str">
        <f>Réceptions[[#This Row],[AnnéeMois]]&amp;Réceptions[[#This Row],[Famille de Produit]]</f>
        <v>202210CREMERIE</v>
      </c>
      <c r="H1250" s="38" t="str">
        <f>Réceptions[[#This Row],[Num CDE]]&amp;Réceptions[[#This Row],[AnnéeMois]]</f>
        <v>143378616202210</v>
      </c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</row>
    <row r="1251" spans="1:23" ht="12.75" customHeight="1" x14ac:dyDescent="0.25">
      <c r="A1251" s="38">
        <v>202210</v>
      </c>
      <c r="B1251" s="46">
        <v>143378616</v>
      </c>
      <c r="C1251" s="15">
        <v>5540246174174</v>
      </c>
      <c r="D1251" s="47">
        <v>44840</v>
      </c>
      <c r="E1251" s="48">
        <v>464</v>
      </c>
      <c r="F1251" s="39" t="str">
        <f>VLOOKUP(Réception!C1251,'Catégorie des articles'!A:D,4,0)</f>
        <v>CREMERIE</v>
      </c>
      <c r="G1251" s="39" t="str">
        <f>Réceptions[[#This Row],[AnnéeMois]]&amp;Réceptions[[#This Row],[Famille de Produit]]</f>
        <v>202210CREMERIE</v>
      </c>
      <c r="H1251" s="38" t="str">
        <f>Réceptions[[#This Row],[Num CDE]]&amp;Réceptions[[#This Row],[AnnéeMois]]</f>
        <v>143378616202210</v>
      </c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</row>
    <row r="1252" spans="1:23" ht="12.75" customHeight="1" x14ac:dyDescent="0.25">
      <c r="A1252" s="38">
        <v>202210</v>
      </c>
      <c r="B1252" s="49">
        <v>143378616</v>
      </c>
      <c r="C1252" s="50">
        <v>5540246176699</v>
      </c>
      <c r="D1252" s="51">
        <v>44840</v>
      </c>
      <c r="E1252" s="52">
        <v>8352</v>
      </c>
      <c r="F1252" s="39" t="str">
        <f>VLOOKUP(Réception!C1252,'Catégorie des articles'!A:D,4,0)</f>
        <v>CREMERIE</v>
      </c>
      <c r="G1252" s="39" t="str">
        <f>Réceptions[[#This Row],[AnnéeMois]]&amp;Réceptions[[#This Row],[Famille de Produit]]</f>
        <v>202210CREMERIE</v>
      </c>
      <c r="H1252" s="38" t="str">
        <f>Réceptions[[#This Row],[Num CDE]]&amp;Réceptions[[#This Row],[AnnéeMois]]</f>
        <v>143378616202210</v>
      </c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</row>
    <row r="1253" spans="1:23" ht="12.75" customHeight="1" x14ac:dyDescent="0.25">
      <c r="A1253" s="38">
        <v>202210</v>
      </c>
      <c r="B1253" s="49">
        <v>143378616</v>
      </c>
      <c r="C1253" s="50">
        <v>5540246188175</v>
      </c>
      <c r="D1253" s="51">
        <v>44840</v>
      </c>
      <c r="E1253" s="52">
        <v>348</v>
      </c>
      <c r="F1253" s="39" t="str">
        <f>VLOOKUP(Réception!C1253,'Catégorie des articles'!A:D,4,0)</f>
        <v>CREMERIE</v>
      </c>
      <c r="G1253" s="39" t="str">
        <f>Réceptions[[#This Row],[AnnéeMois]]&amp;Réceptions[[#This Row],[Famille de Produit]]</f>
        <v>202210CREMERIE</v>
      </c>
      <c r="H1253" s="38" t="str">
        <f>Réceptions[[#This Row],[Num CDE]]&amp;Réceptions[[#This Row],[AnnéeMois]]</f>
        <v>143378616202210</v>
      </c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</row>
    <row r="1254" spans="1:23" ht="12.75" customHeight="1" x14ac:dyDescent="0.25">
      <c r="A1254" s="38">
        <v>202210</v>
      </c>
      <c r="B1254" s="46">
        <v>143378616</v>
      </c>
      <c r="C1254" s="15">
        <v>5540246192102</v>
      </c>
      <c r="D1254" s="47">
        <v>44840</v>
      </c>
      <c r="E1254" s="48">
        <v>4009</v>
      </c>
      <c r="F1254" s="39" t="str">
        <f>VLOOKUP(Réception!C1254,'Catégorie des articles'!A:D,4,0)</f>
        <v>CREMERIE</v>
      </c>
      <c r="G1254" s="39" t="str">
        <f>Réceptions[[#This Row],[AnnéeMois]]&amp;Réceptions[[#This Row],[Famille de Produit]]</f>
        <v>202210CREMERIE</v>
      </c>
      <c r="H1254" s="38" t="str">
        <f>Réceptions[[#This Row],[Num CDE]]&amp;Réceptions[[#This Row],[AnnéeMois]]</f>
        <v>143378616202210</v>
      </c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</row>
    <row r="1255" spans="1:23" ht="12.75" customHeight="1" x14ac:dyDescent="0.25">
      <c r="A1255" s="38">
        <v>202210</v>
      </c>
      <c r="B1255" s="46">
        <v>143378617</v>
      </c>
      <c r="C1255" s="15">
        <v>5540246191594</v>
      </c>
      <c r="D1255" s="47">
        <v>44842</v>
      </c>
      <c r="E1255" s="48">
        <v>1504</v>
      </c>
      <c r="F1255" s="39" t="str">
        <f>VLOOKUP(Réception!C1255,'Catégorie des articles'!A:D,4,0)</f>
        <v>CREMERIE</v>
      </c>
      <c r="G1255" s="39" t="str">
        <f>Réceptions[[#This Row],[AnnéeMois]]&amp;Réceptions[[#This Row],[Famille de Produit]]</f>
        <v>202210CREMERIE</v>
      </c>
      <c r="H1255" s="38" t="str">
        <f>Réceptions[[#This Row],[Num CDE]]&amp;Réceptions[[#This Row],[AnnéeMois]]</f>
        <v>143378617202210</v>
      </c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</row>
    <row r="1256" spans="1:23" ht="12.75" customHeight="1" x14ac:dyDescent="0.25">
      <c r="A1256" s="38">
        <v>202210</v>
      </c>
      <c r="B1256" s="49">
        <v>143378617</v>
      </c>
      <c r="C1256" s="50">
        <v>5540246191598</v>
      </c>
      <c r="D1256" s="51">
        <v>44842</v>
      </c>
      <c r="E1256" s="52">
        <v>1601</v>
      </c>
      <c r="F1256" s="39" t="str">
        <f>VLOOKUP(Réception!C1256,'Catégorie des articles'!A:D,4,0)</f>
        <v>CREMERIE</v>
      </c>
      <c r="G1256" s="39" t="str">
        <f>Réceptions[[#This Row],[AnnéeMois]]&amp;Réceptions[[#This Row],[Famille de Produit]]</f>
        <v>202210CREMERIE</v>
      </c>
      <c r="H1256" s="38" t="str">
        <f>Réceptions[[#This Row],[Num CDE]]&amp;Réceptions[[#This Row],[AnnéeMois]]</f>
        <v>143378617202210</v>
      </c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</row>
    <row r="1257" spans="1:23" ht="12.75" customHeight="1" x14ac:dyDescent="0.25">
      <c r="A1257" s="38">
        <v>202210</v>
      </c>
      <c r="B1257" s="46">
        <v>143378621</v>
      </c>
      <c r="C1257" s="15">
        <v>5540246186325</v>
      </c>
      <c r="D1257" s="47">
        <v>44841</v>
      </c>
      <c r="E1257" s="48">
        <v>418</v>
      </c>
      <c r="F1257" s="39" t="str">
        <f>VLOOKUP(Réception!C1257,'Catégorie des articles'!A:D,4,0)</f>
        <v>CREMERIE</v>
      </c>
      <c r="G1257" s="39" t="str">
        <f>Réceptions[[#This Row],[AnnéeMois]]&amp;Réceptions[[#This Row],[Famille de Produit]]</f>
        <v>202210CREMERIE</v>
      </c>
      <c r="H1257" s="38" t="str">
        <f>Réceptions[[#This Row],[Num CDE]]&amp;Réceptions[[#This Row],[AnnéeMois]]</f>
        <v>143378621202210</v>
      </c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</row>
    <row r="1258" spans="1:23" ht="12.75" customHeight="1" x14ac:dyDescent="0.25">
      <c r="A1258" s="38">
        <v>202210</v>
      </c>
      <c r="B1258" s="49">
        <v>143378622</v>
      </c>
      <c r="C1258" s="50">
        <v>5540246173472</v>
      </c>
      <c r="D1258" s="51">
        <v>44844</v>
      </c>
      <c r="E1258" s="52">
        <v>209</v>
      </c>
      <c r="F1258" s="39" t="str">
        <f>VLOOKUP(Réception!C1258,'Catégorie des articles'!A:D,4,0)</f>
        <v>CREMERIE</v>
      </c>
      <c r="G1258" s="39" t="str">
        <f>Réceptions[[#This Row],[AnnéeMois]]&amp;Réceptions[[#This Row],[Famille de Produit]]</f>
        <v>202210CREMERIE</v>
      </c>
      <c r="H1258" s="38" t="str">
        <f>Réceptions[[#This Row],[Num CDE]]&amp;Réceptions[[#This Row],[AnnéeMois]]</f>
        <v>143378622202210</v>
      </c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</row>
    <row r="1259" spans="1:23" ht="12.75" customHeight="1" x14ac:dyDescent="0.25">
      <c r="A1259" s="38">
        <v>202210</v>
      </c>
      <c r="B1259" s="46">
        <v>143378622</v>
      </c>
      <c r="C1259" s="15">
        <v>5540246174095</v>
      </c>
      <c r="D1259" s="47">
        <v>44844</v>
      </c>
      <c r="E1259" s="48">
        <v>70</v>
      </c>
      <c r="F1259" s="39" t="str">
        <f>VLOOKUP(Réception!C1259,'Catégorie des articles'!A:D,4,0)</f>
        <v>CREMERIE</v>
      </c>
      <c r="G1259" s="39" t="str">
        <f>Réceptions[[#This Row],[AnnéeMois]]&amp;Réceptions[[#This Row],[Famille de Produit]]</f>
        <v>202210CREMERIE</v>
      </c>
      <c r="H1259" s="38" t="str">
        <f>Réceptions[[#This Row],[Num CDE]]&amp;Réceptions[[#This Row],[AnnéeMois]]</f>
        <v>143378622202210</v>
      </c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</row>
    <row r="1260" spans="1:23" ht="12.75" customHeight="1" x14ac:dyDescent="0.25">
      <c r="A1260" s="38">
        <v>202210</v>
      </c>
      <c r="B1260" s="49">
        <v>143378622</v>
      </c>
      <c r="C1260" s="50">
        <v>5540246175047</v>
      </c>
      <c r="D1260" s="51">
        <v>44844</v>
      </c>
      <c r="E1260" s="52">
        <v>279</v>
      </c>
      <c r="F1260" s="39" t="str">
        <f>VLOOKUP(Réception!C1260,'Catégorie des articles'!A:D,4,0)</f>
        <v>CREMERIE</v>
      </c>
      <c r="G1260" s="39" t="str">
        <f>Réceptions[[#This Row],[AnnéeMois]]&amp;Réceptions[[#This Row],[Famille de Produit]]</f>
        <v>202210CREMERIE</v>
      </c>
      <c r="H1260" s="38" t="str">
        <f>Réceptions[[#This Row],[Num CDE]]&amp;Réceptions[[#This Row],[AnnéeMois]]</f>
        <v>143378622202210</v>
      </c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</row>
    <row r="1261" spans="1:23" ht="12.75" customHeight="1" x14ac:dyDescent="0.25">
      <c r="A1261" s="38">
        <v>202210</v>
      </c>
      <c r="B1261" s="46">
        <v>143378622</v>
      </c>
      <c r="C1261" s="15">
        <v>5540246175049</v>
      </c>
      <c r="D1261" s="47">
        <v>44844</v>
      </c>
      <c r="E1261" s="48">
        <v>836</v>
      </c>
      <c r="F1261" s="39" t="str">
        <f>VLOOKUP(Réception!C1261,'Catégorie des articles'!A:D,4,0)</f>
        <v>CREMERIE</v>
      </c>
      <c r="G1261" s="39" t="str">
        <f>Réceptions[[#This Row],[AnnéeMois]]&amp;Réceptions[[#This Row],[Famille de Produit]]</f>
        <v>202210CREMERIE</v>
      </c>
      <c r="H1261" s="38" t="str">
        <f>Réceptions[[#This Row],[Num CDE]]&amp;Réceptions[[#This Row],[AnnéeMois]]</f>
        <v>143378622202210</v>
      </c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</row>
    <row r="1262" spans="1:23" ht="12.75" customHeight="1" x14ac:dyDescent="0.25">
      <c r="A1262" s="38">
        <v>202210</v>
      </c>
      <c r="B1262" s="49">
        <v>143378622</v>
      </c>
      <c r="C1262" s="50">
        <v>5540246175050</v>
      </c>
      <c r="D1262" s="51">
        <v>44844</v>
      </c>
      <c r="E1262" s="52">
        <v>836</v>
      </c>
      <c r="F1262" s="39" t="str">
        <f>VLOOKUP(Réception!C1262,'Catégorie des articles'!A:D,4,0)</f>
        <v>CREMERIE</v>
      </c>
      <c r="G1262" s="39" t="str">
        <f>Réceptions[[#This Row],[AnnéeMois]]&amp;Réceptions[[#This Row],[Famille de Produit]]</f>
        <v>202210CREMERIE</v>
      </c>
      <c r="H1262" s="38" t="str">
        <f>Réceptions[[#This Row],[Num CDE]]&amp;Réceptions[[#This Row],[AnnéeMois]]</f>
        <v>143378622202210</v>
      </c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</row>
    <row r="1263" spans="1:23" ht="12.75" customHeight="1" x14ac:dyDescent="0.25">
      <c r="A1263" s="38">
        <v>202210</v>
      </c>
      <c r="B1263" s="46">
        <v>143378622</v>
      </c>
      <c r="C1263" s="15">
        <v>5540246190743</v>
      </c>
      <c r="D1263" s="47">
        <v>44844</v>
      </c>
      <c r="E1263" s="48">
        <v>279</v>
      </c>
      <c r="F1263" s="39" t="str">
        <f>VLOOKUP(Réception!C1263,'Catégorie des articles'!A:D,4,0)</f>
        <v>CREMERIE</v>
      </c>
      <c r="G1263" s="39" t="str">
        <f>Réceptions[[#This Row],[AnnéeMois]]&amp;Réceptions[[#This Row],[Famille de Produit]]</f>
        <v>202210CREMERIE</v>
      </c>
      <c r="H1263" s="38" t="str">
        <f>Réceptions[[#This Row],[Num CDE]]&amp;Réceptions[[#This Row],[AnnéeMois]]</f>
        <v>143378622202210</v>
      </c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</row>
    <row r="1264" spans="1:23" ht="12.75" customHeight="1" x14ac:dyDescent="0.25">
      <c r="A1264" s="38">
        <v>202210</v>
      </c>
      <c r="B1264" s="49">
        <v>143378653</v>
      </c>
      <c r="C1264" s="50">
        <v>5540246176294</v>
      </c>
      <c r="D1264" s="51">
        <v>44841</v>
      </c>
      <c r="E1264" s="52">
        <v>743</v>
      </c>
      <c r="F1264" s="39" t="str">
        <f>VLOOKUP(Réception!C1264,'Catégorie des articles'!A:D,4,0)</f>
        <v>CREMERIE</v>
      </c>
      <c r="G1264" s="39" t="str">
        <f>Réceptions[[#This Row],[AnnéeMois]]&amp;Réceptions[[#This Row],[Famille de Produit]]</f>
        <v>202210CREMERIE</v>
      </c>
      <c r="H1264" s="38" t="str">
        <f>Réceptions[[#This Row],[Num CDE]]&amp;Réceptions[[#This Row],[AnnéeMois]]</f>
        <v>143378653202210</v>
      </c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</row>
    <row r="1265" spans="1:23" ht="12.75" customHeight="1" x14ac:dyDescent="0.25">
      <c r="A1265" s="38">
        <v>202210</v>
      </c>
      <c r="B1265" s="46">
        <v>143378653</v>
      </c>
      <c r="C1265" s="15">
        <v>5540246176295</v>
      </c>
      <c r="D1265" s="47">
        <v>44841</v>
      </c>
      <c r="E1265" s="48">
        <v>4009</v>
      </c>
      <c r="F1265" s="39" t="str">
        <f>VLOOKUP(Réception!C1265,'Catégorie des articles'!A:D,4,0)</f>
        <v>CREMERIE</v>
      </c>
      <c r="G1265" s="39" t="str">
        <f>Réceptions[[#This Row],[AnnéeMois]]&amp;Réceptions[[#This Row],[Famille de Produit]]</f>
        <v>202210CREMERIE</v>
      </c>
      <c r="H1265" s="38" t="str">
        <f>Réceptions[[#This Row],[Num CDE]]&amp;Réceptions[[#This Row],[AnnéeMois]]</f>
        <v>143378653202210</v>
      </c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</row>
    <row r="1266" spans="1:23" ht="12.75" customHeight="1" x14ac:dyDescent="0.25">
      <c r="A1266" s="38">
        <v>202210</v>
      </c>
      <c r="B1266" s="46">
        <v>143378653</v>
      </c>
      <c r="C1266" s="15">
        <v>5540246187987</v>
      </c>
      <c r="D1266" s="47">
        <v>44841</v>
      </c>
      <c r="E1266" s="48">
        <v>4455</v>
      </c>
      <c r="F1266" s="39" t="str">
        <f>VLOOKUP(Réception!C1266,'Catégorie des articles'!A:D,4,0)</f>
        <v>CREMERIE</v>
      </c>
      <c r="G1266" s="39" t="str">
        <f>Réceptions[[#This Row],[AnnéeMois]]&amp;Réceptions[[#This Row],[Famille de Produit]]</f>
        <v>202210CREMERIE</v>
      </c>
      <c r="H1266" s="38" t="str">
        <f>Réceptions[[#This Row],[Num CDE]]&amp;Réceptions[[#This Row],[AnnéeMois]]</f>
        <v>143378653202210</v>
      </c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</row>
    <row r="1267" spans="1:23" ht="12.75" customHeight="1" x14ac:dyDescent="0.25">
      <c r="A1267" s="38">
        <v>202210</v>
      </c>
      <c r="B1267" s="49">
        <v>143378653</v>
      </c>
      <c r="C1267" s="50">
        <v>5540246188200</v>
      </c>
      <c r="D1267" s="51">
        <v>44841</v>
      </c>
      <c r="E1267" s="52">
        <v>1337</v>
      </c>
      <c r="F1267" s="39" t="str">
        <f>VLOOKUP(Réception!C1267,'Catégorie des articles'!A:D,4,0)</f>
        <v>CREMERIE</v>
      </c>
      <c r="G1267" s="39" t="str">
        <f>Réceptions[[#This Row],[AnnéeMois]]&amp;Réceptions[[#This Row],[Famille de Produit]]</f>
        <v>202210CREMERIE</v>
      </c>
      <c r="H1267" s="38" t="str">
        <f>Réceptions[[#This Row],[Num CDE]]&amp;Réceptions[[#This Row],[AnnéeMois]]</f>
        <v>143378653202210</v>
      </c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</row>
    <row r="1268" spans="1:23" ht="12.75" customHeight="1" x14ac:dyDescent="0.25">
      <c r="A1268" s="38">
        <v>202210</v>
      </c>
      <c r="B1268" s="46">
        <v>143378669</v>
      </c>
      <c r="C1268" s="15">
        <v>5540246194947</v>
      </c>
      <c r="D1268" s="47">
        <v>44840</v>
      </c>
      <c r="E1268" s="48">
        <v>232</v>
      </c>
      <c r="F1268" s="39" t="str">
        <f>VLOOKUP(Réception!C1268,'Catégorie des articles'!A:D,4,0)</f>
        <v>EMBALLAGES</v>
      </c>
      <c r="G1268" s="39" t="str">
        <f>Réceptions[[#This Row],[AnnéeMois]]&amp;Réceptions[[#This Row],[Famille de Produit]]</f>
        <v>202210EMBALLAGES</v>
      </c>
      <c r="H1268" s="38" t="str">
        <f>Réceptions[[#This Row],[Num CDE]]&amp;Réceptions[[#This Row],[AnnéeMois]]</f>
        <v>143378669202210</v>
      </c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</row>
    <row r="1269" spans="1:23" ht="12.75" customHeight="1" x14ac:dyDescent="0.25">
      <c r="A1269" s="38">
        <v>202210</v>
      </c>
      <c r="B1269" s="46">
        <v>143388679</v>
      </c>
      <c r="C1269" s="15">
        <v>5540246172978</v>
      </c>
      <c r="D1269" s="47">
        <v>44842</v>
      </c>
      <c r="E1269" s="48">
        <v>2506</v>
      </c>
      <c r="F1269" s="39" t="str">
        <f>VLOOKUP(Réception!C1269,'Catégorie des articles'!A:D,4,0)</f>
        <v>CREMERIE</v>
      </c>
      <c r="G1269" s="39" t="str">
        <f>Réceptions[[#This Row],[AnnéeMois]]&amp;Réceptions[[#This Row],[Famille de Produit]]</f>
        <v>202210CREMERIE</v>
      </c>
      <c r="H1269" s="38" t="str">
        <f>Réceptions[[#This Row],[Num CDE]]&amp;Réceptions[[#This Row],[AnnéeMois]]</f>
        <v>143388679202210</v>
      </c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</row>
    <row r="1270" spans="1:23" ht="12.75" customHeight="1" x14ac:dyDescent="0.25">
      <c r="A1270" s="38">
        <v>202210</v>
      </c>
      <c r="B1270" s="46">
        <v>143388679</v>
      </c>
      <c r="C1270" s="15">
        <v>5540246176699</v>
      </c>
      <c r="D1270" s="47">
        <v>44842</v>
      </c>
      <c r="E1270" s="48">
        <v>8352</v>
      </c>
      <c r="F1270" s="39" t="str">
        <f>VLOOKUP(Réception!C1270,'Catégorie des articles'!A:D,4,0)</f>
        <v>CREMERIE</v>
      </c>
      <c r="G1270" s="39" t="str">
        <f>Réceptions[[#This Row],[AnnéeMois]]&amp;Réceptions[[#This Row],[Famille de Produit]]</f>
        <v>202210CREMERIE</v>
      </c>
      <c r="H1270" s="38" t="str">
        <f>Réceptions[[#This Row],[Num CDE]]&amp;Réceptions[[#This Row],[AnnéeMois]]</f>
        <v>143388679202210</v>
      </c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</row>
    <row r="1271" spans="1:23" ht="12.75" customHeight="1" x14ac:dyDescent="0.25">
      <c r="A1271" s="38">
        <v>202210</v>
      </c>
      <c r="B1271" s="46">
        <v>143388680</v>
      </c>
      <c r="C1271" s="15">
        <v>5540246171933</v>
      </c>
      <c r="D1271" s="47">
        <v>44842</v>
      </c>
      <c r="E1271" s="48">
        <v>557</v>
      </c>
      <c r="F1271" s="39" t="str">
        <f>VLOOKUP(Réception!C1271,'Catégorie des articles'!A:D,4,0)</f>
        <v>CREMERIE</v>
      </c>
      <c r="G1271" s="39" t="str">
        <f>Réceptions[[#This Row],[AnnéeMois]]&amp;Réceptions[[#This Row],[Famille de Produit]]</f>
        <v>202210CREMERIE</v>
      </c>
      <c r="H1271" s="38" t="str">
        <f>Réceptions[[#This Row],[Num CDE]]&amp;Réceptions[[#This Row],[AnnéeMois]]</f>
        <v>143388680202210</v>
      </c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</row>
    <row r="1272" spans="1:23" ht="12.75" customHeight="1" x14ac:dyDescent="0.25">
      <c r="A1272" s="38">
        <v>202210</v>
      </c>
      <c r="B1272" s="46">
        <v>143388680</v>
      </c>
      <c r="C1272" s="15">
        <v>5540246176294</v>
      </c>
      <c r="D1272" s="47">
        <v>44842</v>
      </c>
      <c r="E1272" s="48">
        <v>743</v>
      </c>
      <c r="F1272" s="39" t="str">
        <f>VLOOKUP(Réception!C1272,'Catégorie des articles'!A:D,4,0)</f>
        <v>CREMERIE</v>
      </c>
      <c r="G1272" s="39" t="str">
        <f>Réceptions[[#This Row],[AnnéeMois]]&amp;Réceptions[[#This Row],[Famille de Produit]]</f>
        <v>202210CREMERIE</v>
      </c>
      <c r="H1272" s="38" t="str">
        <f>Réceptions[[#This Row],[Num CDE]]&amp;Réceptions[[#This Row],[AnnéeMois]]</f>
        <v>143388680202210</v>
      </c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</row>
    <row r="1273" spans="1:23" ht="12.75" customHeight="1" x14ac:dyDescent="0.25">
      <c r="A1273" s="38">
        <v>202210</v>
      </c>
      <c r="B1273" s="49">
        <v>143388680</v>
      </c>
      <c r="C1273" s="50">
        <v>5540246176295</v>
      </c>
      <c r="D1273" s="51">
        <v>44842</v>
      </c>
      <c r="E1273" s="52">
        <v>4455</v>
      </c>
      <c r="F1273" s="39" t="str">
        <f>VLOOKUP(Réception!C1273,'Catégorie des articles'!A:D,4,0)</f>
        <v>CREMERIE</v>
      </c>
      <c r="G1273" s="39" t="str">
        <f>Réceptions[[#This Row],[AnnéeMois]]&amp;Réceptions[[#This Row],[Famille de Produit]]</f>
        <v>202210CREMERIE</v>
      </c>
      <c r="H1273" s="38" t="str">
        <f>Réceptions[[#This Row],[Num CDE]]&amp;Réceptions[[#This Row],[AnnéeMois]]</f>
        <v>143388680202210</v>
      </c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</row>
    <row r="1274" spans="1:23" ht="12.75" customHeight="1" x14ac:dyDescent="0.25">
      <c r="A1274" s="38">
        <v>202210</v>
      </c>
      <c r="B1274" s="46">
        <v>143388680</v>
      </c>
      <c r="C1274" s="15">
        <v>5540246188200</v>
      </c>
      <c r="D1274" s="47">
        <v>44842</v>
      </c>
      <c r="E1274" s="48">
        <v>1485</v>
      </c>
      <c r="F1274" s="39" t="str">
        <f>VLOOKUP(Réception!C1274,'Catégorie des articles'!A:D,4,0)</f>
        <v>CREMERIE</v>
      </c>
      <c r="G1274" s="39" t="str">
        <f>Réceptions[[#This Row],[AnnéeMois]]&amp;Réceptions[[#This Row],[Famille de Produit]]</f>
        <v>202210CREMERIE</v>
      </c>
      <c r="H1274" s="38" t="str">
        <f>Réceptions[[#This Row],[Num CDE]]&amp;Réceptions[[#This Row],[AnnéeMois]]</f>
        <v>143388680202210</v>
      </c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</row>
    <row r="1275" spans="1:23" ht="12.75" customHeight="1" x14ac:dyDescent="0.25">
      <c r="A1275" s="38">
        <v>202210</v>
      </c>
      <c r="B1275" s="49">
        <v>143388681</v>
      </c>
      <c r="C1275" s="50">
        <v>5540246191598</v>
      </c>
      <c r="D1275" s="51">
        <v>44844</v>
      </c>
      <c r="E1275" s="52">
        <v>1601</v>
      </c>
      <c r="F1275" s="39" t="str">
        <f>VLOOKUP(Réception!C1275,'Catégorie des articles'!A:D,4,0)</f>
        <v>CREMERIE</v>
      </c>
      <c r="G1275" s="39" t="str">
        <f>Réceptions[[#This Row],[AnnéeMois]]&amp;Réceptions[[#This Row],[Famille de Produit]]</f>
        <v>202210CREMERIE</v>
      </c>
      <c r="H1275" s="38" t="str">
        <f>Réceptions[[#This Row],[Num CDE]]&amp;Réceptions[[#This Row],[AnnéeMois]]</f>
        <v>143388681202210</v>
      </c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</row>
    <row r="1276" spans="1:23" ht="12.75" customHeight="1" x14ac:dyDescent="0.25">
      <c r="A1276" s="38">
        <v>202210</v>
      </c>
      <c r="B1276" s="46">
        <v>143388689</v>
      </c>
      <c r="C1276" s="15">
        <v>5540246194632</v>
      </c>
      <c r="D1276" s="47">
        <v>44849</v>
      </c>
      <c r="E1276" s="48">
        <v>1086</v>
      </c>
      <c r="F1276" s="39" t="str">
        <f>VLOOKUP(Réception!C1276,'Catégorie des articles'!A:D,4,0)</f>
        <v>BOULANGERIE</v>
      </c>
      <c r="G1276" s="39" t="str">
        <f>Réceptions[[#This Row],[AnnéeMois]]&amp;Réceptions[[#This Row],[Famille de Produit]]</f>
        <v>202210BOULANGERIE</v>
      </c>
      <c r="H1276" s="38" t="str">
        <f>Réceptions[[#This Row],[Num CDE]]&amp;Réceptions[[#This Row],[AnnéeMois]]</f>
        <v>143388689202210</v>
      </c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</row>
    <row r="1277" spans="1:23" ht="12.75" customHeight="1" x14ac:dyDescent="0.25">
      <c r="A1277" s="38">
        <v>202210</v>
      </c>
      <c r="B1277" s="46">
        <v>143388694</v>
      </c>
      <c r="C1277" s="15">
        <v>5540246177133</v>
      </c>
      <c r="D1277" s="47">
        <v>44851</v>
      </c>
      <c r="E1277" s="48">
        <v>2228</v>
      </c>
      <c r="F1277" s="39" t="str">
        <f>VLOOKUP(Réception!C1277,'Catégorie des articles'!A:D,4,0)</f>
        <v>MIX LEGUMES</v>
      </c>
      <c r="G1277" s="39" t="str">
        <f>Réceptions[[#This Row],[AnnéeMois]]&amp;Réceptions[[#This Row],[Famille de Produit]]</f>
        <v>202210MIX LEGUMES</v>
      </c>
      <c r="H1277" s="38" t="str">
        <f>Réceptions[[#This Row],[Num CDE]]&amp;Réceptions[[#This Row],[AnnéeMois]]</f>
        <v>143388694202210</v>
      </c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</row>
    <row r="1278" spans="1:23" ht="12.75" customHeight="1" x14ac:dyDescent="0.25">
      <c r="A1278" s="38">
        <v>202210</v>
      </c>
      <c r="B1278" s="49">
        <v>143388694</v>
      </c>
      <c r="C1278" s="50">
        <v>5540246192148</v>
      </c>
      <c r="D1278" s="51">
        <v>44851</v>
      </c>
      <c r="E1278" s="52">
        <v>36192</v>
      </c>
      <c r="F1278" s="39" t="str">
        <f>VLOOKUP(Réception!C1278,'Catégorie des articles'!A:D,4,0)</f>
        <v>MIX LEGUMES</v>
      </c>
      <c r="G1278" s="39" t="str">
        <f>Réceptions[[#This Row],[AnnéeMois]]&amp;Réceptions[[#This Row],[Famille de Produit]]</f>
        <v>202210MIX LEGUMES</v>
      </c>
      <c r="H1278" s="38" t="str">
        <f>Réceptions[[#This Row],[Num CDE]]&amp;Réceptions[[#This Row],[AnnéeMois]]</f>
        <v>143388694202210</v>
      </c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</row>
    <row r="1279" spans="1:23" ht="12.75" customHeight="1" x14ac:dyDescent="0.25">
      <c r="A1279" s="38">
        <v>202210</v>
      </c>
      <c r="B1279" s="46">
        <v>143388694</v>
      </c>
      <c r="C1279" s="15">
        <v>5540246192518</v>
      </c>
      <c r="D1279" s="47">
        <v>44851</v>
      </c>
      <c r="E1279" s="48">
        <v>4385</v>
      </c>
      <c r="F1279" s="39" t="str">
        <f>VLOOKUP(Réception!C1279,'Catégorie des articles'!A:D,4,0)</f>
        <v>MIX LEGUMES</v>
      </c>
      <c r="G1279" s="39" t="str">
        <f>Réceptions[[#This Row],[AnnéeMois]]&amp;Réceptions[[#This Row],[Famille de Produit]]</f>
        <v>202210MIX LEGUMES</v>
      </c>
      <c r="H1279" s="38" t="str">
        <f>Réceptions[[#This Row],[Num CDE]]&amp;Réceptions[[#This Row],[AnnéeMois]]</f>
        <v>143388694202210</v>
      </c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</row>
    <row r="1280" spans="1:23" ht="12.75" customHeight="1" x14ac:dyDescent="0.25">
      <c r="A1280" s="38">
        <v>202210</v>
      </c>
      <c r="B1280" s="46">
        <v>143388701</v>
      </c>
      <c r="C1280" s="15">
        <v>5540246185562</v>
      </c>
      <c r="D1280" s="47">
        <v>44844</v>
      </c>
      <c r="E1280" s="48">
        <v>140</v>
      </c>
      <c r="F1280" s="39" t="str">
        <f>VLOOKUP(Réception!C1280,'Catégorie des articles'!A:D,4,0)</f>
        <v>CREMERIE</v>
      </c>
      <c r="G1280" s="39" t="str">
        <f>Réceptions[[#This Row],[AnnéeMois]]&amp;Réceptions[[#This Row],[Famille de Produit]]</f>
        <v>202210CREMERIE</v>
      </c>
      <c r="H1280" s="38" t="str">
        <f>Réceptions[[#This Row],[Num CDE]]&amp;Réceptions[[#This Row],[AnnéeMois]]</f>
        <v>143388701202210</v>
      </c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</row>
    <row r="1281" spans="1:23" ht="12.75" customHeight="1" x14ac:dyDescent="0.25">
      <c r="A1281" s="38">
        <v>202210</v>
      </c>
      <c r="B1281" s="46">
        <v>143388709</v>
      </c>
      <c r="C1281" s="15">
        <v>5540246171933</v>
      </c>
      <c r="D1281" s="47">
        <v>44843</v>
      </c>
      <c r="E1281" s="48">
        <v>1114</v>
      </c>
      <c r="F1281" s="39" t="str">
        <f>VLOOKUP(Réception!C1281,'Catégorie des articles'!A:D,4,0)</f>
        <v>CREMERIE</v>
      </c>
      <c r="G1281" s="39" t="str">
        <f>Réceptions[[#This Row],[AnnéeMois]]&amp;Réceptions[[#This Row],[Famille de Produit]]</f>
        <v>202210CREMERIE</v>
      </c>
      <c r="H1281" s="38" t="str">
        <f>Réceptions[[#This Row],[Num CDE]]&amp;Réceptions[[#This Row],[AnnéeMois]]</f>
        <v>143388709202210</v>
      </c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</row>
    <row r="1282" spans="1:23" ht="12.75" customHeight="1" x14ac:dyDescent="0.25">
      <c r="A1282" s="38">
        <v>202210</v>
      </c>
      <c r="B1282" s="49">
        <v>143388709</v>
      </c>
      <c r="C1282" s="50">
        <v>5540246176294</v>
      </c>
      <c r="D1282" s="51">
        <v>44843</v>
      </c>
      <c r="E1282" s="52">
        <v>1485</v>
      </c>
      <c r="F1282" s="39" t="str">
        <f>VLOOKUP(Réception!C1282,'Catégorie des articles'!A:D,4,0)</f>
        <v>CREMERIE</v>
      </c>
      <c r="G1282" s="39" t="str">
        <f>Réceptions[[#This Row],[AnnéeMois]]&amp;Réceptions[[#This Row],[Famille de Produit]]</f>
        <v>202210CREMERIE</v>
      </c>
      <c r="H1282" s="38" t="str">
        <f>Réceptions[[#This Row],[Num CDE]]&amp;Réceptions[[#This Row],[AnnéeMois]]</f>
        <v>143388709202210</v>
      </c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</row>
    <row r="1283" spans="1:23" ht="12.75" customHeight="1" x14ac:dyDescent="0.25">
      <c r="A1283" s="38">
        <v>202210</v>
      </c>
      <c r="B1283" s="46">
        <v>143388709</v>
      </c>
      <c r="C1283" s="15">
        <v>5540246176295</v>
      </c>
      <c r="D1283" s="47">
        <v>44843</v>
      </c>
      <c r="E1283" s="48">
        <v>7424</v>
      </c>
      <c r="F1283" s="39" t="str">
        <f>VLOOKUP(Réception!C1283,'Catégorie des articles'!A:D,4,0)</f>
        <v>CREMERIE</v>
      </c>
      <c r="G1283" s="39" t="str">
        <f>Réceptions[[#This Row],[AnnéeMois]]&amp;Réceptions[[#This Row],[Famille de Produit]]</f>
        <v>202210CREMERIE</v>
      </c>
      <c r="H1283" s="38" t="str">
        <f>Réceptions[[#This Row],[Num CDE]]&amp;Réceptions[[#This Row],[AnnéeMois]]</f>
        <v>143388709202210</v>
      </c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</row>
    <row r="1284" spans="1:23" ht="12.75" customHeight="1" x14ac:dyDescent="0.25">
      <c r="A1284" s="38">
        <v>202210</v>
      </c>
      <c r="B1284" s="46">
        <v>143388709</v>
      </c>
      <c r="C1284" s="15">
        <v>5540246187987</v>
      </c>
      <c r="D1284" s="47">
        <v>44843</v>
      </c>
      <c r="E1284" s="48">
        <v>4455</v>
      </c>
      <c r="F1284" s="39" t="str">
        <f>VLOOKUP(Réception!C1284,'Catégorie des articles'!A:D,4,0)</f>
        <v>CREMERIE</v>
      </c>
      <c r="G1284" s="39" t="str">
        <f>Réceptions[[#This Row],[AnnéeMois]]&amp;Réceptions[[#This Row],[Famille de Produit]]</f>
        <v>202210CREMERIE</v>
      </c>
      <c r="H1284" s="38" t="str">
        <f>Réceptions[[#This Row],[Num CDE]]&amp;Réceptions[[#This Row],[AnnéeMois]]</f>
        <v>143388709202210</v>
      </c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</row>
    <row r="1285" spans="1:23" ht="12.75" customHeight="1" x14ac:dyDescent="0.25">
      <c r="A1285" s="38">
        <v>202210</v>
      </c>
      <c r="B1285" s="46">
        <v>143388710</v>
      </c>
      <c r="C1285" s="15">
        <v>5540246172669</v>
      </c>
      <c r="D1285" s="47">
        <v>44843</v>
      </c>
      <c r="E1285" s="48">
        <v>140</v>
      </c>
      <c r="F1285" s="39" t="str">
        <f>VLOOKUP(Réception!C1285,'Catégorie des articles'!A:D,4,0)</f>
        <v>CREMERIE</v>
      </c>
      <c r="G1285" s="39" t="str">
        <f>Réceptions[[#This Row],[AnnéeMois]]&amp;Réceptions[[#This Row],[Famille de Produit]]</f>
        <v>202210CREMERIE</v>
      </c>
      <c r="H1285" s="38" t="str">
        <f>Réceptions[[#This Row],[Num CDE]]&amp;Réceptions[[#This Row],[AnnéeMois]]</f>
        <v>143388710202210</v>
      </c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</row>
    <row r="1286" spans="1:23" ht="12.75" customHeight="1" x14ac:dyDescent="0.25">
      <c r="A1286" s="38">
        <v>202210</v>
      </c>
      <c r="B1286" s="46">
        <v>143388710</v>
      </c>
      <c r="C1286" s="15">
        <v>5540246174174</v>
      </c>
      <c r="D1286" s="47">
        <v>44843</v>
      </c>
      <c r="E1286" s="48">
        <v>348</v>
      </c>
      <c r="F1286" s="39" t="str">
        <f>VLOOKUP(Réception!C1286,'Catégorie des articles'!A:D,4,0)</f>
        <v>CREMERIE</v>
      </c>
      <c r="G1286" s="39" t="str">
        <f>Réceptions[[#This Row],[AnnéeMois]]&amp;Réceptions[[#This Row],[Famille de Produit]]</f>
        <v>202210CREMERIE</v>
      </c>
      <c r="H1286" s="38" t="str">
        <f>Réceptions[[#This Row],[Num CDE]]&amp;Réceptions[[#This Row],[AnnéeMois]]</f>
        <v>143388710202210</v>
      </c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</row>
    <row r="1287" spans="1:23" ht="12.75" customHeight="1" x14ac:dyDescent="0.25">
      <c r="A1287" s="38">
        <v>202210</v>
      </c>
      <c r="B1287" s="46">
        <v>143388712</v>
      </c>
      <c r="C1287" s="15">
        <v>5540246191594</v>
      </c>
      <c r="D1287" s="47">
        <v>44844</v>
      </c>
      <c r="E1287" s="48">
        <v>1504</v>
      </c>
      <c r="F1287" s="39" t="str">
        <f>VLOOKUP(Réception!C1287,'Catégorie des articles'!A:D,4,0)</f>
        <v>CREMERIE</v>
      </c>
      <c r="G1287" s="39" t="str">
        <f>Réceptions[[#This Row],[AnnéeMois]]&amp;Réceptions[[#This Row],[Famille de Produit]]</f>
        <v>202210CREMERIE</v>
      </c>
      <c r="H1287" s="38" t="str">
        <f>Réceptions[[#This Row],[Num CDE]]&amp;Réceptions[[#This Row],[AnnéeMois]]</f>
        <v>143388712202210</v>
      </c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</row>
    <row r="1288" spans="1:23" ht="12.75" customHeight="1" x14ac:dyDescent="0.25">
      <c r="A1288" s="38">
        <v>202210</v>
      </c>
      <c r="B1288" s="49">
        <v>143388713</v>
      </c>
      <c r="C1288" s="50">
        <v>5540246175049</v>
      </c>
      <c r="D1288" s="51">
        <v>44849</v>
      </c>
      <c r="E1288" s="52">
        <v>836</v>
      </c>
      <c r="F1288" s="39" t="str">
        <f>VLOOKUP(Réception!C1288,'Catégorie des articles'!A:D,4,0)</f>
        <v>CREMERIE</v>
      </c>
      <c r="G1288" s="39" t="str">
        <f>Réceptions[[#This Row],[AnnéeMois]]&amp;Réceptions[[#This Row],[Famille de Produit]]</f>
        <v>202210CREMERIE</v>
      </c>
      <c r="H1288" s="38" t="str">
        <f>Réceptions[[#This Row],[Num CDE]]&amp;Réceptions[[#This Row],[AnnéeMois]]</f>
        <v>143388713202210</v>
      </c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</row>
    <row r="1289" spans="1:23" ht="12.75" customHeight="1" x14ac:dyDescent="0.25">
      <c r="A1289" s="38">
        <v>202210</v>
      </c>
      <c r="B1289" s="46">
        <v>143388713</v>
      </c>
      <c r="C1289" s="15">
        <v>5540246175050</v>
      </c>
      <c r="D1289" s="47">
        <v>44849</v>
      </c>
      <c r="E1289" s="48">
        <v>836</v>
      </c>
      <c r="F1289" s="39" t="str">
        <f>VLOOKUP(Réception!C1289,'Catégorie des articles'!A:D,4,0)</f>
        <v>CREMERIE</v>
      </c>
      <c r="G1289" s="39" t="str">
        <f>Réceptions[[#This Row],[AnnéeMois]]&amp;Réceptions[[#This Row],[Famille de Produit]]</f>
        <v>202210CREMERIE</v>
      </c>
      <c r="H1289" s="38" t="str">
        <f>Réceptions[[#This Row],[Num CDE]]&amp;Réceptions[[#This Row],[AnnéeMois]]</f>
        <v>143388713202210</v>
      </c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</row>
    <row r="1290" spans="1:23" ht="12.75" customHeight="1" x14ac:dyDescent="0.25">
      <c r="A1290" s="38">
        <v>202210</v>
      </c>
      <c r="B1290" s="49">
        <v>143388723</v>
      </c>
      <c r="C1290" s="50">
        <v>5540246183130</v>
      </c>
      <c r="D1290" s="51">
        <v>44849</v>
      </c>
      <c r="E1290" s="52">
        <v>1003</v>
      </c>
      <c r="F1290" s="39" t="str">
        <f>VLOOKUP(Réception!C1290,'Catégorie des articles'!A:D,4,0)</f>
        <v>MIX LEGUMES</v>
      </c>
      <c r="G1290" s="39" t="str">
        <f>Réceptions[[#This Row],[AnnéeMois]]&amp;Réceptions[[#This Row],[Famille de Produit]]</f>
        <v>202210MIX LEGUMES</v>
      </c>
      <c r="H1290" s="38" t="str">
        <f>Réceptions[[#This Row],[Num CDE]]&amp;Réceptions[[#This Row],[AnnéeMois]]</f>
        <v>143388723202210</v>
      </c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</row>
    <row r="1291" spans="1:23" ht="12.75" customHeight="1" x14ac:dyDescent="0.25">
      <c r="A1291" s="38">
        <v>202210</v>
      </c>
      <c r="B1291" s="46">
        <v>143388723</v>
      </c>
      <c r="C1291" s="15">
        <v>5540246183537</v>
      </c>
      <c r="D1291" s="47">
        <v>44849</v>
      </c>
      <c r="E1291" s="48">
        <v>961</v>
      </c>
      <c r="F1291" s="39" t="str">
        <f>VLOOKUP(Réception!C1291,'Catégorie des articles'!A:D,4,0)</f>
        <v>MIX LEGUMES</v>
      </c>
      <c r="G1291" s="39" t="str">
        <f>Réceptions[[#This Row],[AnnéeMois]]&amp;Réceptions[[#This Row],[Famille de Produit]]</f>
        <v>202210MIX LEGUMES</v>
      </c>
      <c r="H1291" s="38" t="str">
        <f>Réceptions[[#This Row],[Num CDE]]&amp;Réceptions[[#This Row],[AnnéeMois]]</f>
        <v>143388723202210</v>
      </c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</row>
    <row r="1292" spans="1:23" ht="12.75" customHeight="1" x14ac:dyDescent="0.25">
      <c r="A1292" s="38">
        <v>202210</v>
      </c>
      <c r="B1292" s="49">
        <v>143388723</v>
      </c>
      <c r="C1292" s="50">
        <v>5540246183538</v>
      </c>
      <c r="D1292" s="51">
        <v>44849</v>
      </c>
      <c r="E1292" s="52">
        <v>919</v>
      </c>
      <c r="F1292" s="39" t="str">
        <f>VLOOKUP(Réception!C1292,'Catégorie des articles'!A:D,4,0)</f>
        <v>MIX LEGUMES</v>
      </c>
      <c r="G1292" s="39" t="str">
        <f>Réceptions[[#This Row],[AnnéeMois]]&amp;Réceptions[[#This Row],[Famille de Produit]]</f>
        <v>202210MIX LEGUMES</v>
      </c>
      <c r="H1292" s="38" t="str">
        <f>Réceptions[[#This Row],[Num CDE]]&amp;Réceptions[[#This Row],[AnnéeMois]]</f>
        <v>143388723202210</v>
      </c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</row>
    <row r="1293" spans="1:23" ht="12.75" customHeight="1" x14ac:dyDescent="0.25">
      <c r="A1293" s="38">
        <v>202210</v>
      </c>
      <c r="B1293" s="46">
        <v>143388723</v>
      </c>
      <c r="C1293" s="15">
        <v>5540246192571</v>
      </c>
      <c r="D1293" s="47">
        <v>44849</v>
      </c>
      <c r="E1293" s="48">
        <v>1212</v>
      </c>
      <c r="F1293" s="39" t="str">
        <f>VLOOKUP(Réception!C1293,'Catégorie des articles'!A:D,4,0)</f>
        <v>MIX LEGUMES</v>
      </c>
      <c r="G1293" s="39" t="str">
        <f>Réceptions[[#This Row],[AnnéeMois]]&amp;Réceptions[[#This Row],[Famille de Produit]]</f>
        <v>202210MIX LEGUMES</v>
      </c>
      <c r="H1293" s="38" t="str">
        <f>Réceptions[[#This Row],[Num CDE]]&amp;Réceptions[[#This Row],[AnnéeMois]]</f>
        <v>143388723202210</v>
      </c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</row>
    <row r="1294" spans="1:23" ht="12.75" customHeight="1" x14ac:dyDescent="0.25">
      <c r="A1294" s="38">
        <v>202210</v>
      </c>
      <c r="B1294" s="49">
        <v>143388726</v>
      </c>
      <c r="C1294" s="50">
        <v>5540246180522</v>
      </c>
      <c r="D1294" s="51">
        <v>44854</v>
      </c>
      <c r="E1294" s="52">
        <v>1225</v>
      </c>
      <c r="F1294" s="39" t="str">
        <f>VLOOKUP(Réception!C1294,'Catégorie des articles'!A:D,4,0)</f>
        <v>BOULANGERIE</v>
      </c>
      <c r="G1294" s="39" t="str">
        <f>Réceptions[[#This Row],[AnnéeMois]]&amp;Réceptions[[#This Row],[Famille de Produit]]</f>
        <v>202210BOULANGERIE</v>
      </c>
      <c r="H1294" s="38" t="str">
        <f>Réceptions[[#This Row],[Num CDE]]&amp;Réceptions[[#This Row],[AnnéeMois]]</f>
        <v>143388726202210</v>
      </c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</row>
    <row r="1295" spans="1:23" ht="12.75" customHeight="1" x14ac:dyDescent="0.25">
      <c r="A1295" s="38">
        <v>202210</v>
      </c>
      <c r="B1295" s="46">
        <v>143388727</v>
      </c>
      <c r="C1295" s="15">
        <v>5540246177376</v>
      </c>
      <c r="D1295" s="47">
        <v>44856</v>
      </c>
      <c r="E1295" s="48">
        <v>1253</v>
      </c>
      <c r="F1295" s="39" t="str">
        <f>VLOOKUP(Réception!C1295,'Catégorie des articles'!A:D,4,0)</f>
        <v>BOULANGERIE</v>
      </c>
      <c r="G1295" s="39" t="str">
        <f>Réceptions[[#This Row],[AnnéeMois]]&amp;Réceptions[[#This Row],[Famille de Produit]]</f>
        <v>202210BOULANGERIE</v>
      </c>
      <c r="H1295" s="38" t="str">
        <f>Réceptions[[#This Row],[Num CDE]]&amp;Réceptions[[#This Row],[AnnéeMois]]</f>
        <v>143388727202210</v>
      </c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</row>
    <row r="1296" spans="1:23" ht="12.75" customHeight="1" x14ac:dyDescent="0.25">
      <c r="A1296" s="38">
        <v>202210</v>
      </c>
      <c r="B1296" s="49">
        <v>143388728</v>
      </c>
      <c r="C1296" s="50">
        <v>5540246191596</v>
      </c>
      <c r="D1296" s="51">
        <v>44850</v>
      </c>
      <c r="E1296" s="52">
        <v>297</v>
      </c>
      <c r="F1296" s="39" t="str">
        <f>VLOOKUP(Réception!C1296,'Catégorie des articles'!A:D,4,0)</f>
        <v>BOULANGERIE</v>
      </c>
      <c r="G1296" s="39" t="str">
        <f>Réceptions[[#This Row],[AnnéeMois]]&amp;Réceptions[[#This Row],[Famille de Produit]]</f>
        <v>202210BOULANGERIE</v>
      </c>
      <c r="H1296" s="38" t="str">
        <f>Réceptions[[#This Row],[Num CDE]]&amp;Réceptions[[#This Row],[AnnéeMois]]</f>
        <v>143388728202210</v>
      </c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</row>
    <row r="1297" spans="1:23" ht="12.75" customHeight="1" x14ac:dyDescent="0.25">
      <c r="A1297" s="38">
        <v>202210</v>
      </c>
      <c r="B1297" s="49">
        <v>143388739</v>
      </c>
      <c r="C1297" s="50">
        <v>5540246192571</v>
      </c>
      <c r="D1297" s="51">
        <v>44845</v>
      </c>
      <c r="E1297" s="52">
        <v>669</v>
      </c>
      <c r="F1297" s="39" t="str">
        <f>VLOOKUP(Réception!C1297,'Catégorie des articles'!A:D,4,0)</f>
        <v>MIX LEGUMES</v>
      </c>
      <c r="G1297" s="39" t="str">
        <f>Réceptions[[#This Row],[AnnéeMois]]&amp;Réceptions[[#This Row],[Famille de Produit]]</f>
        <v>202210MIX LEGUMES</v>
      </c>
      <c r="H1297" s="38" t="str">
        <f>Réceptions[[#This Row],[Num CDE]]&amp;Réceptions[[#This Row],[AnnéeMois]]</f>
        <v>143388739202210</v>
      </c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</row>
    <row r="1298" spans="1:23" ht="12.75" customHeight="1" x14ac:dyDescent="0.25">
      <c r="A1298" s="38">
        <v>202210</v>
      </c>
      <c r="B1298" s="46">
        <v>143388744</v>
      </c>
      <c r="C1298" s="15">
        <v>5540246194632</v>
      </c>
      <c r="D1298" s="47">
        <v>44851</v>
      </c>
      <c r="E1298" s="48">
        <v>1170</v>
      </c>
      <c r="F1298" s="39" t="str">
        <f>VLOOKUP(Réception!C1298,'Catégorie des articles'!A:D,4,0)</f>
        <v>BOULANGERIE</v>
      </c>
      <c r="G1298" s="39" t="str">
        <f>Réceptions[[#This Row],[AnnéeMois]]&amp;Réceptions[[#This Row],[Famille de Produit]]</f>
        <v>202210BOULANGERIE</v>
      </c>
      <c r="H1298" s="38" t="str">
        <f>Réceptions[[#This Row],[Num CDE]]&amp;Réceptions[[#This Row],[AnnéeMois]]</f>
        <v>143388744202210</v>
      </c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</row>
    <row r="1299" spans="1:23" ht="12.75" customHeight="1" x14ac:dyDescent="0.25">
      <c r="A1299" s="38">
        <v>202210</v>
      </c>
      <c r="B1299" s="49">
        <v>143388744</v>
      </c>
      <c r="C1299" s="50">
        <v>5540246195250</v>
      </c>
      <c r="D1299" s="51">
        <v>44851</v>
      </c>
      <c r="E1299" s="52">
        <v>168</v>
      </c>
      <c r="F1299" s="39" t="str">
        <f>VLOOKUP(Réception!C1299,'Catégorie des articles'!A:D,4,0)</f>
        <v>BOULANGERIE</v>
      </c>
      <c r="G1299" s="39" t="str">
        <f>Réceptions[[#This Row],[AnnéeMois]]&amp;Réceptions[[#This Row],[Famille de Produit]]</f>
        <v>202210BOULANGERIE</v>
      </c>
      <c r="H1299" s="38" t="str">
        <f>Réceptions[[#This Row],[Num CDE]]&amp;Réceptions[[#This Row],[AnnéeMois]]</f>
        <v>143388744202210</v>
      </c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</row>
    <row r="1300" spans="1:23" ht="12.75" customHeight="1" x14ac:dyDescent="0.25">
      <c r="A1300" s="38">
        <v>202210</v>
      </c>
      <c r="B1300" s="46">
        <v>143388748</v>
      </c>
      <c r="C1300" s="15">
        <v>5540246173906</v>
      </c>
      <c r="D1300" s="47">
        <v>44851</v>
      </c>
      <c r="E1300" s="48">
        <v>3267</v>
      </c>
      <c r="F1300" s="39" t="str">
        <f>VLOOKUP(Réception!C1300,'Catégorie des articles'!A:D,4,0)</f>
        <v>VOLAILLE</v>
      </c>
      <c r="G1300" s="39" t="str">
        <f>Réceptions[[#This Row],[AnnéeMois]]&amp;Réceptions[[#This Row],[Famille de Produit]]</f>
        <v>202210VOLAILLE</v>
      </c>
      <c r="H1300" s="38" t="str">
        <f>Réceptions[[#This Row],[Num CDE]]&amp;Réceptions[[#This Row],[AnnéeMois]]</f>
        <v>143388748202210</v>
      </c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</row>
    <row r="1301" spans="1:23" ht="12.75" customHeight="1" x14ac:dyDescent="0.25">
      <c r="A1301" s="38">
        <v>202210</v>
      </c>
      <c r="B1301" s="49">
        <v>143388748</v>
      </c>
      <c r="C1301" s="50">
        <v>5540246181016</v>
      </c>
      <c r="D1301" s="51">
        <v>44851</v>
      </c>
      <c r="E1301" s="52">
        <v>9800</v>
      </c>
      <c r="F1301" s="39" t="str">
        <f>VLOOKUP(Réception!C1301,'Catégorie des articles'!A:D,4,0)</f>
        <v>VOLAILLE</v>
      </c>
      <c r="G1301" s="39" t="str">
        <f>Réceptions[[#This Row],[AnnéeMois]]&amp;Réceptions[[#This Row],[Famille de Produit]]</f>
        <v>202210VOLAILLE</v>
      </c>
      <c r="H1301" s="38" t="str">
        <f>Réceptions[[#This Row],[Num CDE]]&amp;Réceptions[[#This Row],[AnnéeMois]]</f>
        <v>143388748202210</v>
      </c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</row>
    <row r="1302" spans="1:23" ht="12.75" customHeight="1" x14ac:dyDescent="0.25">
      <c r="A1302" s="38">
        <v>202210</v>
      </c>
      <c r="B1302" s="46">
        <v>143388753</v>
      </c>
      <c r="C1302" s="15">
        <v>5540246188224</v>
      </c>
      <c r="D1302" s="47">
        <v>44856</v>
      </c>
      <c r="E1302" s="48">
        <v>1810</v>
      </c>
      <c r="F1302" s="39" t="str">
        <f>VLOOKUP(Réception!C1302,'Catégorie des articles'!A:D,4,0)</f>
        <v>VOLAILLE</v>
      </c>
      <c r="G1302" s="39" t="str">
        <f>Réceptions[[#This Row],[AnnéeMois]]&amp;Réceptions[[#This Row],[Famille de Produit]]</f>
        <v>202210VOLAILLE</v>
      </c>
      <c r="H1302" s="38" t="str">
        <f>Réceptions[[#This Row],[Num CDE]]&amp;Réceptions[[#This Row],[AnnéeMois]]</f>
        <v>143388753202210</v>
      </c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</row>
    <row r="1303" spans="1:23" ht="12.75" customHeight="1" x14ac:dyDescent="0.25">
      <c r="A1303" s="38">
        <v>202210</v>
      </c>
      <c r="B1303" s="49">
        <v>143388760</v>
      </c>
      <c r="C1303" s="50">
        <v>5540246171933</v>
      </c>
      <c r="D1303" s="51">
        <v>44844</v>
      </c>
      <c r="E1303" s="52">
        <v>1114</v>
      </c>
      <c r="F1303" s="39" t="str">
        <f>VLOOKUP(Réception!C1303,'Catégorie des articles'!A:D,4,0)</f>
        <v>CREMERIE</v>
      </c>
      <c r="G1303" s="39" t="str">
        <f>Réceptions[[#This Row],[AnnéeMois]]&amp;Réceptions[[#This Row],[Famille de Produit]]</f>
        <v>202210CREMERIE</v>
      </c>
      <c r="H1303" s="38" t="str">
        <f>Réceptions[[#This Row],[Num CDE]]&amp;Réceptions[[#This Row],[AnnéeMois]]</f>
        <v>143388760202210</v>
      </c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</row>
    <row r="1304" spans="1:23" ht="12.75" customHeight="1" x14ac:dyDescent="0.25">
      <c r="A1304" s="38">
        <v>202210</v>
      </c>
      <c r="B1304" s="46">
        <v>143388760</v>
      </c>
      <c r="C1304" s="15">
        <v>5540246176294</v>
      </c>
      <c r="D1304" s="47">
        <v>44844</v>
      </c>
      <c r="E1304" s="48">
        <v>2970</v>
      </c>
      <c r="F1304" s="39" t="str">
        <f>VLOOKUP(Réception!C1304,'Catégorie des articles'!A:D,4,0)</f>
        <v>CREMERIE</v>
      </c>
      <c r="G1304" s="39" t="str">
        <f>Réceptions[[#This Row],[AnnéeMois]]&amp;Réceptions[[#This Row],[Famille de Produit]]</f>
        <v>202210CREMERIE</v>
      </c>
      <c r="H1304" s="38" t="str">
        <f>Réceptions[[#This Row],[Num CDE]]&amp;Réceptions[[#This Row],[AnnéeMois]]</f>
        <v>143388760202210</v>
      </c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</row>
    <row r="1305" spans="1:23" ht="12.75" customHeight="1" x14ac:dyDescent="0.25">
      <c r="A1305" s="38">
        <v>202210</v>
      </c>
      <c r="B1305" s="49">
        <v>143388760</v>
      </c>
      <c r="C1305" s="50">
        <v>5540246176295</v>
      </c>
      <c r="D1305" s="51">
        <v>44844</v>
      </c>
      <c r="E1305" s="52">
        <v>8761</v>
      </c>
      <c r="F1305" s="39" t="str">
        <f>VLOOKUP(Réception!C1305,'Catégorie des articles'!A:D,4,0)</f>
        <v>CREMERIE</v>
      </c>
      <c r="G1305" s="39" t="str">
        <f>Réceptions[[#This Row],[AnnéeMois]]&amp;Réceptions[[#This Row],[Famille de Produit]]</f>
        <v>202210CREMERIE</v>
      </c>
      <c r="H1305" s="38" t="str">
        <f>Réceptions[[#This Row],[Num CDE]]&amp;Réceptions[[#This Row],[AnnéeMois]]</f>
        <v>143388760202210</v>
      </c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</row>
    <row r="1306" spans="1:23" ht="12.75" customHeight="1" x14ac:dyDescent="0.25">
      <c r="A1306" s="38">
        <v>202210</v>
      </c>
      <c r="B1306" s="49">
        <v>143388760</v>
      </c>
      <c r="C1306" s="50">
        <v>5540246187987</v>
      </c>
      <c r="D1306" s="51">
        <v>44844</v>
      </c>
      <c r="E1306" s="52">
        <v>8909</v>
      </c>
      <c r="F1306" s="39" t="str">
        <f>VLOOKUP(Réception!C1306,'Catégorie des articles'!A:D,4,0)</f>
        <v>CREMERIE</v>
      </c>
      <c r="G1306" s="39" t="str">
        <f>Réceptions[[#This Row],[AnnéeMois]]&amp;Réceptions[[#This Row],[Famille de Produit]]</f>
        <v>202210CREMERIE</v>
      </c>
      <c r="H1306" s="38" t="str">
        <f>Réceptions[[#This Row],[Num CDE]]&amp;Réceptions[[#This Row],[AnnéeMois]]</f>
        <v>143388760202210</v>
      </c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</row>
    <row r="1307" spans="1:23" ht="12.75" customHeight="1" x14ac:dyDescent="0.25">
      <c r="A1307" s="38">
        <v>202210</v>
      </c>
      <c r="B1307" s="46">
        <v>143388760</v>
      </c>
      <c r="C1307" s="15">
        <v>5540246188200</v>
      </c>
      <c r="D1307" s="47">
        <v>44844</v>
      </c>
      <c r="E1307" s="48">
        <v>2228</v>
      </c>
      <c r="F1307" s="39" t="str">
        <f>VLOOKUP(Réception!C1307,'Catégorie des articles'!A:D,4,0)</f>
        <v>CREMERIE</v>
      </c>
      <c r="G1307" s="39" t="str">
        <f>Réceptions[[#This Row],[AnnéeMois]]&amp;Réceptions[[#This Row],[Famille de Produit]]</f>
        <v>202210CREMERIE</v>
      </c>
      <c r="H1307" s="38" t="str">
        <f>Réceptions[[#This Row],[Num CDE]]&amp;Réceptions[[#This Row],[AnnéeMois]]</f>
        <v>143388760202210</v>
      </c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</row>
    <row r="1308" spans="1:23" ht="12.75" customHeight="1" x14ac:dyDescent="0.25">
      <c r="A1308" s="38">
        <v>202210</v>
      </c>
      <c r="B1308" s="46">
        <v>143388762</v>
      </c>
      <c r="C1308" s="15">
        <v>5540246172978</v>
      </c>
      <c r="D1308" s="47">
        <v>44844</v>
      </c>
      <c r="E1308" s="48">
        <v>2506</v>
      </c>
      <c r="F1308" s="39" t="str">
        <f>VLOOKUP(Réception!C1308,'Catégorie des articles'!A:D,4,0)</f>
        <v>CREMERIE</v>
      </c>
      <c r="G1308" s="39" t="str">
        <f>Réceptions[[#This Row],[AnnéeMois]]&amp;Réceptions[[#This Row],[Famille de Produit]]</f>
        <v>202210CREMERIE</v>
      </c>
      <c r="H1308" s="38" t="str">
        <f>Réceptions[[#This Row],[Num CDE]]&amp;Réceptions[[#This Row],[AnnéeMois]]</f>
        <v>143388762202210</v>
      </c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</row>
    <row r="1309" spans="1:23" ht="12.75" customHeight="1" x14ac:dyDescent="0.25">
      <c r="A1309" s="38">
        <v>202210</v>
      </c>
      <c r="B1309" s="49">
        <v>143388762</v>
      </c>
      <c r="C1309" s="50">
        <v>5540246174174</v>
      </c>
      <c r="D1309" s="51">
        <v>44844</v>
      </c>
      <c r="E1309" s="52">
        <v>232</v>
      </c>
      <c r="F1309" s="39" t="str">
        <f>VLOOKUP(Réception!C1309,'Catégorie des articles'!A:D,4,0)</f>
        <v>CREMERIE</v>
      </c>
      <c r="G1309" s="39" t="str">
        <f>Réceptions[[#This Row],[AnnéeMois]]&amp;Réceptions[[#This Row],[Famille de Produit]]</f>
        <v>202210CREMERIE</v>
      </c>
      <c r="H1309" s="38" t="str">
        <f>Réceptions[[#This Row],[Num CDE]]&amp;Réceptions[[#This Row],[AnnéeMois]]</f>
        <v>143388762202210</v>
      </c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</row>
    <row r="1310" spans="1:23" ht="12.75" customHeight="1" x14ac:dyDescent="0.25">
      <c r="A1310" s="38">
        <v>202210</v>
      </c>
      <c r="B1310" s="49">
        <v>143388762</v>
      </c>
      <c r="C1310" s="50">
        <v>5540246176699</v>
      </c>
      <c r="D1310" s="51">
        <v>44844</v>
      </c>
      <c r="E1310" s="52">
        <v>4176</v>
      </c>
      <c r="F1310" s="39" t="str">
        <f>VLOOKUP(Réception!C1310,'Catégorie des articles'!A:D,4,0)</f>
        <v>CREMERIE</v>
      </c>
      <c r="G1310" s="39" t="str">
        <f>Réceptions[[#This Row],[AnnéeMois]]&amp;Réceptions[[#This Row],[Famille de Produit]]</f>
        <v>202210CREMERIE</v>
      </c>
      <c r="H1310" s="38" t="str">
        <f>Réceptions[[#This Row],[Num CDE]]&amp;Réceptions[[#This Row],[AnnéeMois]]</f>
        <v>143388762202210</v>
      </c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</row>
    <row r="1311" spans="1:23" ht="12.75" customHeight="1" x14ac:dyDescent="0.25">
      <c r="A1311" s="38">
        <v>202210</v>
      </c>
      <c r="B1311" s="49">
        <v>143388762</v>
      </c>
      <c r="C1311" s="50">
        <v>5540246188175</v>
      </c>
      <c r="D1311" s="51">
        <v>44844</v>
      </c>
      <c r="E1311" s="52">
        <v>464</v>
      </c>
      <c r="F1311" s="39" t="str">
        <f>VLOOKUP(Réception!C1311,'Catégorie des articles'!A:D,4,0)</f>
        <v>CREMERIE</v>
      </c>
      <c r="G1311" s="39" t="str">
        <f>Réceptions[[#This Row],[AnnéeMois]]&amp;Réceptions[[#This Row],[Famille de Produit]]</f>
        <v>202210CREMERIE</v>
      </c>
      <c r="H1311" s="38" t="str">
        <f>Réceptions[[#This Row],[Num CDE]]&amp;Réceptions[[#This Row],[AnnéeMois]]</f>
        <v>143388762202210</v>
      </c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</row>
    <row r="1312" spans="1:23" ht="12.75" customHeight="1" x14ac:dyDescent="0.25">
      <c r="A1312" s="38">
        <v>202210</v>
      </c>
      <c r="B1312" s="49">
        <v>143388762</v>
      </c>
      <c r="C1312" s="50">
        <v>5540246192102</v>
      </c>
      <c r="D1312" s="51">
        <v>44844</v>
      </c>
      <c r="E1312" s="52">
        <v>4009</v>
      </c>
      <c r="F1312" s="39" t="str">
        <f>VLOOKUP(Réception!C1312,'Catégorie des articles'!A:D,4,0)</f>
        <v>CREMERIE</v>
      </c>
      <c r="G1312" s="39" t="str">
        <f>Réceptions[[#This Row],[AnnéeMois]]&amp;Réceptions[[#This Row],[Famille de Produit]]</f>
        <v>202210CREMERIE</v>
      </c>
      <c r="H1312" s="38" t="str">
        <f>Réceptions[[#This Row],[Num CDE]]&amp;Réceptions[[#This Row],[AnnéeMois]]</f>
        <v>143388762202210</v>
      </c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</row>
    <row r="1313" spans="1:23" ht="12.75" customHeight="1" x14ac:dyDescent="0.25">
      <c r="A1313" s="38">
        <v>202210</v>
      </c>
      <c r="B1313" s="46">
        <v>143388800</v>
      </c>
      <c r="C1313" s="15">
        <v>5540246170256</v>
      </c>
      <c r="D1313" s="47">
        <v>44857</v>
      </c>
      <c r="E1313" s="48">
        <v>2822</v>
      </c>
      <c r="F1313" s="39" t="str">
        <f>VLOOKUP(Réception!C1313,'Catégorie des articles'!A:D,4,0)</f>
        <v>BOULANGERIE</v>
      </c>
      <c r="G1313" s="39" t="str">
        <f>Réceptions[[#This Row],[AnnéeMois]]&amp;Réceptions[[#This Row],[Famille de Produit]]</f>
        <v>202210BOULANGERIE</v>
      </c>
      <c r="H1313" s="38" t="str">
        <f>Réceptions[[#This Row],[Num CDE]]&amp;Réceptions[[#This Row],[AnnéeMois]]</f>
        <v>143388800202210</v>
      </c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</row>
    <row r="1314" spans="1:23" ht="12.75" customHeight="1" x14ac:dyDescent="0.25">
      <c r="A1314" s="38">
        <v>202210</v>
      </c>
      <c r="B1314" s="49">
        <v>143388800</v>
      </c>
      <c r="C1314" s="50">
        <v>5540246171888</v>
      </c>
      <c r="D1314" s="51">
        <v>44857</v>
      </c>
      <c r="E1314" s="52">
        <v>780</v>
      </c>
      <c r="F1314" s="39" t="str">
        <f>VLOOKUP(Réception!C1314,'Catégorie des articles'!A:D,4,0)</f>
        <v>BOULANGERIE</v>
      </c>
      <c r="G1314" s="39" t="str">
        <f>Réceptions[[#This Row],[AnnéeMois]]&amp;Réceptions[[#This Row],[Famille de Produit]]</f>
        <v>202210BOULANGERIE</v>
      </c>
      <c r="H1314" s="38" t="str">
        <f>Réceptions[[#This Row],[Num CDE]]&amp;Réceptions[[#This Row],[AnnéeMois]]</f>
        <v>143388800202210</v>
      </c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</row>
    <row r="1315" spans="1:23" ht="12.75" customHeight="1" x14ac:dyDescent="0.25">
      <c r="A1315" s="38">
        <v>202210</v>
      </c>
      <c r="B1315" s="49">
        <v>143388802</v>
      </c>
      <c r="C1315" s="50">
        <v>5540246171933</v>
      </c>
      <c r="D1315" s="51">
        <v>44848</v>
      </c>
      <c r="E1315" s="52">
        <v>1114</v>
      </c>
      <c r="F1315" s="39" t="str">
        <f>VLOOKUP(Réception!C1315,'Catégorie des articles'!A:D,4,0)</f>
        <v>CREMERIE</v>
      </c>
      <c r="G1315" s="39" t="str">
        <f>Réceptions[[#This Row],[AnnéeMois]]&amp;Réceptions[[#This Row],[Famille de Produit]]</f>
        <v>202210CREMERIE</v>
      </c>
      <c r="H1315" s="38" t="str">
        <f>Réceptions[[#This Row],[Num CDE]]&amp;Réceptions[[#This Row],[AnnéeMois]]</f>
        <v>143388802202210</v>
      </c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</row>
    <row r="1316" spans="1:23" ht="12.75" customHeight="1" x14ac:dyDescent="0.25">
      <c r="A1316" s="38">
        <v>202210</v>
      </c>
      <c r="B1316" s="49">
        <v>143388802</v>
      </c>
      <c r="C1316" s="50">
        <v>5540246187987</v>
      </c>
      <c r="D1316" s="51">
        <v>44848</v>
      </c>
      <c r="E1316" s="52">
        <v>6682</v>
      </c>
      <c r="F1316" s="39" t="str">
        <f>VLOOKUP(Réception!C1316,'Catégorie des articles'!A:D,4,0)</f>
        <v>CREMERIE</v>
      </c>
      <c r="G1316" s="39" t="str">
        <f>Réceptions[[#This Row],[AnnéeMois]]&amp;Réceptions[[#This Row],[Famille de Produit]]</f>
        <v>202210CREMERIE</v>
      </c>
      <c r="H1316" s="38" t="str">
        <f>Réceptions[[#This Row],[Num CDE]]&amp;Réceptions[[#This Row],[AnnéeMois]]</f>
        <v>143388802202210</v>
      </c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</row>
    <row r="1317" spans="1:23" ht="12.75" customHeight="1" x14ac:dyDescent="0.25">
      <c r="A1317" s="38">
        <v>202210</v>
      </c>
      <c r="B1317" s="46">
        <v>143388802</v>
      </c>
      <c r="C1317" s="15">
        <v>5540246188200</v>
      </c>
      <c r="D1317" s="47">
        <v>44848</v>
      </c>
      <c r="E1317" s="48">
        <v>743</v>
      </c>
      <c r="F1317" s="39" t="str">
        <f>VLOOKUP(Réception!C1317,'Catégorie des articles'!A:D,4,0)</f>
        <v>CREMERIE</v>
      </c>
      <c r="G1317" s="39" t="str">
        <f>Réceptions[[#This Row],[AnnéeMois]]&amp;Réceptions[[#This Row],[Famille de Produit]]</f>
        <v>202210CREMERIE</v>
      </c>
      <c r="H1317" s="38" t="str">
        <f>Réceptions[[#This Row],[Num CDE]]&amp;Réceptions[[#This Row],[AnnéeMois]]</f>
        <v>143388802202210</v>
      </c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</row>
    <row r="1318" spans="1:23" ht="12.75" customHeight="1" x14ac:dyDescent="0.25">
      <c r="A1318" s="38">
        <v>202210</v>
      </c>
      <c r="B1318" s="49">
        <v>143388803</v>
      </c>
      <c r="C1318" s="50">
        <v>5540246172669</v>
      </c>
      <c r="D1318" s="51">
        <v>44848</v>
      </c>
      <c r="E1318" s="52">
        <v>418</v>
      </c>
      <c r="F1318" s="39" t="str">
        <f>VLOOKUP(Réception!C1318,'Catégorie des articles'!A:D,4,0)</f>
        <v>CREMERIE</v>
      </c>
      <c r="G1318" s="39" t="str">
        <f>Réceptions[[#This Row],[AnnéeMois]]&amp;Réceptions[[#This Row],[Famille de Produit]]</f>
        <v>202210CREMERIE</v>
      </c>
      <c r="H1318" s="38" t="str">
        <f>Réceptions[[#This Row],[Num CDE]]&amp;Réceptions[[#This Row],[AnnéeMois]]</f>
        <v>143388803202210</v>
      </c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</row>
    <row r="1319" spans="1:23" ht="12.75" customHeight="1" x14ac:dyDescent="0.25">
      <c r="A1319" s="38">
        <v>202210</v>
      </c>
      <c r="B1319" s="46">
        <v>143388803</v>
      </c>
      <c r="C1319" s="15">
        <v>5540246172978</v>
      </c>
      <c r="D1319" s="47">
        <v>44848</v>
      </c>
      <c r="E1319" s="48">
        <v>1671</v>
      </c>
      <c r="F1319" s="39" t="str">
        <f>VLOOKUP(Réception!C1319,'Catégorie des articles'!A:D,4,0)</f>
        <v>CREMERIE</v>
      </c>
      <c r="G1319" s="39" t="str">
        <f>Réceptions[[#This Row],[AnnéeMois]]&amp;Réceptions[[#This Row],[Famille de Produit]]</f>
        <v>202210CREMERIE</v>
      </c>
      <c r="H1319" s="38" t="str">
        <f>Réceptions[[#This Row],[Num CDE]]&amp;Réceptions[[#This Row],[AnnéeMois]]</f>
        <v>143388803202210</v>
      </c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</row>
    <row r="1320" spans="1:23" ht="12.75" customHeight="1" x14ac:dyDescent="0.25">
      <c r="A1320" s="38">
        <v>202210</v>
      </c>
      <c r="B1320" s="49">
        <v>143388803</v>
      </c>
      <c r="C1320" s="50">
        <v>5540246174174</v>
      </c>
      <c r="D1320" s="51">
        <v>44848</v>
      </c>
      <c r="E1320" s="52">
        <v>232</v>
      </c>
      <c r="F1320" s="39" t="str">
        <f>VLOOKUP(Réception!C1320,'Catégorie des articles'!A:D,4,0)</f>
        <v>CREMERIE</v>
      </c>
      <c r="G1320" s="39" t="str">
        <f>Réceptions[[#This Row],[AnnéeMois]]&amp;Réceptions[[#This Row],[Famille de Produit]]</f>
        <v>202210CREMERIE</v>
      </c>
      <c r="H1320" s="38" t="str">
        <f>Réceptions[[#This Row],[Num CDE]]&amp;Réceptions[[#This Row],[AnnéeMois]]</f>
        <v>143388803202210</v>
      </c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</row>
    <row r="1321" spans="1:23" ht="12.75" customHeight="1" x14ac:dyDescent="0.25">
      <c r="A1321" s="38">
        <v>202210</v>
      </c>
      <c r="B1321" s="49">
        <v>143388803</v>
      </c>
      <c r="C1321" s="50">
        <v>5540246176699</v>
      </c>
      <c r="D1321" s="51">
        <v>44848</v>
      </c>
      <c r="E1321" s="52">
        <v>8352</v>
      </c>
      <c r="F1321" s="39" t="str">
        <f>VLOOKUP(Réception!C1321,'Catégorie des articles'!A:D,4,0)</f>
        <v>CREMERIE</v>
      </c>
      <c r="G1321" s="39" t="str">
        <f>Réceptions[[#This Row],[AnnéeMois]]&amp;Réceptions[[#This Row],[Famille de Produit]]</f>
        <v>202210CREMERIE</v>
      </c>
      <c r="H1321" s="38" t="str">
        <f>Réceptions[[#This Row],[Num CDE]]&amp;Réceptions[[#This Row],[AnnéeMois]]</f>
        <v>143388803202210</v>
      </c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</row>
    <row r="1322" spans="1:23" ht="12.75" customHeight="1" x14ac:dyDescent="0.25">
      <c r="A1322" s="38">
        <v>202210</v>
      </c>
      <c r="B1322" s="49">
        <v>143388803</v>
      </c>
      <c r="C1322" s="50">
        <v>5540246192102</v>
      </c>
      <c r="D1322" s="51">
        <v>44848</v>
      </c>
      <c r="E1322" s="52">
        <v>2005</v>
      </c>
      <c r="F1322" s="39" t="str">
        <f>VLOOKUP(Réception!C1322,'Catégorie des articles'!A:D,4,0)</f>
        <v>CREMERIE</v>
      </c>
      <c r="G1322" s="39" t="str">
        <f>Réceptions[[#This Row],[AnnéeMois]]&amp;Réceptions[[#This Row],[Famille de Produit]]</f>
        <v>202210CREMERIE</v>
      </c>
      <c r="H1322" s="38" t="str">
        <f>Réceptions[[#This Row],[Num CDE]]&amp;Réceptions[[#This Row],[AnnéeMois]]</f>
        <v>143388803202210</v>
      </c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</row>
    <row r="1323" spans="1:23" ht="12.75" customHeight="1" x14ac:dyDescent="0.25">
      <c r="A1323" s="38">
        <v>202210</v>
      </c>
      <c r="B1323" s="46">
        <v>143388806</v>
      </c>
      <c r="C1323" s="15">
        <v>5540246173472</v>
      </c>
      <c r="D1323" s="47">
        <v>44854</v>
      </c>
      <c r="E1323" s="48">
        <v>418</v>
      </c>
      <c r="F1323" s="39" t="str">
        <f>VLOOKUP(Réception!C1323,'Catégorie des articles'!A:D,4,0)</f>
        <v>CREMERIE</v>
      </c>
      <c r="G1323" s="39" t="str">
        <f>Réceptions[[#This Row],[AnnéeMois]]&amp;Réceptions[[#This Row],[Famille de Produit]]</f>
        <v>202210CREMERIE</v>
      </c>
      <c r="H1323" s="38" t="str">
        <f>Réceptions[[#This Row],[Num CDE]]&amp;Réceptions[[#This Row],[AnnéeMois]]</f>
        <v>143388806202210</v>
      </c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</row>
    <row r="1324" spans="1:23" ht="12.75" customHeight="1" x14ac:dyDescent="0.25">
      <c r="A1324" s="38">
        <v>202210</v>
      </c>
      <c r="B1324" s="49">
        <v>143388806</v>
      </c>
      <c r="C1324" s="50">
        <v>5540246174095</v>
      </c>
      <c r="D1324" s="51">
        <v>44854</v>
      </c>
      <c r="E1324" s="52">
        <v>140</v>
      </c>
      <c r="F1324" s="39" t="str">
        <f>VLOOKUP(Réception!C1324,'Catégorie des articles'!A:D,4,0)</f>
        <v>CREMERIE</v>
      </c>
      <c r="G1324" s="39" t="str">
        <f>Réceptions[[#This Row],[AnnéeMois]]&amp;Réceptions[[#This Row],[Famille de Produit]]</f>
        <v>202210CREMERIE</v>
      </c>
      <c r="H1324" s="38" t="str">
        <f>Réceptions[[#This Row],[Num CDE]]&amp;Réceptions[[#This Row],[AnnéeMois]]</f>
        <v>143388806202210</v>
      </c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</row>
    <row r="1325" spans="1:23" ht="12.75" customHeight="1" x14ac:dyDescent="0.25">
      <c r="A1325" s="38">
        <v>202210</v>
      </c>
      <c r="B1325" s="46">
        <v>143388806</v>
      </c>
      <c r="C1325" s="15">
        <v>5540246175047</v>
      </c>
      <c r="D1325" s="47">
        <v>44854</v>
      </c>
      <c r="E1325" s="48">
        <v>279</v>
      </c>
      <c r="F1325" s="39" t="str">
        <f>VLOOKUP(Réception!C1325,'Catégorie des articles'!A:D,4,0)</f>
        <v>CREMERIE</v>
      </c>
      <c r="G1325" s="39" t="str">
        <f>Réceptions[[#This Row],[AnnéeMois]]&amp;Réceptions[[#This Row],[Famille de Produit]]</f>
        <v>202210CREMERIE</v>
      </c>
      <c r="H1325" s="38" t="str">
        <f>Réceptions[[#This Row],[Num CDE]]&amp;Réceptions[[#This Row],[AnnéeMois]]</f>
        <v>143388806202210</v>
      </c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</row>
    <row r="1326" spans="1:23" ht="12.75" customHeight="1" x14ac:dyDescent="0.25">
      <c r="A1326" s="38">
        <v>202210</v>
      </c>
      <c r="B1326" s="49">
        <v>143388806</v>
      </c>
      <c r="C1326" s="50">
        <v>5540246175049</v>
      </c>
      <c r="D1326" s="51">
        <v>44854</v>
      </c>
      <c r="E1326" s="52">
        <v>1114</v>
      </c>
      <c r="F1326" s="39" t="str">
        <f>VLOOKUP(Réception!C1326,'Catégorie des articles'!A:D,4,0)</f>
        <v>CREMERIE</v>
      </c>
      <c r="G1326" s="39" t="str">
        <f>Réceptions[[#This Row],[AnnéeMois]]&amp;Réceptions[[#This Row],[Famille de Produit]]</f>
        <v>202210CREMERIE</v>
      </c>
      <c r="H1326" s="38" t="str">
        <f>Réceptions[[#This Row],[Num CDE]]&amp;Réceptions[[#This Row],[AnnéeMois]]</f>
        <v>143388806202210</v>
      </c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</row>
    <row r="1327" spans="1:23" ht="12.75" customHeight="1" x14ac:dyDescent="0.25">
      <c r="A1327" s="38">
        <v>202210</v>
      </c>
      <c r="B1327" s="46">
        <v>143388806</v>
      </c>
      <c r="C1327" s="15">
        <v>5540246175050</v>
      </c>
      <c r="D1327" s="47">
        <v>44854</v>
      </c>
      <c r="E1327" s="48">
        <v>836</v>
      </c>
      <c r="F1327" s="39" t="str">
        <f>VLOOKUP(Réception!C1327,'Catégorie des articles'!A:D,4,0)</f>
        <v>CREMERIE</v>
      </c>
      <c r="G1327" s="39" t="str">
        <f>Réceptions[[#This Row],[AnnéeMois]]&amp;Réceptions[[#This Row],[Famille de Produit]]</f>
        <v>202210CREMERIE</v>
      </c>
      <c r="H1327" s="38" t="str">
        <f>Réceptions[[#This Row],[Num CDE]]&amp;Réceptions[[#This Row],[AnnéeMois]]</f>
        <v>143388806202210</v>
      </c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</row>
    <row r="1328" spans="1:23" ht="12.75" customHeight="1" x14ac:dyDescent="0.25">
      <c r="A1328" s="38">
        <v>202210</v>
      </c>
      <c r="B1328" s="49">
        <v>143388806</v>
      </c>
      <c r="C1328" s="50">
        <v>5540246190743</v>
      </c>
      <c r="D1328" s="51">
        <v>44854</v>
      </c>
      <c r="E1328" s="52">
        <v>279</v>
      </c>
      <c r="F1328" s="39" t="str">
        <f>VLOOKUP(Réception!C1328,'Catégorie des articles'!A:D,4,0)</f>
        <v>CREMERIE</v>
      </c>
      <c r="G1328" s="39" t="str">
        <f>Réceptions[[#This Row],[AnnéeMois]]&amp;Réceptions[[#This Row],[Famille de Produit]]</f>
        <v>202210CREMERIE</v>
      </c>
      <c r="H1328" s="38" t="str">
        <f>Réceptions[[#This Row],[Num CDE]]&amp;Réceptions[[#This Row],[AnnéeMois]]</f>
        <v>143388806202210</v>
      </c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</row>
    <row r="1329" spans="1:23" ht="12.75" customHeight="1" x14ac:dyDescent="0.25">
      <c r="A1329" s="38">
        <v>202210</v>
      </c>
      <c r="B1329" s="46">
        <v>143388818</v>
      </c>
      <c r="C1329" s="15">
        <v>5540246195943</v>
      </c>
      <c r="D1329" s="47">
        <v>44854</v>
      </c>
      <c r="E1329" s="48">
        <v>232</v>
      </c>
      <c r="F1329" s="39" t="str">
        <f>VLOOKUP(Réception!C1329,'Catégorie des articles'!A:D,4,0)</f>
        <v>CREMERIE</v>
      </c>
      <c r="G1329" s="39" t="str">
        <f>Réceptions[[#This Row],[AnnéeMois]]&amp;Réceptions[[#This Row],[Famille de Produit]]</f>
        <v>202210CREMERIE</v>
      </c>
      <c r="H1329" s="38" t="str">
        <f>Réceptions[[#This Row],[Num CDE]]&amp;Réceptions[[#This Row],[AnnéeMois]]</f>
        <v>143388818202210</v>
      </c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</row>
    <row r="1330" spans="1:23" ht="12.75" customHeight="1" x14ac:dyDescent="0.25">
      <c r="A1330" s="38">
        <v>202210</v>
      </c>
      <c r="B1330" s="49">
        <v>143388818</v>
      </c>
      <c r="C1330" s="50">
        <v>5540246195944</v>
      </c>
      <c r="D1330" s="51">
        <v>44854</v>
      </c>
      <c r="E1330" s="52">
        <v>928</v>
      </c>
      <c r="F1330" s="39" t="str">
        <f>VLOOKUP(Réception!C1330,'Catégorie des articles'!A:D,4,0)</f>
        <v>CREMERIE</v>
      </c>
      <c r="G1330" s="39" t="str">
        <f>Réceptions[[#This Row],[AnnéeMois]]&amp;Réceptions[[#This Row],[Famille de Produit]]</f>
        <v>202210CREMERIE</v>
      </c>
      <c r="H1330" s="38" t="str">
        <f>Réceptions[[#This Row],[Num CDE]]&amp;Réceptions[[#This Row],[AnnéeMois]]</f>
        <v>143388818202210</v>
      </c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</row>
    <row r="1331" spans="1:23" ht="12.75" customHeight="1" x14ac:dyDescent="0.25">
      <c r="A1331" s="38">
        <v>202211</v>
      </c>
      <c r="B1331" s="46">
        <v>143388819</v>
      </c>
      <c r="C1331" s="15">
        <v>5540246195943</v>
      </c>
      <c r="D1331" s="47">
        <v>44870</v>
      </c>
      <c r="E1331" s="48">
        <v>1184</v>
      </c>
      <c r="F1331" s="39" t="str">
        <f>VLOOKUP(Réception!C1331,'Catégorie des articles'!A:D,4,0)</f>
        <v>CREMERIE</v>
      </c>
      <c r="G1331" s="39" t="str">
        <f>Réceptions[[#This Row],[AnnéeMois]]&amp;Réceptions[[#This Row],[Famille de Produit]]</f>
        <v>202211CREMERIE</v>
      </c>
      <c r="H1331" s="38" t="str">
        <f>Réceptions[[#This Row],[Num CDE]]&amp;Réceptions[[#This Row],[AnnéeMois]]</f>
        <v>143388819202211</v>
      </c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</row>
    <row r="1332" spans="1:23" ht="12.75" customHeight="1" x14ac:dyDescent="0.25">
      <c r="A1332" s="38">
        <v>202211</v>
      </c>
      <c r="B1332" s="49">
        <v>143388819</v>
      </c>
      <c r="C1332" s="50">
        <v>5540246195944</v>
      </c>
      <c r="D1332" s="51">
        <v>44870</v>
      </c>
      <c r="E1332" s="52">
        <v>464</v>
      </c>
      <c r="F1332" s="39" t="str">
        <f>VLOOKUP(Réception!C1332,'Catégorie des articles'!A:D,4,0)</f>
        <v>CREMERIE</v>
      </c>
      <c r="G1332" s="39" t="str">
        <f>Réceptions[[#This Row],[AnnéeMois]]&amp;Réceptions[[#This Row],[Famille de Produit]]</f>
        <v>202211CREMERIE</v>
      </c>
      <c r="H1332" s="38" t="str">
        <f>Réceptions[[#This Row],[Num CDE]]&amp;Réceptions[[#This Row],[AnnéeMois]]</f>
        <v>143388819202211</v>
      </c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</row>
    <row r="1333" spans="1:23" ht="12.75" customHeight="1" x14ac:dyDescent="0.25">
      <c r="A1333" s="38">
        <v>202210</v>
      </c>
      <c r="B1333" s="49">
        <v>143388821</v>
      </c>
      <c r="C1333" s="50">
        <v>5540246181061</v>
      </c>
      <c r="D1333" s="51">
        <v>44850</v>
      </c>
      <c r="E1333" s="52">
        <v>4410</v>
      </c>
      <c r="F1333" s="39" t="str">
        <f>VLOOKUP(Réception!C1333,'Catégorie des articles'!A:D,4,0)</f>
        <v>VOLAILLE</v>
      </c>
      <c r="G1333" s="39" t="str">
        <f>Réceptions[[#This Row],[AnnéeMois]]&amp;Réceptions[[#This Row],[Famille de Produit]]</f>
        <v>202210VOLAILLE</v>
      </c>
      <c r="H1333" s="38" t="str">
        <f>Réceptions[[#This Row],[Num CDE]]&amp;Réceptions[[#This Row],[AnnéeMois]]</f>
        <v>143388821202210</v>
      </c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</row>
    <row r="1334" spans="1:23" ht="12.75" customHeight="1" x14ac:dyDescent="0.25">
      <c r="A1334" s="38">
        <v>202210</v>
      </c>
      <c r="B1334" s="46">
        <v>143388821</v>
      </c>
      <c r="C1334" s="15">
        <v>5540246183547</v>
      </c>
      <c r="D1334" s="47">
        <v>44850</v>
      </c>
      <c r="E1334" s="48">
        <v>6682</v>
      </c>
      <c r="F1334" s="39" t="str">
        <f>VLOOKUP(Réception!C1334,'Catégorie des articles'!A:D,4,0)</f>
        <v>VOLAILLE</v>
      </c>
      <c r="G1334" s="39" t="str">
        <f>Réceptions[[#This Row],[AnnéeMois]]&amp;Réceptions[[#This Row],[Famille de Produit]]</f>
        <v>202210VOLAILLE</v>
      </c>
      <c r="H1334" s="38" t="str">
        <f>Réceptions[[#This Row],[Num CDE]]&amp;Réceptions[[#This Row],[AnnéeMois]]</f>
        <v>143388821202210</v>
      </c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</row>
    <row r="1335" spans="1:23" ht="12.75" customHeight="1" x14ac:dyDescent="0.25">
      <c r="A1335" s="38">
        <v>202210</v>
      </c>
      <c r="B1335" s="49">
        <v>143388821</v>
      </c>
      <c r="C1335" s="50">
        <v>5540246185278</v>
      </c>
      <c r="D1335" s="51">
        <v>44850</v>
      </c>
      <c r="E1335" s="52">
        <v>2239</v>
      </c>
      <c r="F1335" s="39" t="str">
        <f>VLOOKUP(Réception!C1335,'Catégorie des articles'!A:D,4,0)</f>
        <v>VOLAILLE</v>
      </c>
      <c r="G1335" s="39" t="str">
        <f>Réceptions[[#This Row],[AnnéeMois]]&amp;Réceptions[[#This Row],[Famille de Produit]]</f>
        <v>202210VOLAILLE</v>
      </c>
      <c r="H1335" s="38" t="str">
        <f>Réceptions[[#This Row],[Num CDE]]&amp;Réceptions[[#This Row],[AnnéeMois]]</f>
        <v>143388821202210</v>
      </c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</row>
    <row r="1336" spans="1:23" ht="12.75" customHeight="1" x14ac:dyDescent="0.25">
      <c r="A1336" s="38">
        <v>202211</v>
      </c>
      <c r="B1336" s="46">
        <v>143388822</v>
      </c>
      <c r="C1336" s="15">
        <v>5540246193316</v>
      </c>
      <c r="D1336" s="47">
        <v>44870</v>
      </c>
      <c r="E1336" s="48">
        <v>335</v>
      </c>
      <c r="F1336" s="39" t="str">
        <f>VLOOKUP(Réception!C1336,'Catégorie des articles'!A:D,4,0)</f>
        <v>BOULANGERIE</v>
      </c>
      <c r="G1336" s="39" t="str">
        <f>Réceptions[[#This Row],[AnnéeMois]]&amp;Réceptions[[#This Row],[Famille de Produit]]</f>
        <v>202211BOULANGERIE</v>
      </c>
      <c r="H1336" s="38" t="str">
        <f>Réceptions[[#This Row],[Num CDE]]&amp;Réceptions[[#This Row],[AnnéeMois]]</f>
        <v>143388822202211</v>
      </c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</row>
    <row r="1337" spans="1:23" ht="12.75" customHeight="1" x14ac:dyDescent="0.25">
      <c r="A1337" s="38">
        <v>202210</v>
      </c>
      <c r="B1337" s="46">
        <v>143388827</v>
      </c>
      <c r="C1337" s="15">
        <v>5540246177133</v>
      </c>
      <c r="D1337" s="47">
        <v>44851</v>
      </c>
      <c r="E1337" s="48">
        <v>6682</v>
      </c>
      <c r="F1337" s="39" t="str">
        <f>VLOOKUP(Réception!C1337,'Catégorie des articles'!A:D,4,0)</f>
        <v>MIX LEGUMES</v>
      </c>
      <c r="G1337" s="39" t="str">
        <f>Réceptions[[#This Row],[AnnéeMois]]&amp;Réceptions[[#This Row],[Famille de Produit]]</f>
        <v>202210MIX LEGUMES</v>
      </c>
      <c r="H1337" s="38" t="str">
        <f>Réceptions[[#This Row],[Num CDE]]&amp;Réceptions[[#This Row],[AnnéeMois]]</f>
        <v>143388827202210</v>
      </c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</row>
    <row r="1338" spans="1:23" ht="12.75" customHeight="1" x14ac:dyDescent="0.25">
      <c r="A1338" s="38">
        <v>202210</v>
      </c>
      <c r="B1338" s="49">
        <v>143388827</v>
      </c>
      <c r="C1338" s="50">
        <v>5540246192148</v>
      </c>
      <c r="D1338" s="51">
        <v>44851</v>
      </c>
      <c r="E1338" s="52">
        <v>13920</v>
      </c>
      <c r="F1338" s="39" t="str">
        <f>VLOOKUP(Réception!C1338,'Catégorie des articles'!A:D,4,0)</f>
        <v>MIX LEGUMES</v>
      </c>
      <c r="G1338" s="39" t="str">
        <f>Réceptions[[#This Row],[AnnéeMois]]&amp;Réceptions[[#This Row],[Famille de Produit]]</f>
        <v>202210MIX LEGUMES</v>
      </c>
      <c r="H1338" s="38" t="str">
        <f>Réceptions[[#This Row],[Num CDE]]&amp;Réceptions[[#This Row],[AnnéeMois]]</f>
        <v>143388827202210</v>
      </c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</row>
    <row r="1339" spans="1:23" ht="12.75" customHeight="1" x14ac:dyDescent="0.25">
      <c r="A1339" s="38">
        <v>202210</v>
      </c>
      <c r="B1339" s="46">
        <v>143388827</v>
      </c>
      <c r="C1339" s="15">
        <v>5540246192518</v>
      </c>
      <c r="D1339" s="47">
        <v>44851</v>
      </c>
      <c r="E1339" s="48">
        <v>4385</v>
      </c>
      <c r="F1339" s="39" t="str">
        <f>VLOOKUP(Réception!C1339,'Catégorie des articles'!A:D,4,0)</f>
        <v>MIX LEGUMES</v>
      </c>
      <c r="G1339" s="39" t="str">
        <f>Réceptions[[#This Row],[AnnéeMois]]&amp;Réceptions[[#This Row],[Famille de Produit]]</f>
        <v>202210MIX LEGUMES</v>
      </c>
      <c r="H1339" s="38" t="str">
        <f>Réceptions[[#This Row],[Num CDE]]&amp;Réceptions[[#This Row],[AnnéeMois]]</f>
        <v>143388827202210</v>
      </c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</row>
    <row r="1340" spans="1:23" ht="12.75" customHeight="1" x14ac:dyDescent="0.25">
      <c r="A1340" s="38">
        <v>202210</v>
      </c>
      <c r="B1340" s="46">
        <v>143388828</v>
      </c>
      <c r="C1340" s="15">
        <v>5540246194632</v>
      </c>
      <c r="D1340" s="47">
        <v>44855</v>
      </c>
      <c r="E1340" s="48">
        <v>1337</v>
      </c>
      <c r="F1340" s="39" t="str">
        <f>VLOOKUP(Réception!C1340,'Catégorie des articles'!A:D,4,0)</f>
        <v>BOULANGERIE</v>
      </c>
      <c r="G1340" s="39" t="str">
        <f>Réceptions[[#This Row],[AnnéeMois]]&amp;Réceptions[[#This Row],[Famille de Produit]]</f>
        <v>202210BOULANGERIE</v>
      </c>
      <c r="H1340" s="38" t="str">
        <f>Réceptions[[#This Row],[Num CDE]]&amp;Réceptions[[#This Row],[AnnéeMois]]</f>
        <v>143388828202210</v>
      </c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</row>
    <row r="1341" spans="1:23" ht="12.75" customHeight="1" x14ac:dyDescent="0.25">
      <c r="A1341" s="38">
        <v>202210</v>
      </c>
      <c r="B1341" s="49">
        <v>143388837</v>
      </c>
      <c r="C1341" s="50">
        <v>5540246183558</v>
      </c>
      <c r="D1341" s="51">
        <v>44858</v>
      </c>
      <c r="E1341" s="52">
        <v>2599</v>
      </c>
      <c r="F1341" s="39" t="str">
        <f>VLOOKUP(Réception!C1341,'Catégorie des articles'!A:D,4,0)</f>
        <v>MIX LEGUMES</v>
      </c>
      <c r="G1341" s="39" t="str">
        <f>Réceptions[[#This Row],[AnnéeMois]]&amp;Réceptions[[#This Row],[Famille de Produit]]</f>
        <v>202210MIX LEGUMES</v>
      </c>
      <c r="H1341" s="38" t="str">
        <f>Réceptions[[#This Row],[Num CDE]]&amp;Réceptions[[#This Row],[AnnéeMois]]</f>
        <v>143388837202210</v>
      </c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</row>
    <row r="1342" spans="1:23" ht="12.75" customHeight="1" x14ac:dyDescent="0.25">
      <c r="A1342" s="38">
        <v>202210</v>
      </c>
      <c r="B1342" s="46">
        <v>143388837</v>
      </c>
      <c r="C1342" s="15">
        <v>5540246183560</v>
      </c>
      <c r="D1342" s="47">
        <v>44858</v>
      </c>
      <c r="E1342" s="48">
        <v>223</v>
      </c>
      <c r="F1342" s="39" t="str">
        <f>VLOOKUP(Réception!C1342,'Catégorie des articles'!A:D,4,0)</f>
        <v>MIX LEGUMES</v>
      </c>
      <c r="G1342" s="39" t="str">
        <f>Réceptions[[#This Row],[AnnéeMois]]&amp;Réceptions[[#This Row],[Famille de Produit]]</f>
        <v>202210MIX LEGUMES</v>
      </c>
      <c r="H1342" s="38" t="str">
        <f>Réceptions[[#This Row],[Num CDE]]&amp;Réceptions[[#This Row],[AnnéeMois]]</f>
        <v>143388837202210</v>
      </c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</row>
    <row r="1343" spans="1:23" ht="12.75" customHeight="1" x14ac:dyDescent="0.25">
      <c r="A1343" s="38">
        <v>202210</v>
      </c>
      <c r="B1343" s="49">
        <v>143388837</v>
      </c>
      <c r="C1343" s="50">
        <v>5540246192209</v>
      </c>
      <c r="D1343" s="51">
        <v>44858</v>
      </c>
      <c r="E1343" s="52">
        <v>2228</v>
      </c>
      <c r="F1343" s="39" t="str">
        <f>VLOOKUP(Réception!C1343,'Catégorie des articles'!A:D,4,0)</f>
        <v>MIX LEGUMES</v>
      </c>
      <c r="G1343" s="39" t="str">
        <f>Réceptions[[#This Row],[AnnéeMois]]&amp;Réceptions[[#This Row],[Famille de Produit]]</f>
        <v>202210MIX LEGUMES</v>
      </c>
      <c r="H1343" s="38" t="str">
        <f>Réceptions[[#This Row],[Num CDE]]&amp;Réceptions[[#This Row],[AnnéeMois]]</f>
        <v>143388837202210</v>
      </c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</row>
    <row r="1344" spans="1:23" ht="12.75" customHeight="1" x14ac:dyDescent="0.25">
      <c r="A1344" s="38">
        <v>202210</v>
      </c>
      <c r="B1344" s="46">
        <v>143388837</v>
      </c>
      <c r="C1344" s="15">
        <v>5540246192462</v>
      </c>
      <c r="D1344" s="47">
        <v>44858</v>
      </c>
      <c r="E1344" s="48">
        <v>1114</v>
      </c>
      <c r="F1344" s="39" t="str">
        <f>VLOOKUP(Réception!C1344,'Catégorie des articles'!A:D,4,0)</f>
        <v>MIX LEGUMES</v>
      </c>
      <c r="G1344" s="39" t="str">
        <f>Réceptions[[#This Row],[AnnéeMois]]&amp;Réceptions[[#This Row],[Famille de Produit]]</f>
        <v>202210MIX LEGUMES</v>
      </c>
      <c r="H1344" s="38" t="str">
        <f>Réceptions[[#This Row],[Num CDE]]&amp;Réceptions[[#This Row],[AnnéeMois]]</f>
        <v>143388837202210</v>
      </c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</row>
    <row r="1345" spans="1:23" ht="12.75" customHeight="1" x14ac:dyDescent="0.25">
      <c r="A1345" s="38">
        <v>202210</v>
      </c>
      <c r="B1345" s="49">
        <v>143388837</v>
      </c>
      <c r="C1345" s="50">
        <v>5540246192831</v>
      </c>
      <c r="D1345" s="51">
        <v>44858</v>
      </c>
      <c r="E1345" s="52">
        <v>2599</v>
      </c>
      <c r="F1345" s="39" t="str">
        <f>VLOOKUP(Réception!C1345,'Catégorie des articles'!A:D,4,0)</f>
        <v>MIX LEGUMES</v>
      </c>
      <c r="G1345" s="39" t="str">
        <f>Réceptions[[#This Row],[AnnéeMois]]&amp;Réceptions[[#This Row],[Famille de Produit]]</f>
        <v>202210MIX LEGUMES</v>
      </c>
      <c r="H1345" s="38" t="str">
        <f>Réceptions[[#This Row],[Num CDE]]&amp;Réceptions[[#This Row],[AnnéeMois]]</f>
        <v>143388837202210</v>
      </c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</row>
    <row r="1346" spans="1:23" ht="12.75" customHeight="1" x14ac:dyDescent="0.25">
      <c r="A1346" s="38">
        <v>202210</v>
      </c>
      <c r="B1346" s="49">
        <v>143388848</v>
      </c>
      <c r="C1346" s="50">
        <v>5540246172978</v>
      </c>
      <c r="D1346" s="51">
        <v>44849</v>
      </c>
      <c r="E1346" s="52">
        <v>1671</v>
      </c>
      <c r="F1346" s="39" t="str">
        <f>VLOOKUP(Réception!C1346,'Catégorie des articles'!A:D,4,0)</f>
        <v>CREMERIE</v>
      </c>
      <c r="G1346" s="39" t="str">
        <f>Réceptions[[#This Row],[AnnéeMois]]&amp;Réceptions[[#This Row],[Famille de Produit]]</f>
        <v>202210CREMERIE</v>
      </c>
      <c r="H1346" s="38" t="str">
        <f>Réceptions[[#This Row],[Num CDE]]&amp;Réceptions[[#This Row],[AnnéeMois]]</f>
        <v>143388848202210</v>
      </c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</row>
    <row r="1347" spans="1:23" ht="12.75" customHeight="1" x14ac:dyDescent="0.25">
      <c r="A1347" s="38">
        <v>202210</v>
      </c>
      <c r="B1347" s="46">
        <v>143388848</v>
      </c>
      <c r="C1347" s="15">
        <v>5540246174174</v>
      </c>
      <c r="D1347" s="47">
        <v>44849</v>
      </c>
      <c r="E1347" s="48">
        <v>232</v>
      </c>
      <c r="F1347" s="39" t="str">
        <f>VLOOKUP(Réception!C1347,'Catégorie des articles'!A:D,4,0)</f>
        <v>CREMERIE</v>
      </c>
      <c r="G1347" s="39" t="str">
        <f>Réceptions[[#This Row],[AnnéeMois]]&amp;Réceptions[[#This Row],[Famille de Produit]]</f>
        <v>202210CREMERIE</v>
      </c>
      <c r="H1347" s="38" t="str">
        <f>Réceptions[[#This Row],[Num CDE]]&amp;Réceptions[[#This Row],[AnnéeMois]]</f>
        <v>143388848202210</v>
      </c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</row>
    <row r="1348" spans="1:23" ht="12.75" customHeight="1" x14ac:dyDescent="0.25">
      <c r="A1348" s="38">
        <v>202210</v>
      </c>
      <c r="B1348" s="49">
        <v>143388850</v>
      </c>
      <c r="C1348" s="50">
        <v>5540246171933</v>
      </c>
      <c r="D1348" s="51">
        <v>44849</v>
      </c>
      <c r="E1348" s="52">
        <v>1114</v>
      </c>
      <c r="F1348" s="39" t="str">
        <f>VLOOKUP(Réception!C1348,'Catégorie des articles'!A:D,4,0)</f>
        <v>CREMERIE</v>
      </c>
      <c r="G1348" s="39" t="str">
        <f>Réceptions[[#This Row],[AnnéeMois]]&amp;Réceptions[[#This Row],[Famille de Produit]]</f>
        <v>202210CREMERIE</v>
      </c>
      <c r="H1348" s="38" t="str">
        <f>Réceptions[[#This Row],[Num CDE]]&amp;Réceptions[[#This Row],[AnnéeMois]]</f>
        <v>143388850202210</v>
      </c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</row>
    <row r="1349" spans="1:23" ht="12.75" customHeight="1" x14ac:dyDescent="0.25">
      <c r="A1349" s="38">
        <v>202210</v>
      </c>
      <c r="B1349" s="46">
        <v>143388850</v>
      </c>
      <c r="C1349" s="15">
        <v>5540246187987</v>
      </c>
      <c r="D1349" s="47">
        <v>44849</v>
      </c>
      <c r="E1349" s="48">
        <v>4455</v>
      </c>
      <c r="F1349" s="39" t="str">
        <f>VLOOKUP(Réception!C1349,'Catégorie des articles'!A:D,4,0)</f>
        <v>CREMERIE</v>
      </c>
      <c r="G1349" s="39" t="str">
        <f>Réceptions[[#This Row],[AnnéeMois]]&amp;Réceptions[[#This Row],[Famille de Produit]]</f>
        <v>202210CREMERIE</v>
      </c>
      <c r="H1349" s="38" t="str">
        <f>Réceptions[[#This Row],[Num CDE]]&amp;Réceptions[[#This Row],[AnnéeMois]]</f>
        <v>143388850202210</v>
      </c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</row>
    <row r="1350" spans="1:23" ht="12.75" customHeight="1" x14ac:dyDescent="0.25">
      <c r="A1350" s="38">
        <v>202210</v>
      </c>
      <c r="B1350" s="46">
        <v>143388857</v>
      </c>
      <c r="C1350" s="15">
        <v>5540246194632</v>
      </c>
      <c r="D1350" s="47">
        <v>44848</v>
      </c>
      <c r="E1350" s="48">
        <v>502</v>
      </c>
      <c r="F1350" s="39" t="str">
        <f>VLOOKUP(Réception!C1350,'Catégorie des articles'!A:D,4,0)</f>
        <v>BOULANGERIE</v>
      </c>
      <c r="G1350" s="39" t="str">
        <f>Réceptions[[#This Row],[AnnéeMois]]&amp;Réceptions[[#This Row],[Famille de Produit]]</f>
        <v>202210BOULANGERIE</v>
      </c>
      <c r="H1350" s="38" t="str">
        <f>Réceptions[[#This Row],[Num CDE]]&amp;Réceptions[[#This Row],[AnnéeMois]]</f>
        <v>143388857202210</v>
      </c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</row>
    <row r="1351" spans="1:23" ht="12.75" customHeight="1" x14ac:dyDescent="0.25">
      <c r="A1351" s="38">
        <v>202210</v>
      </c>
      <c r="B1351" s="46">
        <v>143388865</v>
      </c>
      <c r="C1351" s="15">
        <v>5540246194632</v>
      </c>
      <c r="D1351" s="47">
        <v>44844</v>
      </c>
      <c r="E1351" s="48">
        <v>168</v>
      </c>
      <c r="F1351" s="39" t="str">
        <f>VLOOKUP(Réception!C1351,'Catégorie des articles'!A:D,4,0)</f>
        <v>BOULANGERIE</v>
      </c>
      <c r="G1351" s="39" t="str">
        <f>Réceptions[[#This Row],[AnnéeMois]]&amp;Réceptions[[#This Row],[Famille de Produit]]</f>
        <v>202210BOULANGERIE</v>
      </c>
      <c r="H1351" s="38" t="str">
        <f>Réceptions[[#This Row],[Num CDE]]&amp;Réceptions[[#This Row],[AnnéeMois]]</f>
        <v>143388865202210</v>
      </c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</row>
    <row r="1352" spans="1:23" ht="12.75" customHeight="1" x14ac:dyDescent="0.25">
      <c r="A1352" s="38">
        <v>202211</v>
      </c>
      <c r="B1352" s="49">
        <v>143388867</v>
      </c>
      <c r="C1352" s="50">
        <v>5540246183541</v>
      </c>
      <c r="D1352" s="51">
        <v>44871</v>
      </c>
      <c r="E1352" s="52">
        <v>2784</v>
      </c>
      <c r="F1352" s="39" t="str">
        <f>VLOOKUP(Réception!C1352,'Catégorie des articles'!A:D,4,0)</f>
        <v>MIX LEGUMES</v>
      </c>
      <c r="G1352" s="39" t="str">
        <f>Réceptions[[#This Row],[AnnéeMois]]&amp;Réceptions[[#This Row],[Famille de Produit]]</f>
        <v>202211MIX LEGUMES</v>
      </c>
      <c r="H1352" s="38" t="str">
        <f>Réceptions[[#This Row],[Num CDE]]&amp;Réceptions[[#This Row],[AnnéeMois]]</f>
        <v>143388867202211</v>
      </c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</row>
    <row r="1353" spans="1:23" ht="12.75" customHeight="1" x14ac:dyDescent="0.25">
      <c r="A1353" s="38">
        <v>202210</v>
      </c>
      <c r="B1353" s="46">
        <v>143388869</v>
      </c>
      <c r="C1353" s="15">
        <v>5540246171759</v>
      </c>
      <c r="D1353" s="47">
        <v>44855</v>
      </c>
      <c r="E1353" s="48">
        <v>10023</v>
      </c>
      <c r="F1353" s="39" t="str">
        <f>VLOOKUP(Réception!C1353,'Catégorie des articles'!A:D,4,0)</f>
        <v>MIX LEGUMES</v>
      </c>
      <c r="G1353" s="39" t="str">
        <f>Réceptions[[#This Row],[AnnéeMois]]&amp;Réceptions[[#This Row],[Famille de Produit]]</f>
        <v>202210MIX LEGUMES</v>
      </c>
      <c r="H1353" s="38" t="str">
        <f>Réceptions[[#This Row],[Num CDE]]&amp;Réceptions[[#This Row],[AnnéeMois]]</f>
        <v>143388869202210</v>
      </c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</row>
    <row r="1354" spans="1:23" ht="12.75" customHeight="1" x14ac:dyDescent="0.25">
      <c r="A1354" s="38">
        <v>202210</v>
      </c>
      <c r="B1354" s="49">
        <v>143388869</v>
      </c>
      <c r="C1354" s="50">
        <v>5540246177133</v>
      </c>
      <c r="D1354" s="51">
        <v>44855</v>
      </c>
      <c r="E1354" s="52">
        <v>10023</v>
      </c>
      <c r="F1354" s="39" t="str">
        <f>VLOOKUP(Réception!C1354,'Catégorie des articles'!A:D,4,0)</f>
        <v>MIX LEGUMES</v>
      </c>
      <c r="G1354" s="39" t="str">
        <f>Réceptions[[#This Row],[AnnéeMois]]&amp;Réceptions[[#This Row],[Famille de Produit]]</f>
        <v>202210MIX LEGUMES</v>
      </c>
      <c r="H1354" s="38" t="str">
        <f>Réceptions[[#This Row],[Num CDE]]&amp;Réceptions[[#This Row],[AnnéeMois]]</f>
        <v>143388869202210</v>
      </c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</row>
    <row r="1355" spans="1:23" ht="12.75" customHeight="1" x14ac:dyDescent="0.25">
      <c r="A1355" s="38">
        <v>202210</v>
      </c>
      <c r="B1355" s="49">
        <v>143388870</v>
      </c>
      <c r="C1355" s="50">
        <v>5540246192148</v>
      </c>
      <c r="D1355" s="51">
        <v>44856</v>
      </c>
      <c r="E1355" s="52">
        <v>45936</v>
      </c>
      <c r="F1355" s="39" t="str">
        <f>VLOOKUP(Réception!C1355,'Catégorie des articles'!A:D,4,0)</f>
        <v>MIX LEGUMES</v>
      </c>
      <c r="G1355" s="39" t="str">
        <f>Réceptions[[#This Row],[AnnéeMois]]&amp;Réceptions[[#This Row],[Famille de Produit]]</f>
        <v>202210MIX LEGUMES</v>
      </c>
      <c r="H1355" s="38" t="str">
        <f>Réceptions[[#This Row],[Num CDE]]&amp;Réceptions[[#This Row],[AnnéeMois]]</f>
        <v>143388870202210</v>
      </c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</row>
    <row r="1356" spans="1:23" ht="12.75" customHeight="1" x14ac:dyDescent="0.25">
      <c r="A1356" s="38">
        <v>202210</v>
      </c>
      <c r="B1356" s="46">
        <v>143398885</v>
      </c>
      <c r="C1356" s="15">
        <v>5540246172539</v>
      </c>
      <c r="D1356" s="47">
        <v>44850</v>
      </c>
      <c r="E1356" s="48">
        <v>70</v>
      </c>
      <c r="F1356" s="39" t="str">
        <f>VLOOKUP(Réception!C1356,'Catégorie des articles'!A:D,4,0)</f>
        <v>CREMERIE</v>
      </c>
      <c r="G1356" s="39" t="str">
        <f>Réceptions[[#This Row],[AnnéeMois]]&amp;Réceptions[[#This Row],[Famille de Produit]]</f>
        <v>202210CREMERIE</v>
      </c>
      <c r="H1356" s="38" t="str">
        <f>Réceptions[[#This Row],[Num CDE]]&amp;Réceptions[[#This Row],[AnnéeMois]]</f>
        <v>143398885202210</v>
      </c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</row>
    <row r="1357" spans="1:23" ht="12.75" customHeight="1" x14ac:dyDescent="0.25">
      <c r="A1357" s="38">
        <v>202210</v>
      </c>
      <c r="B1357" s="49">
        <v>143398885</v>
      </c>
      <c r="C1357" s="50">
        <v>5540246172978</v>
      </c>
      <c r="D1357" s="51">
        <v>44850</v>
      </c>
      <c r="E1357" s="52">
        <v>1671</v>
      </c>
      <c r="F1357" s="39" t="str">
        <f>VLOOKUP(Réception!C1357,'Catégorie des articles'!A:D,4,0)</f>
        <v>CREMERIE</v>
      </c>
      <c r="G1357" s="39" t="str">
        <f>Réceptions[[#This Row],[AnnéeMois]]&amp;Réceptions[[#This Row],[Famille de Produit]]</f>
        <v>202210CREMERIE</v>
      </c>
      <c r="H1357" s="38" t="str">
        <f>Réceptions[[#This Row],[Num CDE]]&amp;Réceptions[[#This Row],[AnnéeMois]]</f>
        <v>143398885202210</v>
      </c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</row>
    <row r="1358" spans="1:23" ht="12.75" customHeight="1" x14ac:dyDescent="0.25">
      <c r="A1358" s="38">
        <v>202210</v>
      </c>
      <c r="B1358" s="46">
        <v>143398885</v>
      </c>
      <c r="C1358" s="15">
        <v>5540246174174</v>
      </c>
      <c r="D1358" s="47">
        <v>44850</v>
      </c>
      <c r="E1358" s="48">
        <v>464</v>
      </c>
      <c r="F1358" s="39" t="str">
        <f>VLOOKUP(Réception!C1358,'Catégorie des articles'!A:D,4,0)</f>
        <v>CREMERIE</v>
      </c>
      <c r="G1358" s="39" t="str">
        <f>Réceptions[[#This Row],[AnnéeMois]]&amp;Réceptions[[#This Row],[Famille de Produit]]</f>
        <v>202210CREMERIE</v>
      </c>
      <c r="H1358" s="38" t="str">
        <f>Réceptions[[#This Row],[Num CDE]]&amp;Réceptions[[#This Row],[AnnéeMois]]</f>
        <v>143398885202210</v>
      </c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</row>
    <row r="1359" spans="1:23" ht="12.75" customHeight="1" x14ac:dyDescent="0.25">
      <c r="A1359" s="38">
        <v>202210</v>
      </c>
      <c r="B1359" s="46">
        <v>143398885</v>
      </c>
      <c r="C1359" s="15">
        <v>5540246176699</v>
      </c>
      <c r="D1359" s="47">
        <v>44850</v>
      </c>
      <c r="E1359" s="48">
        <v>8352</v>
      </c>
      <c r="F1359" s="39" t="str">
        <f>VLOOKUP(Réception!C1359,'Catégorie des articles'!A:D,4,0)</f>
        <v>CREMERIE</v>
      </c>
      <c r="G1359" s="39" t="str">
        <f>Réceptions[[#This Row],[AnnéeMois]]&amp;Réceptions[[#This Row],[Famille de Produit]]</f>
        <v>202210CREMERIE</v>
      </c>
      <c r="H1359" s="38" t="str">
        <f>Réceptions[[#This Row],[Num CDE]]&amp;Réceptions[[#This Row],[AnnéeMois]]</f>
        <v>143398885202210</v>
      </c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</row>
    <row r="1360" spans="1:23" ht="12.75" customHeight="1" x14ac:dyDescent="0.25">
      <c r="A1360" s="38">
        <v>202210</v>
      </c>
      <c r="B1360" s="46">
        <v>143398886</v>
      </c>
      <c r="C1360" s="15">
        <v>5540246191598</v>
      </c>
      <c r="D1360" s="47">
        <v>44851</v>
      </c>
      <c r="E1360" s="48">
        <v>1601</v>
      </c>
      <c r="F1360" s="39" t="str">
        <f>VLOOKUP(Réception!C1360,'Catégorie des articles'!A:D,4,0)</f>
        <v>CREMERIE</v>
      </c>
      <c r="G1360" s="39" t="str">
        <f>Réceptions[[#This Row],[AnnéeMois]]&amp;Réceptions[[#This Row],[Famille de Produit]]</f>
        <v>202210CREMERIE</v>
      </c>
      <c r="H1360" s="38" t="str">
        <f>Réceptions[[#This Row],[Num CDE]]&amp;Réceptions[[#This Row],[AnnéeMois]]</f>
        <v>143398886202210</v>
      </c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</row>
    <row r="1361" spans="1:23" ht="12.75" customHeight="1" x14ac:dyDescent="0.25">
      <c r="A1361" s="38">
        <v>202210</v>
      </c>
      <c r="B1361" s="49">
        <v>143398888</v>
      </c>
      <c r="C1361" s="50">
        <v>5540246176295</v>
      </c>
      <c r="D1361" s="51">
        <v>44850</v>
      </c>
      <c r="E1361" s="52">
        <v>4455</v>
      </c>
      <c r="F1361" s="39" t="str">
        <f>VLOOKUP(Réception!C1361,'Catégorie des articles'!A:D,4,0)</f>
        <v>CREMERIE</v>
      </c>
      <c r="G1361" s="39" t="str">
        <f>Réceptions[[#This Row],[AnnéeMois]]&amp;Réceptions[[#This Row],[Famille de Produit]]</f>
        <v>202210CREMERIE</v>
      </c>
      <c r="H1361" s="38" t="str">
        <f>Réceptions[[#This Row],[Num CDE]]&amp;Réceptions[[#This Row],[AnnéeMois]]</f>
        <v>143398888202210</v>
      </c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</row>
    <row r="1362" spans="1:23" ht="12.75" customHeight="1" x14ac:dyDescent="0.25">
      <c r="A1362" s="38">
        <v>202210</v>
      </c>
      <c r="B1362" s="49">
        <v>143398888</v>
      </c>
      <c r="C1362" s="50">
        <v>5540246187987</v>
      </c>
      <c r="D1362" s="51">
        <v>44850</v>
      </c>
      <c r="E1362" s="52">
        <v>2228</v>
      </c>
      <c r="F1362" s="39" t="str">
        <f>VLOOKUP(Réception!C1362,'Catégorie des articles'!A:D,4,0)</f>
        <v>CREMERIE</v>
      </c>
      <c r="G1362" s="39" t="str">
        <f>Réceptions[[#This Row],[AnnéeMois]]&amp;Réceptions[[#This Row],[Famille de Produit]]</f>
        <v>202210CREMERIE</v>
      </c>
      <c r="H1362" s="38" t="str">
        <f>Réceptions[[#This Row],[Num CDE]]&amp;Réceptions[[#This Row],[AnnéeMois]]</f>
        <v>143398888202210</v>
      </c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</row>
    <row r="1363" spans="1:23" ht="12.75" customHeight="1" x14ac:dyDescent="0.25">
      <c r="A1363" s="38">
        <v>202210</v>
      </c>
      <c r="B1363" s="46">
        <v>143398888</v>
      </c>
      <c r="C1363" s="15">
        <v>5540246188200</v>
      </c>
      <c r="D1363" s="47">
        <v>44850</v>
      </c>
      <c r="E1363" s="48">
        <v>1485</v>
      </c>
      <c r="F1363" s="39" t="str">
        <f>VLOOKUP(Réception!C1363,'Catégorie des articles'!A:D,4,0)</f>
        <v>CREMERIE</v>
      </c>
      <c r="G1363" s="39" t="str">
        <f>Réceptions[[#This Row],[AnnéeMois]]&amp;Réceptions[[#This Row],[Famille de Produit]]</f>
        <v>202210CREMERIE</v>
      </c>
      <c r="H1363" s="38" t="str">
        <f>Réceptions[[#This Row],[Num CDE]]&amp;Réceptions[[#This Row],[AnnéeMois]]</f>
        <v>143398888202210</v>
      </c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</row>
    <row r="1364" spans="1:23" ht="12.75" customHeight="1" x14ac:dyDescent="0.25">
      <c r="A1364" s="38">
        <v>202210</v>
      </c>
      <c r="B1364" s="49">
        <v>143398898</v>
      </c>
      <c r="C1364" s="50">
        <v>5540246176295</v>
      </c>
      <c r="D1364" s="51">
        <v>44849</v>
      </c>
      <c r="E1364" s="52">
        <v>11136</v>
      </c>
      <c r="F1364" s="39" t="str">
        <f>VLOOKUP(Réception!C1364,'Catégorie des articles'!A:D,4,0)</f>
        <v>CREMERIE</v>
      </c>
      <c r="G1364" s="39" t="str">
        <f>Réceptions[[#This Row],[AnnéeMois]]&amp;Réceptions[[#This Row],[Famille de Produit]]</f>
        <v>202210CREMERIE</v>
      </c>
      <c r="H1364" s="38" t="str">
        <f>Réceptions[[#This Row],[Num CDE]]&amp;Réceptions[[#This Row],[AnnéeMois]]</f>
        <v>143398898202210</v>
      </c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</row>
    <row r="1365" spans="1:23" ht="12.75" customHeight="1" x14ac:dyDescent="0.25">
      <c r="A1365" s="38">
        <v>202210</v>
      </c>
      <c r="B1365" s="46">
        <v>143398901</v>
      </c>
      <c r="C1365" s="15">
        <v>5540246173906</v>
      </c>
      <c r="D1365" s="47">
        <v>44854</v>
      </c>
      <c r="E1365" s="48">
        <v>5309</v>
      </c>
      <c r="F1365" s="39" t="str">
        <f>VLOOKUP(Réception!C1365,'Catégorie des articles'!A:D,4,0)</f>
        <v>VOLAILLE</v>
      </c>
      <c r="G1365" s="39" t="str">
        <f>Réceptions[[#This Row],[AnnéeMois]]&amp;Réceptions[[#This Row],[Famille de Produit]]</f>
        <v>202210VOLAILLE</v>
      </c>
      <c r="H1365" s="38" t="str">
        <f>Réceptions[[#This Row],[Num CDE]]&amp;Réceptions[[#This Row],[AnnéeMois]]</f>
        <v>143398901202210</v>
      </c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</row>
    <row r="1366" spans="1:23" ht="12.75" customHeight="1" x14ac:dyDescent="0.25">
      <c r="A1366" s="38">
        <v>202210</v>
      </c>
      <c r="B1366" s="49">
        <v>143398901</v>
      </c>
      <c r="C1366" s="50">
        <v>5540246181016</v>
      </c>
      <c r="D1366" s="51">
        <v>44854</v>
      </c>
      <c r="E1366" s="52">
        <v>9800</v>
      </c>
      <c r="F1366" s="39" t="str">
        <f>VLOOKUP(Réception!C1366,'Catégorie des articles'!A:D,4,0)</f>
        <v>VOLAILLE</v>
      </c>
      <c r="G1366" s="39" t="str">
        <f>Réceptions[[#This Row],[AnnéeMois]]&amp;Réceptions[[#This Row],[Famille de Produit]]</f>
        <v>202210VOLAILLE</v>
      </c>
      <c r="H1366" s="38" t="str">
        <f>Réceptions[[#This Row],[Num CDE]]&amp;Réceptions[[#This Row],[AnnéeMois]]</f>
        <v>143398901202210</v>
      </c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</row>
    <row r="1367" spans="1:23" ht="12.75" customHeight="1" x14ac:dyDescent="0.25">
      <c r="A1367" s="38">
        <v>202210</v>
      </c>
      <c r="B1367" s="46">
        <v>143398902</v>
      </c>
      <c r="C1367" s="15">
        <v>5540246195242</v>
      </c>
      <c r="D1367" s="47">
        <v>44851</v>
      </c>
      <c r="E1367" s="48">
        <v>743</v>
      </c>
      <c r="F1367" s="39" t="str">
        <f>VLOOKUP(Réception!C1367,'Catégorie des articles'!A:D,4,0)</f>
        <v>MIX LEGUMES</v>
      </c>
      <c r="G1367" s="39" t="str">
        <f>Réceptions[[#This Row],[AnnéeMois]]&amp;Réceptions[[#This Row],[Famille de Produit]]</f>
        <v>202210MIX LEGUMES</v>
      </c>
      <c r="H1367" s="38" t="str">
        <f>Réceptions[[#This Row],[Num CDE]]&amp;Réceptions[[#This Row],[AnnéeMois]]</f>
        <v>143398902202210</v>
      </c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</row>
    <row r="1368" spans="1:23" ht="12.75" customHeight="1" x14ac:dyDescent="0.25">
      <c r="A1368" s="38">
        <v>202210</v>
      </c>
      <c r="B1368" s="49">
        <v>143398914</v>
      </c>
      <c r="C1368" s="50">
        <v>5540246176294</v>
      </c>
      <c r="D1368" s="51">
        <v>44851</v>
      </c>
      <c r="E1368" s="52">
        <v>1485</v>
      </c>
      <c r="F1368" s="39" t="str">
        <f>VLOOKUP(Réception!C1368,'Catégorie des articles'!A:D,4,0)</f>
        <v>CREMERIE</v>
      </c>
      <c r="G1368" s="39" t="str">
        <f>Réceptions[[#This Row],[AnnéeMois]]&amp;Réceptions[[#This Row],[Famille de Produit]]</f>
        <v>202210CREMERIE</v>
      </c>
      <c r="H1368" s="38" t="str">
        <f>Réceptions[[#This Row],[Num CDE]]&amp;Réceptions[[#This Row],[AnnéeMois]]</f>
        <v>143398914202210</v>
      </c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</row>
    <row r="1369" spans="1:23" ht="12.75" customHeight="1" x14ac:dyDescent="0.25">
      <c r="A1369" s="38">
        <v>202210</v>
      </c>
      <c r="B1369" s="46">
        <v>143398914</v>
      </c>
      <c r="C1369" s="15">
        <v>5540246176295</v>
      </c>
      <c r="D1369" s="47">
        <v>44851</v>
      </c>
      <c r="E1369" s="48">
        <v>4455</v>
      </c>
      <c r="F1369" s="39" t="str">
        <f>VLOOKUP(Réception!C1369,'Catégorie des articles'!A:D,4,0)</f>
        <v>CREMERIE</v>
      </c>
      <c r="G1369" s="39" t="str">
        <f>Réceptions[[#This Row],[AnnéeMois]]&amp;Réceptions[[#This Row],[Famille de Produit]]</f>
        <v>202210CREMERIE</v>
      </c>
      <c r="H1369" s="38" t="str">
        <f>Réceptions[[#This Row],[Num CDE]]&amp;Réceptions[[#This Row],[AnnéeMois]]</f>
        <v>143398914202210</v>
      </c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</row>
    <row r="1370" spans="1:23" ht="12.75" customHeight="1" x14ac:dyDescent="0.25">
      <c r="A1370" s="38">
        <v>202210</v>
      </c>
      <c r="B1370" s="49">
        <v>143398914</v>
      </c>
      <c r="C1370" s="50">
        <v>5540246187987</v>
      </c>
      <c r="D1370" s="51">
        <v>44851</v>
      </c>
      <c r="E1370" s="52">
        <v>3341</v>
      </c>
      <c r="F1370" s="39" t="str">
        <f>VLOOKUP(Réception!C1370,'Catégorie des articles'!A:D,4,0)</f>
        <v>CREMERIE</v>
      </c>
      <c r="G1370" s="39" t="str">
        <f>Réceptions[[#This Row],[AnnéeMois]]&amp;Réceptions[[#This Row],[Famille de Produit]]</f>
        <v>202210CREMERIE</v>
      </c>
      <c r="H1370" s="38" t="str">
        <f>Réceptions[[#This Row],[Num CDE]]&amp;Réceptions[[#This Row],[AnnéeMois]]</f>
        <v>143398914202210</v>
      </c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</row>
    <row r="1371" spans="1:23" ht="12.75" customHeight="1" x14ac:dyDescent="0.25">
      <c r="A1371" s="38">
        <v>202210</v>
      </c>
      <c r="B1371" s="46">
        <v>143398914</v>
      </c>
      <c r="C1371" s="15">
        <v>5540246188200</v>
      </c>
      <c r="D1371" s="47">
        <v>44851</v>
      </c>
      <c r="E1371" s="48">
        <v>743</v>
      </c>
      <c r="F1371" s="39" t="str">
        <f>VLOOKUP(Réception!C1371,'Catégorie des articles'!A:D,4,0)</f>
        <v>CREMERIE</v>
      </c>
      <c r="G1371" s="39" t="str">
        <f>Réceptions[[#This Row],[AnnéeMois]]&amp;Réceptions[[#This Row],[Famille de Produit]]</f>
        <v>202210CREMERIE</v>
      </c>
      <c r="H1371" s="38" t="str">
        <f>Réceptions[[#This Row],[Num CDE]]&amp;Réceptions[[#This Row],[AnnéeMois]]</f>
        <v>143398914202210</v>
      </c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</row>
    <row r="1372" spans="1:23" ht="12.75" customHeight="1" x14ac:dyDescent="0.25">
      <c r="A1372" s="38">
        <v>202210</v>
      </c>
      <c r="B1372" s="49">
        <v>143398915</v>
      </c>
      <c r="C1372" s="50">
        <v>5540246172669</v>
      </c>
      <c r="D1372" s="51">
        <v>44851</v>
      </c>
      <c r="E1372" s="52">
        <v>140</v>
      </c>
      <c r="F1372" s="39" t="str">
        <f>VLOOKUP(Réception!C1372,'Catégorie des articles'!A:D,4,0)</f>
        <v>CREMERIE</v>
      </c>
      <c r="G1372" s="39" t="str">
        <f>Réceptions[[#This Row],[AnnéeMois]]&amp;Réceptions[[#This Row],[Famille de Produit]]</f>
        <v>202210CREMERIE</v>
      </c>
      <c r="H1372" s="38" t="str">
        <f>Réceptions[[#This Row],[Num CDE]]&amp;Réceptions[[#This Row],[AnnéeMois]]</f>
        <v>143398915202210</v>
      </c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</row>
    <row r="1373" spans="1:23" ht="12.75" customHeight="1" x14ac:dyDescent="0.25">
      <c r="A1373" s="38">
        <v>202210</v>
      </c>
      <c r="B1373" s="49">
        <v>143398937</v>
      </c>
      <c r="C1373" s="50">
        <v>5540246194632</v>
      </c>
      <c r="D1373" s="51">
        <v>44858</v>
      </c>
      <c r="E1373" s="52">
        <v>1504</v>
      </c>
      <c r="F1373" s="39" t="str">
        <f>VLOOKUP(Réception!C1373,'Catégorie des articles'!A:D,4,0)</f>
        <v>BOULANGERIE</v>
      </c>
      <c r="G1373" s="39" t="str">
        <f>Réceptions[[#This Row],[AnnéeMois]]&amp;Réceptions[[#This Row],[Famille de Produit]]</f>
        <v>202210BOULANGERIE</v>
      </c>
      <c r="H1373" s="38" t="str">
        <f>Réceptions[[#This Row],[Num CDE]]&amp;Réceptions[[#This Row],[AnnéeMois]]</f>
        <v>143398937202210</v>
      </c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</row>
    <row r="1374" spans="1:23" ht="12.75" customHeight="1" x14ac:dyDescent="0.25">
      <c r="A1374" s="38">
        <v>202210</v>
      </c>
      <c r="B1374" s="46">
        <v>143398938</v>
      </c>
      <c r="C1374" s="15">
        <v>5540246182684</v>
      </c>
      <c r="D1374" s="47">
        <v>44856</v>
      </c>
      <c r="E1374" s="48">
        <v>232</v>
      </c>
      <c r="F1374" s="39" t="str">
        <f>VLOOKUP(Réception!C1374,'Catégorie des articles'!A:D,4,0)</f>
        <v>BOULANGERIE</v>
      </c>
      <c r="G1374" s="39" t="str">
        <f>Réceptions[[#This Row],[AnnéeMois]]&amp;Réceptions[[#This Row],[Famille de Produit]]</f>
        <v>202210BOULANGERIE</v>
      </c>
      <c r="H1374" s="38" t="str">
        <f>Réceptions[[#This Row],[Num CDE]]&amp;Réceptions[[#This Row],[AnnéeMois]]</f>
        <v>143398938202210</v>
      </c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</row>
    <row r="1375" spans="1:23" ht="12.75" customHeight="1" x14ac:dyDescent="0.25">
      <c r="A1375" s="38">
        <v>202210</v>
      </c>
      <c r="B1375" s="49">
        <v>143398938</v>
      </c>
      <c r="C1375" s="50">
        <v>5540246183844</v>
      </c>
      <c r="D1375" s="51">
        <v>44856</v>
      </c>
      <c r="E1375" s="52">
        <v>372</v>
      </c>
      <c r="F1375" s="39" t="str">
        <f>VLOOKUP(Réception!C1375,'Catégorie des articles'!A:D,4,0)</f>
        <v>BOULANGERIE</v>
      </c>
      <c r="G1375" s="39" t="str">
        <f>Réceptions[[#This Row],[AnnéeMois]]&amp;Réceptions[[#This Row],[Famille de Produit]]</f>
        <v>202210BOULANGERIE</v>
      </c>
      <c r="H1375" s="38" t="str">
        <f>Réceptions[[#This Row],[Num CDE]]&amp;Réceptions[[#This Row],[AnnéeMois]]</f>
        <v>143398938202210</v>
      </c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</row>
    <row r="1376" spans="1:23" ht="12.75" customHeight="1" x14ac:dyDescent="0.25">
      <c r="A1376" s="38">
        <v>202210</v>
      </c>
      <c r="B1376" s="49">
        <v>143398938</v>
      </c>
      <c r="C1376" s="50">
        <v>5540246194467</v>
      </c>
      <c r="D1376" s="51">
        <v>44856</v>
      </c>
      <c r="E1376" s="52">
        <v>24277</v>
      </c>
      <c r="F1376" s="39" t="str">
        <f>VLOOKUP(Réception!C1376,'Catégorie des articles'!A:D,4,0)</f>
        <v>BOULANGERIE</v>
      </c>
      <c r="G1376" s="39" t="str">
        <f>Réceptions[[#This Row],[AnnéeMois]]&amp;Réceptions[[#This Row],[Famille de Produit]]</f>
        <v>202210BOULANGERIE</v>
      </c>
      <c r="H1376" s="38" t="str">
        <f>Réceptions[[#This Row],[Num CDE]]&amp;Réceptions[[#This Row],[AnnéeMois]]</f>
        <v>143398938202210</v>
      </c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</row>
    <row r="1377" spans="1:23" ht="12.75" customHeight="1" x14ac:dyDescent="0.25">
      <c r="A1377" s="38">
        <v>202210</v>
      </c>
      <c r="B1377" s="49">
        <v>143398953</v>
      </c>
      <c r="C1377" s="50">
        <v>5540246170256</v>
      </c>
      <c r="D1377" s="51">
        <v>44864</v>
      </c>
      <c r="E1377" s="52">
        <v>2822</v>
      </c>
      <c r="F1377" s="39" t="str">
        <f>VLOOKUP(Réception!C1377,'Catégorie des articles'!A:D,4,0)</f>
        <v>BOULANGERIE</v>
      </c>
      <c r="G1377" s="39" t="str">
        <f>Réceptions[[#This Row],[AnnéeMois]]&amp;Réceptions[[#This Row],[Famille de Produit]]</f>
        <v>202210BOULANGERIE</v>
      </c>
      <c r="H1377" s="38" t="str">
        <f>Réceptions[[#This Row],[Num CDE]]&amp;Réceptions[[#This Row],[AnnéeMois]]</f>
        <v>143398953202210</v>
      </c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</row>
    <row r="1378" spans="1:23" ht="12.75" customHeight="1" x14ac:dyDescent="0.25">
      <c r="A1378" s="38">
        <v>202210</v>
      </c>
      <c r="B1378" s="46">
        <v>143398953</v>
      </c>
      <c r="C1378" s="15">
        <v>5540246171888</v>
      </c>
      <c r="D1378" s="47">
        <v>44864</v>
      </c>
      <c r="E1378" s="48">
        <v>780</v>
      </c>
      <c r="F1378" s="39" t="str">
        <f>VLOOKUP(Réception!C1378,'Catégorie des articles'!A:D,4,0)</f>
        <v>BOULANGERIE</v>
      </c>
      <c r="G1378" s="39" t="str">
        <f>Réceptions[[#This Row],[AnnéeMois]]&amp;Réceptions[[#This Row],[Famille de Produit]]</f>
        <v>202210BOULANGERIE</v>
      </c>
      <c r="H1378" s="38" t="str">
        <f>Réceptions[[#This Row],[Num CDE]]&amp;Réceptions[[#This Row],[AnnéeMois]]</f>
        <v>143398953202210</v>
      </c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</row>
    <row r="1379" spans="1:23" ht="12.75" customHeight="1" x14ac:dyDescent="0.25">
      <c r="A1379" s="38">
        <v>202210</v>
      </c>
      <c r="B1379" s="46">
        <v>143398960</v>
      </c>
      <c r="C1379" s="15">
        <v>5540246183589</v>
      </c>
      <c r="D1379" s="47">
        <v>44858</v>
      </c>
      <c r="E1379" s="48">
        <v>650</v>
      </c>
      <c r="F1379" s="39" t="str">
        <f>VLOOKUP(Réception!C1379,'Catégorie des articles'!A:D,4,0)</f>
        <v>MIX LEGUMES</v>
      </c>
      <c r="G1379" s="39" t="str">
        <f>Réceptions[[#This Row],[AnnéeMois]]&amp;Réceptions[[#This Row],[Famille de Produit]]</f>
        <v>202210MIX LEGUMES</v>
      </c>
      <c r="H1379" s="38" t="str">
        <f>Réceptions[[#This Row],[Num CDE]]&amp;Réceptions[[#This Row],[AnnéeMois]]</f>
        <v>143398960202210</v>
      </c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</row>
    <row r="1380" spans="1:23" ht="12.75" customHeight="1" x14ac:dyDescent="0.25">
      <c r="A1380" s="38">
        <v>202210</v>
      </c>
      <c r="B1380" s="49">
        <v>143398960</v>
      </c>
      <c r="C1380" s="50">
        <v>5540246186352</v>
      </c>
      <c r="D1380" s="51">
        <v>44858</v>
      </c>
      <c r="E1380" s="52">
        <v>940</v>
      </c>
      <c r="F1380" s="39" t="str">
        <f>VLOOKUP(Réception!C1380,'Catégorie des articles'!A:D,4,0)</f>
        <v>MIX LEGUMES</v>
      </c>
      <c r="G1380" s="39" t="str">
        <f>Réceptions[[#This Row],[AnnéeMois]]&amp;Réceptions[[#This Row],[Famille de Produit]]</f>
        <v>202210MIX LEGUMES</v>
      </c>
      <c r="H1380" s="38" t="str">
        <f>Réceptions[[#This Row],[Num CDE]]&amp;Réceptions[[#This Row],[AnnéeMois]]</f>
        <v>143398960202210</v>
      </c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</row>
    <row r="1381" spans="1:23" ht="12.75" customHeight="1" x14ac:dyDescent="0.25">
      <c r="A1381" s="38">
        <v>202210</v>
      </c>
      <c r="B1381" s="46">
        <v>143398960</v>
      </c>
      <c r="C1381" s="15">
        <v>5540246194790</v>
      </c>
      <c r="D1381" s="47">
        <v>44858</v>
      </c>
      <c r="E1381" s="48">
        <v>1316</v>
      </c>
      <c r="F1381" s="39" t="str">
        <f>VLOOKUP(Réception!C1381,'Catégorie des articles'!A:D,4,0)</f>
        <v>MIX LEGUMES</v>
      </c>
      <c r="G1381" s="39" t="str">
        <f>Réceptions[[#This Row],[AnnéeMois]]&amp;Réceptions[[#This Row],[Famille de Produit]]</f>
        <v>202210MIX LEGUMES</v>
      </c>
      <c r="H1381" s="38" t="str">
        <f>Réceptions[[#This Row],[Num CDE]]&amp;Réceptions[[#This Row],[AnnéeMois]]</f>
        <v>143398960202210</v>
      </c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</row>
    <row r="1382" spans="1:23" ht="12.75" customHeight="1" x14ac:dyDescent="0.25">
      <c r="A1382" s="38">
        <v>202210</v>
      </c>
      <c r="B1382" s="46">
        <v>143398980</v>
      </c>
      <c r="C1382" s="15">
        <v>5540246187987</v>
      </c>
      <c r="D1382" s="47">
        <v>44854</v>
      </c>
      <c r="E1382" s="48">
        <v>2228</v>
      </c>
      <c r="F1382" s="39" t="str">
        <f>VLOOKUP(Réception!C1382,'Catégorie des articles'!A:D,4,0)</f>
        <v>CREMERIE</v>
      </c>
      <c r="G1382" s="39" t="str">
        <f>Réceptions[[#This Row],[AnnéeMois]]&amp;Réceptions[[#This Row],[Famille de Produit]]</f>
        <v>202210CREMERIE</v>
      </c>
      <c r="H1382" s="38" t="str">
        <f>Réceptions[[#This Row],[Num CDE]]&amp;Réceptions[[#This Row],[AnnéeMois]]</f>
        <v>143398980202210</v>
      </c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</row>
    <row r="1383" spans="1:23" ht="12.75" customHeight="1" x14ac:dyDescent="0.25">
      <c r="A1383" s="38">
        <v>202210</v>
      </c>
      <c r="B1383" s="49">
        <v>143398980</v>
      </c>
      <c r="C1383" s="50">
        <v>5540246188200</v>
      </c>
      <c r="D1383" s="51">
        <v>44854</v>
      </c>
      <c r="E1383" s="52">
        <v>1485</v>
      </c>
      <c r="F1383" s="39" t="str">
        <f>VLOOKUP(Réception!C1383,'Catégorie des articles'!A:D,4,0)</f>
        <v>CREMERIE</v>
      </c>
      <c r="G1383" s="39" t="str">
        <f>Réceptions[[#This Row],[AnnéeMois]]&amp;Réceptions[[#This Row],[Famille de Produit]]</f>
        <v>202210CREMERIE</v>
      </c>
      <c r="H1383" s="38" t="str">
        <f>Réceptions[[#This Row],[Num CDE]]&amp;Réceptions[[#This Row],[AnnéeMois]]</f>
        <v>143398980202210</v>
      </c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</row>
    <row r="1384" spans="1:23" ht="12.75" customHeight="1" x14ac:dyDescent="0.25">
      <c r="A1384" s="38">
        <v>202210</v>
      </c>
      <c r="B1384" s="49">
        <v>143398981</v>
      </c>
      <c r="C1384" s="50">
        <v>5540246188175</v>
      </c>
      <c r="D1384" s="51">
        <v>44854</v>
      </c>
      <c r="E1384" s="52">
        <v>186</v>
      </c>
      <c r="F1384" s="39" t="str">
        <f>VLOOKUP(Réception!C1384,'Catégorie des articles'!A:D,4,0)</f>
        <v>CREMERIE</v>
      </c>
      <c r="G1384" s="39" t="str">
        <f>Réceptions[[#This Row],[AnnéeMois]]&amp;Réceptions[[#This Row],[Famille de Produit]]</f>
        <v>202210CREMERIE</v>
      </c>
      <c r="H1384" s="38" t="str">
        <f>Réceptions[[#This Row],[Num CDE]]&amp;Réceptions[[#This Row],[AnnéeMois]]</f>
        <v>143398981202210</v>
      </c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</row>
    <row r="1385" spans="1:23" ht="12.75" customHeight="1" x14ac:dyDescent="0.25">
      <c r="A1385" s="38">
        <v>202211</v>
      </c>
      <c r="B1385" s="46">
        <v>143398989</v>
      </c>
      <c r="C1385" s="15">
        <v>5540246196002</v>
      </c>
      <c r="D1385" s="47">
        <v>44878</v>
      </c>
      <c r="E1385" s="48">
        <v>845</v>
      </c>
      <c r="F1385" s="39" t="str">
        <f>VLOOKUP(Réception!C1385,'Catégorie des articles'!A:D,4,0)</f>
        <v>CREMERIE</v>
      </c>
      <c r="G1385" s="39" t="str">
        <f>Réceptions[[#This Row],[AnnéeMois]]&amp;Réceptions[[#This Row],[Famille de Produit]]</f>
        <v>202211CREMERIE</v>
      </c>
      <c r="H1385" s="38" t="str">
        <f>Réceptions[[#This Row],[Num CDE]]&amp;Réceptions[[#This Row],[AnnéeMois]]</f>
        <v>143398989202211</v>
      </c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</row>
    <row r="1386" spans="1:23" ht="12.75" customHeight="1" x14ac:dyDescent="0.25">
      <c r="A1386" s="38">
        <v>202210</v>
      </c>
      <c r="B1386" s="49">
        <v>143399001</v>
      </c>
      <c r="C1386" s="50">
        <v>5540246194632</v>
      </c>
      <c r="D1386" s="51">
        <v>44861</v>
      </c>
      <c r="E1386" s="52">
        <v>669</v>
      </c>
      <c r="F1386" s="39" t="str">
        <f>VLOOKUP(Réception!C1386,'Catégorie des articles'!A:D,4,0)</f>
        <v>BOULANGERIE</v>
      </c>
      <c r="G1386" s="39" t="str">
        <f>Réceptions[[#This Row],[AnnéeMois]]&amp;Réceptions[[#This Row],[Famille de Produit]]</f>
        <v>202210BOULANGERIE</v>
      </c>
      <c r="H1386" s="38" t="str">
        <f>Réceptions[[#This Row],[Num CDE]]&amp;Réceptions[[#This Row],[AnnéeMois]]</f>
        <v>143399001202210</v>
      </c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</row>
    <row r="1387" spans="1:23" ht="12.75" customHeight="1" x14ac:dyDescent="0.25">
      <c r="A1387" s="38">
        <v>202210</v>
      </c>
      <c r="B1387" s="46">
        <v>143399001</v>
      </c>
      <c r="C1387" s="15">
        <v>5540246195250</v>
      </c>
      <c r="D1387" s="47">
        <v>44861</v>
      </c>
      <c r="E1387" s="48">
        <v>418</v>
      </c>
      <c r="F1387" s="39" t="str">
        <f>VLOOKUP(Réception!C1387,'Catégorie des articles'!A:D,4,0)</f>
        <v>BOULANGERIE</v>
      </c>
      <c r="G1387" s="39" t="str">
        <f>Réceptions[[#This Row],[AnnéeMois]]&amp;Réceptions[[#This Row],[Famille de Produit]]</f>
        <v>202210BOULANGERIE</v>
      </c>
      <c r="H1387" s="38" t="str">
        <f>Réceptions[[#This Row],[Num CDE]]&amp;Réceptions[[#This Row],[AnnéeMois]]</f>
        <v>143399001202210</v>
      </c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</row>
    <row r="1388" spans="1:23" ht="12.75" customHeight="1" x14ac:dyDescent="0.25">
      <c r="A1388" s="38">
        <v>202210</v>
      </c>
      <c r="B1388" s="49">
        <v>143399002</v>
      </c>
      <c r="C1388" s="50">
        <v>5540246194632</v>
      </c>
      <c r="D1388" s="51">
        <v>44863</v>
      </c>
      <c r="E1388" s="52">
        <v>1942</v>
      </c>
      <c r="F1388" s="39" t="str">
        <f>VLOOKUP(Réception!C1388,'Catégorie des articles'!A:D,4,0)</f>
        <v>BOULANGERIE</v>
      </c>
      <c r="G1388" s="39" t="str">
        <f>Réceptions[[#This Row],[AnnéeMois]]&amp;Réceptions[[#This Row],[Famille de Produit]]</f>
        <v>202210BOULANGERIE</v>
      </c>
      <c r="H1388" s="38" t="str">
        <f>Réceptions[[#This Row],[Num CDE]]&amp;Réceptions[[#This Row],[AnnéeMois]]</f>
        <v>143399002202210</v>
      </c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</row>
    <row r="1389" spans="1:23" ht="12.75" customHeight="1" x14ac:dyDescent="0.25">
      <c r="A1389" s="38">
        <v>202210</v>
      </c>
      <c r="B1389" s="49">
        <v>143399003</v>
      </c>
      <c r="C1389" s="50">
        <v>5540246194632</v>
      </c>
      <c r="D1389" s="51">
        <v>44865</v>
      </c>
      <c r="E1389" s="52">
        <v>585</v>
      </c>
      <c r="F1389" s="39" t="str">
        <f>VLOOKUP(Réception!C1389,'Catégorie des articles'!A:D,4,0)</f>
        <v>BOULANGERIE</v>
      </c>
      <c r="G1389" s="39" t="str">
        <f>Réceptions[[#This Row],[AnnéeMois]]&amp;Réceptions[[#This Row],[Famille de Produit]]</f>
        <v>202210BOULANGERIE</v>
      </c>
      <c r="H1389" s="38" t="str">
        <f>Réceptions[[#This Row],[Num CDE]]&amp;Réceptions[[#This Row],[AnnéeMois]]</f>
        <v>143399003202210</v>
      </c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</row>
    <row r="1390" spans="1:23" ht="12.75" customHeight="1" x14ac:dyDescent="0.25">
      <c r="A1390" s="38">
        <v>202210</v>
      </c>
      <c r="B1390" s="46">
        <v>143399003</v>
      </c>
      <c r="C1390" s="15">
        <v>5540246195250</v>
      </c>
      <c r="D1390" s="47">
        <v>44865</v>
      </c>
      <c r="E1390" s="48">
        <v>242</v>
      </c>
      <c r="F1390" s="39" t="str">
        <f>VLOOKUP(Réception!C1390,'Catégorie des articles'!A:D,4,0)</f>
        <v>BOULANGERIE</v>
      </c>
      <c r="G1390" s="39" t="str">
        <f>Réceptions[[#This Row],[AnnéeMois]]&amp;Réceptions[[#This Row],[Famille de Produit]]</f>
        <v>202210BOULANGERIE</v>
      </c>
      <c r="H1390" s="38" t="str">
        <f>Réceptions[[#This Row],[Num CDE]]&amp;Réceptions[[#This Row],[AnnéeMois]]</f>
        <v>143399003202210</v>
      </c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</row>
    <row r="1391" spans="1:23" ht="12.75" customHeight="1" x14ac:dyDescent="0.25">
      <c r="A1391" s="38">
        <v>202210</v>
      </c>
      <c r="B1391" s="49">
        <v>143399013</v>
      </c>
      <c r="C1391" s="50">
        <v>5540246172669</v>
      </c>
      <c r="D1391" s="51">
        <v>44855</v>
      </c>
      <c r="E1391" s="52">
        <v>140</v>
      </c>
      <c r="F1391" s="39" t="str">
        <f>VLOOKUP(Réception!C1391,'Catégorie des articles'!A:D,4,0)</f>
        <v>CREMERIE</v>
      </c>
      <c r="G1391" s="39" t="str">
        <f>Réceptions[[#This Row],[AnnéeMois]]&amp;Réceptions[[#This Row],[Famille de Produit]]</f>
        <v>202210CREMERIE</v>
      </c>
      <c r="H1391" s="38" t="str">
        <f>Réceptions[[#This Row],[Num CDE]]&amp;Réceptions[[#This Row],[AnnéeMois]]</f>
        <v>143399013202210</v>
      </c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</row>
    <row r="1392" spans="1:23" ht="12.75" customHeight="1" x14ac:dyDescent="0.25">
      <c r="A1392" s="38">
        <v>202210</v>
      </c>
      <c r="B1392" s="49">
        <v>143399013</v>
      </c>
      <c r="C1392" s="50">
        <v>5540246174174</v>
      </c>
      <c r="D1392" s="51">
        <v>44855</v>
      </c>
      <c r="E1392" s="52">
        <v>464</v>
      </c>
      <c r="F1392" s="39" t="str">
        <f>VLOOKUP(Réception!C1392,'Catégorie des articles'!A:D,4,0)</f>
        <v>CREMERIE</v>
      </c>
      <c r="G1392" s="39" t="str">
        <f>Réceptions[[#This Row],[AnnéeMois]]&amp;Réceptions[[#This Row],[Famille de Produit]]</f>
        <v>202210CREMERIE</v>
      </c>
      <c r="H1392" s="38" t="str">
        <f>Réceptions[[#This Row],[Num CDE]]&amp;Réceptions[[#This Row],[AnnéeMois]]</f>
        <v>143399013202210</v>
      </c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</row>
    <row r="1393" spans="1:23" ht="12.75" customHeight="1" x14ac:dyDescent="0.25">
      <c r="A1393" s="38">
        <v>202210</v>
      </c>
      <c r="B1393" s="46">
        <v>143399013</v>
      </c>
      <c r="C1393" s="15">
        <v>5540246176699</v>
      </c>
      <c r="D1393" s="47">
        <v>44855</v>
      </c>
      <c r="E1393" s="48">
        <v>8352</v>
      </c>
      <c r="F1393" s="39" t="str">
        <f>VLOOKUP(Réception!C1393,'Catégorie des articles'!A:D,4,0)</f>
        <v>CREMERIE</v>
      </c>
      <c r="G1393" s="39" t="str">
        <f>Réceptions[[#This Row],[AnnéeMois]]&amp;Réceptions[[#This Row],[Famille de Produit]]</f>
        <v>202210CREMERIE</v>
      </c>
      <c r="H1393" s="38" t="str">
        <f>Réceptions[[#This Row],[Num CDE]]&amp;Réceptions[[#This Row],[AnnéeMois]]</f>
        <v>143399013202210</v>
      </c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</row>
    <row r="1394" spans="1:23" ht="12.75" customHeight="1" x14ac:dyDescent="0.25">
      <c r="A1394" s="38">
        <v>202210</v>
      </c>
      <c r="B1394" s="46">
        <v>143399013</v>
      </c>
      <c r="C1394" s="15">
        <v>5540246188175</v>
      </c>
      <c r="D1394" s="47">
        <v>44855</v>
      </c>
      <c r="E1394" s="48">
        <v>232</v>
      </c>
      <c r="F1394" s="39" t="str">
        <f>VLOOKUP(Réception!C1394,'Catégorie des articles'!A:D,4,0)</f>
        <v>CREMERIE</v>
      </c>
      <c r="G1394" s="39" t="str">
        <f>Réceptions[[#This Row],[AnnéeMois]]&amp;Réceptions[[#This Row],[Famille de Produit]]</f>
        <v>202210CREMERIE</v>
      </c>
      <c r="H1394" s="38" t="str">
        <f>Réceptions[[#This Row],[Num CDE]]&amp;Réceptions[[#This Row],[AnnéeMois]]</f>
        <v>143399013202210</v>
      </c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</row>
    <row r="1395" spans="1:23" ht="12.75" customHeight="1" x14ac:dyDescent="0.25">
      <c r="A1395" s="38">
        <v>202210</v>
      </c>
      <c r="B1395" s="46">
        <v>143399014</v>
      </c>
      <c r="C1395" s="15">
        <v>5540246176295</v>
      </c>
      <c r="D1395" s="47">
        <v>44855</v>
      </c>
      <c r="E1395" s="48">
        <v>7424</v>
      </c>
      <c r="F1395" s="39" t="str">
        <f>VLOOKUP(Réception!C1395,'Catégorie des articles'!A:D,4,0)</f>
        <v>CREMERIE</v>
      </c>
      <c r="G1395" s="39" t="str">
        <f>Réceptions[[#This Row],[AnnéeMois]]&amp;Réceptions[[#This Row],[Famille de Produit]]</f>
        <v>202210CREMERIE</v>
      </c>
      <c r="H1395" s="38" t="str">
        <f>Réceptions[[#This Row],[Num CDE]]&amp;Réceptions[[#This Row],[AnnéeMois]]</f>
        <v>143399014202210</v>
      </c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</row>
    <row r="1396" spans="1:23" ht="12.75" customHeight="1" x14ac:dyDescent="0.25">
      <c r="A1396" s="38">
        <v>202210</v>
      </c>
      <c r="B1396" s="46">
        <v>143399014</v>
      </c>
      <c r="C1396" s="15">
        <v>5540246187987</v>
      </c>
      <c r="D1396" s="47">
        <v>44855</v>
      </c>
      <c r="E1396" s="48">
        <v>1114</v>
      </c>
      <c r="F1396" s="39" t="str">
        <f>VLOOKUP(Réception!C1396,'Catégorie des articles'!A:D,4,0)</f>
        <v>CREMERIE</v>
      </c>
      <c r="G1396" s="39" t="str">
        <f>Réceptions[[#This Row],[AnnéeMois]]&amp;Réceptions[[#This Row],[Famille de Produit]]</f>
        <v>202210CREMERIE</v>
      </c>
      <c r="H1396" s="38" t="str">
        <f>Réceptions[[#This Row],[Num CDE]]&amp;Réceptions[[#This Row],[AnnéeMois]]</f>
        <v>143399014202210</v>
      </c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</row>
    <row r="1397" spans="1:23" ht="12.75" customHeight="1" x14ac:dyDescent="0.25">
      <c r="A1397" s="38">
        <v>202210</v>
      </c>
      <c r="B1397" s="49">
        <v>143399014</v>
      </c>
      <c r="C1397" s="50">
        <v>5540246188200</v>
      </c>
      <c r="D1397" s="51">
        <v>44855</v>
      </c>
      <c r="E1397" s="52">
        <v>1485</v>
      </c>
      <c r="F1397" s="39" t="str">
        <f>VLOOKUP(Réception!C1397,'Catégorie des articles'!A:D,4,0)</f>
        <v>CREMERIE</v>
      </c>
      <c r="G1397" s="39" t="str">
        <f>Réceptions[[#This Row],[AnnéeMois]]&amp;Réceptions[[#This Row],[Famille de Produit]]</f>
        <v>202210CREMERIE</v>
      </c>
      <c r="H1397" s="38" t="str">
        <f>Réceptions[[#This Row],[Num CDE]]&amp;Réceptions[[#This Row],[AnnéeMois]]</f>
        <v>143399014202210</v>
      </c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</row>
    <row r="1398" spans="1:23" ht="12.75" customHeight="1" x14ac:dyDescent="0.25">
      <c r="A1398" s="38">
        <v>202210</v>
      </c>
      <c r="B1398" s="49">
        <v>143399018</v>
      </c>
      <c r="C1398" s="50">
        <v>5540246185429</v>
      </c>
      <c r="D1398" s="51">
        <v>44856</v>
      </c>
      <c r="E1398" s="52">
        <v>140</v>
      </c>
      <c r="F1398" s="39" t="str">
        <f>VLOOKUP(Réception!C1398,'Catégorie des articles'!A:D,4,0)</f>
        <v>CREMERIE</v>
      </c>
      <c r="G1398" s="39" t="str">
        <f>Réceptions[[#This Row],[AnnéeMois]]&amp;Réceptions[[#This Row],[Famille de Produit]]</f>
        <v>202210CREMERIE</v>
      </c>
      <c r="H1398" s="38" t="str">
        <f>Réceptions[[#This Row],[Num CDE]]&amp;Réceptions[[#This Row],[AnnéeMois]]</f>
        <v>143399018202210</v>
      </c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</row>
    <row r="1399" spans="1:23" ht="12.75" customHeight="1" x14ac:dyDescent="0.25">
      <c r="A1399" s="38">
        <v>202210</v>
      </c>
      <c r="B1399" s="46">
        <v>143399018</v>
      </c>
      <c r="C1399" s="15">
        <v>5540246185562</v>
      </c>
      <c r="D1399" s="47">
        <v>44856</v>
      </c>
      <c r="E1399" s="48">
        <v>140</v>
      </c>
      <c r="F1399" s="39" t="str">
        <f>VLOOKUP(Réception!C1399,'Catégorie des articles'!A:D,4,0)</f>
        <v>CREMERIE</v>
      </c>
      <c r="G1399" s="39" t="str">
        <f>Réceptions[[#This Row],[AnnéeMois]]&amp;Réceptions[[#This Row],[Famille de Produit]]</f>
        <v>202210CREMERIE</v>
      </c>
      <c r="H1399" s="38" t="str">
        <f>Réceptions[[#This Row],[Num CDE]]&amp;Réceptions[[#This Row],[AnnéeMois]]</f>
        <v>143399018202210</v>
      </c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</row>
    <row r="1400" spans="1:23" ht="12.75" customHeight="1" x14ac:dyDescent="0.25">
      <c r="A1400" s="38">
        <v>202211</v>
      </c>
      <c r="B1400" s="46">
        <v>143399033</v>
      </c>
      <c r="C1400" s="15">
        <v>5540246195999</v>
      </c>
      <c r="D1400" s="47">
        <v>44886</v>
      </c>
      <c r="E1400" s="48">
        <v>7517</v>
      </c>
      <c r="F1400" s="39" t="str">
        <f>VLOOKUP(Réception!C1400,'Catégorie des articles'!A:D,4,0)</f>
        <v>MIX LEGUMES</v>
      </c>
      <c r="G1400" s="39" t="str">
        <f>Réceptions[[#This Row],[AnnéeMois]]&amp;Réceptions[[#This Row],[Famille de Produit]]</f>
        <v>202211MIX LEGUMES</v>
      </c>
      <c r="H1400" s="38" t="str">
        <f>Réceptions[[#This Row],[Num CDE]]&amp;Réceptions[[#This Row],[AnnéeMois]]</f>
        <v>143399033202211</v>
      </c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</row>
    <row r="1401" spans="1:23" ht="12.75" customHeight="1" x14ac:dyDescent="0.25">
      <c r="A1401" s="38">
        <v>202210</v>
      </c>
      <c r="B1401" s="49">
        <v>143399042</v>
      </c>
      <c r="C1401" s="50">
        <v>5540246181061</v>
      </c>
      <c r="D1401" s="51">
        <v>44856</v>
      </c>
      <c r="E1401" s="52">
        <v>3308</v>
      </c>
      <c r="F1401" s="39" t="str">
        <f>VLOOKUP(Réception!C1401,'Catégorie des articles'!A:D,4,0)</f>
        <v>VOLAILLE</v>
      </c>
      <c r="G1401" s="39" t="str">
        <f>Réceptions[[#This Row],[AnnéeMois]]&amp;Réceptions[[#This Row],[Famille de Produit]]</f>
        <v>202210VOLAILLE</v>
      </c>
      <c r="H1401" s="38" t="str">
        <f>Réceptions[[#This Row],[Num CDE]]&amp;Réceptions[[#This Row],[AnnéeMois]]</f>
        <v>143399042202210</v>
      </c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</row>
    <row r="1402" spans="1:23" ht="12.75" customHeight="1" x14ac:dyDescent="0.25">
      <c r="A1402" s="38">
        <v>202210</v>
      </c>
      <c r="B1402" s="46">
        <v>143399042</v>
      </c>
      <c r="C1402" s="15">
        <v>5540246183547</v>
      </c>
      <c r="D1402" s="47">
        <v>44856</v>
      </c>
      <c r="E1402" s="48">
        <v>5789</v>
      </c>
      <c r="F1402" s="39" t="str">
        <f>VLOOKUP(Réception!C1402,'Catégorie des articles'!A:D,4,0)</f>
        <v>VOLAILLE</v>
      </c>
      <c r="G1402" s="39" t="str">
        <f>Réceptions[[#This Row],[AnnéeMois]]&amp;Réceptions[[#This Row],[Famille de Produit]]</f>
        <v>202210VOLAILLE</v>
      </c>
      <c r="H1402" s="38" t="str">
        <f>Réceptions[[#This Row],[Num CDE]]&amp;Réceptions[[#This Row],[AnnéeMois]]</f>
        <v>143399042202210</v>
      </c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</row>
    <row r="1403" spans="1:23" ht="12.75" customHeight="1" x14ac:dyDescent="0.25">
      <c r="A1403" s="38">
        <v>202210</v>
      </c>
      <c r="B1403" s="49">
        <v>143399042</v>
      </c>
      <c r="C1403" s="50">
        <v>5540246185278</v>
      </c>
      <c r="D1403" s="51">
        <v>44856</v>
      </c>
      <c r="E1403" s="52">
        <v>1120</v>
      </c>
      <c r="F1403" s="39" t="str">
        <f>VLOOKUP(Réception!C1403,'Catégorie des articles'!A:D,4,0)</f>
        <v>VOLAILLE</v>
      </c>
      <c r="G1403" s="39" t="str">
        <f>Réceptions[[#This Row],[AnnéeMois]]&amp;Réceptions[[#This Row],[Famille de Produit]]</f>
        <v>202210VOLAILLE</v>
      </c>
      <c r="H1403" s="38" t="str">
        <f>Réceptions[[#This Row],[Num CDE]]&amp;Réceptions[[#This Row],[AnnéeMois]]</f>
        <v>143399042202210</v>
      </c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</row>
    <row r="1404" spans="1:23" ht="12.75" customHeight="1" x14ac:dyDescent="0.25">
      <c r="A1404" s="38">
        <v>202210</v>
      </c>
      <c r="B1404" s="46">
        <v>143399043</v>
      </c>
      <c r="C1404" s="15">
        <v>5540246171759</v>
      </c>
      <c r="D1404" s="47">
        <v>44862</v>
      </c>
      <c r="E1404" s="48">
        <v>3341</v>
      </c>
      <c r="F1404" s="39" t="str">
        <f>VLOOKUP(Réception!C1404,'Catégorie des articles'!A:D,4,0)</f>
        <v>MIX LEGUMES</v>
      </c>
      <c r="G1404" s="39" t="str">
        <f>Réceptions[[#This Row],[AnnéeMois]]&amp;Réceptions[[#This Row],[Famille de Produit]]</f>
        <v>202210MIX LEGUMES</v>
      </c>
      <c r="H1404" s="38" t="str">
        <f>Réceptions[[#This Row],[Num CDE]]&amp;Réceptions[[#This Row],[AnnéeMois]]</f>
        <v>143399043202210</v>
      </c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</row>
    <row r="1405" spans="1:23" ht="12.75" customHeight="1" x14ac:dyDescent="0.25">
      <c r="A1405" s="38">
        <v>202210</v>
      </c>
      <c r="B1405" s="49">
        <v>143399043</v>
      </c>
      <c r="C1405" s="50">
        <v>5540246177133</v>
      </c>
      <c r="D1405" s="51">
        <v>44862</v>
      </c>
      <c r="E1405" s="52">
        <v>5568</v>
      </c>
      <c r="F1405" s="39" t="str">
        <f>VLOOKUP(Réception!C1405,'Catégorie des articles'!A:D,4,0)</f>
        <v>MIX LEGUMES</v>
      </c>
      <c r="G1405" s="39" t="str">
        <f>Réceptions[[#This Row],[AnnéeMois]]&amp;Réceptions[[#This Row],[Famille de Produit]]</f>
        <v>202210MIX LEGUMES</v>
      </c>
      <c r="H1405" s="38" t="str">
        <f>Réceptions[[#This Row],[Num CDE]]&amp;Réceptions[[#This Row],[AnnéeMois]]</f>
        <v>143399043202210</v>
      </c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</row>
    <row r="1406" spans="1:23" ht="12.75" customHeight="1" x14ac:dyDescent="0.25">
      <c r="A1406" s="38">
        <v>202210</v>
      </c>
      <c r="B1406" s="46">
        <v>143399043</v>
      </c>
      <c r="C1406" s="15">
        <v>5540246192148</v>
      </c>
      <c r="D1406" s="47">
        <v>44862</v>
      </c>
      <c r="E1406" s="48">
        <v>29232</v>
      </c>
      <c r="F1406" s="39" t="str">
        <f>VLOOKUP(Réception!C1406,'Catégorie des articles'!A:D,4,0)</f>
        <v>MIX LEGUMES</v>
      </c>
      <c r="G1406" s="39" t="str">
        <f>Réceptions[[#This Row],[AnnéeMois]]&amp;Réceptions[[#This Row],[Famille de Produit]]</f>
        <v>202210MIX LEGUMES</v>
      </c>
      <c r="H1406" s="38" t="str">
        <f>Réceptions[[#This Row],[Num CDE]]&amp;Réceptions[[#This Row],[AnnéeMois]]</f>
        <v>143399043202210</v>
      </c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</row>
    <row r="1407" spans="1:23" ht="12.75" customHeight="1" x14ac:dyDescent="0.25">
      <c r="A1407" s="38">
        <v>202210</v>
      </c>
      <c r="B1407" s="49">
        <v>143399044</v>
      </c>
      <c r="C1407" s="50">
        <v>5540246173906</v>
      </c>
      <c r="D1407" s="51">
        <v>44863</v>
      </c>
      <c r="E1407" s="52">
        <v>5717</v>
      </c>
      <c r="F1407" s="39" t="str">
        <f>VLOOKUP(Réception!C1407,'Catégorie des articles'!A:D,4,0)</f>
        <v>VOLAILLE</v>
      </c>
      <c r="G1407" s="39" t="str">
        <f>Réceptions[[#This Row],[AnnéeMois]]&amp;Réceptions[[#This Row],[Famille de Produit]]</f>
        <v>202210VOLAILLE</v>
      </c>
      <c r="H1407" s="38" t="str">
        <f>Réceptions[[#This Row],[Num CDE]]&amp;Réceptions[[#This Row],[AnnéeMois]]</f>
        <v>143399044202210</v>
      </c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</row>
    <row r="1408" spans="1:23" ht="12.75" customHeight="1" x14ac:dyDescent="0.25">
      <c r="A1408" s="38">
        <v>202210</v>
      </c>
      <c r="B1408" s="46">
        <v>143399044</v>
      </c>
      <c r="C1408" s="15">
        <v>5540246181016</v>
      </c>
      <c r="D1408" s="47">
        <v>44863</v>
      </c>
      <c r="E1408" s="48">
        <v>10691</v>
      </c>
      <c r="F1408" s="39" t="str">
        <f>VLOOKUP(Réception!C1408,'Catégorie des articles'!A:D,4,0)</f>
        <v>VOLAILLE</v>
      </c>
      <c r="G1408" s="39" t="str">
        <f>Réceptions[[#This Row],[AnnéeMois]]&amp;Réceptions[[#This Row],[Famille de Produit]]</f>
        <v>202210VOLAILLE</v>
      </c>
      <c r="H1408" s="38" t="str">
        <f>Réceptions[[#This Row],[Num CDE]]&amp;Réceptions[[#This Row],[AnnéeMois]]</f>
        <v>143399044202210</v>
      </c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</row>
    <row r="1409" spans="1:23" ht="12.75" customHeight="1" x14ac:dyDescent="0.25">
      <c r="A1409" s="38">
        <v>202210</v>
      </c>
      <c r="B1409" s="49">
        <v>143399048</v>
      </c>
      <c r="C1409" s="50">
        <v>5540246191594</v>
      </c>
      <c r="D1409" s="51">
        <v>44856</v>
      </c>
      <c r="E1409" s="52">
        <v>1504</v>
      </c>
      <c r="F1409" s="39" t="str">
        <f>VLOOKUP(Réception!C1409,'Catégorie des articles'!A:D,4,0)</f>
        <v>CREMERIE</v>
      </c>
      <c r="G1409" s="39" t="str">
        <f>Réceptions[[#This Row],[AnnéeMois]]&amp;Réceptions[[#This Row],[Famille de Produit]]</f>
        <v>202210CREMERIE</v>
      </c>
      <c r="H1409" s="38" t="str">
        <f>Réceptions[[#This Row],[Num CDE]]&amp;Réceptions[[#This Row],[AnnéeMois]]</f>
        <v>143399048202210</v>
      </c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</row>
    <row r="1410" spans="1:23" ht="12.75" customHeight="1" x14ac:dyDescent="0.25">
      <c r="A1410" s="38">
        <v>202210</v>
      </c>
      <c r="B1410" s="46">
        <v>143399049</v>
      </c>
      <c r="C1410" s="15">
        <v>5540246175047</v>
      </c>
      <c r="D1410" s="47">
        <v>44858</v>
      </c>
      <c r="E1410" s="48">
        <v>279</v>
      </c>
      <c r="F1410" s="39" t="str">
        <f>VLOOKUP(Réception!C1410,'Catégorie des articles'!A:D,4,0)</f>
        <v>CREMERIE</v>
      </c>
      <c r="G1410" s="39" t="str">
        <f>Réceptions[[#This Row],[AnnéeMois]]&amp;Réceptions[[#This Row],[Famille de Produit]]</f>
        <v>202210CREMERIE</v>
      </c>
      <c r="H1410" s="38" t="str">
        <f>Réceptions[[#This Row],[Num CDE]]&amp;Réceptions[[#This Row],[AnnéeMois]]</f>
        <v>143399049202210</v>
      </c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</row>
    <row r="1411" spans="1:23" ht="12.75" customHeight="1" x14ac:dyDescent="0.25">
      <c r="A1411" s="38">
        <v>202210</v>
      </c>
      <c r="B1411" s="46">
        <v>143409059</v>
      </c>
      <c r="C1411" s="15">
        <v>5540246174174</v>
      </c>
      <c r="D1411" s="47">
        <v>44856</v>
      </c>
      <c r="E1411" s="48">
        <v>464</v>
      </c>
      <c r="F1411" s="39" t="str">
        <f>VLOOKUP(Réception!C1411,'Catégorie des articles'!A:D,4,0)</f>
        <v>CREMERIE</v>
      </c>
      <c r="G1411" s="39" t="str">
        <f>Réceptions[[#This Row],[AnnéeMois]]&amp;Réceptions[[#This Row],[Famille de Produit]]</f>
        <v>202210CREMERIE</v>
      </c>
      <c r="H1411" s="38" t="str">
        <f>Réceptions[[#This Row],[Num CDE]]&amp;Réceptions[[#This Row],[AnnéeMois]]</f>
        <v>143409059202210</v>
      </c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</row>
    <row r="1412" spans="1:23" ht="12.75" customHeight="1" x14ac:dyDescent="0.25">
      <c r="A1412" s="38">
        <v>202210</v>
      </c>
      <c r="B1412" s="46">
        <v>143409059</v>
      </c>
      <c r="C1412" s="15">
        <v>5540246176699</v>
      </c>
      <c r="D1412" s="47">
        <v>44856</v>
      </c>
      <c r="E1412" s="48">
        <v>4176</v>
      </c>
      <c r="F1412" s="39" t="str">
        <f>VLOOKUP(Réception!C1412,'Catégorie des articles'!A:D,4,0)</f>
        <v>CREMERIE</v>
      </c>
      <c r="G1412" s="39" t="str">
        <f>Réceptions[[#This Row],[AnnéeMois]]&amp;Réceptions[[#This Row],[Famille de Produit]]</f>
        <v>202210CREMERIE</v>
      </c>
      <c r="H1412" s="38" t="str">
        <f>Réceptions[[#This Row],[Num CDE]]&amp;Réceptions[[#This Row],[AnnéeMois]]</f>
        <v>143409059202210</v>
      </c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</row>
    <row r="1413" spans="1:23" ht="12.75" customHeight="1" x14ac:dyDescent="0.25">
      <c r="A1413" s="38">
        <v>202210</v>
      </c>
      <c r="B1413" s="49">
        <v>143409061</v>
      </c>
      <c r="C1413" s="50">
        <v>5540246188200</v>
      </c>
      <c r="D1413" s="51">
        <v>44856</v>
      </c>
      <c r="E1413" s="52">
        <v>1485</v>
      </c>
      <c r="F1413" s="39" t="str">
        <f>VLOOKUP(Réception!C1413,'Catégorie des articles'!A:D,4,0)</f>
        <v>CREMERIE</v>
      </c>
      <c r="G1413" s="39" t="str">
        <f>Réceptions[[#This Row],[AnnéeMois]]&amp;Réceptions[[#This Row],[Famille de Produit]]</f>
        <v>202210CREMERIE</v>
      </c>
      <c r="H1413" s="38" t="str">
        <f>Réceptions[[#This Row],[Num CDE]]&amp;Réceptions[[#This Row],[AnnéeMois]]</f>
        <v>143409061202210</v>
      </c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</row>
    <row r="1414" spans="1:23" ht="12.75" customHeight="1" x14ac:dyDescent="0.25">
      <c r="A1414" s="38">
        <v>202211</v>
      </c>
      <c r="B1414" s="46">
        <v>143409062</v>
      </c>
      <c r="C1414" s="15">
        <v>5540246195653</v>
      </c>
      <c r="D1414" s="47">
        <v>44869</v>
      </c>
      <c r="E1414" s="48">
        <v>446</v>
      </c>
      <c r="F1414" s="39" t="str">
        <f>VLOOKUP(Réception!C1414,'Catégorie des articles'!A:D,4,0)</f>
        <v>EMBALLAGES</v>
      </c>
      <c r="G1414" s="39" t="str">
        <f>Réceptions[[#This Row],[AnnéeMois]]&amp;Réceptions[[#This Row],[Famille de Produit]]</f>
        <v>202211EMBALLAGES</v>
      </c>
      <c r="H1414" s="38" t="str">
        <f>Réceptions[[#This Row],[Num CDE]]&amp;Réceptions[[#This Row],[AnnéeMois]]</f>
        <v>143409062202211</v>
      </c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</row>
    <row r="1415" spans="1:23" ht="12.75" customHeight="1" x14ac:dyDescent="0.25">
      <c r="A1415" s="38">
        <v>202210</v>
      </c>
      <c r="B1415" s="49">
        <v>143409072</v>
      </c>
      <c r="C1415" s="50">
        <v>5540246173492</v>
      </c>
      <c r="D1415" s="51">
        <v>44858</v>
      </c>
      <c r="E1415" s="52">
        <v>9188</v>
      </c>
      <c r="F1415" s="39" t="str">
        <f>VLOOKUP(Réception!C1415,'Catégorie des articles'!A:D,4,0)</f>
        <v>VOLAILLE</v>
      </c>
      <c r="G1415" s="39" t="str">
        <f>Réceptions[[#This Row],[AnnéeMois]]&amp;Réceptions[[#This Row],[Famille de Produit]]</f>
        <v>202210VOLAILLE</v>
      </c>
      <c r="H1415" s="38" t="str">
        <f>Réceptions[[#This Row],[Num CDE]]&amp;Réceptions[[#This Row],[AnnéeMois]]</f>
        <v>143409072202210</v>
      </c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</row>
    <row r="1416" spans="1:23" ht="12.75" customHeight="1" x14ac:dyDescent="0.25">
      <c r="A1416" s="38">
        <v>202210</v>
      </c>
      <c r="B1416" s="46">
        <v>143409082</v>
      </c>
      <c r="C1416" s="15">
        <v>5540246177133</v>
      </c>
      <c r="D1416" s="47">
        <v>44864</v>
      </c>
      <c r="E1416" s="48">
        <v>7239</v>
      </c>
      <c r="F1416" s="39" t="str">
        <f>VLOOKUP(Réception!C1416,'Catégorie des articles'!A:D,4,0)</f>
        <v>MIX LEGUMES</v>
      </c>
      <c r="G1416" s="39" t="str">
        <f>Réceptions[[#This Row],[AnnéeMois]]&amp;Réceptions[[#This Row],[Famille de Produit]]</f>
        <v>202210MIX LEGUMES</v>
      </c>
      <c r="H1416" s="38" t="str">
        <f>Réceptions[[#This Row],[Num CDE]]&amp;Réceptions[[#This Row],[AnnéeMois]]</f>
        <v>143409082202210</v>
      </c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</row>
    <row r="1417" spans="1:23" ht="12.75" customHeight="1" x14ac:dyDescent="0.25">
      <c r="A1417" s="38">
        <v>202210</v>
      </c>
      <c r="B1417" s="49">
        <v>143409082</v>
      </c>
      <c r="C1417" s="50">
        <v>5540246192148</v>
      </c>
      <c r="D1417" s="51">
        <v>44864</v>
      </c>
      <c r="E1417" s="52">
        <v>11136</v>
      </c>
      <c r="F1417" s="39" t="str">
        <f>VLOOKUP(Réception!C1417,'Catégorie des articles'!A:D,4,0)</f>
        <v>MIX LEGUMES</v>
      </c>
      <c r="G1417" s="39" t="str">
        <f>Réceptions[[#This Row],[AnnéeMois]]&amp;Réceptions[[#This Row],[Famille de Produit]]</f>
        <v>202210MIX LEGUMES</v>
      </c>
      <c r="H1417" s="38" t="str">
        <f>Réceptions[[#This Row],[Num CDE]]&amp;Réceptions[[#This Row],[AnnéeMois]]</f>
        <v>143409082202210</v>
      </c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</row>
    <row r="1418" spans="1:23" ht="12.75" customHeight="1" x14ac:dyDescent="0.25">
      <c r="A1418" s="38">
        <v>202210</v>
      </c>
      <c r="B1418" s="46">
        <v>143409082</v>
      </c>
      <c r="C1418" s="15">
        <v>5540246192518</v>
      </c>
      <c r="D1418" s="47">
        <v>44864</v>
      </c>
      <c r="E1418" s="48">
        <v>11693</v>
      </c>
      <c r="F1418" s="39" t="str">
        <f>VLOOKUP(Réception!C1418,'Catégorie des articles'!A:D,4,0)</f>
        <v>MIX LEGUMES</v>
      </c>
      <c r="G1418" s="39" t="str">
        <f>Réceptions[[#This Row],[AnnéeMois]]&amp;Réceptions[[#This Row],[Famille de Produit]]</f>
        <v>202210MIX LEGUMES</v>
      </c>
      <c r="H1418" s="38" t="str">
        <f>Réceptions[[#This Row],[Num CDE]]&amp;Réceptions[[#This Row],[AnnéeMois]]</f>
        <v>143409082202210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</row>
    <row r="1419" spans="1:23" ht="12.75" customHeight="1" x14ac:dyDescent="0.25">
      <c r="A1419" s="38">
        <v>202210</v>
      </c>
      <c r="B1419" s="46">
        <v>143409095</v>
      </c>
      <c r="C1419" s="15">
        <v>5540246196046</v>
      </c>
      <c r="D1419" s="47">
        <v>44858</v>
      </c>
      <c r="E1419" s="48">
        <v>328</v>
      </c>
      <c r="F1419" s="39" t="str">
        <f>VLOOKUP(Réception!C1419,'Catégorie des articles'!A:D,4,0)</f>
        <v>BOULANGERIE</v>
      </c>
      <c r="G1419" s="39" t="str">
        <f>Réceptions[[#This Row],[AnnéeMois]]&amp;Réceptions[[#This Row],[Famille de Produit]]</f>
        <v>202210BOULANGERIE</v>
      </c>
      <c r="H1419" s="38" t="str">
        <f>Réceptions[[#This Row],[Num CDE]]&amp;Réceptions[[#This Row],[AnnéeMois]]</f>
        <v>143409095202210</v>
      </c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</row>
    <row r="1420" spans="1:23" ht="12.75" customHeight="1" x14ac:dyDescent="0.25">
      <c r="A1420" s="38">
        <v>202210</v>
      </c>
      <c r="B1420" s="46">
        <v>143409121</v>
      </c>
      <c r="C1420" s="15">
        <v>5540246191598</v>
      </c>
      <c r="D1420" s="47">
        <v>44858</v>
      </c>
      <c r="E1420" s="48">
        <v>1601</v>
      </c>
      <c r="F1420" s="39" t="str">
        <f>VLOOKUP(Réception!C1420,'Catégorie des articles'!A:D,4,0)</f>
        <v>CREMERIE</v>
      </c>
      <c r="G1420" s="39" t="str">
        <f>Réceptions[[#This Row],[AnnéeMois]]&amp;Réceptions[[#This Row],[Famille de Produit]]</f>
        <v>202210CREMERIE</v>
      </c>
      <c r="H1420" s="38" t="str">
        <f>Réceptions[[#This Row],[Num CDE]]&amp;Réceptions[[#This Row],[AnnéeMois]]</f>
        <v>143409121202210</v>
      </c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</row>
    <row r="1421" spans="1:23" ht="12.75" customHeight="1" x14ac:dyDescent="0.25">
      <c r="A1421" s="38">
        <v>202211</v>
      </c>
      <c r="B1421" s="46">
        <v>143409134</v>
      </c>
      <c r="C1421" s="15">
        <v>5540246183130</v>
      </c>
      <c r="D1421" s="47">
        <v>44870</v>
      </c>
      <c r="E1421" s="48">
        <v>4511</v>
      </c>
      <c r="F1421" s="39" t="str">
        <f>VLOOKUP(Réception!C1421,'Catégorie des articles'!A:D,4,0)</f>
        <v>MIX LEGUMES</v>
      </c>
      <c r="G1421" s="39" t="str">
        <f>Réceptions[[#This Row],[AnnéeMois]]&amp;Réceptions[[#This Row],[Famille de Produit]]</f>
        <v>202211MIX LEGUMES</v>
      </c>
      <c r="H1421" s="38" t="str">
        <f>Réceptions[[#This Row],[Num CDE]]&amp;Réceptions[[#This Row],[AnnéeMois]]</f>
        <v>143409134202211</v>
      </c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</row>
    <row r="1422" spans="1:23" ht="12.75" customHeight="1" x14ac:dyDescent="0.25">
      <c r="A1422" s="38">
        <v>202211</v>
      </c>
      <c r="B1422" s="49">
        <v>143409134</v>
      </c>
      <c r="C1422" s="50">
        <v>5540246183538</v>
      </c>
      <c r="D1422" s="51">
        <v>44870</v>
      </c>
      <c r="E1422" s="52">
        <v>919</v>
      </c>
      <c r="F1422" s="39" t="str">
        <f>VLOOKUP(Réception!C1422,'Catégorie des articles'!A:D,4,0)</f>
        <v>MIX LEGUMES</v>
      </c>
      <c r="G1422" s="39" t="str">
        <f>Réceptions[[#This Row],[AnnéeMois]]&amp;Réceptions[[#This Row],[Famille de Produit]]</f>
        <v>202211MIX LEGUMES</v>
      </c>
      <c r="H1422" s="38" t="str">
        <f>Réceptions[[#This Row],[Num CDE]]&amp;Réceptions[[#This Row],[AnnéeMois]]</f>
        <v>143409134202211</v>
      </c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</row>
    <row r="1423" spans="1:23" ht="12.75" customHeight="1" x14ac:dyDescent="0.25">
      <c r="A1423" s="38">
        <v>202211</v>
      </c>
      <c r="B1423" s="46">
        <v>143409134</v>
      </c>
      <c r="C1423" s="15">
        <v>5540246192571</v>
      </c>
      <c r="D1423" s="47">
        <v>44870</v>
      </c>
      <c r="E1423" s="48">
        <v>669</v>
      </c>
      <c r="F1423" s="39" t="str">
        <f>VLOOKUP(Réception!C1423,'Catégorie des articles'!A:D,4,0)</f>
        <v>MIX LEGUMES</v>
      </c>
      <c r="G1423" s="39" t="str">
        <f>Réceptions[[#This Row],[AnnéeMois]]&amp;Réceptions[[#This Row],[Famille de Produit]]</f>
        <v>202211MIX LEGUMES</v>
      </c>
      <c r="H1423" s="38" t="str">
        <f>Réceptions[[#This Row],[Num CDE]]&amp;Réceptions[[#This Row],[AnnéeMois]]</f>
        <v>143409134202211</v>
      </c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</row>
    <row r="1424" spans="1:23" ht="12.75" customHeight="1" x14ac:dyDescent="0.25">
      <c r="A1424" s="38">
        <v>202211</v>
      </c>
      <c r="B1424" s="49">
        <v>143409136</v>
      </c>
      <c r="C1424" s="50">
        <v>5540246192148</v>
      </c>
      <c r="D1424" s="51">
        <v>44870</v>
      </c>
      <c r="E1424" s="52">
        <v>45936</v>
      </c>
      <c r="F1424" s="39" t="str">
        <f>VLOOKUP(Réception!C1424,'Catégorie des articles'!A:D,4,0)</f>
        <v>MIX LEGUMES</v>
      </c>
      <c r="G1424" s="39" t="str">
        <f>Réceptions[[#This Row],[AnnéeMois]]&amp;Réceptions[[#This Row],[Famille de Produit]]</f>
        <v>202211MIX LEGUMES</v>
      </c>
      <c r="H1424" s="38" t="str">
        <f>Réceptions[[#This Row],[Num CDE]]&amp;Réceptions[[#This Row],[AnnéeMois]]</f>
        <v>143409136202211</v>
      </c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</row>
    <row r="1425" spans="1:23" ht="12.75" customHeight="1" x14ac:dyDescent="0.25">
      <c r="A1425" s="38">
        <v>202211</v>
      </c>
      <c r="B1425" s="49">
        <v>143409137</v>
      </c>
      <c r="C1425" s="50">
        <v>5540246171759</v>
      </c>
      <c r="D1425" s="51">
        <v>44870</v>
      </c>
      <c r="E1425" s="52">
        <v>3341</v>
      </c>
      <c r="F1425" s="39" t="str">
        <f>VLOOKUP(Réception!C1425,'Catégorie des articles'!A:D,4,0)</f>
        <v>MIX LEGUMES</v>
      </c>
      <c r="G1425" s="39" t="str">
        <f>Réceptions[[#This Row],[AnnéeMois]]&amp;Réceptions[[#This Row],[Famille de Produit]]</f>
        <v>202211MIX LEGUMES</v>
      </c>
      <c r="H1425" s="38" t="str">
        <f>Réceptions[[#This Row],[Num CDE]]&amp;Réceptions[[#This Row],[AnnéeMois]]</f>
        <v>143409137202211</v>
      </c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</row>
    <row r="1426" spans="1:23" ht="12.75" customHeight="1" x14ac:dyDescent="0.25">
      <c r="A1426" s="38">
        <v>202211</v>
      </c>
      <c r="B1426" s="46">
        <v>143409137</v>
      </c>
      <c r="C1426" s="15">
        <v>5540246177133</v>
      </c>
      <c r="D1426" s="47">
        <v>44870</v>
      </c>
      <c r="E1426" s="48">
        <v>11693</v>
      </c>
      <c r="F1426" s="39" t="str">
        <f>VLOOKUP(Réception!C1426,'Catégorie des articles'!A:D,4,0)</f>
        <v>MIX LEGUMES</v>
      </c>
      <c r="G1426" s="39" t="str">
        <f>Réceptions[[#This Row],[AnnéeMois]]&amp;Réceptions[[#This Row],[Famille de Produit]]</f>
        <v>202211MIX LEGUMES</v>
      </c>
      <c r="H1426" s="38" t="str">
        <f>Réceptions[[#This Row],[Num CDE]]&amp;Réceptions[[#This Row],[AnnéeMois]]</f>
        <v>143409137202211</v>
      </c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</row>
    <row r="1427" spans="1:23" ht="12.75" customHeight="1" x14ac:dyDescent="0.25">
      <c r="A1427" s="38">
        <v>202211</v>
      </c>
      <c r="B1427" s="49">
        <v>143409137</v>
      </c>
      <c r="C1427" s="50">
        <v>5540246192518</v>
      </c>
      <c r="D1427" s="51">
        <v>44870</v>
      </c>
      <c r="E1427" s="52">
        <v>2924</v>
      </c>
      <c r="F1427" s="39" t="str">
        <f>VLOOKUP(Réception!C1427,'Catégorie des articles'!A:D,4,0)</f>
        <v>MIX LEGUMES</v>
      </c>
      <c r="G1427" s="39" t="str">
        <f>Réceptions[[#This Row],[AnnéeMois]]&amp;Réceptions[[#This Row],[Famille de Produit]]</f>
        <v>202211MIX LEGUMES</v>
      </c>
      <c r="H1427" s="38" t="str">
        <f>Réceptions[[#This Row],[Num CDE]]&amp;Réceptions[[#This Row],[AnnéeMois]]</f>
        <v>143409137202211</v>
      </c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</row>
    <row r="1428" spans="1:23" ht="12.75" customHeight="1" x14ac:dyDescent="0.25">
      <c r="A1428" s="38">
        <v>202211</v>
      </c>
      <c r="B1428" s="49">
        <v>143409140</v>
      </c>
      <c r="C1428" s="50">
        <v>5540246183558</v>
      </c>
      <c r="D1428" s="51">
        <v>44869</v>
      </c>
      <c r="E1428" s="52">
        <v>5197</v>
      </c>
      <c r="F1428" s="39" t="str">
        <f>VLOOKUP(Réception!C1428,'Catégorie des articles'!A:D,4,0)</f>
        <v>MIX LEGUMES</v>
      </c>
      <c r="G1428" s="39" t="str">
        <f>Réceptions[[#This Row],[AnnéeMois]]&amp;Réceptions[[#This Row],[Famille de Produit]]</f>
        <v>202211MIX LEGUMES</v>
      </c>
      <c r="H1428" s="38" t="str">
        <f>Réceptions[[#This Row],[Num CDE]]&amp;Réceptions[[#This Row],[AnnéeMois]]</f>
        <v>143409140202211</v>
      </c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</row>
    <row r="1429" spans="1:23" ht="12.75" customHeight="1" x14ac:dyDescent="0.25">
      <c r="A1429" s="38">
        <v>202211</v>
      </c>
      <c r="B1429" s="46">
        <v>143409140</v>
      </c>
      <c r="C1429" s="15">
        <v>5540246183560</v>
      </c>
      <c r="D1429" s="47">
        <v>44869</v>
      </c>
      <c r="E1429" s="48">
        <v>446</v>
      </c>
      <c r="F1429" s="39" t="str">
        <f>VLOOKUP(Réception!C1429,'Catégorie des articles'!A:D,4,0)</f>
        <v>MIX LEGUMES</v>
      </c>
      <c r="G1429" s="39" t="str">
        <f>Réceptions[[#This Row],[AnnéeMois]]&amp;Réceptions[[#This Row],[Famille de Produit]]</f>
        <v>202211MIX LEGUMES</v>
      </c>
      <c r="H1429" s="38" t="str">
        <f>Réceptions[[#This Row],[Num CDE]]&amp;Réceptions[[#This Row],[AnnéeMois]]</f>
        <v>143409140202211</v>
      </c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</row>
    <row r="1430" spans="1:23" ht="12.75" customHeight="1" x14ac:dyDescent="0.25">
      <c r="A1430" s="38">
        <v>202211</v>
      </c>
      <c r="B1430" s="49">
        <v>143409140</v>
      </c>
      <c r="C1430" s="50">
        <v>5540246192209</v>
      </c>
      <c r="D1430" s="51">
        <v>44869</v>
      </c>
      <c r="E1430" s="52">
        <v>2228</v>
      </c>
      <c r="F1430" s="39" t="str">
        <f>VLOOKUP(Réception!C1430,'Catégorie des articles'!A:D,4,0)</f>
        <v>MIX LEGUMES</v>
      </c>
      <c r="G1430" s="39" t="str">
        <f>Réceptions[[#This Row],[AnnéeMois]]&amp;Réceptions[[#This Row],[Famille de Produit]]</f>
        <v>202211MIX LEGUMES</v>
      </c>
      <c r="H1430" s="38" t="str">
        <f>Réceptions[[#This Row],[Num CDE]]&amp;Réceptions[[#This Row],[AnnéeMois]]</f>
        <v>143409140202211</v>
      </c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</row>
    <row r="1431" spans="1:23" ht="12.75" customHeight="1" x14ac:dyDescent="0.25">
      <c r="A1431" s="38">
        <v>202211</v>
      </c>
      <c r="B1431" s="46">
        <v>143409140</v>
      </c>
      <c r="C1431" s="15">
        <v>5540246192462</v>
      </c>
      <c r="D1431" s="47">
        <v>44869</v>
      </c>
      <c r="E1431" s="48">
        <v>1114</v>
      </c>
      <c r="F1431" s="39" t="str">
        <f>VLOOKUP(Réception!C1431,'Catégorie des articles'!A:D,4,0)</f>
        <v>MIX LEGUMES</v>
      </c>
      <c r="G1431" s="39" t="str">
        <f>Réceptions[[#This Row],[AnnéeMois]]&amp;Réceptions[[#This Row],[Famille de Produit]]</f>
        <v>202211MIX LEGUMES</v>
      </c>
      <c r="H1431" s="38" t="str">
        <f>Réceptions[[#This Row],[Num CDE]]&amp;Réceptions[[#This Row],[AnnéeMois]]</f>
        <v>143409140202211</v>
      </c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</row>
    <row r="1432" spans="1:23" ht="12.75" customHeight="1" x14ac:dyDescent="0.25">
      <c r="A1432" s="38">
        <v>202211</v>
      </c>
      <c r="B1432" s="49">
        <v>143409140</v>
      </c>
      <c r="C1432" s="50">
        <v>5540246192594</v>
      </c>
      <c r="D1432" s="51">
        <v>44869</v>
      </c>
      <c r="E1432" s="52">
        <v>743</v>
      </c>
      <c r="F1432" s="39" t="str">
        <f>VLOOKUP(Réception!C1432,'Catégorie des articles'!A:D,4,0)</f>
        <v>MIX LEGUMES</v>
      </c>
      <c r="G1432" s="39" t="str">
        <f>Réceptions[[#This Row],[AnnéeMois]]&amp;Réceptions[[#This Row],[Famille de Produit]]</f>
        <v>202211MIX LEGUMES</v>
      </c>
      <c r="H1432" s="38" t="str">
        <f>Réceptions[[#This Row],[Num CDE]]&amp;Réceptions[[#This Row],[AnnéeMois]]</f>
        <v>143409140202211</v>
      </c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</row>
    <row r="1433" spans="1:23" ht="12.75" customHeight="1" x14ac:dyDescent="0.25">
      <c r="A1433" s="38">
        <v>202211</v>
      </c>
      <c r="B1433" s="46">
        <v>143409142</v>
      </c>
      <c r="C1433" s="15">
        <v>5540246183589</v>
      </c>
      <c r="D1433" s="47">
        <v>44871</v>
      </c>
      <c r="E1433" s="48">
        <v>1949</v>
      </c>
      <c r="F1433" s="39" t="str">
        <f>VLOOKUP(Réception!C1433,'Catégorie des articles'!A:D,4,0)</f>
        <v>MIX LEGUMES</v>
      </c>
      <c r="G1433" s="39" t="str">
        <f>Réceptions[[#This Row],[AnnéeMois]]&amp;Réceptions[[#This Row],[Famille de Produit]]</f>
        <v>202211MIX LEGUMES</v>
      </c>
      <c r="H1433" s="38" t="str">
        <f>Réceptions[[#This Row],[Num CDE]]&amp;Réceptions[[#This Row],[AnnéeMois]]</f>
        <v>143409142202211</v>
      </c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</row>
    <row r="1434" spans="1:23" ht="12.75" customHeight="1" x14ac:dyDescent="0.25">
      <c r="A1434" s="38">
        <v>202210</v>
      </c>
      <c r="B1434" s="46">
        <v>143409154</v>
      </c>
      <c r="C1434" s="15">
        <v>5540246180522</v>
      </c>
      <c r="D1434" s="47">
        <v>44865</v>
      </c>
      <c r="E1434" s="48">
        <v>1114</v>
      </c>
      <c r="F1434" s="39" t="str">
        <f>VLOOKUP(Réception!C1434,'Catégorie des articles'!A:D,4,0)</f>
        <v>BOULANGERIE</v>
      </c>
      <c r="G1434" s="39" t="str">
        <f>Réceptions[[#This Row],[AnnéeMois]]&amp;Réceptions[[#This Row],[Famille de Produit]]</f>
        <v>202210BOULANGERIE</v>
      </c>
      <c r="H1434" s="38" t="str">
        <f>Réceptions[[#This Row],[Num CDE]]&amp;Réceptions[[#This Row],[AnnéeMois]]</f>
        <v>143409154202210</v>
      </c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</row>
    <row r="1435" spans="1:23" ht="12.75" customHeight="1" x14ac:dyDescent="0.25">
      <c r="A1435" s="38">
        <v>202211</v>
      </c>
      <c r="B1435" s="49">
        <v>143409155</v>
      </c>
      <c r="C1435" s="50">
        <v>5540246182684</v>
      </c>
      <c r="D1435" s="51">
        <v>44876</v>
      </c>
      <c r="E1435" s="52">
        <v>232</v>
      </c>
      <c r="F1435" s="39" t="str">
        <f>VLOOKUP(Réception!C1435,'Catégorie des articles'!A:D,4,0)</f>
        <v>BOULANGERIE</v>
      </c>
      <c r="G1435" s="39" t="str">
        <f>Réceptions[[#This Row],[AnnéeMois]]&amp;Réceptions[[#This Row],[Famille de Produit]]</f>
        <v>202211BOULANGERIE</v>
      </c>
      <c r="H1435" s="38" t="str">
        <f>Réceptions[[#This Row],[Num CDE]]&amp;Réceptions[[#This Row],[AnnéeMois]]</f>
        <v>143409155202211</v>
      </c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</row>
    <row r="1436" spans="1:23" ht="12.75" customHeight="1" x14ac:dyDescent="0.25">
      <c r="A1436" s="38">
        <v>202211</v>
      </c>
      <c r="B1436" s="49">
        <v>143409155</v>
      </c>
      <c r="C1436" s="50">
        <v>5540246194467</v>
      </c>
      <c r="D1436" s="51">
        <v>44876</v>
      </c>
      <c r="E1436" s="52">
        <v>42095</v>
      </c>
      <c r="F1436" s="39" t="str">
        <f>VLOOKUP(Réception!C1436,'Catégorie des articles'!A:D,4,0)</f>
        <v>BOULANGERIE</v>
      </c>
      <c r="G1436" s="39" t="str">
        <f>Réceptions[[#This Row],[AnnéeMois]]&amp;Réceptions[[#This Row],[Famille de Produit]]</f>
        <v>202211BOULANGERIE</v>
      </c>
      <c r="H1436" s="38" t="str">
        <f>Réceptions[[#This Row],[Num CDE]]&amp;Réceptions[[#This Row],[AnnéeMois]]</f>
        <v>143409155202211</v>
      </c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</row>
    <row r="1437" spans="1:23" ht="12.75" customHeight="1" x14ac:dyDescent="0.25">
      <c r="A1437" s="38">
        <v>202211</v>
      </c>
      <c r="B1437" s="46">
        <v>143409164</v>
      </c>
      <c r="C1437" s="15">
        <v>5540246193316</v>
      </c>
      <c r="D1437" s="47">
        <v>44875</v>
      </c>
      <c r="E1437" s="48">
        <v>780</v>
      </c>
      <c r="F1437" s="39" t="str">
        <f>VLOOKUP(Réception!C1437,'Catégorie des articles'!A:D,4,0)</f>
        <v>BOULANGERIE</v>
      </c>
      <c r="G1437" s="39" t="str">
        <f>Réceptions[[#This Row],[AnnéeMois]]&amp;Réceptions[[#This Row],[Famille de Produit]]</f>
        <v>202211BOULANGERIE</v>
      </c>
      <c r="H1437" s="38" t="str">
        <f>Réceptions[[#This Row],[Num CDE]]&amp;Réceptions[[#This Row],[AnnéeMois]]</f>
        <v>143409164202211</v>
      </c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</row>
    <row r="1438" spans="1:23" ht="12.75" customHeight="1" x14ac:dyDescent="0.25">
      <c r="A1438" s="38">
        <v>202210</v>
      </c>
      <c r="B1438" s="49">
        <v>143409166</v>
      </c>
      <c r="C1438" s="50">
        <v>5540246176295</v>
      </c>
      <c r="D1438" s="51">
        <v>44858</v>
      </c>
      <c r="E1438" s="52">
        <v>6645</v>
      </c>
      <c r="F1438" s="39" t="str">
        <f>VLOOKUP(Réception!C1438,'Catégorie des articles'!A:D,4,0)</f>
        <v>CREMERIE</v>
      </c>
      <c r="G1438" s="39" t="str">
        <f>Réceptions[[#This Row],[AnnéeMois]]&amp;Réceptions[[#This Row],[Famille de Produit]]</f>
        <v>202210CREMERIE</v>
      </c>
      <c r="H1438" s="38" t="str">
        <f>Réceptions[[#This Row],[Num CDE]]&amp;Réceptions[[#This Row],[AnnéeMois]]</f>
        <v>143409166202210</v>
      </c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</row>
    <row r="1439" spans="1:23" ht="12.75" customHeight="1" x14ac:dyDescent="0.25">
      <c r="A1439" s="38">
        <v>202210</v>
      </c>
      <c r="B1439" s="46">
        <v>143409166</v>
      </c>
      <c r="C1439" s="15">
        <v>5540246187987</v>
      </c>
      <c r="D1439" s="47">
        <v>44858</v>
      </c>
      <c r="E1439" s="48">
        <v>6682</v>
      </c>
      <c r="F1439" s="39" t="str">
        <f>VLOOKUP(Réception!C1439,'Catégorie des articles'!A:D,4,0)</f>
        <v>CREMERIE</v>
      </c>
      <c r="G1439" s="39" t="str">
        <f>Réceptions[[#This Row],[AnnéeMois]]&amp;Réceptions[[#This Row],[Famille de Produit]]</f>
        <v>202210CREMERIE</v>
      </c>
      <c r="H1439" s="38" t="str">
        <f>Réceptions[[#This Row],[Num CDE]]&amp;Réceptions[[#This Row],[AnnéeMois]]</f>
        <v>143409166202210</v>
      </c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</row>
    <row r="1440" spans="1:23" ht="12.75" customHeight="1" x14ac:dyDescent="0.25">
      <c r="A1440" s="38">
        <v>202210</v>
      </c>
      <c r="B1440" s="49">
        <v>143409166</v>
      </c>
      <c r="C1440" s="50">
        <v>5540246188200</v>
      </c>
      <c r="D1440" s="51">
        <v>44858</v>
      </c>
      <c r="E1440" s="52">
        <v>1485</v>
      </c>
      <c r="F1440" s="39" t="str">
        <f>VLOOKUP(Réception!C1440,'Catégorie des articles'!A:D,4,0)</f>
        <v>CREMERIE</v>
      </c>
      <c r="G1440" s="39" t="str">
        <f>Réceptions[[#This Row],[AnnéeMois]]&amp;Réceptions[[#This Row],[Famille de Produit]]</f>
        <v>202210CREMERIE</v>
      </c>
      <c r="H1440" s="38" t="str">
        <f>Réceptions[[#This Row],[Num CDE]]&amp;Réceptions[[#This Row],[AnnéeMois]]</f>
        <v>143409166202210</v>
      </c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</row>
    <row r="1441" spans="1:23" ht="12.75" customHeight="1" x14ac:dyDescent="0.25">
      <c r="A1441" s="38">
        <v>202210</v>
      </c>
      <c r="B1441" s="46">
        <v>143409167</v>
      </c>
      <c r="C1441" s="15">
        <v>5540246176699</v>
      </c>
      <c r="D1441" s="47">
        <v>44858</v>
      </c>
      <c r="E1441" s="48">
        <v>4176</v>
      </c>
      <c r="F1441" s="39" t="str">
        <f>VLOOKUP(Réception!C1441,'Catégorie des articles'!A:D,4,0)</f>
        <v>CREMERIE</v>
      </c>
      <c r="G1441" s="39" t="str">
        <f>Réceptions[[#This Row],[AnnéeMois]]&amp;Réceptions[[#This Row],[Famille de Produit]]</f>
        <v>202210CREMERIE</v>
      </c>
      <c r="H1441" s="38" t="str">
        <f>Réceptions[[#This Row],[Num CDE]]&amp;Réceptions[[#This Row],[AnnéeMois]]</f>
        <v>143409167202210</v>
      </c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</row>
    <row r="1442" spans="1:23" ht="12.75" customHeight="1" x14ac:dyDescent="0.25">
      <c r="A1442" s="38">
        <v>202210</v>
      </c>
      <c r="B1442" s="49">
        <v>143409167</v>
      </c>
      <c r="C1442" s="50">
        <v>5540246192102</v>
      </c>
      <c r="D1442" s="51">
        <v>44858</v>
      </c>
      <c r="E1442" s="52">
        <v>2005</v>
      </c>
      <c r="F1442" s="39" t="str">
        <f>VLOOKUP(Réception!C1442,'Catégorie des articles'!A:D,4,0)</f>
        <v>CREMERIE</v>
      </c>
      <c r="G1442" s="39" t="str">
        <f>Réceptions[[#This Row],[AnnéeMois]]&amp;Réceptions[[#This Row],[Famille de Produit]]</f>
        <v>202210CREMERIE</v>
      </c>
      <c r="H1442" s="38" t="str">
        <f>Réceptions[[#This Row],[Num CDE]]&amp;Réceptions[[#This Row],[AnnéeMois]]</f>
        <v>143409167202210</v>
      </c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</row>
    <row r="1443" spans="1:23" ht="12.75" customHeight="1" x14ac:dyDescent="0.25">
      <c r="A1443" s="38">
        <v>202210</v>
      </c>
      <c r="B1443" s="46">
        <v>143409168</v>
      </c>
      <c r="C1443" s="15">
        <v>5540246186325</v>
      </c>
      <c r="D1443" s="47">
        <v>44863</v>
      </c>
      <c r="E1443" s="48">
        <v>140</v>
      </c>
      <c r="F1443" s="39" t="str">
        <f>VLOOKUP(Réception!C1443,'Catégorie des articles'!A:D,4,0)</f>
        <v>CREMERIE</v>
      </c>
      <c r="G1443" s="39" t="str">
        <f>Réceptions[[#This Row],[AnnéeMois]]&amp;Réceptions[[#This Row],[Famille de Produit]]</f>
        <v>202210CREMERIE</v>
      </c>
      <c r="H1443" s="38" t="str">
        <f>Réceptions[[#This Row],[Num CDE]]&amp;Réceptions[[#This Row],[AnnéeMois]]</f>
        <v>143409168202210</v>
      </c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</row>
    <row r="1444" spans="1:23" ht="12.75" customHeight="1" x14ac:dyDescent="0.25">
      <c r="A1444" s="38">
        <v>202211</v>
      </c>
      <c r="B1444" s="46">
        <v>143409176</v>
      </c>
      <c r="C1444" s="15">
        <v>5540246194632</v>
      </c>
      <c r="D1444" s="47">
        <v>44869</v>
      </c>
      <c r="E1444" s="48">
        <v>1253</v>
      </c>
      <c r="F1444" s="39" t="str">
        <f>VLOOKUP(Réception!C1444,'Catégorie des articles'!A:D,4,0)</f>
        <v>BOULANGERIE</v>
      </c>
      <c r="G1444" s="39" t="str">
        <f>Réceptions[[#This Row],[AnnéeMois]]&amp;Réceptions[[#This Row],[Famille de Produit]]</f>
        <v>202211BOULANGERIE</v>
      </c>
      <c r="H1444" s="38" t="str">
        <f>Réceptions[[#This Row],[Num CDE]]&amp;Réceptions[[#This Row],[AnnéeMois]]</f>
        <v>143409176202211</v>
      </c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</row>
    <row r="1445" spans="1:23" ht="12.75" customHeight="1" x14ac:dyDescent="0.25">
      <c r="A1445" s="38">
        <v>202211</v>
      </c>
      <c r="B1445" s="49">
        <v>143409176</v>
      </c>
      <c r="C1445" s="50">
        <v>5540246195250</v>
      </c>
      <c r="D1445" s="51">
        <v>44869</v>
      </c>
      <c r="E1445" s="52">
        <v>161</v>
      </c>
      <c r="F1445" s="39" t="str">
        <f>VLOOKUP(Réception!C1445,'Catégorie des articles'!A:D,4,0)</f>
        <v>BOULANGERIE</v>
      </c>
      <c r="G1445" s="39" t="str">
        <f>Réceptions[[#This Row],[AnnéeMois]]&amp;Réceptions[[#This Row],[Famille de Produit]]</f>
        <v>202211BOULANGERIE</v>
      </c>
      <c r="H1445" s="38" t="str">
        <f>Réceptions[[#This Row],[Num CDE]]&amp;Réceptions[[#This Row],[AnnéeMois]]</f>
        <v>143409176202211</v>
      </c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</row>
    <row r="1446" spans="1:23" ht="12.75" customHeight="1" x14ac:dyDescent="0.25">
      <c r="A1446" s="38">
        <v>202211</v>
      </c>
      <c r="B1446" s="46">
        <v>143409176</v>
      </c>
      <c r="C1446" s="15">
        <v>5540246196046</v>
      </c>
      <c r="D1446" s="47">
        <v>44869</v>
      </c>
      <c r="E1446" s="48">
        <v>251</v>
      </c>
      <c r="F1446" s="39" t="str">
        <f>VLOOKUP(Réception!C1446,'Catégorie des articles'!A:D,4,0)</f>
        <v>BOULANGERIE</v>
      </c>
      <c r="G1446" s="39" t="str">
        <f>Réceptions[[#This Row],[AnnéeMois]]&amp;Réceptions[[#This Row],[Famille de Produit]]</f>
        <v>202211BOULANGERIE</v>
      </c>
      <c r="H1446" s="38" t="str">
        <f>Réceptions[[#This Row],[Num CDE]]&amp;Réceptions[[#This Row],[AnnéeMois]]</f>
        <v>143409176202211</v>
      </c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</row>
    <row r="1447" spans="1:23" ht="12.75" customHeight="1" x14ac:dyDescent="0.25">
      <c r="A1447" s="38">
        <v>202211</v>
      </c>
      <c r="B1447" s="49">
        <v>143409186</v>
      </c>
      <c r="C1447" s="50">
        <v>5540246170256</v>
      </c>
      <c r="D1447" s="51">
        <v>44870</v>
      </c>
      <c r="E1447" s="52">
        <v>2822</v>
      </c>
      <c r="F1447" s="39" t="str">
        <f>VLOOKUP(Réception!C1447,'Catégorie des articles'!A:D,4,0)</f>
        <v>BOULANGERIE</v>
      </c>
      <c r="G1447" s="39" t="str">
        <f>Réceptions[[#This Row],[AnnéeMois]]&amp;Réceptions[[#This Row],[Famille de Produit]]</f>
        <v>202211BOULANGERIE</v>
      </c>
      <c r="H1447" s="38" t="str">
        <f>Réceptions[[#This Row],[Num CDE]]&amp;Réceptions[[#This Row],[AnnéeMois]]</f>
        <v>143409186202211</v>
      </c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</row>
    <row r="1448" spans="1:23" ht="12.75" customHeight="1" x14ac:dyDescent="0.25">
      <c r="A1448" s="38">
        <v>202211</v>
      </c>
      <c r="B1448" s="46">
        <v>143409186</v>
      </c>
      <c r="C1448" s="15">
        <v>5540246171888</v>
      </c>
      <c r="D1448" s="47">
        <v>44870</v>
      </c>
      <c r="E1448" s="48">
        <v>780</v>
      </c>
      <c r="F1448" s="39" t="str">
        <f>VLOOKUP(Réception!C1448,'Catégorie des articles'!A:D,4,0)</f>
        <v>BOULANGERIE</v>
      </c>
      <c r="G1448" s="39" t="str">
        <f>Réceptions[[#This Row],[AnnéeMois]]&amp;Réceptions[[#This Row],[Famille de Produit]]</f>
        <v>202211BOULANGERIE</v>
      </c>
      <c r="H1448" s="38" t="str">
        <f>Réceptions[[#This Row],[Num CDE]]&amp;Réceptions[[#This Row],[AnnéeMois]]</f>
        <v>143409186202211</v>
      </c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</row>
    <row r="1449" spans="1:23" ht="12.75" customHeight="1" x14ac:dyDescent="0.25">
      <c r="A1449" s="38">
        <v>202210</v>
      </c>
      <c r="B1449" s="46">
        <v>143409188</v>
      </c>
      <c r="C1449" s="15">
        <v>5540246181061</v>
      </c>
      <c r="D1449" s="47">
        <v>44862</v>
      </c>
      <c r="E1449" s="48">
        <v>3446</v>
      </c>
      <c r="F1449" s="39" t="str">
        <f>VLOOKUP(Réception!C1449,'Catégorie des articles'!A:D,4,0)</f>
        <v>VOLAILLE</v>
      </c>
      <c r="G1449" s="39" t="str">
        <f>Réceptions[[#This Row],[AnnéeMois]]&amp;Réceptions[[#This Row],[Famille de Produit]]</f>
        <v>202210VOLAILLE</v>
      </c>
      <c r="H1449" s="38" t="str">
        <f>Réceptions[[#This Row],[Num CDE]]&amp;Réceptions[[#This Row],[AnnéeMois]]</f>
        <v>143409188202210</v>
      </c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</row>
    <row r="1450" spans="1:23" ht="12.75" customHeight="1" x14ac:dyDescent="0.25">
      <c r="A1450" s="38">
        <v>202210</v>
      </c>
      <c r="B1450" s="49">
        <v>143409188</v>
      </c>
      <c r="C1450" s="50">
        <v>5540246185278</v>
      </c>
      <c r="D1450" s="51">
        <v>44862</v>
      </c>
      <c r="E1450" s="52">
        <v>1120</v>
      </c>
      <c r="F1450" s="39" t="str">
        <f>VLOOKUP(Réception!C1450,'Catégorie des articles'!A:D,4,0)</f>
        <v>VOLAILLE</v>
      </c>
      <c r="G1450" s="39" t="str">
        <f>Réceptions[[#This Row],[AnnéeMois]]&amp;Réceptions[[#This Row],[Famille de Produit]]</f>
        <v>202210VOLAILLE</v>
      </c>
      <c r="H1450" s="38" t="str">
        <f>Réceptions[[#This Row],[Num CDE]]&amp;Réceptions[[#This Row],[AnnéeMois]]</f>
        <v>143409188202210</v>
      </c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</row>
    <row r="1451" spans="1:23" ht="12.75" customHeight="1" x14ac:dyDescent="0.25">
      <c r="A1451" s="38">
        <v>202211</v>
      </c>
      <c r="B1451" s="46">
        <v>143409204</v>
      </c>
      <c r="C1451" s="15">
        <v>5540246187995</v>
      </c>
      <c r="D1451" s="47">
        <v>44871</v>
      </c>
      <c r="E1451" s="48">
        <v>2135</v>
      </c>
      <c r="F1451" s="39" t="str">
        <f>VLOOKUP(Réception!C1451,'Catégorie des articles'!A:D,4,0)</f>
        <v>EMBALLAGES</v>
      </c>
      <c r="G1451" s="39" t="str">
        <f>Réceptions[[#This Row],[AnnéeMois]]&amp;Réceptions[[#This Row],[Famille de Produit]]</f>
        <v>202211EMBALLAGES</v>
      </c>
      <c r="H1451" s="38" t="str">
        <f>Réceptions[[#This Row],[Num CDE]]&amp;Réceptions[[#This Row],[AnnéeMois]]</f>
        <v>143409204202211</v>
      </c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</row>
    <row r="1452" spans="1:23" ht="12.75" customHeight="1" x14ac:dyDescent="0.25">
      <c r="A1452" s="38">
        <v>202211</v>
      </c>
      <c r="B1452" s="49">
        <v>143409204</v>
      </c>
      <c r="C1452" s="50">
        <v>5540246187998</v>
      </c>
      <c r="D1452" s="51">
        <v>44871</v>
      </c>
      <c r="E1452" s="52">
        <v>1230</v>
      </c>
      <c r="F1452" s="39" t="str">
        <f>VLOOKUP(Réception!C1452,'Catégorie des articles'!A:D,4,0)</f>
        <v>EMBALLAGES</v>
      </c>
      <c r="G1452" s="39" t="str">
        <f>Réceptions[[#This Row],[AnnéeMois]]&amp;Réceptions[[#This Row],[Famille de Produit]]</f>
        <v>202211EMBALLAGES</v>
      </c>
      <c r="H1452" s="38" t="str">
        <f>Réceptions[[#This Row],[Num CDE]]&amp;Réceptions[[#This Row],[AnnéeMois]]</f>
        <v>143409204202211</v>
      </c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</row>
    <row r="1453" spans="1:23" ht="12.75" customHeight="1" x14ac:dyDescent="0.25">
      <c r="A1453" s="38">
        <v>202301</v>
      </c>
      <c r="B1453" s="46">
        <v>143409205</v>
      </c>
      <c r="C1453" s="15">
        <v>5540246196092</v>
      </c>
      <c r="D1453" s="47">
        <v>44931</v>
      </c>
      <c r="E1453" s="48">
        <v>3620</v>
      </c>
      <c r="F1453" s="39" t="str">
        <f>VLOOKUP(Réception!C1453,'Catégorie des articles'!A:D,4,0)</f>
        <v>VOLAILLE</v>
      </c>
      <c r="G1453" s="39" t="str">
        <f>Réceptions[[#This Row],[AnnéeMois]]&amp;Réceptions[[#This Row],[Famille de Produit]]</f>
        <v>202301VOLAILLE</v>
      </c>
      <c r="H1453" s="38" t="str">
        <f>Réceptions[[#This Row],[Num CDE]]&amp;Réceptions[[#This Row],[AnnéeMois]]</f>
        <v>143409205202301</v>
      </c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</row>
    <row r="1454" spans="1:23" ht="12.75" customHeight="1" x14ac:dyDescent="0.25">
      <c r="A1454" s="38">
        <v>202210</v>
      </c>
      <c r="B1454" s="46">
        <v>143409209</v>
      </c>
      <c r="C1454" s="15">
        <v>5540246172978</v>
      </c>
      <c r="D1454" s="47">
        <v>44861</v>
      </c>
      <c r="E1454" s="48">
        <v>2506</v>
      </c>
      <c r="F1454" s="39" t="str">
        <f>VLOOKUP(Réception!C1454,'Catégorie des articles'!A:D,4,0)</f>
        <v>CREMERIE</v>
      </c>
      <c r="G1454" s="39" t="str">
        <f>Réceptions[[#This Row],[AnnéeMois]]&amp;Réceptions[[#This Row],[Famille de Produit]]</f>
        <v>202210CREMERIE</v>
      </c>
      <c r="H1454" s="38" t="str">
        <f>Réceptions[[#This Row],[Num CDE]]&amp;Réceptions[[#This Row],[AnnéeMois]]</f>
        <v>143409209202210</v>
      </c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</row>
    <row r="1455" spans="1:23" ht="12.75" customHeight="1" x14ac:dyDescent="0.25">
      <c r="A1455" s="38">
        <v>202210</v>
      </c>
      <c r="B1455" s="46">
        <v>143409209</v>
      </c>
      <c r="C1455" s="15">
        <v>5540246174174</v>
      </c>
      <c r="D1455" s="47">
        <v>44861</v>
      </c>
      <c r="E1455" s="48">
        <v>232</v>
      </c>
      <c r="F1455" s="39" t="str">
        <f>VLOOKUP(Réception!C1455,'Catégorie des articles'!A:D,4,0)</f>
        <v>CREMERIE</v>
      </c>
      <c r="G1455" s="39" t="str">
        <f>Réceptions[[#This Row],[AnnéeMois]]&amp;Réceptions[[#This Row],[Famille de Produit]]</f>
        <v>202210CREMERIE</v>
      </c>
      <c r="H1455" s="38" t="str">
        <f>Réceptions[[#This Row],[Num CDE]]&amp;Réceptions[[#This Row],[AnnéeMois]]</f>
        <v>143409209202210</v>
      </c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</row>
    <row r="1456" spans="1:23" ht="12.75" customHeight="1" x14ac:dyDescent="0.25">
      <c r="A1456" s="38">
        <v>202210</v>
      </c>
      <c r="B1456" s="46">
        <v>143409209</v>
      </c>
      <c r="C1456" s="15">
        <v>5540246176699</v>
      </c>
      <c r="D1456" s="47">
        <v>44861</v>
      </c>
      <c r="E1456" s="48">
        <v>4176</v>
      </c>
      <c r="F1456" s="39" t="str">
        <f>VLOOKUP(Réception!C1456,'Catégorie des articles'!A:D,4,0)</f>
        <v>CREMERIE</v>
      </c>
      <c r="G1456" s="39" t="str">
        <f>Réceptions[[#This Row],[AnnéeMois]]&amp;Réceptions[[#This Row],[Famille de Produit]]</f>
        <v>202210CREMERIE</v>
      </c>
      <c r="H1456" s="38" t="str">
        <f>Réceptions[[#This Row],[Num CDE]]&amp;Réceptions[[#This Row],[AnnéeMois]]</f>
        <v>143409209202210</v>
      </c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</row>
    <row r="1457" spans="1:23" ht="12.75" customHeight="1" x14ac:dyDescent="0.25">
      <c r="A1457" s="38">
        <v>202210</v>
      </c>
      <c r="B1457" s="46">
        <v>143409211</v>
      </c>
      <c r="C1457" s="15">
        <v>5540246176295</v>
      </c>
      <c r="D1457" s="47">
        <v>44861</v>
      </c>
      <c r="E1457" s="48">
        <v>2599</v>
      </c>
      <c r="F1457" s="39" t="str">
        <f>VLOOKUP(Réception!C1457,'Catégorie des articles'!A:D,4,0)</f>
        <v>CREMERIE</v>
      </c>
      <c r="G1457" s="39" t="str">
        <f>Réceptions[[#This Row],[AnnéeMois]]&amp;Réceptions[[#This Row],[Famille de Produit]]</f>
        <v>202210CREMERIE</v>
      </c>
      <c r="H1457" s="38" t="str">
        <f>Réceptions[[#This Row],[Num CDE]]&amp;Réceptions[[#This Row],[AnnéeMois]]</f>
        <v>143409211202210</v>
      </c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</row>
    <row r="1458" spans="1:23" ht="12.75" customHeight="1" x14ac:dyDescent="0.25">
      <c r="A1458" s="38">
        <v>202210</v>
      </c>
      <c r="B1458" s="46">
        <v>143409211</v>
      </c>
      <c r="C1458" s="15">
        <v>5540246187987</v>
      </c>
      <c r="D1458" s="47">
        <v>44861</v>
      </c>
      <c r="E1458" s="48">
        <v>4455</v>
      </c>
      <c r="F1458" s="39" t="str">
        <f>VLOOKUP(Réception!C1458,'Catégorie des articles'!A:D,4,0)</f>
        <v>CREMERIE</v>
      </c>
      <c r="G1458" s="39" t="str">
        <f>Réceptions[[#This Row],[AnnéeMois]]&amp;Réceptions[[#This Row],[Famille de Produit]]</f>
        <v>202210CREMERIE</v>
      </c>
      <c r="H1458" s="38" t="str">
        <f>Réceptions[[#This Row],[Num CDE]]&amp;Réceptions[[#This Row],[AnnéeMois]]</f>
        <v>143409211202210</v>
      </c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</row>
    <row r="1459" spans="1:23" ht="12.75" customHeight="1" x14ac:dyDescent="0.25">
      <c r="A1459" s="38">
        <v>202210</v>
      </c>
      <c r="B1459" s="46">
        <v>143409216</v>
      </c>
      <c r="C1459" s="15">
        <v>5540246175049</v>
      </c>
      <c r="D1459" s="47">
        <v>44865</v>
      </c>
      <c r="E1459" s="48">
        <v>557</v>
      </c>
      <c r="F1459" s="39" t="str">
        <f>VLOOKUP(Réception!C1459,'Catégorie des articles'!A:D,4,0)</f>
        <v>CREMERIE</v>
      </c>
      <c r="G1459" s="39" t="str">
        <f>Réceptions[[#This Row],[AnnéeMois]]&amp;Réceptions[[#This Row],[Famille de Produit]]</f>
        <v>202210CREMERIE</v>
      </c>
      <c r="H1459" s="38" t="str">
        <f>Réceptions[[#This Row],[Num CDE]]&amp;Réceptions[[#This Row],[AnnéeMois]]</f>
        <v>143409216202210</v>
      </c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</row>
    <row r="1460" spans="1:23" ht="12.75" customHeight="1" x14ac:dyDescent="0.25">
      <c r="A1460" s="38">
        <v>202210</v>
      </c>
      <c r="B1460" s="49">
        <v>143409216</v>
      </c>
      <c r="C1460" s="50">
        <v>5540246190743</v>
      </c>
      <c r="D1460" s="51">
        <v>44865</v>
      </c>
      <c r="E1460" s="52">
        <v>418</v>
      </c>
      <c r="F1460" s="39" t="str">
        <f>VLOOKUP(Réception!C1460,'Catégorie des articles'!A:D,4,0)</f>
        <v>CREMERIE</v>
      </c>
      <c r="G1460" s="39" t="str">
        <f>Réceptions[[#This Row],[AnnéeMois]]&amp;Réceptions[[#This Row],[Famille de Produit]]</f>
        <v>202210CREMERIE</v>
      </c>
      <c r="H1460" s="38" t="str">
        <f>Réceptions[[#This Row],[Num CDE]]&amp;Réceptions[[#This Row],[AnnéeMois]]</f>
        <v>143409216202210</v>
      </c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</row>
    <row r="1461" spans="1:23" ht="12.75" customHeight="1" x14ac:dyDescent="0.25">
      <c r="A1461" s="38">
        <v>202210</v>
      </c>
      <c r="B1461" s="49">
        <v>143409224</v>
      </c>
      <c r="C1461" s="50">
        <v>5540246196092</v>
      </c>
      <c r="D1461" s="51">
        <v>44864</v>
      </c>
      <c r="E1461" s="52">
        <v>4826</v>
      </c>
      <c r="F1461" s="39" t="str">
        <f>VLOOKUP(Réception!C1461,'Catégorie des articles'!A:D,4,0)</f>
        <v>VOLAILLE</v>
      </c>
      <c r="G1461" s="39" t="str">
        <f>Réceptions[[#This Row],[AnnéeMois]]&amp;Réceptions[[#This Row],[Famille de Produit]]</f>
        <v>202210VOLAILLE</v>
      </c>
      <c r="H1461" s="38" t="str">
        <f>Réceptions[[#This Row],[Num CDE]]&amp;Réceptions[[#This Row],[AnnéeMois]]</f>
        <v>143409224202210</v>
      </c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</row>
    <row r="1462" spans="1:23" ht="12.75" customHeight="1" x14ac:dyDescent="0.25">
      <c r="A1462" s="38">
        <v>202211</v>
      </c>
      <c r="B1462" s="49">
        <v>143409235</v>
      </c>
      <c r="C1462" s="50">
        <v>5540246183547</v>
      </c>
      <c r="D1462" s="51">
        <v>44870</v>
      </c>
      <c r="E1462" s="52">
        <v>11136</v>
      </c>
      <c r="F1462" s="39" t="str">
        <f>VLOOKUP(Réception!C1462,'Catégorie des articles'!A:D,4,0)</f>
        <v>VOLAILLE</v>
      </c>
      <c r="G1462" s="39" t="str">
        <f>Réceptions[[#This Row],[AnnéeMois]]&amp;Réceptions[[#This Row],[Famille de Produit]]</f>
        <v>202211VOLAILLE</v>
      </c>
      <c r="H1462" s="38" t="str">
        <f>Réceptions[[#This Row],[Num CDE]]&amp;Réceptions[[#This Row],[AnnéeMois]]</f>
        <v>143409235202211</v>
      </c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</row>
    <row r="1463" spans="1:23" ht="12.75" customHeight="1" x14ac:dyDescent="0.25">
      <c r="A1463" s="38">
        <v>202211</v>
      </c>
      <c r="B1463" s="49">
        <v>143409237</v>
      </c>
      <c r="C1463" s="50">
        <v>5540246196065</v>
      </c>
      <c r="D1463" s="51">
        <v>44878</v>
      </c>
      <c r="E1463" s="52">
        <v>891</v>
      </c>
      <c r="F1463" s="39" t="str">
        <f>VLOOKUP(Réception!C1463,'Catégorie des articles'!A:D,4,0)</f>
        <v>BOULANGERIE</v>
      </c>
      <c r="G1463" s="39" t="str">
        <f>Réceptions[[#This Row],[AnnéeMois]]&amp;Réceptions[[#This Row],[Famille de Produit]]</f>
        <v>202211BOULANGERIE</v>
      </c>
      <c r="H1463" s="38" t="str">
        <f>Réceptions[[#This Row],[Num CDE]]&amp;Réceptions[[#This Row],[AnnéeMois]]</f>
        <v>143409237202211</v>
      </c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</row>
    <row r="1464" spans="1:23" ht="12.75" customHeight="1" x14ac:dyDescent="0.25">
      <c r="A1464" s="38">
        <v>202210</v>
      </c>
      <c r="B1464" s="49">
        <v>143409250</v>
      </c>
      <c r="C1464" s="50">
        <v>5540246176699</v>
      </c>
      <c r="D1464" s="51">
        <v>44862</v>
      </c>
      <c r="E1464" s="52">
        <v>4176</v>
      </c>
      <c r="F1464" s="39" t="str">
        <f>VLOOKUP(Réception!C1464,'Catégorie des articles'!A:D,4,0)</f>
        <v>CREMERIE</v>
      </c>
      <c r="G1464" s="39" t="str">
        <f>Réceptions[[#This Row],[AnnéeMois]]&amp;Réceptions[[#This Row],[Famille de Produit]]</f>
        <v>202210CREMERIE</v>
      </c>
      <c r="H1464" s="38" t="str">
        <f>Réceptions[[#This Row],[Num CDE]]&amp;Réceptions[[#This Row],[AnnéeMois]]</f>
        <v>143409250202210</v>
      </c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</row>
    <row r="1465" spans="1:23" ht="12.75" customHeight="1" x14ac:dyDescent="0.25">
      <c r="A1465" s="38">
        <v>202210</v>
      </c>
      <c r="B1465" s="49">
        <v>143409251</v>
      </c>
      <c r="C1465" s="50">
        <v>5540246171933</v>
      </c>
      <c r="D1465" s="51">
        <v>44862</v>
      </c>
      <c r="E1465" s="52">
        <v>2228</v>
      </c>
      <c r="F1465" s="39" t="str">
        <f>VLOOKUP(Réception!C1465,'Catégorie des articles'!A:D,4,0)</f>
        <v>CREMERIE</v>
      </c>
      <c r="G1465" s="39" t="str">
        <f>Réceptions[[#This Row],[AnnéeMois]]&amp;Réceptions[[#This Row],[Famille de Produit]]</f>
        <v>202210CREMERIE</v>
      </c>
      <c r="H1465" s="38" t="str">
        <f>Réceptions[[#This Row],[Num CDE]]&amp;Réceptions[[#This Row],[AnnéeMois]]</f>
        <v>143409251202210</v>
      </c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</row>
    <row r="1466" spans="1:23" ht="12.75" customHeight="1" x14ac:dyDescent="0.25">
      <c r="A1466" s="38">
        <v>202210</v>
      </c>
      <c r="B1466" s="49">
        <v>143409251</v>
      </c>
      <c r="C1466" s="50">
        <v>5540246176294</v>
      </c>
      <c r="D1466" s="51">
        <v>44862</v>
      </c>
      <c r="E1466" s="52">
        <v>1485</v>
      </c>
      <c r="F1466" s="39" t="str">
        <f>VLOOKUP(Réception!C1466,'Catégorie des articles'!A:D,4,0)</f>
        <v>CREMERIE</v>
      </c>
      <c r="G1466" s="39" t="str">
        <f>Réceptions[[#This Row],[AnnéeMois]]&amp;Réceptions[[#This Row],[Famille de Produit]]</f>
        <v>202210CREMERIE</v>
      </c>
      <c r="H1466" s="38" t="str">
        <f>Réceptions[[#This Row],[Num CDE]]&amp;Réceptions[[#This Row],[AnnéeMois]]</f>
        <v>143409251202210</v>
      </c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</row>
    <row r="1467" spans="1:23" ht="12.75" customHeight="1" x14ac:dyDescent="0.25">
      <c r="A1467" s="38">
        <v>202210</v>
      </c>
      <c r="B1467" s="46">
        <v>143409251</v>
      </c>
      <c r="C1467" s="15">
        <v>5540246187987</v>
      </c>
      <c r="D1467" s="47">
        <v>44862</v>
      </c>
      <c r="E1467" s="48">
        <v>2228</v>
      </c>
      <c r="F1467" s="39" t="str">
        <f>VLOOKUP(Réception!C1467,'Catégorie des articles'!A:D,4,0)</f>
        <v>CREMERIE</v>
      </c>
      <c r="G1467" s="39" t="str">
        <f>Réceptions[[#This Row],[AnnéeMois]]&amp;Réceptions[[#This Row],[Famille de Produit]]</f>
        <v>202210CREMERIE</v>
      </c>
      <c r="H1467" s="38" t="str">
        <f>Réceptions[[#This Row],[Num CDE]]&amp;Réceptions[[#This Row],[AnnéeMois]]</f>
        <v>143409251202210</v>
      </c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</row>
    <row r="1468" spans="1:23" ht="12.75" customHeight="1" x14ac:dyDescent="0.25">
      <c r="A1468" s="38">
        <v>202210</v>
      </c>
      <c r="B1468" s="49">
        <v>143409269</v>
      </c>
      <c r="C1468" s="50">
        <v>5540246196092</v>
      </c>
      <c r="D1468" s="51">
        <v>44858</v>
      </c>
      <c r="E1468" s="52">
        <v>3620</v>
      </c>
      <c r="F1468" s="39" t="str">
        <f>VLOOKUP(Réception!C1468,'Catégorie des articles'!A:D,4,0)</f>
        <v>VOLAILLE</v>
      </c>
      <c r="G1468" s="39" t="str">
        <f>Réceptions[[#This Row],[AnnéeMois]]&amp;Réceptions[[#This Row],[Famille de Produit]]</f>
        <v>202210VOLAILLE</v>
      </c>
      <c r="H1468" s="38" t="str">
        <f>Réceptions[[#This Row],[Num CDE]]&amp;Réceptions[[#This Row],[AnnéeMois]]</f>
        <v>143409269202210</v>
      </c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</row>
    <row r="1469" spans="1:23" ht="12.75" customHeight="1" x14ac:dyDescent="0.25">
      <c r="A1469" s="38">
        <v>202210</v>
      </c>
      <c r="B1469" s="49">
        <v>143419283</v>
      </c>
      <c r="C1469" s="50">
        <v>5540246188175</v>
      </c>
      <c r="D1469" s="51">
        <v>44863</v>
      </c>
      <c r="E1469" s="52">
        <v>232</v>
      </c>
      <c r="F1469" s="39" t="str">
        <f>VLOOKUP(Réception!C1469,'Catégorie des articles'!A:D,4,0)</f>
        <v>CREMERIE</v>
      </c>
      <c r="G1469" s="39" t="str">
        <f>Réceptions[[#This Row],[AnnéeMois]]&amp;Réceptions[[#This Row],[Famille de Produit]]</f>
        <v>202210CREMERIE</v>
      </c>
      <c r="H1469" s="38" t="str">
        <f>Réceptions[[#This Row],[Num CDE]]&amp;Réceptions[[#This Row],[AnnéeMois]]</f>
        <v>143419283202210</v>
      </c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</row>
    <row r="1470" spans="1:23" ht="12.75" customHeight="1" x14ac:dyDescent="0.25">
      <c r="A1470" s="38">
        <v>202210</v>
      </c>
      <c r="B1470" s="49">
        <v>143419284</v>
      </c>
      <c r="C1470" s="50">
        <v>5540246171933</v>
      </c>
      <c r="D1470" s="51">
        <v>44863</v>
      </c>
      <c r="E1470" s="52">
        <v>1114</v>
      </c>
      <c r="F1470" s="39" t="str">
        <f>VLOOKUP(Réception!C1470,'Catégorie des articles'!A:D,4,0)</f>
        <v>CREMERIE</v>
      </c>
      <c r="G1470" s="39" t="str">
        <f>Réceptions[[#This Row],[AnnéeMois]]&amp;Réceptions[[#This Row],[Famille de Produit]]</f>
        <v>202210CREMERIE</v>
      </c>
      <c r="H1470" s="38" t="str">
        <f>Réceptions[[#This Row],[Num CDE]]&amp;Réceptions[[#This Row],[AnnéeMois]]</f>
        <v>143419284202210</v>
      </c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</row>
    <row r="1471" spans="1:23" ht="12.75" customHeight="1" x14ac:dyDescent="0.25">
      <c r="A1471" s="38">
        <v>202210</v>
      </c>
      <c r="B1471" s="46">
        <v>143419284</v>
      </c>
      <c r="C1471" s="15">
        <v>5540246176295</v>
      </c>
      <c r="D1471" s="47">
        <v>44863</v>
      </c>
      <c r="E1471" s="48">
        <v>7424</v>
      </c>
      <c r="F1471" s="39" t="str">
        <f>VLOOKUP(Réception!C1471,'Catégorie des articles'!A:D,4,0)</f>
        <v>CREMERIE</v>
      </c>
      <c r="G1471" s="39" t="str">
        <f>Réceptions[[#This Row],[AnnéeMois]]&amp;Réceptions[[#This Row],[Famille de Produit]]</f>
        <v>202210CREMERIE</v>
      </c>
      <c r="H1471" s="38" t="str">
        <f>Réceptions[[#This Row],[Num CDE]]&amp;Réceptions[[#This Row],[AnnéeMois]]</f>
        <v>143419284202210</v>
      </c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</row>
    <row r="1472" spans="1:23" ht="12.75" customHeight="1" x14ac:dyDescent="0.25">
      <c r="A1472" s="38">
        <v>202210</v>
      </c>
      <c r="B1472" s="49">
        <v>143419284</v>
      </c>
      <c r="C1472" s="50">
        <v>5540246188200</v>
      </c>
      <c r="D1472" s="51">
        <v>44863</v>
      </c>
      <c r="E1472" s="52">
        <v>1485</v>
      </c>
      <c r="F1472" s="39" t="str">
        <f>VLOOKUP(Réception!C1472,'Catégorie des articles'!A:D,4,0)</f>
        <v>CREMERIE</v>
      </c>
      <c r="G1472" s="39" t="str">
        <f>Réceptions[[#This Row],[AnnéeMois]]&amp;Réceptions[[#This Row],[Famille de Produit]]</f>
        <v>202210CREMERIE</v>
      </c>
      <c r="H1472" s="38" t="str">
        <f>Réceptions[[#This Row],[Num CDE]]&amp;Réceptions[[#This Row],[AnnéeMois]]</f>
        <v>143419284202210</v>
      </c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</row>
    <row r="1473" spans="1:23" ht="12.75" customHeight="1" x14ac:dyDescent="0.25">
      <c r="A1473" s="38">
        <v>202210</v>
      </c>
      <c r="B1473" s="46">
        <v>143419285</v>
      </c>
      <c r="C1473" s="15">
        <v>5540246191594</v>
      </c>
      <c r="D1473" s="47">
        <v>44864</v>
      </c>
      <c r="E1473" s="48">
        <v>1504</v>
      </c>
      <c r="F1473" s="39" t="str">
        <f>VLOOKUP(Réception!C1473,'Catégorie des articles'!A:D,4,0)</f>
        <v>CREMERIE</v>
      </c>
      <c r="G1473" s="39" t="str">
        <f>Réceptions[[#This Row],[AnnéeMois]]&amp;Réceptions[[#This Row],[Famille de Produit]]</f>
        <v>202210CREMERIE</v>
      </c>
      <c r="H1473" s="38" t="str">
        <f>Réceptions[[#This Row],[Num CDE]]&amp;Réceptions[[#This Row],[AnnéeMois]]</f>
        <v>143419285202210</v>
      </c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</row>
    <row r="1474" spans="1:23" ht="12.75" customHeight="1" x14ac:dyDescent="0.25">
      <c r="A1474" s="38">
        <v>202211</v>
      </c>
      <c r="B1474" s="46">
        <v>143419300</v>
      </c>
      <c r="C1474" s="15">
        <v>5540246192907</v>
      </c>
      <c r="D1474" s="47">
        <v>44877</v>
      </c>
      <c r="E1474" s="48">
        <v>11136</v>
      </c>
      <c r="F1474" s="39" t="str">
        <f>VLOOKUP(Réception!C1474,'Catégorie des articles'!A:D,4,0)</f>
        <v>VOLAILLE</v>
      </c>
      <c r="G1474" s="39" t="str">
        <f>Réceptions[[#This Row],[AnnéeMois]]&amp;Réceptions[[#This Row],[Famille de Produit]]</f>
        <v>202211VOLAILLE</v>
      </c>
      <c r="H1474" s="38" t="str">
        <f>Réceptions[[#This Row],[Num CDE]]&amp;Réceptions[[#This Row],[AnnéeMois]]</f>
        <v>143419300202211</v>
      </c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</row>
    <row r="1475" spans="1:23" ht="12.75" customHeight="1" x14ac:dyDescent="0.25">
      <c r="A1475" s="38">
        <v>202211</v>
      </c>
      <c r="B1475" s="49">
        <v>143419301</v>
      </c>
      <c r="C1475" s="50">
        <v>5540246193878</v>
      </c>
      <c r="D1475" s="51">
        <v>44875</v>
      </c>
      <c r="E1475" s="52">
        <v>16774</v>
      </c>
      <c r="F1475" s="39" t="str">
        <f>VLOOKUP(Réception!C1475,'Catégorie des articles'!A:D,4,0)</f>
        <v>VOLAILLE</v>
      </c>
      <c r="G1475" s="39" t="str">
        <f>Réceptions[[#This Row],[AnnéeMois]]&amp;Réceptions[[#This Row],[Famille de Produit]]</f>
        <v>202211VOLAILLE</v>
      </c>
      <c r="H1475" s="38" t="str">
        <f>Réceptions[[#This Row],[Num CDE]]&amp;Réceptions[[#This Row],[AnnéeMois]]</f>
        <v>143419301202211</v>
      </c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</row>
    <row r="1476" spans="1:23" ht="12.75" customHeight="1" x14ac:dyDescent="0.25">
      <c r="A1476" s="38">
        <v>202210</v>
      </c>
      <c r="B1476" s="46">
        <v>143419307</v>
      </c>
      <c r="C1476" s="15">
        <v>5540246171933</v>
      </c>
      <c r="D1476" s="47">
        <v>44864</v>
      </c>
      <c r="E1476" s="48">
        <v>1671</v>
      </c>
      <c r="F1476" s="39" t="str">
        <f>VLOOKUP(Réception!C1476,'Catégorie des articles'!A:D,4,0)</f>
        <v>CREMERIE</v>
      </c>
      <c r="G1476" s="39" t="str">
        <f>Réceptions[[#This Row],[AnnéeMois]]&amp;Réceptions[[#This Row],[Famille de Produit]]</f>
        <v>202210CREMERIE</v>
      </c>
      <c r="H1476" s="38" t="str">
        <f>Réceptions[[#This Row],[Num CDE]]&amp;Réceptions[[#This Row],[AnnéeMois]]</f>
        <v>143419307202210</v>
      </c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</row>
    <row r="1477" spans="1:23" ht="12.75" customHeight="1" x14ac:dyDescent="0.25">
      <c r="A1477" s="38">
        <v>202210</v>
      </c>
      <c r="B1477" s="49">
        <v>143419307</v>
      </c>
      <c r="C1477" s="50">
        <v>5540246176295</v>
      </c>
      <c r="D1477" s="51">
        <v>44864</v>
      </c>
      <c r="E1477" s="52">
        <v>5940</v>
      </c>
      <c r="F1477" s="39" t="str">
        <f>VLOOKUP(Réception!C1477,'Catégorie des articles'!A:D,4,0)</f>
        <v>CREMERIE</v>
      </c>
      <c r="G1477" s="39" t="str">
        <f>Réceptions[[#This Row],[AnnéeMois]]&amp;Réceptions[[#This Row],[Famille de Produit]]</f>
        <v>202210CREMERIE</v>
      </c>
      <c r="H1477" s="38" t="str">
        <f>Réceptions[[#This Row],[Num CDE]]&amp;Réceptions[[#This Row],[AnnéeMois]]</f>
        <v>143419307202210</v>
      </c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</row>
    <row r="1478" spans="1:23" ht="12.75" customHeight="1" x14ac:dyDescent="0.25">
      <c r="A1478" s="38">
        <v>202210</v>
      </c>
      <c r="B1478" s="46">
        <v>143419307</v>
      </c>
      <c r="C1478" s="15">
        <v>5540246187987</v>
      </c>
      <c r="D1478" s="47">
        <v>44864</v>
      </c>
      <c r="E1478" s="48">
        <v>3341</v>
      </c>
      <c r="F1478" s="39" t="str">
        <f>VLOOKUP(Réception!C1478,'Catégorie des articles'!A:D,4,0)</f>
        <v>CREMERIE</v>
      </c>
      <c r="G1478" s="39" t="str">
        <f>Réceptions[[#This Row],[AnnéeMois]]&amp;Réceptions[[#This Row],[Famille de Produit]]</f>
        <v>202210CREMERIE</v>
      </c>
      <c r="H1478" s="38" t="str">
        <f>Réceptions[[#This Row],[Num CDE]]&amp;Réceptions[[#This Row],[AnnéeMois]]</f>
        <v>143419307202210</v>
      </c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</row>
    <row r="1479" spans="1:23" ht="12.75" customHeight="1" x14ac:dyDescent="0.25">
      <c r="A1479" s="38">
        <v>202210</v>
      </c>
      <c r="B1479" s="49">
        <v>143419307</v>
      </c>
      <c r="C1479" s="50">
        <v>5540246188200</v>
      </c>
      <c r="D1479" s="51">
        <v>44864</v>
      </c>
      <c r="E1479" s="52">
        <v>1485</v>
      </c>
      <c r="F1479" s="39" t="str">
        <f>VLOOKUP(Réception!C1479,'Catégorie des articles'!A:D,4,0)</f>
        <v>CREMERIE</v>
      </c>
      <c r="G1479" s="39" t="str">
        <f>Réceptions[[#This Row],[AnnéeMois]]&amp;Réceptions[[#This Row],[Famille de Produit]]</f>
        <v>202210CREMERIE</v>
      </c>
      <c r="H1479" s="38" t="str">
        <f>Réceptions[[#This Row],[Num CDE]]&amp;Réceptions[[#This Row],[AnnéeMois]]</f>
        <v>143419307202210</v>
      </c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</row>
    <row r="1480" spans="1:23" ht="12.75" customHeight="1" x14ac:dyDescent="0.25">
      <c r="A1480" s="38">
        <v>202210</v>
      </c>
      <c r="B1480" s="46">
        <v>143419308</v>
      </c>
      <c r="C1480" s="15">
        <v>5540246172669</v>
      </c>
      <c r="D1480" s="47">
        <v>44864</v>
      </c>
      <c r="E1480" s="48">
        <v>140</v>
      </c>
      <c r="F1480" s="39" t="str">
        <f>VLOOKUP(Réception!C1480,'Catégorie des articles'!A:D,4,0)</f>
        <v>CREMERIE</v>
      </c>
      <c r="G1480" s="39" t="str">
        <f>Réceptions[[#This Row],[AnnéeMois]]&amp;Réceptions[[#This Row],[Famille de Produit]]</f>
        <v>202210CREMERIE</v>
      </c>
      <c r="H1480" s="38" t="str">
        <f>Réceptions[[#This Row],[Num CDE]]&amp;Réceptions[[#This Row],[AnnéeMois]]</f>
        <v>143419308202210</v>
      </c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</row>
    <row r="1481" spans="1:23" ht="12.75" customHeight="1" x14ac:dyDescent="0.25">
      <c r="A1481" s="38">
        <v>202210</v>
      </c>
      <c r="B1481" s="49">
        <v>143419308</v>
      </c>
      <c r="C1481" s="50">
        <v>5540246172978</v>
      </c>
      <c r="D1481" s="51">
        <v>44864</v>
      </c>
      <c r="E1481" s="52">
        <v>1671</v>
      </c>
      <c r="F1481" s="39" t="str">
        <f>VLOOKUP(Réception!C1481,'Catégorie des articles'!A:D,4,0)</f>
        <v>CREMERIE</v>
      </c>
      <c r="G1481" s="39" t="str">
        <f>Réceptions[[#This Row],[AnnéeMois]]&amp;Réceptions[[#This Row],[Famille de Produit]]</f>
        <v>202210CREMERIE</v>
      </c>
      <c r="H1481" s="38" t="str">
        <f>Réceptions[[#This Row],[Num CDE]]&amp;Réceptions[[#This Row],[AnnéeMois]]</f>
        <v>143419308202210</v>
      </c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</row>
    <row r="1482" spans="1:23" ht="12.75" customHeight="1" x14ac:dyDescent="0.25">
      <c r="A1482" s="38">
        <v>202211</v>
      </c>
      <c r="B1482" s="46">
        <v>143419310</v>
      </c>
      <c r="C1482" s="15">
        <v>5540246173472</v>
      </c>
      <c r="D1482" s="47">
        <v>44869</v>
      </c>
      <c r="E1482" s="48">
        <v>279</v>
      </c>
      <c r="F1482" s="39" t="str">
        <f>VLOOKUP(Réception!C1482,'Catégorie des articles'!A:D,4,0)</f>
        <v>CREMERIE</v>
      </c>
      <c r="G1482" s="39" t="str">
        <f>Réceptions[[#This Row],[AnnéeMois]]&amp;Réceptions[[#This Row],[Famille de Produit]]</f>
        <v>202211CREMERIE</v>
      </c>
      <c r="H1482" s="38" t="str">
        <f>Réceptions[[#This Row],[Num CDE]]&amp;Réceptions[[#This Row],[AnnéeMois]]</f>
        <v>143419310202211</v>
      </c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</row>
    <row r="1483" spans="1:23" ht="12.75" customHeight="1" x14ac:dyDescent="0.25">
      <c r="A1483" s="38">
        <v>202211</v>
      </c>
      <c r="B1483" s="49">
        <v>143419310</v>
      </c>
      <c r="C1483" s="50">
        <v>5540246175047</v>
      </c>
      <c r="D1483" s="51">
        <v>44869</v>
      </c>
      <c r="E1483" s="52">
        <v>279</v>
      </c>
      <c r="F1483" s="39" t="str">
        <f>VLOOKUP(Réception!C1483,'Catégorie des articles'!A:D,4,0)</f>
        <v>CREMERIE</v>
      </c>
      <c r="G1483" s="39" t="str">
        <f>Réceptions[[#This Row],[AnnéeMois]]&amp;Réceptions[[#This Row],[Famille de Produit]]</f>
        <v>202211CREMERIE</v>
      </c>
      <c r="H1483" s="38" t="str">
        <f>Réceptions[[#This Row],[Num CDE]]&amp;Réceptions[[#This Row],[AnnéeMois]]</f>
        <v>143419310202211</v>
      </c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</row>
    <row r="1484" spans="1:23" ht="12.75" customHeight="1" x14ac:dyDescent="0.25">
      <c r="A1484" s="38">
        <v>202211</v>
      </c>
      <c r="B1484" s="46">
        <v>143419310</v>
      </c>
      <c r="C1484" s="15">
        <v>5540246175049</v>
      </c>
      <c r="D1484" s="47">
        <v>44869</v>
      </c>
      <c r="E1484" s="48">
        <v>836</v>
      </c>
      <c r="F1484" s="39" t="str">
        <f>VLOOKUP(Réception!C1484,'Catégorie des articles'!A:D,4,0)</f>
        <v>CREMERIE</v>
      </c>
      <c r="G1484" s="39" t="str">
        <f>Réceptions[[#This Row],[AnnéeMois]]&amp;Réceptions[[#This Row],[Famille de Produit]]</f>
        <v>202211CREMERIE</v>
      </c>
      <c r="H1484" s="38" t="str">
        <f>Réceptions[[#This Row],[Num CDE]]&amp;Réceptions[[#This Row],[AnnéeMois]]</f>
        <v>143419310202211</v>
      </c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</row>
    <row r="1485" spans="1:23" ht="12.75" customHeight="1" x14ac:dyDescent="0.25">
      <c r="A1485" s="38">
        <v>202211</v>
      </c>
      <c r="B1485" s="49">
        <v>143419310</v>
      </c>
      <c r="C1485" s="50">
        <v>5540246175050</v>
      </c>
      <c r="D1485" s="51">
        <v>44869</v>
      </c>
      <c r="E1485" s="52">
        <v>557</v>
      </c>
      <c r="F1485" s="39" t="str">
        <f>VLOOKUP(Réception!C1485,'Catégorie des articles'!A:D,4,0)</f>
        <v>CREMERIE</v>
      </c>
      <c r="G1485" s="39" t="str">
        <f>Réceptions[[#This Row],[AnnéeMois]]&amp;Réceptions[[#This Row],[Famille de Produit]]</f>
        <v>202211CREMERIE</v>
      </c>
      <c r="H1485" s="38" t="str">
        <f>Réceptions[[#This Row],[Num CDE]]&amp;Réceptions[[#This Row],[AnnéeMois]]</f>
        <v>143419310202211</v>
      </c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</row>
    <row r="1486" spans="1:23" ht="12.75" customHeight="1" x14ac:dyDescent="0.25">
      <c r="A1486" s="38">
        <v>202210</v>
      </c>
      <c r="B1486" s="46">
        <v>143419332</v>
      </c>
      <c r="C1486" s="15">
        <v>5540246171933</v>
      </c>
      <c r="D1486" s="47">
        <v>44865</v>
      </c>
      <c r="E1486" s="48">
        <v>1114</v>
      </c>
      <c r="F1486" s="39" t="str">
        <f>VLOOKUP(Réception!C1486,'Catégorie des articles'!A:D,4,0)</f>
        <v>CREMERIE</v>
      </c>
      <c r="G1486" s="39" t="str">
        <f>Réceptions[[#This Row],[AnnéeMois]]&amp;Réceptions[[#This Row],[Famille de Produit]]</f>
        <v>202210CREMERIE</v>
      </c>
      <c r="H1486" s="38" t="str">
        <f>Réceptions[[#This Row],[Num CDE]]&amp;Réceptions[[#This Row],[AnnéeMois]]</f>
        <v>143419332202210</v>
      </c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</row>
    <row r="1487" spans="1:23" ht="12.75" customHeight="1" x14ac:dyDescent="0.25">
      <c r="A1487" s="38">
        <v>202210</v>
      </c>
      <c r="B1487" s="46">
        <v>143419332</v>
      </c>
      <c r="C1487" s="15">
        <v>5540246176295</v>
      </c>
      <c r="D1487" s="47">
        <v>44865</v>
      </c>
      <c r="E1487" s="48">
        <v>4603</v>
      </c>
      <c r="F1487" s="39" t="str">
        <f>VLOOKUP(Réception!C1487,'Catégorie des articles'!A:D,4,0)</f>
        <v>CREMERIE</v>
      </c>
      <c r="G1487" s="39" t="str">
        <f>Réceptions[[#This Row],[AnnéeMois]]&amp;Réceptions[[#This Row],[Famille de Produit]]</f>
        <v>202210CREMERIE</v>
      </c>
      <c r="H1487" s="38" t="str">
        <f>Réceptions[[#This Row],[Num CDE]]&amp;Réceptions[[#This Row],[AnnéeMois]]</f>
        <v>143419332202210</v>
      </c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</row>
    <row r="1488" spans="1:23" ht="12.75" customHeight="1" x14ac:dyDescent="0.25">
      <c r="A1488" s="38">
        <v>202210</v>
      </c>
      <c r="B1488" s="49">
        <v>143419332</v>
      </c>
      <c r="C1488" s="50">
        <v>5540246187987</v>
      </c>
      <c r="D1488" s="51">
        <v>44865</v>
      </c>
      <c r="E1488" s="52">
        <v>4455</v>
      </c>
      <c r="F1488" s="39" t="str">
        <f>VLOOKUP(Réception!C1488,'Catégorie des articles'!A:D,4,0)</f>
        <v>CREMERIE</v>
      </c>
      <c r="G1488" s="39" t="str">
        <f>Réceptions[[#This Row],[AnnéeMois]]&amp;Réceptions[[#This Row],[Famille de Produit]]</f>
        <v>202210CREMERIE</v>
      </c>
      <c r="H1488" s="38" t="str">
        <f>Réceptions[[#This Row],[Num CDE]]&amp;Réceptions[[#This Row],[AnnéeMois]]</f>
        <v>143419332202210</v>
      </c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</row>
    <row r="1489" spans="1:23" ht="12.75" customHeight="1" x14ac:dyDescent="0.25">
      <c r="A1489" s="38">
        <v>202210</v>
      </c>
      <c r="B1489" s="46">
        <v>143419332</v>
      </c>
      <c r="C1489" s="15">
        <v>5540246188200</v>
      </c>
      <c r="D1489" s="47">
        <v>44865</v>
      </c>
      <c r="E1489" s="48">
        <v>1485</v>
      </c>
      <c r="F1489" s="39" t="str">
        <f>VLOOKUP(Réception!C1489,'Catégorie des articles'!A:D,4,0)</f>
        <v>CREMERIE</v>
      </c>
      <c r="G1489" s="39" t="str">
        <f>Réceptions[[#This Row],[AnnéeMois]]&amp;Réceptions[[#This Row],[Famille de Produit]]</f>
        <v>202210CREMERIE</v>
      </c>
      <c r="H1489" s="38" t="str">
        <f>Réceptions[[#This Row],[Num CDE]]&amp;Réceptions[[#This Row],[AnnéeMois]]</f>
        <v>143419332202210</v>
      </c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</row>
    <row r="1490" spans="1:23" ht="12.75" customHeight="1" x14ac:dyDescent="0.25">
      <c r="A1490" s="38">
        <v>202210</v>
      </c>
      <c r="B1490" s="49">
        <v>143419333</v>
      </c>
      <c r="C1490" s="50">
        <v>5540246172978</v>
      </c>
      <c r="D1490" s="51">
        <v>44865</v>
      </c>
      <c r="E1490" s="52">
        <v>418</v>
      </c>
      <c r="F1490" s="39" t="str">
        <f>VLOOKUP(Réception!C1490,'Catégorie des articles'!A:D,4,0)</f>
        <v>CREMERIE</v>
      </c>
      <c r="G1490" s="39" t="str">
        <f>Réceptions[[#This Row],[AnnéeMois]]&amp;Réceptions[[#This Row],[Famille de Produit]]</f>
        <v>202210CREMERIE</v>
      </c>
      <c r="H1490" s="38" t="str">
        <f>Réceptions[[#This Row],[Num CDE]]&amp;Réceptions[[#This Row],[AnnéeMois]]</f>
        <v>143419333202210</v>
      </c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</row>
    <row r="1491" spans="1:23" ht="12.75" customHeight="1" x14ac:dyDescent="0.25">
      <c r="A1491" s="38">
        <v>202210</v>
      </c>
      <c r="B1491" s="46">
        <v>143419333</v>
      </c>
      <c r="C1491" s="15">
        <v>5540246174174</v>
      </c>
      <c r="D1491" s="47">
        <v>44865</v>
      </c>
      <c r="E1491" s="48">
        <v>464</v>
      </c>
      <c r="F1491" s="39" t="str">
        <f>VLOOKUP(Réception!C1491,'Catégorie des articles'!A:D,4,0)</f>
        <v>CREMERIE</v>
      </c>
      <c r="G1491" s="39" t="str">
        <f>Réceptions[[#This Row],[AnnéeMois]]&amp;Réceptions[[#This Row],[Famille de Produit]]</f>
        <v>202210CREMERIE</v>
      </c>
      <c r="H1491" s="38" t="str">
        <f>Réceptions[[#This Row],[Num CDE]]&amp;Réceptions[[#This Row],[AnnéeMois]]</f>
        <v>143419333202210</v>
      </c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</row>
    <row r="1492" spans="1:23" ht="12.75" customHeight="1" x14ac:dyDescent="0.25">
      <c r="A1492" s="38">
        <v>202210</v>
      </c>
      <c r="B1492" s="46">
        <v>143419333</v>
      </c>
      <c r="C1492" s="15">
        <v>5540246176699</v>
      </c>
      <c r="D1492" s="47">
        <v>44865</v>
      </c>
      <c r="E1492" s="48">
        <v>4176</v>
      </c>
      <c r="F1492" s="39" t="str">
        <f>VLOOKUP(Réception!C1492,'Catégorie des articles'!A:D,4,0)</f>
        <v>CREMERIE</v>
      </c>
      <c r="G1492" s="39" t="str">
        <f>Réceptions[[#This Row],[AnnéeMois]]&amp;Réceptions[[#This Row],[Famille de Produit]]</f>
        <v>202210CREMERIE</v>
      </c>
      <c r="H1492" s="38" t="str">
        <f>Réceptions[[#This Row],[Num CDE]]&amp;Réceptions[[#This Row],[AnnéeMois]]</f>
        <v>143419333202210</v>
      </c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</row>
    <row r="1493" spans="1:23" ht="12.75" customHeight="1" x14ac:dyDescent="0.25">
      <c r="A1493" s="38">
        <v>202210</v>
      </c>
      <c r="B1493" s="49">
        <v>143419333</v>
      </c>
      <c r="C1493" s="50">
        <v>5540246188175</v>
      </c>
      <c r="D1493" s="51">
        <v>44865</v>
      </c>
      <c r="E1493" s="52">
        <v>232</v>
      </c>
      <c r="F1493" s="39" t="str">
        <f>VLOOKUP(Réception!C1493,'Catégorie des articles'!A:D,4,0)</f>
        <v>CREMERIE</v>
      </c>
      <c r="G1493" s="39" t="str">
        <f>Réceptions[[#This Row],[AnnéeMois]]&amp;Réceptions[[#This Row],[Famille de Produit]]</f>
        <v>202210CREMERIE</v>
      </c>
      <c r="H1493" s="38" t="str">
        <f>Réceptions[[#This Row],[Num CDE]]&amp;Réceptions[[#This Row],[AnnéeMois]]</f>
        <v>143419333202210</v>
      </c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</row>
    <row r="1494" spans="1:23" ht="12.75" customHeight="1" x14ac:dyDescent="0.25">
      <c r="A1494" s="38">
        <v>202211</v>
      </c>
      <c r="B1494" s="46">
        <v>143419343</v>
      </c>
      <c r="C1494" s="15">
        <v>5540246174095</v>
      </c>
      <c r="D1494" s="47">
        <v>44872</v>
      </c>
      <c r="E1494" s="48">
        <v>140</v>
      </c>
      <c r="F1494" s="39" t="str">
        <f>VLOOKUP(Réception!C1494,'Catégorie des articles'!A:D,4,0)</f>
        <v>CREMERIE</v>
      </c>
      <c r="G1494" s="39" t="str">
        <f>Réceptions[[#This Row],[AnnéeMois]]&amp;Réceptions[[#This Row],[Famille de Produit]]</f>
        <v>202211CREMERIE</v>
      </c>
      <c r="H1494" s="38" t="str">
        <f>Réceptions[[#This Row],[Num CDE]]&amp;Réceptions[[#This Row],[AnnéeMois]]</f>
        <v>143419343202211</v>
      </c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</row>
    <row r="1495" spans="1:23" ht="12.75" customHeight="1" x14ac:dyDescent="0.25">
      <c r="A1495" s="38">
        <v>202211</v>
      </c>
      <c r="B1495" s="49">
        <v>143419343</v>
      </c>
      <c r="C1495" s="50">
        <v>5540246175047</v>
      </c>
      <c r="D1495" s="51">
        <v>44872</v>
      </c>
      <c r="E1495" s="52">
        <v>279</v>
      </c>
      <c r="F1495" s="39" t="str">
        <f>VLOOKUP(Réception!C1495,'Catégorie des articles'!A:D,4,0)</f>
        <v>CREMERIE</v>
      </c>
      <c r="G1495" s="39" t="str">
        <f>Réceptions[[#This Row],[AnnéeMois]]&amp;Réceptions[[#This Row],[Famille de Produit]]</f>
        <v>202211CREMERIE</v>
      </c>
      <c r="H1495" s="38" t="str">
        <f>Réceptions[[#This Row],[Num CDE]]&amp;Réceptions[[#This Row],[AnnéeMois]]</f>
        <v>143419343202211</v>
      </c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</row>
    <row r="1496" spans="1:23" ht="12.75" customHeight="1" x14ac:dyDescent="0.25">
      <c r="A1496" s="38">
        <v>202211</v>
      </c>
      <c r="B1496" s="46">
        <v>143419343</v>
      </c>
      <c r="C1496" s="15">
        <v>5540246175049</v>
      </c>
      <c r="D1496" s="47">
        <v>44872</v>
      </c>
      <c r="E1496" s="48">
        <v>1114</v>
      </c>
      <c r="F1496" s="39" t="str">
        <f>VLOOKUP(Réception!C1496,'Catégorie des articles'!A:D,4,0)</f>
        <v>CREMERIE</v>
      </c>
      <c r="G1496" s="39" t="str">
        <f>Réceptions[[#This Row],[AnnéeMois]]&amp;Réceptions[[#This Row],[Famille de Produit]]</f>
        <v>202211CREMERIE</v>
      </c>
      <c r="H1496" s="38" t="str">
        <f>Réceptions[[#This Row],[Num CDE]]&amp;Réceptions[[#This Row],[AnnéeMois]]</f>
        <v>143419343202211</v>
      </c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</row>
    <row r="1497" spans="1:23" ht="12.75" customHeight="1" x14ac:dyDescent="0.25">
      <c r="A1497" s="38">
        <v>202211</v>
      </c>
      <c r="B1497" s="49">
        <v>143419343</v>
      </c>
      <c r="C1497" s="50">
        <v>5540246175050</v>
      </c>
      <c r="D1497" s="51">
        <v>44872</v>
      </c>
      <c r="E1497" s="52">
        <v>418</v>
      </c>
      <c r="F1497" s="39" t="str">
        <f>VLOOKUP(Réception!C1497,'Catégorie des articles'!A:D,4,0)</f>
        <v>CREMERIE</v>
      </c>
      <c r="G1497" s="39" t="str">
        <f>Réceptions[[#This Row],[AnnéeMois]]&amp;Réceptions[[#This Row],[Famille de Produit]]</f>
        <v>202211CREMERIE</v>
      </c>
      <c r="H1497" s="38" t="str">
        <f>Réceptions[[#This Row],[Num CDE]]&amp;Réceptions[[#This Row],[AnnéeMois]]</f>
        <v>143419343202211</v>
      </c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</row>
    <row r="1498" spans="1:23" ht="12.75" customHeight="1" x14ac:dyDescent="0.25">
      <c r="A1498" s="38">
        <v>202211</v>
      </c>
      <c r="B1498" s="46">
        <v>143419356</v>
      </c>
      <c r="C1498" s="15">
        <v>5540246171933</v>
      </c>
      <c r="D1498" s="47">
        <v>44868</v>
      </c>
      <c r="E1498" s="48">
        <v>1671</v>
      </c>
      <c r="F1498" s="39" t="str">
        <f>VLOOKUP(Réception!C1498,'Catégorie des articles'!A:D,4,0)</f>
        <v>CREMERIE</v>
      </c>
      <c r="G1498" s="39" t="str">
        <f>Réceptions[[#This Row],[AnnéeMois]]&amp;Réceptions[[#This Row],[Famille de Produit]]</f>
        <v>202211CREMERIE</v>
      </c>
      <c r="H1498" s="38" t="str">
        <f>Réceptions[[#This Row],[Num CDE]]&amp;Réceptions[[#This Row],[AnnéeMois]]</f>
        <v>143419356202211</v>
      </c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</row>
    <row r="1499" spans="1:23" ht="12.75" customHeight="1" x14ac:dyDescent="0.25">
      <c r="A1499" s="38">
        <v>202211</v>
      </c>
      <c r="B1499" s="49">
        <v>143419356</v>
      </c>
      <c r="C1499" s="50">
        <v>5540246176295</v>
      </c>
      <c r="D1499" s="51">
        <v>44868</v>
      </c>
      <c r="E1499" s="52">
        <v>5940</v>
      </c>
      <c r="F1499" s="39" t="str">
        <f>VLOOKUP(Réception!C1499,'Catégorie des articles'!A:D,4,0)</f>
        <v>CREMERIE</v>
      </c>
      <c r="G1499" s="39" t="str">
        <f>Réceptions[[#This Row],[AnnéeMois]]&amp;Réceptions[[#This Row],[Famille de Produit]]</f>
        <v>202211CREMERIE</v>
      </c>
      <c r="H1499" s="38" t="str">
        <f>Réceptions[[#This Row],[Num CDE]]&amp;Réceptions[[#This Row],[AnnéeMois]]</f>
        <v>143419356202211</v>
      </c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</row>
    <row r="1500" spans="1:23" ht="12.75" customHeight="1" x14ac:dyDescent="0.25">
      <c r="A1500" s="38">
        <v>202211</v>
      </c>
      <c r="B1500" s="49">
        <v>143419356</v>
      </c>
      <c r="C1500" s="50">
        <v>5540246187987</v>
      </c>
      <c r="D1500" s="51">
        <v>44868</v>
      </c>
      <c r="E1500" s="52">
        <v>4455</v>
      </c>
      <c r="F1500" s="39" t="str">
        <f>VLOOKUP(Réception!C1500,'Catégorie des articles'!A:D,4,0)</f>
        <v>CREMERIE</v>
      </c>
      <c r="G1500" s="39" t="str">
        <f>Réceptions[[#This Row],[AnnéeMois]]&amp;Réceptions[[#This Row],[Famille de Produit]]</f>
        <v>202211CREMERIE</v>
      </c>
      <c r="H1500" s="38" t="str">
        <f>Réceptions[[#This Row],[Num CDE]]&amp;Réceptions[[#This Row],[AnnéeMois]]</f>
        <v>143419356202211</v>
      </c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</row>
    <row r="1501" spans="1:23" ht="12.75" customHeight="1" x14ac:dyDescent="0.25">
      <c r="A1501" s="38">
        <v>202211</v>
      </c>
      <c r="B1501" s="46">
        <v>143419356</v>
      </c>
      <c r="C1501" s="15">
        <v>5540246188200</v>
      </c>
      <c r="D1501" s="47">
        <v>44868</v>
      </c>
      <c r="E1501" s="48">
        <v>2970</v>
      </c>
      <c r="F1501" s="39" t="str">
        <f>VLOOKUP(Réception!C1501,'Catégorie des articles'!A:D,4,0)</f>
        <v>CREMERIE</v>
      </c>
      <c r="G1501" s="39" t="str">
        <f>Réceptions[[#This Row],[AnnéeMois]]&amp;Réceptions[[#This Row],[Famille de Produit]]</f>
        <v>202211CREMERIE</v>
      </c>
      <c r="H1501" s="38" t="str">
        <f>Réceptions[[#This Row],[Num CDE]]&amp;Réceptions[[#This Row],[AnnéeMois]]</f>
        <v>143419356202211</v>
      </c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</row>
    <row r="1502" spans="1:23" ht="12.75" customHeight="1" x14ac:dyDescent="0.25">
      <c r="A1502" s="38">
        <v>202211</v>
      </c>
      <c r="B1502" s="49">
        <v>143419360</v>
      </c>
      <c r="C1502" s="50">
        <v>5540246174174</v>
      </c>
      <c r="D1502" s="51">
        <v>44868</v>
      </c>
      <c r="E1502" s="52">
        <v>464</v>
      </c>
      <c r="F1502" s="39" t="str">
        <f>VLOOKUP(Réception!C1502,'Catégorie des articles'!A:D,4,0)</f>
        <v>CREMERIE</v>
      </c>
      <c r="G1502" s="39" t="str">
        <f>Réceptions[[#This Row],[AnnéeMois]]&amp;Réceptions[[#This Row],[Famille de Produit]]</f>
        <v>202211CREMERIE</v>
      </c>
      <c r="H1502" s="38" t="str">
        <f>Réceptions[[#This Row],[Num CDE]]&amp;Réceptions[[#This Row],[AnnéeMois]]</f>
        <v>143419360202211</v>
      </c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</row>
    <row r="1503" spans="1:23" ht="12.75" customHeight="1" x14ac:dyDescent="0.25">
      <c r="A1503" s="38">
        <v>202211</v>
      </c>
      <c r="B1503" s="46">
        <v>143419360</v>
      </c>
      <c r="C1503" s="15">
        <v>5540246176699</v>
      </c>
      <c r="D1503" s="47">
        <v>44868</v>
      </c>
      <c r="E1503" s="48">
        <v>8352</v>
      </c>
      <c r="F1503" s="39" t="str">
        <f>VLOOKUP(Réception!C1503,'Catégorie des articles'!A:D,4,0)</f>
        <v>CREMERIE</v>
      </c>
      <c r="G1503" s="39" t="str">
        <f>Réceptions[[#This Row],[AnnéeMois]]&amp;Réceptions[[#This Row],[Famille de Produit]]</f>
        <v>202211CREMERIE</v>
      </c>
      <c r="H1503" s="38" t="str">
        <f>Réceptions[[#This Row],[Num CDE]]&amp;Réceptions[[#This Row],[AnnéeMois]]</f>
        <v>143419360202211</v>
      </c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</row>
    <row r="1504" spans="1:23" ht="12.75" customHeight="1" x14ac:dyDescent="0.25">
      <c r="A1504" s="38">
        <v>202211</v>
      </c>
      <c r="B1504" s="49">
        <v>143419360</v>
      </c>
      <c r="C1504" s="50">
        <v>5540246192102</v>
      </c>
      <c r="D1504" s="51">
        <v>44868</v>
      </c>
      <c r="E1504" s="52">
        <v>2005</v>
      </c>
      <c r="F1504" s="39" t="str">
        <f>VLOOKUP(Réception!C1504,'Catégorie des articles'!A:D,4,0)</f>
        <v>CREMERIE</v>
      </c>
      <c r="G1504" s="39" t="str">
        <f>Réceptions[[#This Row],[AnnéeMois]]&amp;Réceptions[[#This Row],[Famille de Produit]]</f>
        <v>202211CREMERIE</v>
      </c>
      <c r="H1504" s="38" t="str">
        <f>Réceptions[[#This Row],[Num CDE]]&amp;Réceptions[[#This Row],[AnnéeMois]]</f>
        <v>143419360202211</v>
      </c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</row>
    <row r="1505" spans="1:23" ht="12.75" customHeight="1" x14ac:dyDescent="0.25">
      <c r="A1505" s="38">
        <v>202211</v>
      </c>
      <c r="B1505" s="46">
        <v>143419365</v>
      </c>
      <c r="C1505" s="15">
        <v>5540246186325</v>
      </c>
      <c r="D1505" s="47">
        <v>44869</v>
      </c>
      <c r="E1505" s="48">
        <v>140</v>
      </c>
      <c r="F1505" s="39" t="str">
        <f>VLOOKUP(Réception!C1505,'Catégorie des articles'!A:D,4,0)</f>
        <v>CREMERIE</v>
      </c>
      <c r="G1505" s="39" t="str">
        <f>Réceptions[[#This Row],[AnnéeMois]]&amp;Réceptions[[#This Row],[Famille de Produit]]</f>
        <v>202211CREMERIE</v>
      </c>
      <c r="H1505" s="38" t="str">
        <f>Réceptions[[#This Row],[Num CDE]]&amp;Réceptions[[#This Row],[AnnéeMois]]</f>
        <v>143419365202211</v>
      </c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</row>
    <row r="1506" spans="1:23" ht="12.75" customHeight="1" x14ac:dyDescent="0.25">
      <c r="A1506" s="38">
        <v>202211</v>
      </c>
      <c r="B1506" s="46">
        <v>143419376</v>
      </c>
      <c r="C1506" s="15">
        <v>5540246196148</v>
      </c>
      <c r="D1506" s="47">
        <v>44871</v>
      </c>
      <c r="E1506" s="48">
        <v>780</v>
      </c>
      <c r="F1506" s="39" t="str">
        <f>VLOOKUP(Réception!C1506,'Catégorie des articles'!A:D,4,0)</f>
        <v>EMBALLAGES</v>
      </c>
      <c r="G1506" s="39" t="str">
        <f>Réceptions[[#This Row],[AnnéeMois]]&amp;Réceptions[[#This Row],[Famille de Produit]]</f>
        <v>202211EMBALLAGES</v>
      </c>
      <c r="H1506" s="38" t="str">
        <f>Réceptions[[#This Row],[Num CDE]]&amp;Réceptions[[#This Row],[AnnéeMois]]</f>
        <v>143419376202211</v>
      </c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</row>
    <row r="1507" spans="1:23" ht="12.75" customHeight="1" x14ac:dyDescent="0.25">
      <c r="A1507" s="38">
        <v>202211</v>
      </c>
      <c r="B1507" s="46">
        <v>143419407</v>
      </c>
      <c r="C1507" s="15">
        <v>5540246172669</v>
      </c>
      <c r="D1507" s="47">
        <v>44869</v>
      </c>
      <c r="E1507" s="48">
        <v>279</v>
      </c>
      <c r="F1507" s="39" t="str">
        <f>VLOOKUP(Réception!C1507,'Catégorie des articles'!A:D,4,0)</f>
        <v>CREMERIE</v>
      </c>
      <c r="G1507" s="39" t="str">
        <f>Réceptions[[#This Row],[AnnéeMois]]&amp;Réceptions[[#This Row],[Famille de Produit]]</f>
        <v>202211CREMERIE</v>
      </c>
      <c r="H1507" s="38" t="str">
        <f>Réceptions[[#This Row],[Num CDE]]&amp;Réceptions[[#This Row],[AnnéeMois]]</f>
        <v>143419407202211</v>
      </c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</row>
    <row r="1508" spans="1:23" ht="12.75" customHeight="1" x14ac:dyDescent="0.25">
      <c r="A1508" s="38">
        <v>202211</v>
      </c>
      <c r="B1508" s="49">
        <v>143419407</v>
      </c>
      <c r="C1508" s="50">
        <v>5540246174174</v>
      </c>
      <c r="D1508" s="51">
        <v>44869</v>
      </c>
      <c r="E1508" s="52">
        <v>464</v>
      </c>
      <c r="F1508" s="39" t="str">
        <f>VLOOKUP(Réception!C1508,'Catégorie des articles'!A:D,4,0)</f>
        <v>CREMERIE</v>
      </c>
      <c r="G1508" s="39" t="str">
        <f>Réceptions[[#This Row],[AnnéeMois]]&amp;Réceptions[[#This Row],[Famille de Produit]]</f>
        <v>202211CREMERIE</v>
      </c>
      <c r="H1508" s="38" t="str">
        <f>Réceptions[[#This Row],[Num CDE]]&amp;Réceptions[[#This Row],[AnnéeMois]]</f>
        <v>143419407202211</v>
      </c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</row>
    <row r="1509" spans="1:23" ht="12.75" customHeight="1" x14ac:dyDescent="0.25">
      <c r="A1509" s="38">
        <v>202211</v>
      </c>
      <c r="B1509" s="49">
        <v>143419409</v>
      </c>
      <c r="C1509" s="50">
        <v>5540246176294</v>
      </c>
      <c r="D1509" s="51">
        <v>44869</v>
      </c>
      <c r="E1509" s="52">
        <v>1114</v>
      </c>
      <c r="F1509" s="39" t="str">
        <f>VLOOKUP(Réception!C1509,'Catégorie des articles'!A:D,4,0)</f>
        <v>CREMERIE</v>
      </c>
      <c r="G1509" s="39" t="str">
        <f>Réceptions[[#This Row],[AnnéeMois]]&amp;Réceptions[[#This Row],[Famille de Produit]]</f>
        <v>202211CREMERIE</v>
      </c>
      <c r="H1509" s="38" t="str">
        <f>Réceptions[[#This Row],[Num CDE]]&amp;Réceptions[[#This Row],[AnnéeMois]]</f>
        <v>143419409202211</v>
      </c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</row>
    <row r="1510" spans="1:23" ht="12.75" customHeight="1" x14ac:dyDescent="0.25">
      <c r="A1510" s="38">
        <v>202211</v>
      </c>
      <c r="B1510" s="46">
        <v>143419409</v>
      </c>
      <c r="C1510" s="15">
        <v>5540246176295</v>
      </c>
      <c r="D1510" s="47">
        <v>44869</v>
      </c>
      <c r="E1510" s="48">
        <v>4752</v>
      </c>
      <c r="F1510" s="39" t="str">
        <f>VLOOKUP(Réception!C1510,'Catégorie des articles'!A:D,4,0)</f>
        <v>CREMERIE</v>
      </c>
      <c r="G1510" s="39" t="str">
        <f>Réceptions[[#This Row],[AnnéeMois]]&amp;Réceptions[[#This Row],[Famille de Produit]]</f>
        <v>202211CREMERIE</v>
      </c>
      <c r="H1510" s="38" t="str">
        <f>Réceptions[[#This Row],[Num CDE]]&amp;Réceptions[[#This Row],[AnnéeMois]]</f>
        <v>143419409202211</v>
      </c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</row>
    <row r="1511" spans="1:23" ht="12.75" customHeight="1" x14ac:dyDescent="0.25">
      <c r="A1511" s="38">
        <v>202211</v>
      </c>
      <c r="B1511" s="46">
        <v>143419418</v>
      </c>
      <c r="C1511" s="15">
        <v>5540246195241</v>
      </c>
      <c r="D1511" s="47">
        <v>44883</v>
      </c>
      <c r="E1511" s="48">
        <v>743</v>
      </c>
      <c r="F1511" s="39" t="str">
        <f>VLOOKUP(Réception!C1511,'Catégorie des articles'!A:D,4,0)</f>
        <v>MIX LEGUMES</v>
      </c>
      <c r="G1511" s="39" t="str">
        <f>Réceptions[[#This Row],[AnnéeMois]]&amp;Réceptions[[#This Row],[Famille de Produit]]</f>
        <v>202211MIX LEGUMES</v>
      </c>
      <c r="H1511" s="38" t="str">
        <f>Réceptions[[#This Row],[Num CDE]]&amp;Réceptions[[#This Row],[AnnéeMois]]</f>
        <v>143419418202211</v>
      </c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</row>
    <row r="1512" spans="1:23" ht="12.75" customHeight="1" x14ac:dyDescent="0.25">
      <c r="A1512" s="38">
        <v>202211</v>
      </c>
      <c r="B1512" s="49">
        <v>143419418</v>
      </c>
      <c r="C1512" s="50">
        <v>5540246195242</v>
      </c>
      <c r="D1512" s="51">
        <v>44883</v>
      </c>
      <c r="E1512" s="52">
        <v>743</v>
      </c>
      <c r="F1512" s="39" t="str">
        <f>VLOOKUP(Réception!C1512,'Catégorie des articles'!A:D,4,0)</f>
        <v>MIX LEGUMES</v>
      </c>
      <c r="G1512" s="39" t="str">
        <f>Réceptions[[#This Row],[AnnéeMois]]&amp;Réceptions[[#This Row],[Famille de Produit]]</f>
        <v>202211MIX LEGUMES</v>
      </c>
      <c r="H1512" s="38" t="str">
        <f>Réceptions[[#This Row],[Num CDE]]&amp;Réceptions[[#This Row],[AnnéeMois]]</f>
        <v>143419418202211</v>
      </c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</row>
    <row r="1513" spans="1:23" ht="12.75" customHeight="1" x14ac:dyDescent="0.25">
      <c r="A1513" s="38">
        <v>202211</v>
      </c>
      <c r="B1513" s="49">
        <v>143419428</v>
      </c>
      <c r="C1513" s="50">
        <v>5540246195653</v>
      </c>
      <c r="D1513" s="51">
        <v>44891</v>
      </c>
      <c r="E1513" s="52">
        <v>446</v>
      </c>
      <c r="F1513" s="39" t="str">
        <f>VLOOKUP(Réception!C1513,'Catégorie des articles'!A:D,4,0)</f>
        <v>EMBALLAGES</v>
      </c>
      <c r="G1513" s="39" t="str">
        <f>Réceptions[[#This Row],[AnnéeMois]]&amp;Réceptions[[#This Row],[Famille de Produit]]</f>
        <v>202211EMBALLAGES</v>
      </c>
      <c r="H1513" s="38" t="str">
        <f>Réceptions[[#This Row],[Num CDE]]&amp;Réceptions[[#This Row],[AnnéeMois]]</f>
        <v>143419428202211</v>
      </c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</row>
    <row r="1514" spans="1:23" ht="12.75" customHeight="1" x14ac:dyDescent="0.25">
      <c r="A1514" s="38">
        <v>202211</v>
      </c>
      <c r="B1514" s="49">
        <v>143429435</v>
      </c>
      <c r="C1514" s="50">
        <v>5540246172978</v>
      </c>
      <c r="D1514" s="51">
        <v>44870</v>
      </c>
      <c r="E1514" s="52">
        <v>1671</v>
      </c>
      <c r="F1514" s="39" t="str">
        <f>VLOOKUP(Réception!C1514,'Catégorie des articles'!A:D,4,0)</f>
        <v>CREMERIE</v>
      </c>
      <c r="G1514" s="39" t="str">
        <f>Réceptions[[#This Row],[AnnéeMois]]&amp;Réceptions[[#This Row],[Famille de Produit]]</f>
        <v>202211CREMERIE</v>
      </c>
      <c r="H1514" s="38" t="str">
        <f>Réceptions[[#This Row],[Num CDE]]&amp;Réceptions[[#This Row],[AnnéeMois]]</f>
        <v>143429435202211</v>
      </c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</row>
    <row r="1515" spans="1:23" ht="12.75" customHeight="1" x14ac:dyDescent="0.25">
      <c r="A1515" s="38">
        <v>202211</v>
      </c>
      <c r="B1515" s="49">
        <v>143429435</v>
      </c>
      <c r="C1515" s="50">
        <v>5540246176699</v>
      </c>
      <c r="D1515" s="51">
        <v>44870</v>
      </c>
      <c r="E1515" s="52">
        <v>8352</v>
      </c>
      <c r="F1515" s="39" t="str">
        <f>VLOOKUP(Réception!C1515,'Catégorie des articles'!A:D,4,0)</f>
        <v>CREMERIE</v>
      </c>
      <c r="G1515" s="39" t="str">
        <f>Réceptions[[#This Row],[AnnéeMois]]&amp;Réceptions[[#This Row],[Famille de Produit]]</f>
        <v>202211CREMERIE</v>
      </c>
      <c r="H1515" s="38" t="str">
        <f>Réceptions[[#This Row],[Num CDE]]&amp;Réceptions[[#This Row],[AnnéeMois]]</f>
        <v>143429435202211</v>
      </c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</row>
    <row r="1516" spans="1:23" ht="12.75" customHeight="1" x14ac:dyDescent="0.25">
      <c r="A1516" s="38">
        <v>202211</v>
      </c>
      <c r="B1516" s="49">
        <v>143429435</v>
      </c>
      <c r="C1516" s="50">
        <v>5540246188175</v>
      </c>
      <c r="D1516" s="51">
        <v>44870</v>
      </c>
      <c r="E1516" s="52">
        <v>232</v>
      </c>
      <c r="F1516" s="39" t="str">
        <f>VLOOKUP(Réception!C1516,'Catégorie des articles'!A:D,4,0)</f>
        <v>CREMERIE</v>
      </c>
      <c r="G1516" s="39" t="str">
        <f>Réceptions[[#This Row],[AnnéeMois]]&amp;Réceptions[[#This Row],[Famille de Produit]]</f>
        <v>202211CREMERIE</v>
      </c>
      <c r="H1516" s="38" t="str">
        <f>Réceptions[[#This Row],[Num CDE]]&amp;Réceptions[[#This Row],[AnnéeMois]]</f>
        <v>143429435202211</v>
      </c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</row>
    <row r="1517" spans="1:23" ht="12.75" customHeight="1" x14ac:dyDescent="0.25">
      <c r="A1517" s="38">
        <v>202211</v>
      </c>
      <c r="B1517" s="46">
        <v>143429436</v>
      </c>
      <c r="C1517" s="15">
        <v>5540246171933</v>
      </c>
      <c r="D1517" s="47">
        <v>44870</v>
      </c>
      <c r="E1517" s="48">
        <v>557</v>
      </c>
      <c r="F1517" s="39" t="str">
        <f>VLOOKUP(Réception!C1517,'Catégorie des articles'!A:D,4,0)</f>
        <v>CREMERIE</v>
      </c>
      <c r="G1517" s="39" t="str">
        <f>Réceptions[[#This Row],[AnnéeMois]]&amp;Réceptions[[#This Row],[Famille de Produit]]</f>
        <v>202211CREMERIE</v>
      </c>
      <c r="H1517" s="38" t="str">
        <f>Réceptions[[#This Row],[Num CDE]]&amp;Réceptions[[#This Row],[AnnéeMois]]</f>
        <v>143429436202211</v>
      </c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</row>
    <row r="1518" spans="1:23" ht="12.75" customHeight="1" x14ac:dyDescent="0.25">
      <c r="A1518" s="38">
        <v>202211</v>
      </c>
      <c r="B1518" s="49">
        <v>143429442</v>
      </c>
      <c r="C1518" s="50">
        <v>5540246181016</v>
      </c>
      <c r="D1518" s="51">
        <v>44878</v>
      </c>
      <c r="E1518" s="52">
        <v>14255</v>
      </c>
      <c r="F1518" s="39" t="str">
        <f>VLOOKUP(Réception!C1518,'Catégorie des articles'!A:D,4,0)</f>
        <v>VOLAILLE</v>
      </c>
      <c r="G1518" s="39" t="str">
        <f>Réceptions[[#This Row],[AnnéeMois]]&amp;Réceptions[[#This Row],[Famille de Produit]]</f>
        <v>202211VOLAILLE</v>
      </c>
      <c r="H1518" s="38" t="str">
        <f>Réceptions[[#This Row],[Num CDE]]&amp;Réceptions[[#This Row],[AnnéeMois]]</f>
        <v>143429442202211</v>
      </c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</row>
    <row r="1519" spans="1:23" ht="12.75" customHeight="1" x14ac:dyDescent="0.25">
      <c r="A1519" s="38">
        <v>202211</v>
      </c>
      <c r="B1519" s="46">
        <v>143429450</v>
      </c>
      <c r="C1519" s="15">
        <v>5540246195943</v>
      </c>
      <c r="D1519" s="47">
        <v>44875</v>
      </c>
      <c r="E1519" s="48">
        <v>859</v>
      </c>
      <c r="F1519" s="39" t="str">
        <f>VLOOKUP(Réception!C1519,'Catégorie des articles'!A:D,4,0)</f>
        <v>CREMERIE</v>
      </c>
      <c r="G1519" s="39" t="str">
        <f>Réceptions[[#This Row],[AnnéeMois]]&amp;Réceptions[[#This Row],[Famille de Produit]]</f>
        <v>202211CREMERIE</v>
      </c>
      <c r="H1519" s="38" t="str">
        <f>Réceptions[[#This Row],[Num CDE]]&amp;Réceptions[[#This Row],[AnnéeMois]]</f>
        <v>143429450202211</v>
      </c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</row>
    <row r="1520" spans="1:23" ht="12.75" customHeight="1" x14ac:dyDescent="0.25">
      <c r="A1520" s="38">
        <v>202211</v>
      </c>
      <c r="B1520" s="46">
        <v>143429456</v>
      </c>
      <c r="C1520" s="15">
        <v>5540246171759</v>
      </c>
      <c r="D1520" s="47">
        <v>44875</v>
      </c>
      <c r="E1520" s="48">
        <v>3341</v>
      </c>
      <c r="F1520" s="39" t="str">
        <f>VLOOKUP(Réception!C1520,'Catégorie des articles'!A:D,4,0)</f>
        <v>MIX LEGUMES</v>
      </c>
      <c r="G1520" s="39" t="str">
        <f>Réceptions[[#This Row],[AnnéeMois]]&amp;Réceptions[[#This Row],[Famille de Produit]]</f>
        <v>202211MIX LEGUMES</v>
      </c>
      <c r="H1520" s="38" t="str">
        <f>Réceptions[[#This Row],[Num CDE]]&amp;Réceptions[[#This Row],[AnnéeMois]]</f>
        <v>143429456202211</v>
      </c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</row>
    <row r="1521" spans="1:23" ht="12.75" customHeight="1" x14ac:dyDescent="0.25">
      <c r="A1521" s="38">
        <v>202211</v>
      </c>
      <c r="B1521" s="49">
        <v>143429456</v>
      </c>
      <c r="C1521" s="50">
        <v>5540246177133</v>
      </c>
      <c r="D1521" s="51">
        <v>44875</v>
      </c>
      <c r="E1521" s="52">
        <v>7239</v>
      </c>
      <c r="F1521" s="39" t="str">
        <f>VLOOKUP(Réception!C1521,'Catégorie des articles'!A:D,4,0)</f>
        <v>MIX LEGUMES</v>
      </c>
      <c r="G1521" s="39" t="str">
        <f>Réceptions[[#This Row],[AnnéeMois]]&amp;Réceptions[[#This Row],[Famille de Produit]]</f>
        <v>202211MIX LEGUMES</v>
      </c>
      <c r="H1521" s="38" t="str">
        <f>Réceptions[[#This Row],[Num CDE]]&amp;Réceptions[[#This Row],[AnnéeMois]]</f>
        <v>143429456202211</v>
      </c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</row>
    <row r="1522" spans="1:23" ht="12.75" customHeight="1" x14ac:dyDescent="0.25">
      <c r="A1522" s="38">
        <v>202211</v>
      </c>
      <c r="B1522" s="46">
        <v>143429456</v>
      </c>
      <c r="C1522" s="15">
        <v>5540246192518</v>
      </c>
      <c r="D1522" s="47">
        <v>44875</v>
      </c>
      <c r="E1522" s="48">
        <v>17540</v>
      </c>
      <c r="F1522" s="39" t="str">
        <f>VLOOKUP(Réception!C1522,'Catégorie des articles'!A:D,4,0)</f>
        <v>MIX LEGUMES</v>
      </c>
      <c r="G1522" s="39" t="str">
        <f>Réceptions[[#This Row],[AnnéeMois]]&amp;Réceptions[[#This Row],[Famille de Produit]]</f>
        <v>202211MIX LEGUMES</v>
      </c>
      <c r="H1522" s="38" t="str">
        <f>Réceptions[[#This Row],[Num CDE]]&amp;Réceptions[[#This Row],[AnnéeMois]]</f>
        <v>143429456202211</v>
      </c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</row>
    <row r="1523" spans="1:23" ht="12.75" customHeight="1" x14ac:dyDescent="0.25">
      <c r="A1523" s="38">
        <v>202211</v>
      </c>
      <c r="B1523" s="46">
        <v>143429464</v>
      </c>
      <c r="C1523" s="15">
        <v>5540246172539</v>
      </c>
      <c r="D1523" s="47">
        <v>44871</v>
      </c>
      <c r="E1523" s="48">
        <v>47</v>
      </c>
      <c r="F1523" s="39" t="str">
        <f>VLOOKUP(Réception!C1523,'Catégorie des articles'!A:D,4,0)</f>
        <v>CREMERIE</v>
      </c>
      <c r="G1523" s="39" t="str">
        <f>Réceptions[[#This Row],[AnnéeMois]]&amp;Réceptions[[#This Row],[Famille de Produit]]</f>
        <v>202211CREMERIE</v>
      </c>
      <c r="H1523" s="38" t="str">
        <f>Réceptions[[#This Row],[Num CDE]]&amp;Réceptions[[#This Row],[AnnéeMois]]</f>
        <v>143429464202211</v>
      </c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</row>
    <row r="1524" spans="1:23" ht="12.75" customHeight="1" x14ac:dyDescent="0.25">
      <c r="A1524" s="38">
        <v>202211</v>
      </c>
      <c r="B1524" s="49">
        <v>143429465</v>
      </c>
      <c r="C1524" s="50">
        <v>5540246176294</v>
      </c>
      <c r="D1524" s="51">
        <v>44871</v>
      </c>
      <c r="E1524" s="52">
        <v>1114</v>
      </c>
      <c r="F1524" s="39" t="str">
        <f>VLOOKUP(Réception!C1524,'Catégorie des articles'!A:D,4,0)</f>
        <v>CREMERIE</v>
      </c>
      <c r="G1524" s="39" t="str">
        <f>Réceptions[[#This Row],[AnnéeMois]]&amp;Réceptions[[#This Row],[Famille de Produit]]</f>
        <v>202211CREMERIE</v>
      </c>
      <c r="H1524" s="38" t="str">
        <f>Réceptions[[#This Row],[Num CDE]]&amp;Réceptions[[#This Row],[AnnéeMois]]</f>
        <v>143429465202211</v>
      </c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</row>
    <row r="1525" spans="1:23" ht="12.75" customHeight="1" x14ac:dyDescent="0.25">
      <c r="A1525" s="38">
        <v>202211</v>
      </c>
      <c r="B1525" s="46">
        <v>143429465</v>
      </c>
      <c r="C1525" s="15">
        <v>5540246176295</v>
      </c>
      <c r="D1525" s="47">
        <v>44871</v>
      </c>
      <c r="E1525" s="48">
        <v>4455</v>
      </c>
      <c r="F1525" s="39" t="str">
        <f>VLOOKUP(Réception!C1525,'Catégorie des articles'!A:D,4,0)</f>
        <v>CREMERIE</v>
      </c>
      <c r="G1525" s="39" t="str">
        <f>Réceptions[[#This Row],[AnnéeMois]]&amp;Réceptions[[#This Row],[Famille de Produit]]</f>
        <v>202211CREMERIE</v>
      </c>
      <c r="H1525" s="38" t="str">
        <f>Réceptions[[#This Row],[Num CDE]]&amp;Réceptions[[#This Row],[AnnéeMois]]</f>
        <v>143429465202211</v>
      </c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</row>
    <row r="1526" spans="1:23" ht="12.75" customHeight="1" x14ac:dyDescent="0.25">
      <c r="A1526" s="38">
        <v>202211</v>
      </c>
      <c r="B1526" s="49">
        <v>143429465</v>
      </c>
      <c r="C1526" s="50">
        <v>5540246187987</v>
      </c>
      <c r="D1526" s="51">
        <v>44871</v>
      </c>
      <c r="E1526" s="52">
        <v>2228</v>
      </c>
      <c r="F1526" s="39" t="str">
        <f>VLOOKUP(Réception!C1526,'Catégorie des articles'!A:D,4,0)</f>
        <v>CREMERIE</v>
      </c>
      <c r="G1526" s="39" t="str">
        <f>Réceptions[[#This Row],[AnnéeMois]]&amp;Réceptions[[#This Row],[Famille de Produit]]</f>
        <v>202211CREMERIE</v>
      </c>
      <c r="H1526" s="38" t="str">
        <f>Réceptions[[#This Row],[Num CDE]]&amp;Réceptions[[#This Row],[AnnéeMois]]</f>
        <v>143429465202211</v>
      </c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</row>
    <row r="1527" spans="1:23" ht="12.75" customHeight="1" x14ac:dyDescent="0.25">
      <c r="A1527" s="38">
        <v>202212</v>
      </c>
      <c r="B1527" s="46">
        <v>143429471</v>
      </c>
      <c r="C1527" s="15">
        <v>5540246192907</v>
      </c>
      <c r="D1527" s="47">
        <v>44899</v>
      </c>
      <c r="E1527" s="48">
        <v>11136</v>
      </c>
      <c r="F1527" s="39" t="str">
        <f>VLOOKUP(Réception!C1527,'Catégorie des articles'!A:D,4,0)</f>
        <v>VOLAILLE</v>
      </c>
      <c r="G1527" s="39" t="str">
        <f>Réceptions[[#This Row],[AnnéeMois]]&amp;Réceptions[[#This Row],[Famille de Produit]]</f>
        <v>202212VOLAILLE</v>
      </c>
      <c r="H1527" s="38" t="str">
        <f>Réceptions[[#This Row],[Num CDE]]&amp;Réceptions[[#This Row],[AnnéeMois]]</f>
        <v>143429471202212</v>
      </c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</row>
    <row r="1528" spans="1:23" ht="12.75" customHeight="1" x14ac:dyDescent="0.25">
      <c r="A1528" s="38">
        <v>202212</v>
      </c>
      <c r="B1528" s="49">
        <v>143429472</v>
      </c>
      <c r="C1528" s="50">
        <v>5540246192907</v>
      </c>
      <c r="D1528" s="51">
        <v>44899</v>
      </c>
      <c r="E1528" s="52">
        <v>11136</v>
      </c>
      <c r="F1528" s="39" t="str">
        <f>VLOOKUP(Réception!C1528,'Catégorie des articles'!A:D,4,0)</f>
        <v>VOLAILLE</v>
      </c>
      <c r="G1528" s="39" t="str">
        <f>Réceptions[[#This Row],[AnnéeMois]]&amp;Réceptions[[#This Row],[Famille de Produit]]</f>
        <v>202212VOLAILLE</v>
      </c>
      <c r="H1528" s="38" t="str">
        <f>Réceptions[[#This Row],[Num CDE]]&amp;Réceptions[[#This Row],[AnnéeMois]]</f>
        <v>143429472202212</v>
      </c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</row>
    <row r="1529" spans="1:23" ht="12.75" customHeight="1" x14ac:dyDescent="0.25">
      <c r="A1529" s="38">
        <v>202211</v>
      </c>
      <c r="B1529" s="46">
        <v>143429475</v>
      </c>
      <c r="C1529" s="15">
        <v>5540246194632</v>
      </c>
      <c r="D1529" s="47">
        <v>44876</v>
      </c>
      <c r="E1529" s="48">
        <v>836</v>
      </c>
      <c r="F1529" s="39" t="str">
        <f>VLOOKUP(Réception!C1529,'Catégorie des articles'!A:D,4,0)</f>
        <v>BOULANGERIE</v>
      </c>
      <c r="G1529" s="39" t="str">
        <f>Réceptions[[#This Row],[AnnéeMois]]&amp;Réceptions[[#This Row],[Famille de Produit]]</f>
        <v>202211BOULANGERIE</v>
      </c>
      <c r="H1529" s="38" t="str">
        <f>Réceptions[[#This Row],[Num CDE]]&amp;Réceptions[[#This Row],[AnnéeMois]]</f>
        <v>143429475202211</v>
      </c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</row>
    <row r="1530" spans="1:23" ht="12.75" customHeight="1" x14ac:dyDescent="0.25">
      <c r="A1530" s="38">
        <v>202211</v>
      </c>
      <c r="B1530" s="49">
        <v>143429475</v>
      </c>
      <c r="C1530" s="50">
        <v>5540246196046</v>
      </c>
      <c r="D1530" s="51">
        <v>44876</v>
      </c>
      <c r="E1530" s="52">
        <v>335</v>
      </c>
      <c r="F1530" s="39" t="str">
        <f>VLOOKUP(Réception!C1530,'Catégorie des articles'!A:D,4,0)</f>
        <v>BOULANGERIE</v>
      </c>
      <c r="G1530" s="39" t="str">
        <f>Réceptions[[#This Row],[AnnéeMois]]&amp;Réceptions[[#This Row],[Famille de Produit]]</f>
        <v>202211BOULANGERIE</v>
      </c>
      <c r="H1530" s="38" t="str">
        <f>Réceptions[[#This Row],[Num CDE]]&amp;Réceptions[[#This Row],[AnnéeMois]]</f>
        <v>143429475202211</v>
      </c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</row>
    <row r="1531" spans="1:23" ht="12.75" customHeight="1" x14ac:dyDescent="0.25">
      <c r="A1531" s="38">
        <v>202211</v>
      </c>
      <c r="B1531" s="49">
        <v>143429476</v>
      </c>
      <c r="C1531" s="50">
        <v>5540246194632</v>
      </c>
      <c r="D1531" s="51">
        <v>44879</v>
      </c>
      <c r="E1531" s="52">
        <v>919</v>
      </c>
      <c r="F1531" s="39" t="str">
        <f>VLOOKUP(Réception!C1531,'Catégorie des articles'!A:D,4,0)</f>
        <v>BOULANGERIE</v>
      </c>
      <c r="G1531" s="39" t="str">
        <f>Réceptions[[#This Row],[AnnéeMois]]&amp;Réceptions[[#This Row],[Famille de Produit]]</f>
        <v>202211BOULANGERIE</v>
      </c>
      <c r="H1531" s="38" t="str">
        <f>Réceptions[[#This Row],[Num CDE]]&amp;Réceptions[[#This Row],[AnnéeMois]]</f>
        <v>143429476202211</v>
      </c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</row>
    <row r="1532" spans="1:23" ht="12.75" customHeight="1" x14ac:dyDescent="0.25">
      <c r="A1532" s="38">
        <v>202211</v>
      </c>
      <c r="B1532" s="46">
        <v>143429476</v>
      </c>
      <c r="C1532" s="15">
        <v>5540246196046</v>
      </c>
      <c r="D1532" s="47">
        <v>44879</v>
      </c>
      <c r="E1532" s="48">
        <v>335</v>
      </c>
      <c r="F1532" s="39" t="str">
        <f>VLOOKUP(Réception!C1532,'Catégorie des articles'!A:D,4,0)</f>
        <v>BOULANGERIE</v>
      </c>
      <c r="G1532" s="39" t="str">
        <f>Réceptions[[#This Row],[AnnéeMois]]&amp;Réceptions[[#This Row],[Famille de Produit]]</f>
        <v>202211BOULANGERIE</v>
      </c>
      <c r="H1532" s="38" t="str">
        <f>Réceptions[[#This Row],[Num CDE]]&amp;Réceptions[[#This Row],[AnnéeMois]]</f>
        <v>143429476202211</v>
      </c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</row>
    <row r="1533" spans="1:23" ht="12.75" customHeight="1" x14ac:dyDescent="0.25">
      <c r="A1533" s="38">
        <v>202211</v>
      </c>
      <c r="B1533" s="49">
        <v>143429477</v>
      </c>
      <c r="C1533" s="50">
        <v>5540246191598</v>
      </c>
      <c r="D1533" s="51">
        <v>44872</v>
      </c>
      <c r="E1533" s="52">
        <v>1601</v>
      </c>
      <c r="F1533" s="39" t="str">
        <f>VLOOKUP(Réception!C1533,'Catégorie des articles'!A:D,4,0)</f>
        <v>CREMERIE</v>
      </c>
      <c r="G1533" s="39" t="str">
        <f>Réceptions[[#This Row],[AnnéeMois]]&amp;Réceptions[[#This Row],[Famille de Produit]]</f>
        <v>202211CREMERIE</v>
      </c>
      <c r="H1533" s="38" t="str">
        <f>Réceptions[[#This Row],[Num CDE]]&amp;Réceptions[[#This Row],[AnnéeMois]]</f>
        <v>143429477202211</v>
      </c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</row>
    <row r="1534" spans="1:23" ht="12.75" customHeight="1" x14ac:dyDescent="0.25">
      <c r="A1534" s="38">
        <v>202211</v>
      </c>
      <c r="B1534" s="46">
        <v>143429478</v>
      </c>
      <c r="C1534" s="15">
        <v>5540246170256</v>
      </c>
      <c r="D1534" s="47">
        <v>44877</v>
      </c>
      <c r="E1534" s="48">
        <v>2998</v>
      </c>
      <c r="F1534" s="39" t="str">
        <f>VLOOKUP(Réception!C1534,'Catégorie des articles'!A:D,4,0)</f>
        <v>BOULANGERIE</v>
      </c>
      <c r="G1534" s="39" t="str">
        <f>Réceptions[[#This Row],[AnnéeMois]]&amp;Réceptions[[#This Row],[Famille de Produit]]</f>
        <v>202211BOULANGERIE</v>
      </c>
      <c r="H1534" s="38" t="str">
        <f>Réceptions[[#This Row],[Num CDE]]&amp;Réceptions[[#This Row],[AnnéeMois]]</f>
        <v>143429478202211</v>
      </c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</row>
    <row r="1535" spans="1:23" ht="12.75" customHeight="1" x14ac:dyDescent="0.25">
      <c r="A1535" s="38">
        <v>202211</v>
      </c>
      <c r="B1535" s="49">
        <v>143429478</v>
      </c>
      <c r="C1535" s="50">
        <v>5540246171888</v>
      </c>
      <c r="D1535" s="51">
        <v>44877</v>
      </c>
      <c r="E1535" s="52">
        <v>650</v>
      </c>
      <c r="F1535" s="39" t="str">
        <f>VLOOKUP(Réception!C1535,'Catégorie des articles'!A:D,4,0)</f>
        <v>BOULANGERIE</v>
      </c>
      <c r="G1535" s="39" t="str">
        <f>Réceptions[[#This Row],[AnnéeMois]]&amp;Réceptions[[#This Row],[Famille de Produit]]</f>
        <v>202211BOULANGERIE</v>
      </c>
      <c r="H1535" s="38" t="str">
        <f>Réceptions[[#This Row],[Num CDE]]&amp;Réceptions[[#This Row],[AnnéeMois]]</f>
        <v>143429478202211</v>
      </c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</row>
    <row r="1536" spans="1:23" ht="12.75" customHeight="1" x14ac:dyDescent="0.25">
      <c r="A1536" s="38">
        <v>202211</v>
      </c>
      <c r="B1536" s="46">
        <v>143429479</v>
      </c>
      <c r="C1536" s="15">
        <v>5540246170256</v>
      </c>
      <c r="D1536" s="47">
        <v>44884</v>
      </c>
      <c r="E1536" s="48">
        <v>3174</v>
      </c>
      <c r="F1536" s="39" t="str">
        <f>VLOOKUP(Réception!C1536,'Catégorie des articles'!A:D,4,0)</f>
        <v>BOULANGERIE</v>
      </c>
      <c r="G1536" s="39" t="str">
        <f>Réceptions[[#This Row],[AnnéeMois]]&amp;Réceptions[[#This Row],[Famille de Produit]]</f>
        <v>202211BOULANGERIE</v>
      </c>
      <c r="H1536" s="38" t="str">
        <f>Réceptions[[#This Row],[Num CDE]]&amp;Réceptions[[#This Row],[AnnéeMois]]</f>
        <v>143429479202211</v>
      </c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</row>
    <row r="1537" spans="1:23" ht="12.75" customHeight="1" x14ac:dyDescent="0.25">
      <c r="A1537" s="38">
        <v>202211</v>
      </c>
      <c r="B1537" s="49">
        <v>143429479</v>
      </c>
      <c r="C1537" s="50">
        <v>5540246171888</v>
      </c>
      <c r="D1537" s="51">
        <v>44884</v>
      </c>
      <c r="E1537" s="52">
        <v>520</v>
      </c>
      <c r="F1537" s="39" t="str">
        <f>VLOOKUP(Réception!C1537,'Catégorie des articles'!A:D,4,0)</f>
        <v>BOULANGERIE</v>
      </c>
      <c r="G1537" s="39" t="str">
        <f>Réceptions[[#This Row],[AnnéeMois]]&amp;Réceptions[[#This Row],[Famille de Produit]]</f>
        <v>202211BOULANGERIE</v>
      </c>
      <c r="H1537" s="38" t="str">
        <f>Réceptions[[#This Row],[Num CDE]]&amp;Réceptions[[#This Row],[AnnéeMois]]</f>
        <v>143429479202211</v>
      </c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</row>
    <row r="1538" spans="1:23" ht="12.75" customHeight="1" x14ac:dyDescent="0.25">
      <c r="A1538" s="38">
        <v>202211</v>
      </c>
      <c r="B1538" s="46">
        <v>143429480</v>
      </c>
      <c r="C1538" s="15">
        <v>5540246173472</v>
      </c>
      <c r="D1538" s="47">
        <v>44876</v>
      </c>
      <c r="E1538" s="48">
        <v>279</v>
      </c>
      <c r="F1538" s="39" t="str">
        <f>VLOOKUP(Réception!C1538,'Catégorie des articles'!A:D,4,0)</f>
        <v>CREMERIE</v>
      </c>
      <c r="G1538" s="39" t="str">
        <f>Réceptions[[#This Row],[AnnéeMois]]&amp;Réceptions[[#This Row],[Famille de Produit]]</f>
        <v>202211CREMERIE</v>
      </c>
      <c r="H1538" s="38" t="str">
        <f>Réceptions[[#This Row],[Num CDE]]&amp;Réceptions[[#This Row],[AnnéeMois]]</f>
        <v>143429480202211</v>
      </c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</row>
    <row r="1539" spans="1:23" ht="12.75" customHeight="1" x14ac:dyDescent="0.25">
      <c r="A1539" s="38">
        <v>202211</v>
      </c>
      <c r="B1539" s="49">
        <v>143429480</v>
      </c>
      <c r="C1539" s="50">
        <v>5540246175049</v>
      </c>
      <c r="D1539" s="51">
        <v>44876</v>
      </c>
      <c r="E1539" s="52">
        <v>836</v>
      </c>
      <c r="F1539" s="39" t="str">
        <f>VLOOKUP(Réception!C1539,'Catégorie des articles'!A:D,4,0)</f>
        <v>CREMERIE</v>
      </c>
      <c r="G1539" s="39" t="str">
        <f>Réceptions[[#This Row],[AnnéeMois]]&amp;Réceptions[[#This Row],[Famille de Produit]]</f>
        <v>202211CREMERIE</v>
      </c>
      <c r="H1539" s="38" t="str">
        <f>Réceptions[[#This Row],[Num CDE]]&amp;Réceptions[[#This Row],[AnnéeMois]]</f>
        <v>143429480202211</v>
      </c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</row>
    <row r="1540" spans="1:23" ht="12.75" customHeight="1" x14ac:dyDescent="0.25">
      <c r="A1540" s="38">
        <v>202211</v>
      </c>
      <c r="B1540" s="46">
        <v>143429480</v>
      </c>
      <c r="C1540" s="15">
        <v>5540246175050</v>
      </c>
      <c r="D1540" s="47">
        <v>44876</v>
      </c>
      <c r="E1540" s="48">
        <v>836</v>
      </c>
      <c r="F1540" s="39" t="str">
        <f>VLOOKUP(Réception!C1540,'Catégorie des articles'!A:D,4,0)</f>
        <v>CREMERIE</v>
      </c>
      <c r="G1540" s="39" t="str">
        <f>Réceptions[[#This Row],[AnnéeMois]]&amp;Réceptions[[#This Row],[Famille de Produit]]</f>
        <v>202211CREMERIE</v>
      </c>
      <c r="H1540" s="38" t="str">
        <f>Réceptions[[#This Row],[Num CDE]]&amp;Réceptions[[#This Row],[AnnéeMois]]</f>
        <v>143429480202211</v>
      </c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</row>
    <row r="1541" spans="1:23" ht="12.75" customHeight="1" x14ac:dyDescent="0.25">
      <c r="A1541" s="38">
        <v>202212</v>
      </c>
      <c r="B1541" s="46">
        <v>143429483</v>
      </c>
      <c r="C1541" s="15">
        <v>5540246195999</v>
      </c>
      <c r="D1541" s="47">
        <v>44903</v>
      </c>
      <c r="E1541" s="48">
        <v>7517</v>
      </c>
      <c r="F1541" s="39" t="str">
        <f>VLOOKUP(Réception!C1541,'Catégorie des articles'!A:D,4,0)</f>
        <v>MIX LEGUMES</v>
      </c>
      <c r="G1541" s="39" t="str">
        <f>Réceptions[[#This Row],[AnnéeMois]]&amp;Réceptions[[#This Row],[Famille de Produit]]</f>
        <v>202212MIX LEGUMES</v>
      </c>
      <c r="H1541" s="38" t="str">
        <f>Réceptions[[#This Row],[Num CDE]]&amp;Réceptions[[#This Row],[AnnéeMois]]</f>
        <v>143429483202212</v>
      </c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</row>
    <row r="1542" spans="1:23" ht="12.75" customHeight="1" x14ac:dyDescent="0.25">
      <c r="A1542" s="38">
        <v>202211</v>
      </c>
      <c r="B1542" s="46">
        <v>143429490</v>
      </c>
      <c r="C1542" s="15">
        <v>5540246177133</v>
      </c>
      <c r="D1542" s="47">
        <v>44878</v>
      </c>
      <c r="E1542" s="48">
        <v>3898</v>
      </c>
      <c r="F1542" s="39" t="str">
        <f>VLOOKUP(Réception!C1542,'Catégorie des articles'!A:D,4,0)</f>
        <v>MIX LEGUMES</v>
      </c>
      <c r="G1542" s="39" t="str">
        <f>Réceptions[[#This Row],[AnnéeMois]]&amp;Réceptions[[#This Row],[Famille de Produit]]</f>
        <v>202211MIX LEGUMES</v>
      </c>
      <c r="H1542" s="38" t="str">
        <f>Réceptions[[#This Row],[Num CDE]]&amp;Réceptions[[#This Row],[AnnéeMois]]</f>
        <v>143429490202211</v>
      </c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</row>
    <row r="1543" spans="1:23" ht="12.75" customHeight="1" x14ac:dyDescent="0.25">
      <c r="A1543" s="38">
        <v>202211</v>
      </c>
      <c r="B1543" s="49">
        <v>143429490</v>
      </c>
      <c r="C1543" s="50">
        <v>5540246192148</v>
      </c>
      <c r="D1543" s="51">
        <v>44878</v>
      </c>
      <c r="E1543" s="52">
        <v>22272</v>
      </c>
      <c r="F1543" s="39" t="str">
        <f>VLOOKUP(Réception!C1543,'Catégorie des articles'!A:D,4,0)</f>
        <v>MIX LEGUMES</v>
      </c>
      <c r="G1543" s="39" t="str">
        <f>Réceptions[[#This Row],[AnnéeMois]]&amp;Réceptions[[#This Row],[Famille de Produit]]</f>
        <v>202211MIX LEGUMES</v>
      </c>
      <c r="H1543" s="38" t="str">
        <f>Réceptions[[#This Row],[Num CDE]]&amp;Réceptions[[#This Row],[AnnéeMois]]</f>
        <v>143429490202211</v>
      </c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</row>
    <row r="1544" spans="1:23" ht="12.75" customHeight="1" x14ac:dyDescent="0.25">
      <c r="A1544" s="38">
        <v>202211</v>
      </c>
      <c r="B1544" s="46">
        <v>143429490</v>
      </c>
      <c r="C1544" s="15">
        <v>5540246192518</v>
      </c>
      <c r="D1544" s="47">
        <v>44878</v>
      </c>
      <c r="E1544" s="48">
        <v>4385</v>
      </c>
      <c r="F1544" s="39" t="str">
        <f>VLOOKUP(Réception!C1544,'Catégorie des articles'!A:D,4,0)</f>
        <v>MIX LEGUMES</v>
      </c>
      <c r="G1544" s="39" t="str">
        <f>Réceptions[[#This Row],[AnnéeMois]]&amp;Réceptions[[#This Row],[Famille de Produit]]</f>
        <v>202211MIX LEGUMES</v>
      </c>
      <c r="H1544" s="38" t="str">
        <f>Réceptions[[#This Row],[Num CDE]]&amp;Réceptions[[#This Row],[AnnéeMois]]</f>
        <v>143429490202211</v>
      </c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</row>
    <row r="1545" spans="1:23" ht="12.75" customHeight="1" x14ac:dyDescent="0.25">
      <c r="A1545" s="38">
        <v>202211</v>
      </c>
      <c r="B1545" s="46">
        <v>143429508</v>
      </c>
      <c r="C1545" s="15">
        <v>5540246176294</v>
      </c>
      <c r="D1545" s="47">
        <v>44872</v>
      </c>
      <c r="E1545" s="48">
        <v>1114</v>
      </c>
      <c r="F1545" s="39" t="str">
        <f>VLOOKUP(Réception!C1545,'Catégorie des articles'!A:D,4,0)</f>
        <v>CREMERIE</v>
      </c>
      <c r="G1545" s="39" t="str">
        <f>Réceptions[[#This Row],[AnnéeMois]]&amp;Réceptions[[#This Row],[Famille de Produit]]</f>
        <v>202211CREMERIE</v>
      </c>
      <c r="H1545" s="38" t="str">
        <f>Réceptions[[#This Row],[Num CDE]]&amp;Réceptions[[#This Row],[AnnéeMois]]</f>
        <v>143429508202211</v>
      </c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</row>
    <row r="1546" spans="1:23" ht="12.75" customHeight="1" x14ac:dyDescent="0.25">
      <c r="A1546" s="38">
        <v>202211</v>
      </c>
      <c r="B1546" s="49">
        <v>143429508</v>
      </c>
      <c r="C1546" s="50">
        <v>5540246176295</v>
      </c>
      <c r="D1546" s="51">
        <v>44872</v>
      </c>
      <c r="E1546" s="52">
        <v>7424</v>
      </c>
      <c r="F1546" s="39" t="str">
        <f>VLOOKUP(Réception!C1546,'Catégorie des articles'!A:D,4,0)</f>
        <v>CREMERIE</v>
      </c>
      <c r="G1546" s="39" t="str">
        <f>Réceptions[[#This Row],[AnnéeMois]]&amp;Réceptions[[#This Row],[Famille de Produit]]</f>
        <v>202211CREMERIE</v>
      </c>
      <c r="H1546" s="38" t="str">
        <f>Réceptions[[#This Row],[Num CDE]]&amp;Réceptions[[#This Row],[AnnéeMois]]</f>
        <v>143429508202211</v>
      </c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</row>
    <row r="1547" spans="1:23" ht="12.75" customHeight="1" x14ac:dyDescent="0.25">
      <c r="A1547" s="38">
        <v>202211</v>
      </c>
      <c r="B1547" s="49">
        <v>143429508</v>
      </c>
      <c r="C1547" s="50">
        <v>5540246187987</v>
      </c>
      <c r="D1547" s="51">
        <v>44872</v>
      </c>
      <c r="E1547" s="52">
        <v>4455</v>
      </c>
      <c r="F1547" s="39" t="str">
        <f>VLOOKUP(Réception!C1547,'Catégorie des articles'!A:D,4,0)</f>
        <v>CREMERIE</v>
      </c>
      <c r="G1547" s="39" t="str">
        <f>Réceptions[[#This Row],[AnnéeMois]]&amp;Réceptions[[#This Row],[Famille de Produit]]</f>
        <v>202211CREMERIE</v>
      </c>
      <c r="H1547" s="38" t="str">
        <f>Réceptions[[#This Row],[Num CDE]]&amp;Réceptions[[#This Row],[AnnéeMois]]</f>
        <v>143429508202211</v>
      </c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</row>
    <row r="1548" spans="1:23" ht="12.75" customHeight="1" x14ac:dyDescent="0.25">
      <c r="A1548" s="38">
        <v>202211</v>
      </c>
      <c r="B1548" s="49">
        <v>143429509</v>
      </c>
      <c r="C1548" s="50">
        <v>5540246172978</v>
      </c>
      <c r="D1548" s="51">
        <v>44872</v>
      </c>
      <c r="E1548" s="52">
        <v>1671</v>
      </c>
      <c r="F1548" s="39" t="str">
        <f>VLOOKUP(Réception!C1548,'Catégorie des articles'!A:D,4,0)</f>
        <v>CREMERIE</v>
      </c>
      <c r="G1548" s="39" t="str">
        <f>Réceptions[[#This Row],[AnnéeMois]]&amp;Réceptions[[#This Row],[Famille de Produit]]</f>
        <v>202211CREMERIE</v>
      </c>
      <c r="H1548" s="38" t="str">
        <f>Réceptions[[#This Row],[Num CDE]]&amp;Réceptions[[#This Row],[AnnéeMois]]</f>
        <v>143429509202211</v>
      </c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</row>
    <row r="1549" spans="1:23" ht="12.75" customHeight="1" x14ac:dyDescent="0.25">
      <c r="A1549" s="38">
        <v>202211</v>
      </c>
      <c r="B1549" s="49">
        <v>143429509</v>
      </c>
      <c r="C1549" s="50">
        <v>5540246188175</v>
      </c>
      <c r="D1549" s="51">
        <v>44872</v>
      </c>
      <c r="E1549" s="52">
        <v>232</v>
      </c>
      <c r="F1549" s="39" t="str">
        <f>VLOOKUP(Réception!C1549,'Catégorie des articles'!A:D,4,0)</f>
        <v>CREMERIE</v>
      </c>
      <c r="G1549" s="39" t="str">
        <f>Réceptions[[#This Row],[AnnéeMois]]&amp;Réceptions[[#This Row],[Famille de Produit]]</f>
        <v>202211CREMERIE</v>
      </c>
      <c r="H1549" s="38" t="str">
        <f>Réceptions[[#This Row],[Num CDE]]&amp;Réceptions[[#This Row],[AnnéeMois]]</f>
        <v>143429509202211</v>
      </c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</row>
    <row r="1550" spans="1:23" ht="12.75" customHeight="1" x14ac:dyDescent="0.25">
      <c r="A1550" s="38">
        <v>202211</v>
      </c>
      <c r="B1550" s="46">
        <v>143429538</v>
      </c>
      <c r="C1550" s="15">
        <v>5540246172978</v>
      </c>
      <c r="D1550" s="47">
        <v>44875</v>
      </c>
      <c r="E1550" s="48">
        <v>836</v>
      </c>
      <c r="F1550" s="39" t="str">
        <f>VLOOKUP(Réception!C1550,'Catégorie des articles'!A:D,4,0)</f>
        <v>CREMERIE</v>
      </c>
      <c r="G1550" s="39" t="str">
        <f>Réceptions[[#This Row],[AnnéeMois]]&amp;Réceptions[[#This Row],[Famille de Produit]]</f>
        <v>202211CREMERIE</v>
      </c>
      <c r="H1550" s="38" t="str">
        <f>Réceptions[[#This Row],[Num CDE]]&amp;Réceptions[[#This Row],[AnnéeMois]]</f>
        <v>143429538202211</v>
      </c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</row>
    <row r="1551" spans="1:23" ht="12.75" customHeight="1" x14ac:dyDescent="0.25">
      <c r="A1551" s="38">
        <v>202211</v>
      </c>
      <c r="B1551" s="46">
        <v>143429538</v>
      </c>
      <c r="C1551" s="15">
        <v>5540246176699</v>
      </c>
      <c r="D1551" s="47">
        <v>44875</v>
      </c>
      <c r="E1551" s="48">
        <v>4176</v>
      </c>
      <c r="F1551" s="39" t="str">
        <f>VLOOKUP(Réception!C1551,'Catégorie des articles'!A:D,4,0)</f>
        <v>CREMERIE</v>
      </c>
      <c r="G1551" s="39" t="str">
        <f>Réceptions[[#This Row],[AnnéeMois]]&amp;Réceptions[[#This Row],[Famille de Produit]]</f>
        <v>202211CREMERIE</v>
      </c>
      <c r="H1551" s="38" t="str">
        <f>Réceptions[[#This Row],[Num CDE]]&amp;Réceptions[[#This Row],[AnnéeMois]]</f>
        <v>143429538202211</v>
      </c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</row>
    <row r="1552" spans="1:23" ht="12.75" customHeight="1" x14ac:dyDescent="0.25">
      <c r="A1552" s="38">
        <v>202211</v>
      </c>
      <c r="B1552" s="49">
        <v>143429538</v>
      </c>
      <c r="C1552" s="50">
        <v>5540246192102</v>
      </c>
      <c r="D1552" s="51">
        <v>44875</v>
      </c>
      <c r="E1552" s="52">
        <v>4009</v>
      </c>
      <c r="F1552" s="39" t="str">
        <f>VLOOKUP(Réception!C1552,'Catégorie des articles'!A:D,4,0)</f>
        <v>CREMERIE</v>
      </c>
      <c r="G1552" s="39" t="str">
        <f>Réceptions[[#This Row],[AnnéeMois]]&amp;Réceptions[[#This Row],[Famille de Produit]]</f>
        <v>202211CREMERIE</v>
      </c>
      <c r="H1552" s="38" t="str">
        <f>Réceptions[[#This Row],[Num CDE]]&amp;Réceptions[[#This Row],[AnnéeMois]]</f>
        <v>143429538202211</v>
      </c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</row>
    <row r="1553" spans="1:23" ht="12.75" customHeight="1" x14ac:dyDescent="0.25">
      <c r="A1553" s="38">
        <v>202211</v>
      </c>
      <c r="B1553" s="46">
        <v>143429539</v>
      </c>
      <c r="C1553" s="15">
        <v>5540246187987</v>
      </c>
      <c r="D1553" s="47">
        <v>44875</v>
      </c>
      <c r="E1553" s="48">
        <v>6682</v>
      </c>
      <c r="F1553" s="39" t="str">
        <f>VLOOKUP(Réception!C1553,'Catégorie des articles'!A:D,4,0)</f>
        <v>CREMERIE</v>
      </c>
      <c r="G1553" s="39" t="str">
        <f>Réceptions[[#This Row],[AnnéeMois]]&amp;Réceptions[[#This Row],[Famille de Produit]]</f>
        <v>202211CREMERIE</v>
      </c>
      <c r="H1553" s="38" t="str">
        <f>Réceptions[[#This Row],[Num CDE]]&amp;Réceptions[[#This Row],[AnnéeMois]]</f>
        <v>143429539202211</v>
      </c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</row>
    <row r="1554" spans="1:23" ht="12.75" customHeight="1" x14ac:dyDescent="0.25">
      <c r="A1554" s="38">
        <v>202211</v>
      </c>
      <c r="B1554" s="49">
        <v>143429539</v>
      </c>
      <c r="C1554" s="50">
        <v>5540246188200</v>
      </c>
      <c r="D1554" s="51">
        <v>44875</v>
      </c>
      <c r="E1554" s="52">
        <v>2970</v>
      </c>
      <c r="F1554" s="39" t="str">
        <f>VLOOKUP(Réception!C1554,'Catégorie des articles'!A:D,4,0)</f>
        <v>CREMERIE</v>
      </c>
      <c r="G1554" s="39" t="str">
        <f>Réceptions[[#This Row],[AnnéeMois]]&amp;Réceptions[[#This Row],[Famille de Produit]]</f>
        <v>202211CREMERIE</v>
      </c>
      <c r="H1554" s="38" t="str">
        <f>Réceptions[[#This Row],[Num CDE]]&amp;Réceptions[[#This Row],[AnnéeMois]]</f>
        <v>143429539202211</v>
      </c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</row>
    <row r="1555" spans="1:23" ht="12.75" customHeight="1" x14ac:dyDescent="0.25">
      <c r="A1555" s="38">
        <v>202211</v>
      </c>
      <c r="B1555" s="46">
        <v>143429553</v>
      </c>
      <c r="C1555" s="15">
        <v>5540246185429</v>
      </c>
      <c r="D1555" s="47">
        <v>44876</v>
      </c>
      <c r="E1555" s="48">
        <v>279</v>
      </c>
      <c r="F1555" s="39" t="str">
        <f>VLOOKUP(Réception!C1555,'Catégorie des articles'!A:D,4,0)</f>
        <v>CREMERIE</v>
      </c>
      <c r="G1555" s="39" t="str">
        <f>Réceptions[[#This Row],[AnnéeMois]]&amp;Réceptions[[#This Row],[Famille de Produit]]</f>
        <v>202211CREMERIE</v>
      </c>
      <c r="H1555" s="38" t="str">
        <f>Réceptions[[#This Row],[Num CDE]]&amp;Réceptions[[#This Row],[AnnéeMois]]</f>
        <v>143429553202211</v>
      </c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</row>
    <row r="1556" spans="1:23" ht="12.75" customHeight="1" x14ac:dyDescent="0.25">
      <c r="A1556" s="38">
        <v>202211</v>
      </c>
      <c r="B1556" s="46">
        <v>143429584</v>
      </c>
      <c r="C1556" s="15">
        <v>5540246172539</v>
      </c>
      <c r="D1556" s="47">
        <v>44876</v>
      </c>
      <c r="E1556" s="48">
        <v>24</v>
      </c>
      <c r="F1556" s="39" t="str">
        <f>VLOOKUP(Réception!C1556,'Catégorie des articles'!A:D,4,0)</f>
        <v>CREMERIE</v>
      </c>
      <c r="G1556" s="39" t="str">
        <f>Réceptions[[#This Row],[AnnéeMois]]&amp;Réceptions[[#This Row],[Famille de Produit]]</f>
        <v>202211CREMERIE</v>
      </c>
      <c r="H1556" s="38" t="str">
        <f>Réceptions[[#This Row],[Num CDE]]&amp;Réceptions[[#This Row],[AnnéeMois]]</f>
        <v>143429584202211</v>
      </c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</row>
    <row r="1557" spans="1:23" ht="12.75" customHeight="1" x14ac:dyDescent="0.25">
      <c r="A1557" s="38">
        <v>202211</v>
      </c>
      <c r="B1557" s="49">
        <v>143429584</v>
      </c>
      <c r="C1557" s="50">
        <v>5540246172669</v>
      </c>
      <c r="D1557" s="51">
        <v>44876</v>
      </c>
      <c r="E1557" s="52">
        <v>140</v>
      </c>
      <c r="F1557" s="39" t="str">
        <f>VLOOKUP(Réception!C1557,'Catégorie des articles'!A:D,4,0)</f>
        <v>CREMERIE</v>
      </c>
      <c r="G1557" s="39" t="str">
        <f>Réceptions[[#This Row],[AnnéeMois]]&amp;Réceptions[[#This Row],[Famille de Produit]]</f>
        <v>202211CREMERIE</v>
      </c>
      <c r="H1557" s="38" t="str">
        <f>Réceptions[[#This Row],[Num CDE]]&amp;Réceptions[[#This Row],[AnnéeMois]]</f>
        <v>143429584202211</v>
      </c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</row>
    <row r="1558" spans="1:23" ht="12.75" customHeight="1" x14ac:dyDescent="0.25">
      <c r="A1558" s="38">
        <v>202211</v>
      </c>
      <c r="B1558" s="46">
        <v>143429584</v>
      </c>
      <c r="C1558" s="15">
        <v>5540246172978</v>
      </c>
      <c r="D1558" s="47">
        <v>44876</v>
      </c>
      <c r="E1558" s="48">
        <v>836</v>
      </c>
      <c r="F1558" s="39" t="str">
        <f>VLOOKUP(Réception!C1558,'Catégorie des articles'!A:D,4,0)</f>
        <v>CREMERIE</v>
      </c>
      <c r="G1558" s="39" t="str">
        <f>Réceptions[[#This Row],[AnnéeMois]]&amp;Réceptions[[#This Row],[Famille de Produit]]</f>
        <v>202211CREMERIE</v>
      </c>
      <c r="H1558" s="38" t="str">
        <f>Réceptions[[#This Row],[Num CDE]]&amp;Réceptions[[#This Row],[AnnéeMois]]</f>
        <v>143429584202211</v>
      </c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</row>
    <row r="1559" spans="1:23" ht="12.75" customHeight="1" x14ac:dyDescent="0.25">
      <c r="A1559" s="38">
        <v>202211</v>
      </c>
      <c r="B1559" s="46">
        <v>143429584</v>
      </c>
      <c r="C1559" s="15">
        <v>5540246174174</v>
      </c>
      <c r="D1559" s="47">
        <v>44876</v>
      </c>
      <c r="E1559" s="48">
        <v>696</v>
      </c>
      <c r="F1559" s="39" t="str">
        <f>VLOOKUP(Réception!C1559,'Catégorie des articles'!A:D,4,0)</f>
        <v>CREMERIE</v>
      </c>
      <c r="G1559" s="39" t="str">
        <f>Réceptions[[#This Row],[AnnéeMois]]&amp;Réceptions[[#This Row],[Famille de Produit]]</f>
        <v>202211CREMERIE</v>
      </c>
      <c r="H1559" s="38" t="str">
        <f>Réceptions[[#This Row],[Num CDE]]&amp;Réceptions[[#This Row],[AnnéeMois]]</f>
        <v>143429584202211</v>
      </c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</row>
    <row r="1560" spans="1:23" ht="12.75" customHeight="1" x14ac:dyDescent="0.25">
      <c r="A1560" s="38">
        <v>202211</v>
      </c>
      <c r="B1560" s="46">
        <v>143429584</v>
      </c>
      <c r="C1560" s="15">
        <v>5540246176699</v>
      </c>
      <c r="D1560" s="47">
        <v>44876</v>
      </c>
      <c r="E1560" s="48">
        <v>8352</v>
      </c>
      <c r="F1560" s="39" t="str">
        <f>VLOOKUP(Réception!C1560,'Catégorie des articles'!A:D,4,0)</f>
        <v>CREMERIE</v>
      </c>
      <c r="G1560" s="39" t="str">
        <f>Réceptions[[#This Row],[AnnéeMois]]&amp;Réceptions[[#This Row],[Famille de Produit]]</f>
        <v>202211CREMERIE</v>
      </c>
      <c r="H1560" s="38" t="str">
        <f>Réceptions[[#This Row],[Num CDE]]&amp;Réceptions[[#This Row],[AnnéeMois]]</f>
        <v>143429584202211</v>
      </c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</row>
    <row r="1561" spans="1:23" ht="12.75" customHeight="1" x14ac:dyDescent="0.25">
      <c r="A1561" s="38">
        <v>202211</v>
      </c>
      <c r="B1561" s="49">
        <v>143429585</v>
      </c>
      <c r="C1561" s="50">
        <v>5540246176294</v>
      </c>
      <c r="D1561" s="51">
        <v>44876</v>
      </c>
      <c r="E1561" s="52">
        <v>1485</v>
      </c>
      <c r="F1561" s="39" t="str">
        <f>VLOOKUP(Réception!C1561,'Catégorie des articles'!A:D,4,0)</f>
        <v>CREMERIE</v>
      </c>
      <c r="G1561" s="39" t="str">
        <f>Réceptions[[#This Row],[AnnéeMois]]&amp;Réceptions[[#This Row],[Famille de Produit]]</f>
        <v>202211CREMERIE</v>
      </c>
      <c r="H1561" s="38" t="str">
        <f>Réceptions[[#This Row],[Num CDE]]&amp;Réceptions[[#This Row],[AnnéeMois]]</f>
        <v>143429585202211</v>
      </c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</row>
    <row r="1562" spans="1:23" ht="12.75" customHeight="1" x14ac:dyDescent="0.25">
      <c r="A1562" s="38">
        <v>202211</v>
      </c>
      <c r="B1562" s="46">
        <v>143429585</v>
      </c>
      <c r="C1562" s="15">
        <v>5540246176295</v>
      </c>
      <c r="D1562" s="47">
        <v>44876</v>
      </c>
      <c r="E1562" s="48">
        <v>4455</v>
      </c>
      <c r="F1562" s="39" t="str">
        <f>VLOOKUP(Réception!C1562,'Catégorie des articles'!A:D,4,0)</f>
        <v>CREMERIE</v>
      </c>
      <c r="G1562" s="39" t="str">
        <f>Réceptions[[#This Row],[AnnéeMois]]&amp;Réceptions[[#This Row],[Famille de Produit]]</f>
        <v>202211CREMERIE</v>
      </c>
      <c r="H1562" s="38" t="str">
        <f>Réceptions[[#This Row],[Num CDE]]&amp;Réceptions[[#This Row],[AnnéeMois]]</f>
        <v>143429585202211</v>
      </c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</row>
    <row r="1563" spans="1:23" ht="12.75" customHeight="1" x14ac:dyDescent="0.25">
      <c r="A1563" s="38">
        <v>202211</v>
      </c>
      <c r="B1563" s="49">
        <v>143429585</v>
      </c>
      <c r="C1563" s="50">
        <v>5540246187987</v>
      </c>
      <c r="D1563" s="51">
        <v>44876</v>
      </c>
      <c r="E1563" s="52">
        <v>4455</v>
      </c>
      <c r="F1563" s="39" t="str">
        <f>VLOOKUP(Réception!C1563,'Catégorie des articles'!A:D,4,0)</f>
        <v>CREMERIE</v>
      </c>
      <c r="G1563" s="39" t="str">
        <f>Réceptions[[#This Row],[AnnéeMois]]&amp;Réceptions[[#This Row],[Famille de Produit]]</f>
        <v>202211CREMERIE</v>
      </c>
      <c r="H1563" s="38" t="str">
        <f>Réceptions[[#This Row],[Num CDE]]&amp;Réceptions[[#This Row],[AnnéeMois]]</f>
        <v>143429585202211</v>
      </c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</row>
    <row r="1564" spans="1:23" ht="12.75" customHeight="1" x14ac:dyDescent="0.25">
      <c r="A1564" s="38">
        <v>202211</v>
      </c>
      <c r="B1564" s="46">
        <v>143429586</v>
      </c>
      <c r="C1564" s="15">
        <v>5540246185429</v>
      </c>
      <c r="D1564" s="47">
        <v>44878</v>
      </c>
      <c r="E1564" s="48">
        <v>140</v>
      </c>
      <c r="F1564" s="39" t="str">
        <f>VLOOKUP(Réception!C1564,'Catégorie des articles'!A:D,4,0)</f>
        <v>CREMERIE</v>
      </c>
      <c r="G1564" s="39" t="str">
        <f>Réceptions[[#This Row],[AnnéeMois]]&amp;Réceptions[[#This Row],[Famille de Produit]]</f>
        <v>202211CREMERIE</v>
      </c>
      <c r="H1564" s="38" t="str">
        <f>Réceptions[[#This Row],[Num CDE]]&amp;Réceptions[[#This Row],[AnnéeMois]]</f>
        <v>143429586202211</v>
      </c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</row>
    <row r="1565" spans="1:23" ht="12.75" customHeight="1" x14ac:dyDescent="0.25">
      <c r="A1565" s="38">
        <v>202211</v>
      </c>
      <c r="B1565" s="49">
        <v>143429586</v>
      </c>
      <c r="C1565" s="50">
        <v>5540246185562</v>
      </c>
      <c r="D1565" s="51">
        <v>44878</v>
      </c>
      <c r="E1565" s="52">
        <v>209</v>
      </c>
      <c r="F1565" s="39" t="str">
        <f>VLOOKUP(Réception!C1565,'Catégorie des articles'!A:D,4,0)</f>
        <v>CREMERIE</v>
      </c>
      <c r="G1565" s="39" t="str">
        <f>Réceptions[[#This Row],[AnnéeMois]]&amp;Réceptions[[#This Row],[Famille de Produit]]</f>
        <v>202211CREMERIE</v>
      </c>
      <c r="H1565" s="38" t="str">
        <f>Réceptions[[#This Row],[Num CDE]]&amp;Réceptions[[#This Row],[AnnéeMois]]</f>
        <v>143429586202211</v>
      </c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</row>
    <row r="1566" spans="1:23" ht="12.75" customHeight="1" x14ac:dyDescent="0.25">
      <c r="A1566" s="38">
        <v>202211</v>
      </c>
      <c r="B1566" s="46">
        <v>143429586</v>
      </c>
      <c r="C1566" s="15">
        <v>5540246186325</v>
      </c>
      <c r="D1566" s="47">
        <v>44878</v>
      </c>
      <c r="E1566" s="48">
        <v>279</v>
      </c>
      <c r="F1566" s="39" t="str">
        <f>VLOOKUP(Réception!C1566,'Catégorie des articles'!A:D,4,0)</f>
        <v>CREMERIE</v>
      </c>
      <c r="G1566" s="39" t="str">
        <f>Réceptions[[#This Row],[AnnéeMois]]&amp;Réceptions[[#This Row],[Famille de Produit]]</f>
        <v>202211CREMERIE</v>
      </c>
      <c r="H1566" s="38" t="str">
        <f>Réceptions[[#This Row],[Num CDE]]&amp;Réceptions[[#This Row],[AnnéeMois]]</f>
        <v>143429586202211</v>
      </c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</row>
    <row r="1567" spans="1:23" ht="12.75" customHeight="1" x14ac:dyDescent="0.25">
      <c r="A1567" s="38">
        <v>202211</v>
      </c>
      <c r="B1567" s="46">
        <v>143429592</v>
      </c>
      <c r="C1567" s="15">
        <v>5540246181061</v>
      </c>
      <c r="D1567" s="47">
        <v>44883</v>
      </c>
      <c r="E1567" s="48">
        <v>6615</v>
      </c>
      <c r="F1567" s="39" t="str">
        <f>VLOOKUP(Réception!C1567,'Catégorie des articles'!A:D,4,0)</f>
        <v>VOLAILLE</v>
      </c>
      <c r="G1567" s="39" t="str">
        <f>Réceptions[[#This Row],[AnnéeMois]]&amp;Réceptions[[#This Row],[Famille de Produit]]</f>
        <v>202211VOLAILLE</v>
      </c>
      <c r="H1567" s="38" t="str">
        <f>Réceptions[[#This Row],[Num CDE]]&amp;Réceptions[[#This Row],[AnnéeMois]]</f>
        <v>143429592202211</v>
      </c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</row>
    <row r="1568" spans="1:23" ht="12.75" customHeight="1" x14ac:dyDescent="0.25">
      <c r="A1568" s="38">
        <v>202211</v>
      </c>
      <c r="B1568" s="49">
        <v>143429592</v>
      </c>
      <c r="C1568" s="50">
        <v>5540246183547</v>
      </c>
      <c r="D1568" s="51">
        <v>44883</v>
      </c>
      <c r="E1568" s="52">
        <v>13364</v>
      </c>
      <c r="F1568" s="39" t="str">
        <f>VLOOKUP(Réception!C1568,'Catégorie des articles'!A:D,4,0)</f>
        <v>VOLAILLE</v>
      </c>
      <c r="G1568" s="39" t="str">
        <f>Réceptions[[#This Row],[AnnéeMois]]&amp;Réceptions[[#This Row],[Famille de Produit]]</f>
        <v>202211VOLAILLE</v>
      </c>
      <c r="H1568" s="38" t="str">
        <f>Réceptions[[#This Row],[Num CDE]]&amp;Réceptions[[#This Row],[AnnéeMois]]</f>
        <v>143429592202211</v>
      </c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</row>
    <row r="1569" spans="1:23" ht="12.75" customHeight="1" x14ac:dyDescent="0.25">
      <c r="A1569" s="38">
        <v>202211</v>
      </c>
      <c r="B1569" s="46">
        <v>143429592</v>
      </c>
      <c r="C1569" s="15">
        <v>5540246185278</v>
      </c>
      <c r="D1569" s="47">
        <v>44883</v>
      </c>
      <c r="E1569" s="48">
        <v>3358</v>
      </c>
      <c r="F1569" s="39" t="str">
        <f>VLOOKUP(Réception!C1569,'Catégorie des articles'!A:D,4,0)</f>
        <v>VOLAILLE</v>
      </c>
      <c r="G1569" s="39" t="str">
        <f>Réceptions[[#This Row],[AnnéeMois]]&amp;Réceptions[[#This Row],[Famille de Produit]]</f>
        <v>202211VOLAILLE</v>
      </c>
      <c r="H1569" s="38" t="str">
        <f>Réceptions[[#This Row],[Num CDE]]&amp;Réceptions[[#This Row],[AnnéeMois]]</f>
        <v>143429592202211</v>
      </c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</row>
    <row r="1570" spans="1:23" ht="12.75" customHeight="1" x14ac:dyDescent="0.25">
      <c r="A1570" s="38">
        <v>202211</v>
      </c>
      <c r="B1570" s="49">
        <v>143429593</v>
      </c>
      <c r="C1570" s="50">
        <v>5540246183587</v>
      </c>
      <c r="D1570" s="51">
        <v>44890</v>
      </c>
      <c r="E1570" s="52">
        <v>1003</v>
      </c>
      <c r="F1570" s="39" t="str">
        <f>VLOOKUP(Réception!C1570,'Catégorie des articles'!A:D,4,0)</f>
        <v>MIX LEGUMES</v>
      </c>
      <c r="G1570" s="39" t="str">
        <f>Réceptions[[#This Row],[AnnéeMois]]&amp;Réceptions[[#This Row],[Famille de Produit]]</f>
        <v>202211MIX LEGUMES</v>
      </c>
      <c r="H1570" s="38" t="str">
        <f>Réceptions[[#This Row],[Num CDE]]&amp;Réceptions[[#This Row],[AnnéeMois]]</f>
        <v>143429593202211</v>
      </c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</row>
    <row r="1571" spans="1:23" ht="12.75" customHeight="1" x14ac:dyDescent="0.25">
      <c r="A1571" s="38">
        <v>202211</v>
      </c>
      <c r="B1571" s="46">
        <v>143429593</v>
      </c>
      <c r="C1571" s="15">
        <v>5540246183589</v>
      </c>
      <c r="D1571" s="47">
        <v>44890</v>
      </c>
      <c r="E1571" s="48">
        <v>1300</v>
      </c>
      <c r="F1571" s="39" t="str">
        <f>VLOOKUP(Réception!C1571,'Catégorie des articles'!A:D,4,0)</f>
        <v>MIX LEGUMES</v>
      </c>
      <c r="G1571" s="39" t="str">
        <f>Réceptions[[#This Row],[AnnéeMois]]&amp;Réceptions[[#This Row],[Famille de Produit]]</f>
        <v>202211MIX LEGUMES</v>
      </c>
      <c r="H1571" s="38" t="str">
        <f>Réceptions[[#This Row],[Num CDE]]&amp;Réceptions[[#This Row],[AnnéeMois]]</f>
        <v>143429593202211</v>
      </c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</row>
    <row r="1572" spans="1:23" ht="12.75" customHeight="1" x14ac:dyDescent="0.25">
      <c r="A1572" s="38">
        <v>202211</v>
      </c>
      <c r="B1572" s="49">
        <v>143429599</v>
      </c>
      <c r="C1572" s="50">
        <v>5540246177376</v>
      </c>
      <c r="D1572" s="51">
        <v>44889</v>
      </c>
      <c r="E1572" s="52">
        <v>1420</v>
      </c>
      <c r="F1572" s="39" t="str">
        <f>VLOOKUP(Réception!C1572,'Catégorie des articles'!A:D,4,0)</f>
        <v>BOULANGERIE</v>
      </c>
      <c r="G1572" s="39" t="str">
        <f>Réceptions[[#This Row],[AnnéeMois]]&amp;Réceptions[[#This Row],[Famille de Produit]]</f>
        <v>202211BOULANGERIE</v>
      </c>
      <c r="H1572" s="38" t="str">
        <f>Réceptions[[#This Row],[Num CDE]]&amp;Réceptions[[#This Row],[AnnéeMois]]</f>
        <v>143429599202211</v>
      </c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</row>
    <row r="1573" spans="1:23" ht="12.75" customHeight="1" x14ac:dyDescent="0.25">
      <c r="A1573" s="38">
        <v>202211</v>
      </c>
      <c r="B1573" s="46">
        <v>143429600</v>
      </c>
      <c r="C1573" s="15">
        <v>5540246180522</v>
      </c>
      <c r="D1573" s="47">
        <v>44892</v>
      </c>
      <c r="E1573" s="48">
        <v>1671</v>
      </c>
      <c r="F1573" s="39" t="str">
        <f>VLOOKUP(Réception!C1573,'Catégorie des articles'!A:D,4,0)</f>
        <v>BOULANGERIE</v>
      </c>
      <c r="G1573" s="39" t="str">
        <f>Réceptions[[#This Row],[AnnéeMois]]&amp;Réceptions[[#This Row],[Famille de Produit]]</f>
        <v>202211BOULANGERIE</v>
      </c>
      <c r="H1573" s="38" t="str">
        <f>Réceptions[[#This Row],[Num CDE]]&amp;Réceptions[[#This Row],[AnnéeMois]]</f>
        <v>143429600202211</v>
      </c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</row>
    <row r="1574" spans="1:23" ht="12.75" customHeight="1" x14ac:dyDescent="0.25">
      <c r="A1574" s="38">
        <v>202211</v>
      </c>
      <c r="B1574" s="46">
        <v>143429604</v>
      </c>
      <c r="C1574" s="15">
        <v>5540246182684</v>
      </c>
      <c r="D1574" s="47">
        <v>44886</v>
      </c>
      <c r="E1574" s="48">
        <v>232</v>
      </c>
      <c r="F1574" s="39" t="str">
        <f>VLOOKUP(Réception!C1574,'Catégorie des articles'!A:D,4,0)</f>
        <v>BOULANGERIE</v>
      </c>
      <c r="G1574" s="39" t="str">
        <f>Réceptions[[#This Row],[AnnéeMois]]&amp;Réceptions[[#This Row],[Famille de Produit]]</f>
        <v>202211BOULANGERIE</v>
      </c>
      <c r="H1574" s="38" t="str">
        <f>Réceptions[[#This Row],[Num CDE]]&amp;Réceptions[[#This Row],[AnnéeMois]]</f>
        <v>143429604202211</v>
      </c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</row>
    <row r="1575" spans="1:23" ht="12.75" customHeight="1" x14ac:dyDescent="0.25">
      <c r="A1575" s="38">
        <v>202211</v>
      </c>
      <c r="B1575" s="49">
        <v>143429604</v>
      </c>
      <c r="C1575" s="50">
        <v>5540246183844</v>
      </c>
      <c r="D1575" s="51">
        <v>44886</v>
      </c>
      <c r="E1575" s="52">
        <v>464</v>
      </c>
      <c r="F1575" s="39" t="str">
        <f>VLOOKUP(Réception!C1575,'Catégorie des articles'!A:D,4,0)</f>
        <v>BOULANGERIE</v>
      </c>
      <c r="G1575" s="39" t="str">
        <f>Réceptions[[#This Row],[AnnéeMois]]&amp;Réceptions[[#This Row],[Famille de Produit]]</f>
        <v>202211BOULANGERIE</v>
      </c>
      <c r="H1575" s="38" t="str">
        <f>Réceptions[[#This Row],[Num CDE]]&amp;Réceptions[[#This Row],[AnnéeMois]]</f>
        <v>143429604202211</v>
      </c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</row>
    <row r="1576" spans="1:23" ht="12.75" customHeight="1" x14ac:dyDescent="0.25">
      <c r="A1576" s="38">
        <v>202211</v>
      </c>
      <c r="B1576" s="46">
        <v>143429604</v>
      </c>
      <c r="C1576" s="15">
        <v>5540246194467</v>
      </c>
      <c r="D1576" s="47">
        <v>44886</v>
      </c>
      <c r="E1576" s="48">
        <v>17818</v>
      </c>
      <c r="F1576" s="39" t="str">
        <f>VLOOKUP(Réception!C1576,'Catégorie des articles'!A:D,4,0)</f>
        <v>BOULANGERIE</v>
      </c>
      <c r="G1576" s="39" t="str">
        <f>Réceptions[[#This Row],[AnnéeMois]]&amp;Réceptions[[#This Row],[Famille de Produit]]</f>
        <v>202211BOULANGERIE</v>
      </c>
      <c r="H1576" s="38" t="str">
        <f>Réceptions[[#This Row],[Num CDE]]&amp;Réceptions[[#This Row],[AnnéeMois]]</f>
        <v>143429604202211</v>
      </c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</row>
    <row r="1577" spans="1:23" ht="12.75" customHeight="1" x14ac:dyDescent="0.25">
      <c r="A1577" s="38">
        <v>202211</v>
      </c>
      <c r="B1577" s="46">
        <v>143429614</v>
      </c>
      <c r="C1577" s="15">
        <v>5540246183130</v>
      </c>
      <c r="D1577" s="47">
        <v>44892</v>
      </c>
      <c r="E1577" s="48">
        <v>3383</v>
      </c>
      <c r="F1577" s="39" t="str">
        <f>VLOOKUP(Réception!C1577,'Catégorie des articles'!A:D,4,0)</f>
        <v>MIX LEGUMES</v>
      </c>
      <c r="G1577" s="39" t="str">
        <f>Réceptions[[#This Row],[AnnéeMois]]&amp;Réceptions[[#This Row],[Famille de Produit]]</f>
        <v>202211MIX LEGUMES</v>
      </c>
      <c r="H1577" s="38" t="str">
        <f>Réceptions[[#This Row],[Num CDE]]&amp;Réceptions[[#This Row],[AnnéeMois]]</f>
        <v>143429614202211</v>
      </c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</row>
    <row r="1578" spans="1:23" ht="12.75" customHeight="1" x14ac:dyDescent="0.25">
      <c r="A1578" s="38">
        <v>202211</v>
      </c>
      <c r="B1578" s="49">
        <v>143429614</v>
      </c>
      <c r="C1578" s="50">
        <v>5540246183455</v>
      </c>
      <c r="D1578" s="51">
        <v>44892</v>
      </c>
      <c r="E1578" s="52">
        <v>1044</v>
      </c>
      <c r="F1578" s="39" t="str">
        <f>VLOOKUP(Réception!C1578,'Catégorie des articles'!A:D,4,0)</f>
        <v>MIX LEGUMES</v>
      </c>
      <c r="G1578" s="39" t="str">
        <f>Réceptions[[#This Row],[AnnéeMois]]&amp;Réceptions[[#This Row],[Famille de Produit]]</f>
        <v>202211MIX LEGUMES</v>
      </c>
      <c r="H1578" s="38" t="str">
        <f>Réceptions[[#This Row],[Num CDE]]&amp;Réceptions[[#This Row],[AnnéeMois]]</f>
        <v>143429614202211</v>
      </c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</row>
    <row r="1579" spans="1:23" ht="12.75" customHeight="1" x14ac:dyDescent="0.25">
      <c r="A1579" s="38">
        <v>202211</v>
      </c>
      <c r="B1579" s="46">
        <v>143429614</v>
      </c>
      <c r="C1579" s="15">
        <v>5540246183555</v>
      </c>
      <c r="D1579" s="47">
        <v>44892</v>
      </c>
      <c r="E1579" s="48">
        <v>543</v>
      </c>
      <c r="F1579" s="39" t="str">
        <f>VLOOKUP(Réception!C1579,'Catégorie des articles'!A:D,4,0)</f>
        <v>MIX LEGUMES</v>
      </c>
      <c r="G1579" s="39" t="str">
        <f>Réceptions[[#This Row],[AnnéeMois]]&amp;Réceptions[[#This Row],[Famille de Produit]]</f>
        <v>202211MIX LEGUMES</v>
      </c>
      <c r="H1579" s="38" t="str">
        <f>Réceptions[[#This Row],[Num CDE]]&amp;Réceptions[[#This Row],[AnnéeMois]]</f>
        <v>143429614202211</v>
      </c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</row>
    <row r="1580" spans="1:23" ht="12.75" customHeight="1" x14ac:dyDescent="0.25">
      <c r="A1580" s="38">
        <v>202212</v>
      </c>
      <c r="B1580" s="49">
        <v>143429615</v>
      </c>
      <c r="C1580" s="50">
        <v>5540246195943</v>
      </c>
      <c r="D1580" s="51">
        <v>44903</v>
      </c>
      <c r="E1580" s="52">
        <v>928</v>
      </c>
      <c r="F1580" s="39" t="str">
        <f>VLOOKUP(Réception!C1580,'Catégorie des articles'!A:D,4,0)</f>
        <v>CREMERIE</v>
      </c>
      <c r="G1580" s="39" t="str">
        <f>Réceptions[[#This Row],[AnnéeMois]]&amp;Réceptions[[#This Row],[Famille de Produit]]</f>
        <v>202212CREMERIE</v>
      </c>
      <c r="H1580" s="38" t="str">
        <f>Réceptions[[#This Row],[Num CDE]]&amp;Réceptions[[#This Row],[AnnéeMois]]</f>
        <v>143429615202212</v>
      </c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</row>
    <row r="1581" spans="1:23" ht="12.75" customHeight="1" x14ac:dyDescent="0.25">
      <c r="A1581" s="38">
        <v>202212</v>
      </c>
      <c r="B1581" s="46">
        <v>143429615</v>
      </c>
      <c r="C1581" s="15">
        <v>5540246195944</v>
      </c>
      <c r="D1581" s="47">
        <v>44903</v>
      </c>
      <c r="E1581" s="48">
        <v>928</v>
      </c>
      <c r="F1581" s="39" t="str">
        <f>VLOOKUP(Réception!C1581,'Catégorie des articles'!A:D,4,0)</f>
        <v>CREMERIE</v>
      </c>
      <c r="G1581" s="39" t="str">
        <f>Réceptions[[#This Row],[AnnéeMois]]&amp;Réceptions[[#This Row],[Famille de Produit]]</f>
        <v>202212CREMERIE</v>
      </c>
      <c r="H1581" s="38" t="str">
        <f>Réceptions[[#This Row],[Num CDE]]&amp;Réceptions[[#This Row],[AnnéeMois]]</f>
        <v>143429615202212</v>
      </c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</row>
    <row r="1582" spans="1:23" ht="12.75" customHeight="1" x14ac:dyDescent="0.25">
      <c r="A1582" s="38">
        <v>202211</v>
      </c>
      <c r="B1582" s="49">
        <v>143429616</v>
      </c>
      <c r="C1582" s="50">
        <v>5540246183558</v>
      </c>
      <c r="D1582" s="51">
        <v>44883</v>
      </c>
      <c r="E1582" s="52">
        <v>5197</v>
      </c>
      <c r="F1582" s="39" t="str">
        <f>VLOOKUP(Réception!C1582,'Catégorie des articles'!A:D,4,0)</f>
        <v>MIX LEGUMES</v>
      </c>
      <c r="G1582" s="39" t="str">
        <f>Réceptions[[#This Row],[AnnéeMois]]&amp;Réceptions[[#This Row],[Famille de Produit]]</f>
        <v>202211MIX LEGUMES</v>
      </c>
      <c r="H1582" s="38" t="str">
        <f>Réceptions[[#This Row],[Num CDE]]&amp;Réceptions[[#This Row],[AnnéeMois]]</f>
        <v>143429616202211</v>
      </c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</row>
    <row r="1583" spans="1:23" ht="12.75" customHeight="1" x14ac:dyDescent="0.25">
      <c r="A1583" s="38">
        <v>202211</v>
      </c>
      <c r="B1583" s="46">
        <v>143429616</v>
      </c>
      <c r="C1583" s="15">
        <v>5540246192209</v>
      </c>
      <c r="D1583" s="47">
        <v>44883</v>
      </c>
      <c r="E1583" s="48">
        <v>2228</v>
      </c>
      <c r="F1583" s="39" t="str">
        <f>VLOOKUP(Réception!C1583,'Catégorie des articles'!A:D,4,0)</f>
        <v>MIX LEGUMES</v>
      </c>
      <c r="G1583" s="39" t="str">
        <f>Réceptions[[#This Row],[AnnéeMois]]&amp;Réceptions[[#This Row],[Famille de Produit]]</f>
        <v>202211MIX LEGUMES</v>
      </c>
      <c r="H1583" s="38" t="str">
        <f>Réceptions[[#This Row],[Num CDE]]&amp;Réceptions[[#This Row],[AnnéeMois]]</f>
        <v>143429616202211</v>
      </c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</row>
    <row r="1584" spans="1:23" ht="12.75" customHeight="1" x14ac:dyDescent="0.25">
      <c r="A1584" s="38">
        <v>202211</v>
      </c>
      <c r="B1584" s="49">
        <v>143429618</v>
      </c>
      <c r="C1584" s="50">
        <v>5540246190727</v>
      </c>
      <c r="D1584" s="51">
        <v>44892</v>
      </c>
      <c r="E1584" s="52">
        <v>877</v>
      </c>
      <c r="F1584" s="39" t="str">
        <f>VLOOKUP(Réception!C1584,'Catégorie des articles'!A:D,4,0)</f>
        <v>BOULANGERIE</v>
      </c>
      <c r="G1584" s="39" t="str">
        <f>Réceptions[[#This Row],[AnnéeMois]]&amp;Réceptions[[#This Row],[Famille de Produit]]</f>
        <v>202211BOULANGERIE</v>
      </c>
      <c r="H1584" s="38" t="str">
        <f>Réceptions[[#This Row],[Num CDE]]&amp;Réceptions[[#This Row],[AnnéeMois]]</f>
        <v>143429618202211</v>
      </c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</row>
    <row r="1585" spans="1:23" ht="12.75" customHeight="1" x14ac:dyDescent="0.25">
      <c r="A1585" s="38">
        <v>202212</v>
      </c>
      <c r="B1585" s="49">
        <v>143429651</v>
      </c>
      <c r="C1585" s="50">
        <v>5540246194947</v>
      </c>
      <c r="D1585" s="51">
        <v>44900</v>
      </c>
      <c r="E1585" s="52">
        <v>232</v>
      </c>
      <c r="F1585" s="39" t="str">
        <f>VLOOKUP(Réception!C1585,'Catégorie des articles'!A:D,4,0)</f>
        <v>EMBALLAGES</v>
      </c>
      <c r="G1585" s="39" t="str">
        <f>Réceptions[[#This Row],[AnnéeMois]]&amp;Réceptions[[#This Row],[Famille de Produit]]</f>
        <v>202212EMBALLAGES</v>
      </c>
      <c r="H1585" s="38" t="str">
        <f>Réceptions[[#This Row],[Num CDE]]&amp;Réceptions[[#This Row],[AnnéeMois]]</f>
        <v>143429651202212</v>
      </c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</row>
    <row r="1586" spans="1:23" ht="12.75" customHeight="1" x14ac:dyDescent="0.25">
      <c r="A1586" s="38">
        <v>202211</v>
      </c>
      <c r="B1586" s="46">
        <v>143439653</v>
      </c>
      <c r="C1586" s="15">
        <v>5540246172539</v>
      </c>
      <c r="D1586" s="47">
        <v>44877</v>
      </c>
      <c r="E1586" s="48">
        <v>24</v>
      </c>
      <c r="F1586" s="39" t="str">
        <f>VLOOKUP(Réception!C1586,'Catégorie des articles'!A:D,4,0)</f>
        <v>CREMERIE</v>
      </c>
      <c r="G1586" s="39" t="str">
        <f>Réceptions[[#This Row],[AnnéeMois]]&amp;Réceptions[[#This Row],[Famille de Produit]]</f>
        <v>202211CREMERIE</v>
      </c>
      <c r="H1586" s="38" t="str">
        <f>Réceptions[[#This Row],[Num CDE]]&amp;Réceptions[[#This Row],[AnnéeMois]]</f>
        <v>143439653202211</v>
      </c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</row>
    <row r="1587" spans="1:23" ht="12.75" customHeight="1" x14ac:dyDescent="0.25">
      <c r="A1587" s="38">
        <v>202211</v>
      </c>
      <c r="B1587" s="49">
        <v>143439653</v>
      </c>
      <c r="C1587" s="50">
        <v>5540246172669</v>
      </c>
      <c r="D1587" s="51">
        <v>44877</v>
      </c>
      <c r="E1587" s="52">
        <v>140</v>
      </c>
      <c r="F1587" s="39" t="str">
        <f>VLOOKUP(Réception!C1587,'Catégorie des articles'!A:D,4,0)</f>
        <v>CREMERIE</v>
      </c>
      <c r="G1587" s="39" t="str">
        <f>Réceptions[[#This Row],[AnnéeMois]]&amp;Réceptions[[#This Row],[Famille de Produit]]</f>
        <v>202211CREMERIE</v>
      </c>
      <c r="H1587" s="38" t="str">
        <f>Réceptions[[#This Row],[Num CDE]]&amp;Réceptions[[#This Row],[AnnéeMois]]</f>
        <v>143439653202211</v>
      </c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</row>
    <row r="1588" spans="1:23" ht="12.75" customHeight="1" x14ac:dyDescent="0.25">
      <c r="A1588" s="38">
        <v>202211</v>
      </c>
      <c r="B1588" s="46">
        <v>143439655</v>
      </c>
      <c r="C1588" s="15">
        <v>5540246176294</v>
      </c>
      <c r="D1588" s="47">
        <v>44877</v>
      </c>
      <c r="E1588" s="48">
        <v>1485</v>
      </c>
      <c r="F1588" s="39" t="str">
        <f>VLOOKUP(Réception!C1588,'Catégorie des articles'!A:D,4,0)</f>
        <v>CREMERIE</v>
      </c>
      <c r="G1588" s="39" t="str">
        <f>Réceptions[[#This Row],[AnnéeMois]]&amp;Réceptions[[#This Row],[Famille de Produit]]</f>
        <v>202211CREMERIE</v>
      </c>
      <c r="H1588" s="38" t="str">
        <f>Réceptions[[#This Row],[Num CDE]]&amp;Réceptions[[#This Row],[AnnéeMois]]</f>
        <v>143439655202211</v>
      </c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</row>
    <row r="1589" spans="1:23" ht="12.75" customHeight="1" x14ac:dyDescent="0.25">
      <c r="A1589" s="38">
        <v>202211</v>
      </c>
      <c r="B1589" s="49">
        <v>143439655</v>
      </c>
      <c r="C1589" s="50">
        <v>5540246176295</v>
      </c>
      <c r="D1589" s="51">
        <v>44877</v>
      </c>
      <c r="E1589" s="52">
        <v>4455</v>
      </c>
      <c r="F1589" s="39" t="str">
        <f>VLOOKUP(Réception!C1589,'Catégorie des articles'!A:D,4,0)</f>
        <v>CREMERIE</v>
      </c>
      <c r="G1589" s="39" t="str">
        <f>Réceptions[[#This Row],[AnnéeMois]]&amp;Réceptions[[#This Row],[Famille de Produit]]</f>
        <v>202211CREMERIE</v>
      </c>
      <c r="H1589" s="38" t="str">
        <f>Réceptions[[#This Row],[Num CDE]]&amp;Réceptions[[#This Row],[AnnéeMois]]</f>
        <v>143439655202211</v>
      </c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</row>
    <row r="1590" spans="1:23" ht="12.75" customHeight="1" x14ac:dyDescent="0.25">
      <c r="A1590" s="38">
        <v>202211</v>
      </c>
      <c r="B1590" s="46">
        <v>143439655</v>
      </c>
      <c r="C1590" s="15">
        <v>5540246187987</v>
      </c>
      <c r="D1590" s="47">
        <v>44877</v>
      </c>
      <c r="E1590" s="48">
        <v>2228</v>
      </c>
      <c r="F1590" s="39" t="str">
        <f>VLOOKUP(Réception!C1590,'Catégorie des articles'!A:D,4,0)</f>
        <v>CREMERIE</v>
      </c>
      <c r="G1590" s="39" t="str">
        <f>Réceptions[[#This Row],[AnnéeMois]]&amp;Réceptions[[#This Row],[Famille de Produit]]</f>
        <v>202211CREMERIE</v>
      </c>
      <c r="H1590" s="38" t="str">
        <f>Réceptions[[#This Row],[Num CDE]]&amp;Réceptions[[#This Row],[AnnéeMois]]</f>
        <v>143439655202211</v>
      </c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</row>
    <row r="1591" spans="1:23" ht="12.75" customHeight="1" x14ac:dyDescent="0.25">
      <c r="A1591" s="38">
        <v>202211</v>
      </c>
      <c r="B1591" s="49">
        <v>143439655</v>
      </c>
      <c r="C1591" s="50">
        <v>5540246188200</v>
      </c>
      <c r="D1591" s="51">
        <v>44877</v>
      </c>
      <c r="E1591" s="52">
        <v>2228</v>
      </c>
      <c r="F1591" s="39" t="str">
        <f>VLOOKUP(Réception!C1591,'Catégorie des articles'!A:D,4,0)</f>
        <v>CREMERIE</v>
      </c>
      <c r="G1591" s="39" t="str">
        <f>Réceptions[[#This Row],[AnnéeMois]]&amp;Réceptions[[#This Row],[Famille de Produit]]</f>
        <v>202211CREMERIE</v>
      </c>
      <c r="H1591" s="38" t="str">
        <f>Réceptions[[#This Row],[Num CDE]]&amp;Réceptions[[#This Row],[AnnéeMois]]</f>
        <v>143439655202211</v>
      </c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</row>
    <row r="1592" spans="1:23" ht="12.75" customHeight="1" x14ac:dyDescent="0.25">
      <c r="A1592" s="38">
        <v>202211</v>
      </c>
      <c r="B1592" s="49">
        <v>143439659</v>
      </c>
      <c r="C1592" s="50">
        <v>5540246173472</v>
      </c>
      <c r="D1592" s="51">
        <v>44879</v>
      </c>
      <c r="E1592" s="52">
        <v>279</v>
      </c>
      <c r="F1592" s="39" t="str">
        <f>VLOOKUP(Réception!C1592,'Catégorie des articles'!A:D,4,0)</f>
        <v>CREMERIE</v>
      </c>
      <c r="G1592" s="39" t="str">
        <f>Réceptions[[#This Row],[AnnéeMois]]&amp;Réceptions[[#This Row],[Famille de Produit]]</f>
        <v>202211CREMERIE</v>
      </c>
      <c r="H1592" s="38" t="str">
        <f>Réceptions[[#This Row],[Num CDE]]&amp;Réceptions[[#This Row],[AnnéeMois]]</f>
        <v>143439659202211</v>
      </c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</row>
    <row r="1593" spans="1:23" ht="12.75" customHeight="1" x14ac:dyDescent="0.25">
      <c r="A1593" s="38">
        <v>202211</v>
      </c>
      <c r="B1593" s="46">
        <v>143439659</v>
      </c>
      <c r="C1593" s="15">
        <v>5540246175049</v>
      </c>
      <c r="D1593" s="47">
        <v>44879</v>
      </c>
      <c r="E1593" s="48">
        <v>836</v>
      </c>
      <c r="F1593" s="39" t="str">
        <f>VLOOKUP(Réception!C1593,'Catégorie des articles'!A:D,4,0)</f>
        <v>CREMERIE</v>
      </c>
      <c r="G1593" s="39" t="str">
        <f>Réceptions[[#This Row],[AnnéeMois]]&amp;Réceptions[[#This Row],[Famille de Produit]]</f>
        <v>202211CREMERIE</v>
      </c>
      <c r="H1593" s="38" t="str">
        <f>Réceptions[[#This Row],[Num CDE]]&amp;Réceptions[[#This Row],[AnnéeMois]]</f>
        <v>143439659202211</v>
      </c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</row>
    <row r="1594" spans="1:23" ht="12.75" customHeight="1" x14ac:dyDescent="0.25">
      <c r="A1594" s="38">
        <v>202211</v>
      </c>
      <c r="B1594" s="49">
        <v>143439659</v>
      </c>
      <c r="C1594" s="50">
        <v>5540246175050</v>
      </c>
      <c r="D1594" s="51">
        <v>44879</v>
      </c>
      <c r="E1594" s="52">
        <v>836</v>
      </c>
      <c r="F1594" s="39" t="str">
        <f>VLOOKUP(Réception!C1594,'Catégorie des articles'!A:D,4,0)</f>
        <v>CREMERIE</v>
      </c>
      <c r="G1594" s="39" t="str">
        <f>Réceptions[[#This Row],[AnnéeMois]]&amp;Réceptions[[#This Row],[Famille de Produit]]</f>
        <v>202211CREMERIE</v>
      </c>
      <c r="H1594" s="38" t="str">
        <f>Réceptions[[#This Row],[Num CDE]]&amp;Réceptions[[#This Row],[AnnéeMois]]</f>
        <v>143439659202211</v>
      </c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</row>
    <row r="1595" spans="1:23" ht="12.75" customHeight="1" x14ac:dyDescent="0.25">
      <c r="A1595" s="38">
        <v>202211</v>
      </c>
      <c r="B1595" s="49">
        <v>143439679</v>
      </c>
      <c r="C1595" s="50">
        <v>5540246171759</v>
      </c>
      <c r="D1595" s="51">
        <v>44883</v>
      </c>
      <c r="E1595" s="52">
        <v>6682</v>
      </c>
      <c r="F1595" s="39" t="str">
        <f>VLOOKUP(Réception!C1595,'Catégorie des articles'!A:D,4,0)</f>
        <v>MIX LEGUMES</v>
      </c>
      <c r="G1595" s="39" t="str">
        <f>Réceptions[[#This Row],[AnnéeMois]]&amp;Réceptions[[#This Row],[Famille de Produit]]</f>
        <v>202211MIX LEGUMES</v>
      </c>
      <c r="H1595" s="38" t="str">
        <f>Réceptions[[#This Row],[Num CDE]]&amp;Réceptions[[#This Row],[AnnéeMois]]</f>
        <v>143439679202211</v>
      </c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</row>
    <row r="1596" spans="1:23" ht="12.75" customHeight="1" x14ac:dyDescent="0.25">
      <c r="A1596" s="38">
        <v>202211</v>
      </c>
      <c r="B1596" s="46">
        <v>143439679</v>
      </c>
      <c r="C1596" s="15">
        <v>5540246177133</v>
      </c>
      <c r="D1596" s="47">
        <v>44883</v>
      </c>
      <c r="E1596" s="48">
        <v>8318</v>
      </c>
      <c r="F1596" s="39" t="str">
        <f>VLOOKUP(Réception!C1596,'Catégorie des articles'!A:D,4,0)</f>
        <v>MIX LEGUMES</v>
      </c>
      <c r="G1596" s="39" t="str">
        <f>Réceptions[[#This Row],[AnnéeMois]]&amp;Réceptions[[#This Row],[Famille de Produit]]</f>
        <v>202211MIX LEGUMES</v>
      </c>
      <c r="H1596" s="38" t="str">
        <f>Réceptions[[#This Row],[Num CDE]]&amp;Réceptions[[#This Row],[AnnéeMois]]</f>
        <v>143439679202211</v>
      </c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</row>
    <row r="1597" spans="1:23" ht="12.75" customHeight="1" x14ac:dyDescent="0.25">
      <c r="A1597" s="38">
        <v>202211</v>
      </c>
      <c r="B1597" s="46">
        <v>143439682</v>
      </c>
      <c r="C1597" s="15">
        <v>5540246176699</v>
      </c>
      <c r="D1597" s="47">
        <v>44878</v>
      </c>
      <c r="E1597" s="48">
        <v>8352</v>
      </c>
      <c r="F1597" s="39" t="str">
        <f>VLOOKUP(Réception!C1597,'Catégorie des articles'!A:D,4,0)</f>
        <v>CREMERIE</v>
      </c>
      <c r="G1597" s="39" t="str">
        <f>Réceptions[[#This Row],[AnnéeMois]]&amp;Réceptions[[#This Row],[Famille de Produit]]</f>
        <v>202211CREMERIE</v>
      </c>
      <c r="H1597" s="38" t="str">
        <f>Réceptions[[#This Row],[Num CDE]]&amp;Réceptions[[#This Row],[AnnéeMois]]</f>
        <v>143439682202211</v>
      </c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</row>
    <row r="1598" spans="1:23" ht="12.75" customHeight="1" x14ac:dyDescent="0.25">
      <c r="A1598" s="38">
        <v>202211</v>
      </c>
      <c r="B1598" s="46">
        <v>143439683</v>
      </c>
      <c r="C1598" s="15">
        <v>5540246176295</v>
      </c>
      <c r="D1598" s="47">
        <v>44878</v>
      </c>
      <c r="E1598" s="48">
        <v>4455</v>
      </c>
      <c r="F1598" s="39" t="str">
        <f>VLOOKUP(Réception!C1598,'Catégorie des articles'!A:D,4,0)</f>
        <v>CREMERIE</v>
      </c>
      <c r="G1598" s="39" t="str">
        <f>Réceptions[[#This Row],[AnnéeMois]]&amp;Réceptions[[#This Row],[Famille de Produit]]</f>
        <v>202211CREMERIE</v>
      </c>
      <c r="H1598" s="38" t="str">
        <f>Réceptions[[#This Row],[Num CDE]]&amp;Réceptions[[#This Row],[AnnéeMois]]</f>
        <v>143439683202211</v>
      </c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</row>
    <row r="1599" spans="1:23" ht="12.75" customHeight="1" x14ac:dyDescent="0.25">
      <c r="A1599" s="38">
        <v>202211</v>
      </c>
      <c r="B1599" s="49">
        <v>143439690</v>
      </c>
      <c r="C1599" s="50">
        <v>5540246191598</v>
      </c>
      <c r="D1599" s="51">
        <v>44882</v>
      </c>
      <c r="E1599" s="52">
        <v>1601</v>
      </c>
      <c r="F1599" s="39" t="str">
        <f>VLOOKUP(Réception!C1599,'Catégorie des articles'!A:D,4,0)</f>
        <v>CREMERIE</v>
      </c>
      <c r="G1599" s="39" t="str">
        <f>Réceptions[[#This Row],[AnnéeMois]]&amp;Réceptions[[#This Row],[Famille de Produit]]</f>
        <v>202211CREMERIE</v>
      </c>
      <c r="H1599" s="38" t="str">
        <f>Réceptions[[#This Row],[Num CDE]]&amp;Réceptions[[#This Row],[AnnéeMois]]</f>
        <v>143439690202211</v>
      </c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</row>
    <row r="1600" spans="1:23" ht="12.75" customHeight="1" x14ac:dyDescent="0.25">
      <c r="A1600" s="38">
        <v>202212</v>
      </c>
      <c r="B1600" s="49">
        <v>143439691</v>
      </c>
      <c r="C1600" s="50">
        <v>5540246195943</v>
      </c>
      <c r="D1600" s="51">
        <v>44912</v>
      </c>
      <c r="E1600" s="52">
        <v>928</v>
      </c>
      <c r="F1600" s="39" t="str">
        <f>VLOOKUP(Réception!C1600,'Catégorie des articles'!A:D,4,0)</f>
        <v>CREMERIE</v>
      </c>
      <c r="G1600" s="39" t="str">
        <f>Réceptions[[#This Row],[AnnéeMois]]&amp;Réceptions[[#This Row],[Famille de Produit]]</f>
        <v>202212CREMERIE</v>
      </c>
      <c r="H1600" s="38" t="str">
        <f>Réceptions[[#This Row],[Num CDE]]&amp;Réceptions[[#This Row],[AnnéeMois]]</f>
        <v>143439691202212</v>
      </c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</row>
    <row r="1601" spans="1:23" ht="12.75" customHeight="1" x14ac:dyDescent="0.25">
      <c r="A1601" s="38">
        <v>202212</v>
      </c>
      <c r="B1601" s="46">
        <v>143439691</v>
      </c>
      <c r="C1601" s="15">
        <v>5540246195944</v>
      </c>
      <c r="D1601" s="47">
        <v>44912</v>
      </c>
      <c r="E1601" s="48">
        <v>928</v>
      </c>
      <c r="F1601" s="39" t="str">
        <f>VLOOKUP(Réception!C1601,'Catégorie des articles'!A:D,4,0)</f>
        <v>CREMERIE</v>
      </c>
      <c r="G1601" s="39" t="str">
        <f>Réceptions[[#This Row],[AnnéeMois]]&amp;Réceptions[[#This Row],[Famille de Produit]]</f>
        <v>202212CREMERIE</v>
      </c>
      <c r="H1601" s="38" t="str">
        <f>Réceptions[[#This Row],[Num CDE]]&amp;Réceptions[[#This Row],[AnnéeMois]]</f>
        <v>143439691202212</v>
      </c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</row>
    <row r="1602" spans="1:23" ht="12.75" customHeight="1" x14ac:dyDescent="0.25">
      <c r="A1602" s="38">
        <v>202211</v>
      </c>
      <c r="B1602" s="49">
        <v>143439720</v>
      </c>
      <c r="C1602" s="50">
        <v>5540246172669</v>
      </c>
      <c r="D1602" s="51">
        <v>44879</v>
      </c>
      <c r="E1602" s="52">
        <v>140</v>
      </c>
      <c r="F1602" s="39" t="str">
        <f>VLOOKUP(Réception!C1602,'Catégorie des articles'!A:D,4,0)</f>
        <v>CREMERIE</v>
      </c>
      <c r="G1602" s="39" t="str">
        <f>Réceptions[[#This Row],[AnnéeMois]]&amp;Réceptions[[#This Row],[Famille de Produit]]</f>
        <v>202211CREMERIE</v>
      </c>
      <c r="H1602" s="38" t="str">
        <f>Réceptions[[#This Row],[Num CDE]]&amp;Réceptions[[#This Row],[AnnéeMois]]</f>
        <v>143439720202211</v>
      </c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</row>
    <row r="1603" spans="1:23" ht="12.75" customHeight="1" x14ac:dyDescent="0.25">
      <c r="A1603" s="38">
        <v>202211</v>
      </c>
      <c r="B1603" s="46">
        <v>143439720</v>
      </c>
      <c r="C1603" s="15">
        <v>5540246172978</v>
      </c>
      <c r="D1603" s="47">
        <v>44879</v>
      </c>
      <c r="E1603" s="48">
        <v>1253</v>
      </c>
      <c r="F1603" s="39" t="str">
        <f>VLOOKUP(Réception!C1603,'Catégorie des articles'!A:D,4,0)</f>
        <v>CREMERIE</v>
      </c>
      <c r="G1603" s="39" t="str">
        <f>Réceptions[[#This Row],[AnnéeMois]]&amp;Réceptions[[#This Row],[Famille de Produit]]</f>
        <v>202211CREMERIE</v>
      </c>
      <c r="H1603" s="38" t="str">
        <f>Réceptions[[#This Row],[Num CDE]]&amp;Réceptions[[#This Row],[AnnéeMois]]</f>
        <v>143439720202211</v>
      </c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</row>
    <row r="1604" spans="1:23" ht="12.75" customHeight="1" x14ac:dyDescent="0.25">
      <c r="A1604" s="38">
        <v>202211</v>
      </c>
      <c r="B1604" s="46">
        <v>143439720</v>
      </c>
      <c r="C1604" s="15">
        <v>5540246174174</v>
      </c>
      <c r="D1604" s="47">
        <v>44879</v>
      </c>
      <c r="E1604" s="48">
        <v>232</v>
      </c>
      <c r="F1604" s="39" t="str">
        <f>VLOOKUP(Réception!C1604,'Catégorie des articles'!A:D,4,0)</f>
        <v>CREMERIE</v>
      </c>
      <c r="G1604" s="39" t="str">
        <f>Réceptions[[#This Row],[AnnéeMois]]&amp;Réceptions[[#This Row],[Famille de Produit]]</f>
        <v>202211CREMERIE</v>
      </c>
      <c r="H1604" s="38" t="str">
        <f>Réceptions[[#This Row],[Num CDE]]&amp;Réceptions[[#This Row],[AnnéeMois]]</f>
        <v>143439720202211</v>
      </c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</row>
    <row r="1605" spans="1:23" ht="12.75" customHeight="1" x14ac:dyDescent="0.25">
      <c r="A1605" s="38">
        <v>202211</v>
      </c>
      <c r="B1605" s="46">
        <v>143439720</v>
      </c>
      <c r="C1605" s="15">
        <v>5540246188175</v>
      </c>
      <c r="D1605" s="47">
        <v>44879</v>
      </c>
      <c r="E1605" s="48">
        <v>232</v>
      </c>
      <c r="F1605" s="39" t="str">
        <f>VLOOKUP(Réception!C1605,'Catégorie des articles'!A:D,4,0)</f>
        <v>CREMERIE</v>
      </c>
      <c r="G1605" s="39" t="str">
        <f>Réceptions[[#This Row],[AnnéeMois]]&amp;Réceptions[[#This Row],[Famille de Produit]]</f>
        <v>202211CREMERIE</v>
      </c>
      <c r="H1605" s="38" t="str">
        <f>Réceptions[[#This Row],[Num CDE]]&amp;Réceptions[[#This Row],[AnnéeMois]]</f>
        <v>143439720202211</v>
      </c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</row>
    <row r="1606" spans="1:23" ht="12.75" customHeight="1" x14ac:dyDescent="0.25">
      <c r="A1606" s="38">
        <v>202211</v>
      </c>
      <c r="B1606" s="46">
        <v>143439723</v>
      </c>
      <c r="C1606" s="15">
        <v>5540246171933</v>
      </c>
      <c r="D1606" s="47">
        <v>44879</v>
      </c>
      <c r="E1606" s="48">
        <v>1671</v>
      </c>
      <c r="F1606" s="39" t="str">
        <f>VLOOKUP(Réception!C1606,'Catégorie des articles'!A:D,4,0)</f>
        <v>CREMERIE</v>
      </c>
      <c r="G1606" s="39" t="str">
        <f>Réceptions[[#This Row],[AnnéeMois]]&amp;Réceptions[[#This Row],[Famille de Produit]]</f>
        <v>202211CREMERIE</v>
      </c>
      <c r="H1606" s="38" t="str">
        <f>Réceptions[[#This Row],[Num CDE]]&amp;Réceptions[[#This Row],[AnnéeMois]]</f>
        <v>143439723202211</v>
      </c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</row>
    <row r="1607" spans="1:23" ht="12.75" customHeight="1" x14ac:dyDescent="0.25">
      <c r="A1607" s="38">
        <v>202211</v>
      </c>
      <c r="B1607" s="46">
        <v>143439723</v>
      </c>
      <c r="C1607" s="15">
        <v>5540246176294</v>
      </c>
      <c r="D1607" s="47">
        <v>44879</v>
      </c>
      <c r="E1607" s="48">
        <v>743</v>
      </c>
      <c r="F1607" s="39" t="str">
        <f>VLOOKUP(Réception!C1607,'Catégorie des articles'!A:D,4,0)</f>
        <v>CREMERIE</v>
      </c>
      <c r="G1607" s="39" t="str">
        <f>Réceptions[[#This Row],[AnnéeMois]]&amp;Réceptions[[#This Row],[Famille de Produit]]</f>
        <v>202211CREMERIE</v>
      </c>
      <c r="H1607" s="38" t="str">
        <f>Réceptions[[#This Row],[Num CDE]]&amp;Réceptions[[#This Row],[AnnéeMois]]</f>
        <v>143439723202211</v>
      </c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</row>
    <row r="1608" spans="1:23" ht="12.75" customHeight="1" x14ac:dyDescent="0.25">
      <c r="A1608" s="38">
        <v>202211</v>
      </c>
      <c r="B1608" s="49">
        <v>143439723</v>
      </c>
      <c r="C1608" s="50">
        <v>5540246176295</v>
      </c>
      <c r="D1608" s="51">
        <v>44879</v>
      </c>
      <c r="E1608" s="52">
        <v>7424</v>
      </c>
      <c r="F1608" s="39" t="str">
        <f>VLOOKUP(Réception!C1608,'Catégorie des articles'!A:D,4,0)</f>
        <v>CREMERIE</v>
      </c>
      <c r="G1608" s="39" t="str">
        <f>Réceptions[[#This Row],[AnnéeMois]]&amp;Réceptions[[#This Row],[Famille de Produit]]</f>
        <v>202211CREMERIE</v>
      </c>
      <c r="H1608" s="38" t="str">
        <f>Réceptions[[#This Row],[Num CDE]]&amp;Réceptions[[#This Row],[AnnéeMois]]</f>
        <v>143439723202211</v>
      </c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</row>
    <row r="1609" spans="1:23" ht="12.75" customHeight="1" x14ac:dyDescent="0.25">
      <c r="A1609" s="38">
        <v>202211</v>
      </c>
      <c r="B1609" s="49">
        <v>143439723</v>
      </c>
      <c r="C1609" s="50">
        <v>5540246187987</v>
      </c>
      <c r="D1609" s="51">
        <v>44879</v>
      </c>
      <c r="E1609" s="52">
        <v>4455</v>
      </c>
      <c r="F1609" s="39" t="str">
        <f>VLOOKUP(Réception!C1609,'Catégorie des articles'!A:D,4,0)</f>
        <v>CREMERIE</v>
      </c>
      <c r="G1609" s="39" t="str">
        <f>Réceptions[[#This Row],[AnnéeMois]]&amp;Réceptions[[#This Row],[Famille de Produit]]</f>
        <v>202211CREMERIE</v>
      </c>
      <c r="H1609" s="38" t="str">
        <f>Réceptions[[#This Row],[Num CDE]]&amp;Réceptions[[#This Row],[AnnéeMois]]</f>
        <v>143439723202211</v>
      </c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</row>
    <row r="1610" spans="1:23" ht="12.75" customHeight="1" x14ac:dyDescent="0.25">
      <c r="A1610" s="38">
        <v>202211</v>
      </c>
      <c r="B1610" s="46">
        <v>143439723</v>
      </c>
      <c r="C1610" s="15">
        <v>5540246188200</v>
      </c>
      <c r="D1610" s="47">
        <v>44879</v>
      </c>
      <c r="E1610" s="48">
        <v>1485</v>
      </c>
      <c r="F1610" s="39" t="str">
        <f>VLOOKUP(Réception!C1610,'Catégorie des articles'!A:D,4,0)</f>
        <v>CREMERIE</v>
      </c>
      <c r="G1610" s="39" t="str">
        <f>Réceptions[[#This Row],[AnnéeMois]]&amp;Réceptions[[#This Row],[Famille de Produit]]</f>
        <v>202211CREMERIE</v>
      </c>
      <c r="H1610" s="38" t="str">
        <f>Réceptions[[#This Row],[Num CDE]]&amp;Réceptions[[#This Row],[AnnéeMois]]</f>
        <v>143439723202211</v>
      </c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</row>
    <row r="1611" spans="1:23" ht="12.75" customHeight="1" x14ac:dyDescent="0.25">
      <c r="A1611" s="38">
        <v>202211</v>
      </c>
      <c r="B1611" s="49">
        <v>143439726</v>
      </c>
      <c r="C1611" s="50">
        <v>5540246194632</v>
      </c>
      <c r="D1611" s="51">
        <v>44884</v>
      </c>
      <c r="E1611" s="52">
        <v>1003</v>
      </c>
      <c r="F1611" s="39" t="str">
        <f>VLOOKUP(Réception!C1611,'Catégorie des articles'!A:D,4,0)</f>
        <v>BOULANGERIE</v>
      </c>
      <c r="G1611" s="39" t="str">
        <f>Réceptions[[#This Row],[AnnéeMois]]&amp;Réceptions[[#This Row],[Famille de Produit]]</f>
        <v>202211BOULANGERIE</v>
      </c>
      <c r="H1611" s="38" t="str">
        <f>Réceptions[[#This Row],[Num CDE]]&amp;Réceptions[[#This Row],[AnnéeMois]]</f>
        <v>143439726202211</v>
      </c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</row>
    <row r="1612" spans="1:23" ht="12.75" customHeight="1" x14ac:dyDescent="0.25">
      <c r="A1612" s="38">
        <v>202211</v>
      </c>
      <c r="B1612" s="46">
        <v>143439726</v>
      </c>
      <c r="C1612" s="15">
        <v>5540246196046</v>
      </c>
      <c r="D1612" s="47">
        <v>44884</v>
      </c>
      <c r="E1612" s="48">
        <v>251</v>
      </c>
      <c r="F1612" s="39" t="str">
        <f>VLOOKUP(Réception!C1612,'Catégorie des articles'!A:D,4,0)</f>
        <v>BOULANGERIE</v>
      </c>
      <c r="G1612" s="39" t="str">
        <f>Réceptions[[#This Row],[AnnéeMois]]&amp;Réceptions[[#This Row],[Famille de Produit]]</f>
        <v>202211BOULANGERIE</v>
      </c>
      <c r="H1612" s="38" t="str">
        <f>Réceptions[[#This Row],[Num CDE]]&amp;Réceptions[[#This Row],[AnnéeMois]]</f>
        <v>143439726202211</v>
      </c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</row>
    <row r="1613" spans="1:23" ht="12.75" customHeight="1" x14ac:dyDescent="0.25">
      <c r="A1613" s="38">
        <v>202211</v>
      </c>
      <c r="B1613" s="49">
        <v>143439731</v>
      </c>
      <c r="C1613" s="50">
        <v>5540246194632</v>
      </c>
      <c r="D1613" s="51">
        <v>44886</v>
      </c>
      <c r="E1613" s="52">
        <v>1170</v>
      </c>
      <c r="F1613" s="39" t="str">
        <f>VLOOKUP(Réception!C1613,'Catégorie des articles'!A:D,4,0)</f>
        <v>BOULANGERIE</v>
      </c>
      <c r="G1613" s="39" t="str">
        <f>Réceptions[[#This Row],[AnnéeMois]]&amp;Réceptions[[#This Row],[Famille de Produit]]</f>
        <v>202211BOULANGERIE</v>
      </c>
      <c r="H1613" s="38" t="str">
        <f>Réceptions[[#This Row],[Num CDE]]&amp;Réceptions[[#This Row],[AnnéeMois]]</f>
        <v>143439731202211</v>
      </c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</row>
    <row r="1614" spans="1:23" ht="12.75" customHeight="1" x14ac:dyDescent="0.25">
      <c r="A1614" s="38">
        <v>202212</v>
      </c>
      <c r="B1614" s="46">
        <v>143439747</v>
      </c>
      <c r="C1614" s="15">
        <v>5540246170256</v>
      </c>
      <c r="D1614" s="47">
        <v>44898</v>
      </c>
      <c r="E1614" s="48">
        <v>3174</v>
      </c>
      <c r="F1614" s="39" t="str">
        <f>VLOOKUP(Réception!C1614,'Catégorie des articles'!A:D,4,0)</f>
        <v>BOULANGERIE</v>
      </c>
      <c r="G1614" s="39" t="str">
        <f>Réceptions[[#This Row],[AnnéeMois]]&amp;Réceptions[[#This Row],[Famille de Produit]]</f>
        <v>202212BOULANGERIE</v>
      </c>
      <c r="H1614" s="38" t="str">
        <f>Réceptions[[#This Row],[Num CDE]]&amp;Réceptions[[#This Row],[AnnéeMois]]</f>
        <v>143439747202212</v>
      </c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</row>
    <row r="1615" spans="1:23" ht="12.75" customHeight="1" x14ac:dyDescent="0.25">
      <c r="A1615" s="38">
        <v>202212</v>
      </c>
      <c r="B1615" s="49">
        <v>143439747</v>
      </c>
      <c r="C1615" s="50">
        <v>5540246171888</v>
      </c>
      <c r="D1615" s="51">
        <v>44898</v>
      </c>
      <c r="E1615" s="52">
        <v>520</v>
      </c>
      <c r="F1615" s="39" t="str">
        <f>VLOOKUP(Réception!C1615,'Catégorie des articles'!A:D,4,0)</f>
        <v>BOULANGERIE</v>
      </c>
      <c r="G1615" s="39" t="str">
        <f>Réceptions[[#This Row],[AnnéeMois]]&amp;Réceptions[[#This Row],[Famille de Produit]]</f>
        <v>202212BOULANGERIE</v>
      </c>
      <c r="H1615" s="38" t="str">
        <f>Réceptions[[#This Row],[Num CDE]]&amp;Réceptions[[#This Row],[AnnéeMois]]</f>
        <v>143439747202212</v>
      </c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</row>
    <row r="1616" spans="1:23" ht="12.75" customHeight="1" x14ac:dyDescent="0.25">
      <c r="A1616" s="38">
        <v>202212</v>
      </c>
      <c r="B1616" s="46">
        <v>143439748</v>
      </c>
      <c r="C1616" s="15">
        <v>5540246170256</v>
      </c>
      <c r="D1616" s="47">
        <v>44906</v>
      </c>
      <c r="E1616" s="48">
        <v>3174</v>
      </c>
      <c r="F1616" s="39" t="str">
        <f>VLOOKUP(Réception!C1616,'Catégorie des articles'!A:D,4,0)</f>
        <v>BOULANGERIE</v>
      </c>
      <c r="G1616" s="39" t="str">
        <f>Réceptions[[#This Row],[AnnéeMois]]&amp;Réceptions[[#This Row],[Famille de Produit]]</f>
        <v>202212BOULANGERIE</v>
      </c>
      <c r="H1616" s="38" t="str">
        <f>Réceptions[[#This Row],[Num CDE]]&amp;Réceptions[[#This Row],[AnnéeMois]]</f>
        <v>143439748202212</v>
      </c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</row>
    <row r="1617" spans="1:23" ht="12.75" customHeight="1" x14ac:dyDescent="0.25">
      <c r="A1617" s="38">
        <v>202212</v>
      </c>
      <c r="B1617" s="49">
        <v>143439748</v>
      </c>
      <c r="C1617" s="50">
        <v>5540246171888</v>
      </c>
      <c r="D1617" s="51">
        <v>44906</v>
      </c>
      <c r="E1617" s="52">
        <v>520</v>
      </c>
      <c r="F1617" s="39" t="str">
        <f>VLOOKUP(Réception!C1617,'Catégorie des articles'!A:D,4,0)</f>
        <v>BOULANGERIE</v>
      </c>
      <c r="G1617" s="39" t="str">
        <f>Réceptions[[#This Row],[AnnéeMois]]&amp;Réceptions[[#This Row],[Famille de Produit]]</f>
        <v>202212BOULANGERIE</v>
      </c>
      <c r="H1617" s="38" t="str">
        <f>Réceptions[[#This Row],[Num CDE]]&amp;Réceptions[[#This Row],[AnnéeMois]]</f>
        <v>143439748202212</v>
      </c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</row>
    <row r="1618" spans="1:23" ht="12.75" customHeight="1" x14ac:dyDescent="0.25">
      <c r="A1618" s="38">
        <v>202212</v>
      </c>
      <c r="B1618" s="46">
        <v>143439749</v>
      </c>
      <c r="C1618" s="15">
        <v>5540246170256</v>
      </c>
      <c r="D1618" s="47">
        <v>44912</v>
      </c>
      <c r="E1618" s="48">
        <v>3112</v>
      </c>
      <c r="F1618" s="39" t="str">
        <f>VLOOKUP(Réception!C1618,'Catégorie des articles'!A:D,4,0)</f>
        <v>BOULANGERIE</v>
      </c>
      <c r="G1618" s="39" t="str">
        <f>Réceptions[[#This Row],[AnnéeMois]]&amp;Réceptions[[#This Row],[Famille de Produit]]</f>
        <v>202212BOULANGERIE</v>
      </c>
      <c r="H1618" s="38" t="str">
        <f>Réceptions[[#This Row],[Num CDE]]&amp;Réceptions[[#This Row],[AnnéeMois]]</f>
        <v>143439749202212</v>
      </c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</row>
    <row r="1619" spans="1:23" ht="12.75" customHeight="1" x14ac:dyDescent="0.25">
      <c r="A1619" s="38">
        <v>202212</v>
      </c>
      <c r="B1619" s="49">
        <v>143439749</v>
      </c>
      <c r="C1619" s="50">
        <v>5540246171888</v>
      </c>
      <c r="D1619" s="51">
        <v>44912</v>
      </c>
      <c r="E1619" s="52">
        <v>520</v>
      </c>
      <c r="F1619" s="39" t="str">
        <f>VLOOKUP(Réception!C1619,'Catégorie des articles'!A:D,4,0)</f>
        <v>BOULANGERIE</v>
      </c>
      <c r="G1619" s="39" t="str">
        <f>Réceptions[[#This Row],[AnnéeMois]]&amp;Réceptions[[#This Row],[Famille de Produit]]</f>
        <v>202212BOULANGERIE</v>
      </c>
      <c r="H1619" s="38" t="str">
        <f>Réceptions[[#This Row],[Num CDE]]&amp;Réceptions[[#This Row],[AnnéeMois]]</f>
        <v>143439749202212</v>
      </c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</row>
    <row r="1620" spans="1:23" ht="12.75" customHeight="1" x14ac:dyDescent="0.25">
      <c r="A1620" s="38">
        <v>202211</v>
      </c>
      <c r="B1620" s="46">
        <v>143439771</v>
      </c>
      <c r="C1620" s="15">
        <v>5540246172669</v>
      </c>
      <c r="D1620" s="47">
        <v>44882</v>
      </c>
      <c r="E1620" s="48">
        <v>140</v>
      </c>
      <c r="F1620" s="39" t="str">
        <f>VLOOKUP(Réception!C1620,'Catégorie des articles'!A:D,4,0)</f>
        <v>CREMERIE</v>
      </c>
      <c r="G1620" s="39" t="str">
        <f>Réceptions[[#This Row],[AnnéeMois]]&amp;Réceptions[[#This Row],[Famille de Produit]]</f>
        <v>202211CREMERIE</v>
      </c>
      <c r="H1620" s="38" t="str">
        <f>Réceptions[[#This Row],[Num CDE]]&amp;Réceptions[[#This Row],[AnnéeMois]]</f>
        <v>143439771202211</v>
      </c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</row>
    <row r="1621" spans="1:23" ht="12.75" customHeight="1" x14ac:dyDescent="0.25">
      <c r="A1621" s="38">
        <v>202211</v>
      </c>
      <c r="B1621" s="46">
        <v>143439771</v>
      </c>
      <c r="C1621" s="15">
        <v>5540246191594</v>
      </c>
      <c r="D1621" s="47">
        <v>44882</v>
      </c>
      <c r="E1621" s="48">
        <v>1504</v>
      </c>
      <c r="F1621" s="39" t="str">
        <f>VLOOKUP(Réception!C1621,'Catégorie des articles'!A:D,4,0)</f>
        <v>CREMERIE</v>
      </c>
      <c r="G1621" s="39" t="str">
        <f>Réceptions[[#This Row],[AnnéeMois]]&amp;Réceptions[[#This Row],[Famille de Produit]]</f>
        <v>202211CREMERIE</v>
      </c>
      <c r="H1621" s="38" t="str">
        <f>Réceptions[[#This Row],[Num CDE]]&amp;Réceptions[[#This Row],[AnnéeMois]]</f>
        <v>143439771202211</v>
      </c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</row>
    <row r="1622" spans="1:23" ht="12.75" customHeight="1" x14ac:dyDescent="0.25">
      <c r="A1622" s="38">
        <v>202211</v>
      </c>
      <c r="B1622" s="49">
        <v>143439773</v>
      </c>
      <c r="C1622" s="50">
        <v>5540246171933</v>
      </c>
      <c r="D1622" s="51">
        <v>44882</v>
      </c>
      <c r="E1622" s="52">
        <v>1114</v>
      </c>
      <c r="F1622" s="39" t="str">
        <f>VLOOKUP(Réception!C1622,'Catégorie des articles'!A:D,4,0)</f>
        <v>CREMERIE</v>
      </c>
      <c r="G1622" s="39" t="str">
        <f>Réceptions[[#This Row],[AnnéeMois]]&amp;Réceptions[[#This Row],[Famille de Produit]]</f>
        <v>202211CREMERIE</v>
      </c>
      <c r="H1622" s="38" t="str">
        <f>Réceptions[[#This Row],[Num CDE]]&amp;Réceptions[[#This Row],[AnnéeMois]]</f>
        <v>143439773202211</v>
      </c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</row>
    <row r="1623" spans="1:23" ht="12.75" customHeight="1" x14ac:dyDescent="0.25">
      <c r="A1623" s="38">
        <v>202211</v>
      </c>
      <c r="B1623" s="46">
        <v>143439773</v>
      </c>
      <c r="C1623" s="15">
        <v>5540246176295</v>
      </c>
      <c r="D1623" s="47">
        <v>44882</v>
      </c>
      <c r="E1623" s="48">
        <v>8909</v>
      </c>
      <c r="F1623" s="39" t="str">
        <f>VLOOKUP(Réception!C1623,'Catégorie des articles'!A:D,4,0)</f>
        <v>CREMERIE</v>
      </c>
      <c r="G1623" s="39" t="str">
        <f>Réceptions[[#This Row],[AnnéeMois]]&amp;Réceptions[[#This Row],[Famille de Produit]]</f>
        <v>202211CREMERIE</v>
      </c>
      <c r="H1623" s="38" t="str">
        <f>Réceptions[[#This Row],[Num CDE]]&amp;Réceptions[[#This Row],[AnnéeMois]]</f>
        <v>143439773202211</v>
      </c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</row>
    <row r="1624" spans="1:23" ht="12.75" customHeight="1" x14ac:dyDescent="0.25">
      <c r="A1624" s="38">
        <v>202211</v>
      </c>
      <c r="B1624" s="49">
        <v>143439773</v>
      </c>
      <c r="C1624" s="50">
        <v>5540246187987</v>
      </c>
      <c r="D1624" s="51">
        <v>44882</v>
      </c>
      <c r="E1624" s="52">
        <v>4455</v>
      </c>
      <c r="F1624" s="39" t="str">
        <f>VLOOKUP(Réception!C1624,'Catégorie des articles'!A:D,4,0)</f>
        <v>CREMERIE</v>
      </c>
      <c r="G1624" s="39" t="str">
        <f>Réceptions[[#This Row],[AnnéeMois]]&amp;Réceptions[[#This Row],[Famille de Produit]]</f>
        <v>202211CREMERIE</v>
      </c>
      <c r="H1624" s="38" t="str">
        <f>Réceptions[[#This Row],[Num CDE]]&amp;Réceptions[[#This Row],[AnnéeMois]]</f>
        <v>143439773202211</v>
      </c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</row>
    <row r="1625" spans="1:23" ht="12.75" customHeight="1" x14ac:dyDescent="0.25">
      <c r="A1625" s="38">
        <v>202211</v>
      </c>
      <c r="B1625" s="49">
        <v>143439780</v>
      </c>
      <c r="C1625" s="50">
        <v>5540246177133</v>
      </c>
      <c r="D1625" s="51">
        <v>44882</v>
      </c>
      <c r="E1625" s="52">
        <v>499</v>
      </c>
      <c r="F1625" s="39" t="str">
        <f>VLOOKUP(Réception!C1625,'Catégorie des articles'!A:D,4,0)</f>
        <v>MIX LEGUMES</v>
      </c>
      <c r="G1625" s="39" t="str">
        <f>Réceptions[[#This Row],[AnnéeMois]]&amp;Réceptions[[#This Row],[Famille de Produit]]</f>
        <v>202211MIX LEGUMES</v>
      </c>
      <c r="H1625" s="38" t="str">
        <f>Réceptions[[#This Row],[Num CDE]]&amp;Réceptions[[#This Row],[AnnéeMois]]</f>
        <v>143439780202211</v>
      </c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</row>
    <row r="1626" spans="1:23" ht="12.75" customHeight="1" x14ac:dyDescent="0.25">
      <c r="A1626" s="38">
        <v>202211</v>
      </c>
      <c r="B1626" s="46">
        <v>143439780</v>
      </c>
      <c r="C1626" s="15">
        <v>5540246192148</v>
      </c>
      <c r="D1626" s="47">
        <v>44882</v>
      </c>
      <c r="E1626" s="48">
        <v>22272</v>
      </c>
      <c r="F1626" s="39" t="str">
        <f>VLOOKUP(Réception!C1626,'Catégorie des articles'!A:D,4,0)</f>
        <v>MIX LEGUMES</v>
      </c>
      <c r="G1626" s="39" t="str">
        <f>Réceptions[[#This Row],[AnnéeMois]]&amp;Réceptions[[#This Row],[Famille de Produit]]</f>
        <v>202211MIX LEGUMES</v>
      </c>
      <c r="H1626" s="38" t="str">
        <f>Réceptions[[#This Row],[Num CDE]]&amp;Réceptions[[#This Row],[AnnéeMois]]</f>
        <v>143439780202211</v>
      </c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</row>
    <row r="1627" spans="1:23" ht="12.75" customHeight="1" x14ac:dyDescent="0.25">
      <c r="A1627" s="38">
        <v>202211</v>
      </c>
      <c r="B1627" s="46">
        <v>143439787</v>
      </c>
      <c r="C1627" s="15">
        <v>5540246174095</v>
      </c>
      <c r="D1627" s="47">
        <v>44884</v>
      </c>
      <c r="E1627" s="48">
        <v>140</v>
      </c>
      <c r="F1627" s="39" t="str">
        <f>VLOOKUP(Réception!C1627,'Catégorie des articles'!A:D,4,0)</f>
        <v>CREMERIE</v>
      </c>
      <c r="G1627" s="39" t="str">
        <f>Réceptions[[#This Row],[AnnéeMois]]&amp;Réceptions[[#This Row],[Famille de Produit]]</f>
        <v>202211CREMERIE</v>
      </c>
      <c r="H1627" s="38" t="str">
        <f>Réceptions[[#This Row],[Num CDE]]&amp;Réceptions[[#This Row],[AnnéeMois]]</f>
        <v>143439787202211</v>
      </c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</row>
    <row r="1628" spans="1:23" ht="12.75" customHeight="1" x14ac:dyDescent="0.25">
      <c r="A1628" s="38">
        <v>202211</v>
      </c>
      <c r="B1628" s="49">
        <v>143439787</v>
      </c>
      <c r="C1628" s="50">
        <v>5540246175049</v>
      </c>
      <c r="D1628" s="51">
        <v>44884</v>
      </c>
      <c r="E1628" s="52">
        <v>557</v>
      </c>
      <c r="F1628" s="39" t="str">
        <f>VLOOKUP(Réception!C1628,'Catégorie des articles'!A:D,4,0)</f>
        <v>CREMERIE</v>
      </c>
      <c r="G1628" s="39" t="str">
        <f>Réceptions[[#This Row],[AnnéeMois]]&amp;Réceptions[[#This Row],[Famille de Produit]]</f>
        <v>202211CREMERIE</v>
      </c>
      <c r="H1628" s="38" t="str">
        <f>Réceptions[[#This Row],[Num CDE]]&amp;Réceptions[[#This Row],[AnnéeMois]]</f>
        <v>143439787202211</v>
      </c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</row>
    <row r="1629" spans="1:23" ht="12.75" customHeight="1" x14ac:dyDescent="0.25">
      <c r="A1629" s="38">
        <v>202211</v>
      </c>
      <c r="B1629" s="46">
        <v>143439787</v>
      </c>
      <c r="C1629" s="15">
        <v>5540246175050</v>
      </c>
      <c r="D1629" s="47">
        <v>44884</v>
      </c>
      <c r="E1629" s="48">
        <v>557</v>
      </c>
      <c r="F1629" s="39" t="str">
        <f>VLOOKUP(Réception!C1629,'Catégorie des articles'!A:D,4,0)</f>
        <v>CREMERIE</v>
      </c>
      <c r="G1629" s="39" t="str">
        <f>Réceptions[[#This Row],[AnnéeMois]]&amp;Réceptions[[#This Row],[Famille de Produit]]</f>
        <v>202211CREMERIE</v>
      </c>
      <c r="H1629" s="38" t="str">
        <f>Réceptions[[#This Row],[Num CDE]]&amp;Réceptions[[#This Row],[AnnéeMois]]</f>
        <v>143439787202211</v>
      </c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</row>
    <row r="1630" spans="1:23" ht="12.75" customHeight="1" x14ac:dyDescent="0.25">
      <c r="A1630" s="38">
        <v>202211</v>
      </c>
      <c r="B1630" s="49">
        <v>143439789</v>
      </c>
      <c r="C1630" s="50">
        <v>5540246185562</v>
      </c>
      <c r="D1630" s="51">
        <v>44884</v>
      </c>
      <c r="E1630" s="52">
        <v>70</v>
      </c>
      <c r="F1630" s="39" t="str">
        <f>VLOOKUP(Réception!C1630,'Catégorie des articles'!A:D,4,0)</f>
        <v>CREMERIE</v>
      </c>
      <c r="G1630" s="39" t="str">
        <f>Réceptions[[#This Row],[AnnéeMois]]&amp;Réceptions[[#This Row],[Famille de Produit]]</f>
        <v>202211CREMERIE</v>
      </c>
      <c r="H1630" s="38" t="str">
        <f>Réceptions[[#This Row],[Num CDE]]&amp;Réceptions[[#This Row],[AnnéeMois]]</f>
        <v>143439789202211</v>
      </c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</row>
    <row r="1631" spans="1:23" ht="12.75" customHeight="1" x14ac:dyDescent="0.25">
      <c r="A1631" s="38">
        <v>202211</v>
      </c>
      <c r="B1631" s="46">
        <v>143439803</v>
      </c>
      <c r="C1631" s="15">
        <v>5540246176699</v>
      </c>
      <c r="D1631" s="47">
        <v>44883</v>
      </c>
      <c r="E1631" s="48">
        <v>8352</v>
      </c>
      <c r="F1631" s="39" t="str">
        <f>VLOOKUP(Réception!C1631,'Catégorie des articles'!A:D,4,0)</f>
        <v>CREMERIE</v>
      </c>
      <c r="G1631" s="39" t="str">
        <f>Réceptions[[#This Row],[AnnéeMois]]&amp;Réceptions[[#This Row],[Famille de Produit]]</f>
        <v>202211CREMERIE</v>
      </c>
      <c r="H1631" s="38" t="str">
        <f>Réceptions[[#This Row],[Num CDE]]&amp;Réceptions[[#This Row],[AnnéeMois]]</f>
        <v>143439803202211</v>
      </c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</row>
    <row r="1632" spans="1:23" ht="12.75" customHeight="1" x14ac:dyDescent="0.25">
      <c r="A1632" s="38">
        <v>202211</v>
      </c>
      <c r="B1632" s="46">
        <v>143439803</v>
      </c>
      <c r="C1632" s="15">
        <v>5540246192102</v>
      </c>
      <c r="D1632" s="47">
        <v>44883</v>
      </c>
      <c r="E1632" s="48">
        <v>2005</v>
      </c>
      <c r="F1632" s="39" t="str">
        <f>VLOOKUP(Réception!C1632,'Catégorie des articles'!A:D,4,0)</f>
        <v>CREMERIE</v>
      </c>
      <c r="G1632" s="39" t="str">
        <f>Réceptions[[#This Row],[AnnéeMois]]&amp;Réceptions[[#This Row],[Famille de Produit]]</f>
        <v>202211CREMERIE</v>
      </c>
      <c r="H1632" s="38" t="str">
        <f>Réceptions[[#This Row],[Num CDE]]&amp;Réceptions[[#This Row],[AnnéeMois]]</f>
        <v>143439803202211</v>
      </c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</row>
    <row r="1633" spans="1:23" ht="12.75" customHeight="1" x14ac:dyDescent="0.25">
      <c r="A1633" s="38">
        <v>202211</v>
      </c>
      <c r="B1633" s="46">
        <v>143439805</v>
      </c>
      <c r="C1633" s="15">
        <v>5540246171933</v>
      </c>
      <c r="D1633" s="47">
        <v>44883</v>
      </c>
      <c r="E1633" s="48">
        <v>1114</v>
      </c>
      <c r="F1633" s="39" t="str">
        <f>VLOOKUP(Réception!C1633,'Catégorie des articles'!A:D,4,0)</f>
        <v>CREMERIE</v>
      </c>
      <c r="G1633" s="39" t="str">
        <f>Réceptions[[#This Row],[AnnéeMois]]&amp;Réceptions[[#This Row],[Famille de Produit]]</f>
        <v>202211CREMERIE</v>
      </c>
      <c r="H1633" s="38" t="str">
        <f>Réceptions[[#This Row],[Num CDE]]&amp;Réceptions[[#This Row],[AnnéeMois]]</f>
        <v>143439805202211</v>
      </c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</row>
    <row r="1634" spans="1:23" ht="12.75" customHeight="1" x14ac:dyDescent="0.25">
      <c r="A1634" s="38">
        <v>202211</v>
      </c>
      <c r="B1634" s="49">
        <v>143439805</v>
      </c>
      <c r="C1634" s="50">
        <v>5540246176294</v>
      </c>
      <c r="D1634" s="51">
        <v>44883</v>
      </c>
      <c r="E1634" s="52">
        <v>1485</v>
      </c>
      <c r="F1634" s="39" t="str">
        <f>VLOOKUP(Réception!C1634,'Catégorie des articles'!A:D,4,0)</f>
        <v>CREMERIE</v>
      </c>
      <c r="G1634" s="39" t="str">
        <f>Réceptions[[#This Row],[AnnéeMois]]&amp;Réceptions[[#This Row],[Famille de Produit]]</f>
        <v>202211CREMERIE</v>
      </c>
      <c r="H1634" s="38" t="str">
        <f>Réceptions[[#This Row],[Num CDE]]&amp;Réceptions[[#This Row],[AnnéeMois]]</f>
        <v>143439805202211</v>
      </c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</row>
    <row r="1635" spans="1:23" ht="12.75" customHeight="1" x14ac:dyDescent="0.25">
      <c r="A1635" s="38">
        <v>202211</v>
      </c>
      <c r="B1635" s="46">
        <v>143439805</v>
      </c>
      <c r="C1635" s="15">
        <v>5540246176295</v>
      </c>
      <c r="D1635" s="47">
        <v>44883</v>
      </c>
      <c r="E1635" s="48">
        <v>8909</v>
      </c>
      <c r="F1635" s="39" t="str">
        <f>VLOOKUP(Réception!C1635,'Catégorie des articles'!A:D,4,0)</f>
        <v>CREMERIE</v>
      </c>
      <c r="G1635" s="39" t="str">
        <f>Réceptions[[#This Row],[AnnéeMois]]&amp;Réceptions[[#This Row],[Famille de Produit]]</f>
        <v>202211CREMERIE</v>
      </c>
      <c r="H1635" s="38" t="str">
        <f>Réceptions[[#This Row],[Num CDE]]&amp;Réceptions[[#This Row],[AnnéeMois]]</f>
        <v>143439805202211</v>
      </c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</row>
    <row r="1636" spans="1:23" ht="12.75" customHeight="1" x14ac:dyDescent="0.25">
      <c r="A1636" s="38">
        <v>202211</v>
      </c>
      <c r="B1636" s="46">
        <v>143439805</v>
      </c>
      <c r="C1636" s="15">
        <v>5540246187987</v>
      </c>
      <c r="D1636" s="47">
        <v>44883</v>
      </c>
      <c r="E1636" s="48">
        <v>3341</v>
      </c>
      <c r="F1636" s="39" t="str">
        <f>VLOOKUP(Réception!C1636,'Catégorie des articles'!A:D,4,0)</f>
        <v>CREMERIE</v>
      </c>
      <c r="G1636" s="39" t="str">
        <f>Réceptions[[#This Row],[AnnéeMois]]&amp;Réceptions[[#This Row],[Famille de Produit]]</f>
        <v>202211CREMERIE</v>
      </c>
      <c r="H1636" s="38" t="str">
        <f>Réceptions[[#This Row],[Num CDE]]&amp;Réceptions[[#This Row],[AnnéeMois]]</f>
        <v>143439805202211</v>
      </c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</row>
    <row r="1637" spans="1:23" ht="12.75" customHeight="1" x14ac:dyDescent="0.25">
      <c r="A1637" s="38">
        <v>202211</v>
      </c>
      <c r="B1637" s="49">
        <v>143439806</v>
      </c>
      <c r="C1637" s="50">
        <v>5540246191598</v>
      </c>
      <c r="D1637" s="51">
        <v>44884</v>
      </c>
      <c r="E1637" s="52">
        <v>1476</v>
      </c>
      <c r="F1637" s="39" t="str">
        <f>VLOOKUP(Réception!C1637,'Catégorie des articles'!A:D,4,0)</f>
        <v>CREMERIE</v>
      </c>
      <c r="G1637" s="39" t="str">
        <f>Réceptions[[#This Row],[AnnéeMois]]&amp;Réceptions[[#This Row],[Famille de Produit]]</f>
        <v>202211CREMERIE</v>
      </c>
      <c r="H1637" s="38" t="str">
        <f>Réceptions[[#This Row],[Num CDE]]&amp;Réceptions[[#This Row],[AnnéeMois]]</f>
        <v>143439806202211</v>
      </c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</row>
    <row r="1638" spans="1:23" ht="12.75" customHeight="1" x14ac:dyDescent="0.25">
      <c r="A1638" s="38">
        <v>202211</v>
      </c>
      <c r="B1638" s="49">
        <v>143439825</v>
      </c>
      <c r="C1638" s="50">
        <v>5540246194632</v>
      </c>
      <c r="D1638" s="51">
        <v>44883</v>
      </c>
      <c r="E1638" s="52">
        <v>251</v>
      </c>
      <c r="F1638" s="39" t="str">
        <f>VLOOKUP(Réception!C1638,'Catégorie des articles'!A:D,4,0)</f>
        <v>BOULANGERIE</v>
      </c>
      <c r="G1638" s="39" t="str">
        <f>Réceptions[[#This Row],[AnnéeMois]]&amp;Réceptions[[#This Row],[Famille de Produit]]</f>
        <v>202211BOULANGERIE</v>
      </c>
      <c r="H1638" s="38" t="str">
        <f>Réceptions[[#This Row],[Num CDE]]&amp;Réceptions[[#This Row],[AnnéeMois]]</f>
        <v>143439825202211</v>
      </c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</row>
    <row r="1639" spans="1:23" ht="12.75" customHeight="1" x14ac:dyDescent="0.25">
      <c r="A1639" s="38">
        <v>202211</v>
      </c>
      <c r="B1639" s="46">
        <v>143439825</v>
      </c>
      <c r="C1639" s="15">
        <v>5540246195250</v>
      </c>
      <c r="D1639" s="47">
        <v>44883</v>
      </c>
      <c r="E1639" s="48">
        <v>58</v>
      </c>
      <c r="F1639" s="39" t="str">
        <f>VLOOKUP(Réception!C1639,'Catégorie des articles'!A:D,4,0)</f>
        <v>BOULANGERIE</v>
      </c>
      <c r="G1639" s="39" t="str">
        <f>Réceptions[[#This Row],[AnnéeMois]]&amp;Réceptions[[#This Row],[Famille de Produit]]</f>
        <v>202211BOULANGERIE</v>
      </c>
      <c r="H1639" s="38" t="str">
        <f>Réceptions[[#This Row],[Num CDE]]&amp;Réceptions[[#This Row],[AnnéeMois]]</f>
        <v>143439825202211</v>
      </c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</row>
    <row r="1640" spans="1:23" ht="12.75" customHeight="1" x14ac:dyDescent="0.25">
      <c r="A1640" s="38">
        <v>202211</v>
      </c>
      <c r="B1640" s="49">
        <v>143439825</v>
      </c>
      <c r="C1640" s="50">
        <v>5540246196046</v>
      </c>
      <c r="D1640" s="51">
        <v>44883</v>
      </c>
      <c r="E1640" s="52">
        <v>58</v>
      </c>
      <c r="F1640" s="39" t="str">
        <f>VLOOKUP(Réception!C1640,'Catégorie des articles'!A:D,4,0)</f>
        <v>BOULANGERIE</v>
      </c>
      <c r="G1640" s="39" t="str">
        <f>Réceptions[[#This Row],[AnnéeMois]]&amp;Réceptions[[#This Row],[Famille de Produit]]</f>
        <v>202211BOULANGERIE</v>
      </c>
      <c r="H1640" s="38" t="str">
        <f>Réceptions[[#This Row],[Num CDE]]&amp;Réceptions[[#This Row],[AnnéeMois]]</f>
        <v>143439825202211</v>
      </c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</row>
    <row r="1641" spans="1:23" ht="12.75" customHeight="1" x14ac:dyDescent="0.25">
      <c r="A1641" s="38">
        <v>202211</v>
      </c>
      <c r="B1641" s="46">
        <v>143439827</v>
      </c>
      <c r="C1641" s="15">
        <v>5540246194632</v>
      </c>
      <c r="D1641" s="47">
        <v>44890</v>
      </c>
      <c r="E1641" s="48">
        <v>919</v>
      </c>
      <c r="F1641" s="39" t="str">
        <f>VLOOKUP(Réception!C1641,'Catégorie des articles'!A:D,4,0)</f>
        <v>BOULANGERIE</v>
      </c>
      <c r="G1641" s="39" t="str">
        <f>Réceptions[[#This Row],[AnnéeMois]]&amp;Réceptions[[#This Row],[Famille de Produit]]</f>
        <v>202211BOULANGERIE</v>
      </c>
      <c r="H1641" s="38" t="str">
        <f>Réceptions[[#This Row],[Num CDE]]&amp;Réceptions[[#This Row],[AnnéeMois]]</f>
        <v>143439827202211</v>
      </c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</row>
    <row r="1642" spans="1:23" ht="12.75" customHeight="1" x14ac:dyDescent="0.25">
      <c r="A1642" s="38">
        <v>202211</v>
      </c>
      <c r="B1642" s="49">
        <v>143439827</v>
      </c>
      <c r="C1642" s="50">
        <v>5540246196046</v>
      </c>
      <c r="D1642" s="51">
        <v>44890</v>
      </c>
      <c r="E1642" s="52">
        <v>251</v>
      </c>
      <c r="F1642" s="39" t="str">
        <f>VLOOKUP(Réception!C1642,'Catégorie des articles'!A:D,4,0)</f>
        <v>BOULANGERIE</v>
      </c>
      <c r="G1642" s="39" t="str">
        <f>Réceptions[[#This Row],[AnnéeMois]]&amp;Réceptions[[#This Row],[Famille de Produit]]</f>
        <v>202211BOULANGERIE</v>
      </c>
      <c r="H1642" s="38" t="str">
        <f>Réceptions[[#This Row],[Num CDE]]&amp;Réceptions[[#This Row],[AnnéeMois]]</f>
        <v>143439827202211</v>
      </c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</row>
    <row r="1643" spans="1:23" ht="12.75" customHeight="1" x14ac:dyDescent="0.25">
      <c r="A1643" s="38">
        <v>202211</v>
      </c>
      <c r="B1643" s="49">
        <v>143439828</v>
      </c>
      <c r="C1643" s="50">
        <v>5540246194632</v>
      </c>
      <c r="D1643" s="51">
        <v>44892</v>
      </c>
      <c r="E1643" s="52">
        <v>1003</v>
      </c>
      <c r="F1643" s="39" t="str">
        <f>VLOOKUP(Réception!C1643,'Catégorie des articles'!A:D,4,0)</f>
        <v>BOULANGERIE</v>
      </c>
      <c r="G1643" s="39" t="str">
        <f>Réceptions[[#This Row],[AnnéeMois]]&amp;Réceptions[[#This Row],[Famille de Produit]]</f>
        <v>202211BOULANGERIE</v>
      </c>
      <c r="H1643" s="38" t="str">
        <f>Réceptions[[#This Row],[Num CDE]]&amp;Réceptions[[#This Row],[AnnéeMois]]</f>
        <v>143439828202211</v>
      </c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</row>
    <row r="1644" spans="1:23" ht="12.75" customHeight="1" x14ac:dyDescent="0.25">
      <c r="A1644" s="38">
        <v>202211</v>
      </c>
      <c r="B1644" s="49">
        <v>143449857</v>
      </c>
      <c r="C1644" s="50">
        <v>5540246172978</v>
      </c>
      <c r="D1644" s="51">
        <v>44884</v>
      </c>
      <c r="E1644" s="52">
        <v>836</v>
      </c>
      <c r="F1644" s="39" t="str">
        <f>VLOOKUP(Réception!C1644,'Catégorie des articles'!A:D,4,0)</f>
        <v>CREMERIE</v>
      </c>
      <c r="G1644" s="39" t="str">
        <f>Réceptions[[#This Row],[AnnéeMois]]&amp;Réceptions[[#This Row],[Famille de Produit]]</f>
        <v>202211CREMERIE</v>
      </c>
      <c r="H1644" s="38" t="str">
        <f>Réceptions[[#This Row],[Num CDE]]&amp;Réceptions[[#This Row],[AnnéeMois]]</f>
        <v>143449857202211</v>
      </c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</row>
    <row r="1645" spans="1:23" ht="12.75" customHeight="1" x14ac:dyDescent="0.25">
      <c r="A1645" s="38">
        <v>202211</v>
      </c>
      <c r="B1645" s="46">
        <v>143449860</v>
      </c>
      <c r="C1645" s="15">
        <v>5540246176294</v>
      </c>
      <c r="D1645" s="47">
        <v>44884</v>
      </c>
      <c r="E1645" s="48">
        <v>743</v>
      </c>
      <c r="F1645" s="39" t="str">
        <f>VLOOKUP(Réception!C1645,'Catégorie des articles'!A:D,4,0)</f>
        <v>CREMERIE</v>
      </c>
      <c r="G1645" s="39" t="str">
        <f>Réceptions[[#This Row],[AnnéeMois]]&amp;Réceptions[[#This Row],[Famille de Produit]]</f>
        <v>202211CREMERIE</v>
      </c>
      <c r="H1645" s="38" t="str">
        <f>Réceptions[[#This Row],[Num CDE]]&amp;Réceptions[[#This Row],[AnnéeMois]]</f>
        <v>143449860202211</v>
      </c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</row>
    <row r="1646" spans="1:23" ht="12.75" customHeight="1" x14ac:dyDescent="0.25">
      <c r="A1646" s="38">
        <v>202211</v>
      </c>
      <c r="B1646" s="49">
        <v>143449860</v>
      </c>
      <c r="C1646" s="50">
        <v>5540246176295</v>
      </c>
      <c r="D1646" s="51">
        <v>44884</v>
      </c>
      <c r="E1646" s="52">
        <v>4455</v>
      </c>
      <c r="F1646" s="39" t="str">
        <f>VLOOKUP(Réception!C1646,'Catégorie des articles'!A:D,4,0)</f>
        <v>CREMERIE</v>
      </c>
      <c r="G1646" s="39" t="str">
        <f>Réceptions[[#This Row],[AnnéeMois]]&amp;Réceptions[[#This Row],[Famille de Produit]]</f>
        <v>202211CREMERIE</v>
      </c>
      <c r="H1646" s="38" t="str">
        <f>Réceptions[[#This Row],[Num CDE]]&amp;Réceptions[[#This Row],[AnnéeMois]]</f>
        <v>143449860202211</v>
      </c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</row>
    <row r="1647" spans="1:23" ht="12.75" customHeight="1" x14ac:dyDescent="0.25">
      <c r="A1647" s="38">
        <v>202211</v>
      </c>
      <c r="B1647" s="49">
        <v>143449860</v>
      </c>
      <c r="C1647" s="50">
        <v>5540246188200</v>
      </c>
      <c r="D1647" s="51">
        <v>44884</v>
      </c>
      <c r="E1647" s="52">
        <v>1485</v>
      </c>
      <c r="F1647" s="39" t="str">
        <f>VLOOKUP(Réception!C1647,'Catégorie des articles'!A:D,4,0)</f>
        <v>CREMERIE</v>
      </c>
      <c r="G1647" s="39" t="str">
        <f>Réceptions[[#This Row],[AnnéeMois]]&amp;Réceptions[[#This Row],[Famille de Produit]]</f>
        <v>202211CREMERIE</v>
      </c>
      <c r="H1647" s="38" t="str">
        <f>Réceptions[[#This Row],[Num CDE]]&amp;Réceptions[[#This Row],[AnnéeMois]]</f>
        <v>143449860202211</v>
      </c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</row>
    <row r="1648" spans="1:23" ht="12.75" customHeight="1" x14ac:dyDescent="0.25">
      <c r="A1648" s="38">
        <v>202211</v>
      </c>
      <c r="B1648" s="46">
        <v>143449862</v>
      </c>
      <c r="C1648" s="15">
        <v>5540246172978</v>
      </c>
      <c r="D1648" s="47">
        <v>44883</v>
      </c>
      <c r="E1648" s="48">
        <v>3341</v>
      </c>
      <c r="F1648" s="39" t="str">
        <f>VLOOKUP(Réception!C1648,'Catégorie des articles'!A:D,4,0)</f>
        <v>CREMERIE</v>
      </c>
      <c r="G1648" s="39" t="str">
        <f>Réceptions[[#This Row],[AnnéeMois]]&amp;Réceptions[[#This Row],[Famille de Produit]]</f>
        <v>202211CREMERIE</v>
      </c>
      <c r="H1648" s="38" t="str">
        <f>Réceptions[[#This Row],[Num CDE]]&amp;Réceptions[[#This Row],[AnnéeMois]]</f>
        <v>143449862202211</v>
      </c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</row>
    <row r="1649" spans="1:23" ht="12.75" customHeight="1" x14ac:dyDescent="0.25">
      <c r="A1649" s="38">
        <v>202212</v>
      </c>
      <c r="B1649" s="49">
        <v>143449875</v>
      </c>
      <c r="C1649" s="50">
        <v>5540246170256</v>
      </c>
      <c r="D1649" s="51">
        <v>44920</v>
      </c>
      <c r="E1649" s="52">
        <v>3174</v>
      </c>
      <c r="F1649" s="39" t="str">
        <f>VLOOKUP(Réception!C1649,'Catégorie des articles'!A:D,4,0)</f>
        <v>BOULANGERIE</v>
      </c>
      <c r="G1649" s="39" t="str">
        <f>Réceptions[[#This Row],[AnnéeMois]]&amp;Réceptions[[#This Row],[Famille de Produit]]</f>
        <v>202212BOULANGERIE</v>
      </c>
      <c r="H1649" s="38" t="str">
        <f>Réceptions[[#This Row],[Num CDE]]&amp;Réceptions[[#This Row],[AnnéeMois]]</f>
        <v>143449875202212</v>
      </c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</row>
    <row r="1650" spans="1:23" ht="12.75" customHeight="1" x14ac:dyDescent="0.25">
      <c r="A1650" s="38">
        <v>202212</v>
      </c>
      <c r="B1650" s="46">
        <v>143449875</v>
      </c>
      <c r="C1650" s="15">
        <v>5540246171888</v>
      </c>
      <c r="D1650" s="47">
        <v>44920</v>
      </c>
      <c r="E1650" s="48">
        <v>520</v>
      </c>
      <c r="F1650" s="39" t="str">
        <f>VLOOKUP(Réception!C1650,'Catégorie des articles'!A:D,4,0)</f>
        <v>BOULANGERIE</v>
      </c>
      <c r="G1650" s="39" t="str">
        <f>Réceptions[[#This Row],[AnnéeMois]]&amp;Réceptions[[#This Row],[Famille de Produit]]</f>
        <v>202212BOULANGERIE</v>
      </c>
      <c r="H1650" s="38" t="str">
        <f>Réceptions[[#This Row],[Num CDE]]&amp;Réceptions[[#This Row],[AnnéeMois]]</f>
        <v>143449875202212</v>
      </c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</row>
    <row r="1651" spans="1:23" ht="12.75" customHeight="1" x14ac:dyDescent="0.25">
      <c r="A1651" s="38">
        <v>202212</v>
      </c>
      <c r="B1651" s="49">
        <v>143449876</v>
      </c>
      <c r="C1651" s="50">
        <v>5540246170256</v>
      </c>
      <c r="D1651" s="51">
        <v>44926</v>
      </c>
      <c r="E1651" s="52">
        <v>3112</v>
      </c>
      <c r="F1651" s="39" t="str">
        <f>VLOOKUP(Réception!C1651,'Catégorie des articles'!A:D,4,0)</f>
        <v>BOULANGERIE</v>
      </c>
      <c r="G1651" s="39" t="str">
        <f>Réceptions[[#This Row],[AnnéeMois]]&amp;Réceptions[[#This Row],[Famille de Produit]]</f>
        <v>202212BOULANGERIE</v>
      </c>
      <c r="H1651" s="38" t="str">
        <f>Réceptions[[#This Row],[Num CDE]]&amp;Réceptions[[#This Row],[AnnéeMois]]</f>
        <v>143449876202212</v>
      </c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</row>
    <row r="1652" spans="1:23" ht="12.75" customHeight="1" x14ac:dyDescent="0.25">
      <c r="A1652" s="38">
        <v>202212</v>
      </c>
      <c r="B1652" s="46">
        <v>143449876</v>
      </c>
      <c r="C1652" s="15">
        <v>5540246171888</v>
      </c>
      <c r="D1652" s="47">
        <v>44926</v>
      </c>
      <c r="E1652" s="48">
        <v>520</v>
      </c>
      <c r="F1652" s="39" t="str">
        <f>VLOOKUP(Réception!C1652,'Catégorie des articles'!A:D,4,0)</f>
        <v>BOULANGERIE</v>
      </c>
      <c r="G1652" s="39" t="str">
        <f>Réceptions[[#This Row],[AnnéeMois]]&amp;Réceptions[[#This Row],[Famille de Produit]]</f>
        <v>202212BOULANGERIE</v>
      </c>
      <c r="H1652" s="38" t="str">
        <f>Réceptions[[#This Row],[Num CDE]]&amp;Réceptions[[#This Row],[AnnéeMois]]</f>
        <v>143449876202212</v>
      </c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</row>
    <row r="1653" spans="1:23" ht="12.75" customHeight="1" x14ac:dyDescent="0.25">
      <c r="A1653" s="38">
        <v>202301</v>
      </c>
      <c r="B1653" s="49">
        <v>143449877</v>
      </c>
      <c r="C1653" s="50">
        <v>5540246170256</v>
      </c>
      <c r="D1653" s="51">
        <v>44935</v>
      </c>
      <c r="E1653" s="52">
        <v>3174</v>
      </c>
      <c r="F1653" s="39" t="str">
        <f>VLOOKUP(Réception!C1653,'Catégorie des articles'!A:D,4,0)</f>
        <v>BOULANGERIE</v>
      </c>
      <c r="G1653" s="39" t="str">
        <f>Réceptions[[#This Row],[AnnéeMois]]&amp;Réceptions[[#This Row],[Famille de Produit]]</f>
        <v>202301BOULANGERIE</v>
      </c>
      <c r="H1653" s="38" t="str">
        <f>Réceptions[[#This Row],[Num CDE]]&amp;Réceptions[[#This Row],[AnnéeMois]]</f>
        <v>143449877202301</v>
      </c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</row>
    <row r="1654" spans="1:23" ht="12.75" customHeight="1" x14ac:dyDescent="0.25">
      <c r="A1654" s="38">
        <v>202301</v>
      </c>
      <c r="B1654" s="46">
        <v>143449877</v>
      </c>
      <c r="C1654" s="15">
        <v>5540246171888</v>
      </c>
      <c r="D1654" s="47">
        <v>44935</v>
      </c>
      <c r="E1654" s="48">
        <v>390</v>
      </c>
      <c r="F1654" s="39" t="str">
        <f>VLOOKUP(Réception!C1654,'Catégorie des articles'!A:D,4,0)</f>
        <v>BOULANGERIE</v>
      </c>
      <c r="G1654" s="39" t="str">
        <f>Réceptions[[#This Row],[AnnéeMois]]&amp;Réceptions[[#This Row],[Famille de Produit]]</f>
        <v>202301BOULANGERIE</v>
      </c>
      <c r="H1654" s="38" t="str">
        <f>Réceptions[[#This Row],[Num CDE]]&amp;Réceptions[[#This Row],[AnnéeMois]]</f>
        <v>143449877202301</v>
      </c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</row>
    <row r="1655" spans="1:23" ht="12.75" customHeight="1" x14ac:dyDescent="0.25">
      <c r="A1655" s="38">
        <v>202211</v>
      </c>
      <c r="B1655" s="49">
        <v>143449891</v>
      </c>
      <c r="C1655" s="50">
        <v>5540246181016</v>
      </c>
      <c r="D1655" s="51">
        <v>44889</v>
      </c>
      <c r="E1655" s="52">
        <v>10691</v>
      </c>
      <c r="F1655" s="39" t="str">
        <f>VLOOKUP(Réception!C1655,'Catégorie des articles'!A:D,4,0)</f>
        <v>VOLAILLE</v>
      </c>
      <c r="G1655" s="39" t="str">
        <f>Réceptions[[#This Row],[AnnéeMois]]&amp;Réceptions[[#This Row],[Famille de Produit]]</f>
        <v>202211VOLAILLE</v>
      </c>
      <c r="H1655" s="38" t="str">
        <f>Réceptions[[#This Row],[Num CDE]]&amp;Réceptions[[#This Row],[AnnéeMois]]</f>
        <v>143449891202211</v>
      </c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</row>
    <row r="1656" spans="1:23" ht="12.75" customHeight="1" x14ac:dyDescent="0.25">
      <c r="A1656" s="38">
        <v>202212</v>
      </c>
      <c r="B1656" s="49">
        <v>143449917</v>
      </c>
      <c r="C1656" s="50">
        <v>5540246183130</v>
      </c>
      <c r="D1656" s="51">
        <v>44897</v>
      </c>
      <c r="E1656" s="52">
        <v>1692</v>
      </c>
      <c r="F1656" s="39" t="str">
        <f>VLOOKUP(Réception!C1656,'Catégorie des articles'!A:D,4,0)</f>
        <v>MIX LEGUMES</v>
      </c>
      <c r="G1656" s="39" t="str">
        <f>Réceptions[[#This Row],[AnnéeMois]]&amp;Réceptions[[#This Row],[Famille de Produit]]</f>
        <v>202212MIX LEGUMES</v>
      </c>
      <c r="H1656" s="38" t="str">
        <f>Réceptions[[#This Row],[Num CDE]]&amp;Réceptions[[#This Row],[AnnéeMois]]</f>
        <v>143449917202212</v>
      </c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</row>
    <row r="1657" spans="1:23" ht="12.75" customHeight="1" x14ac:dyDescent="0.25">
      <c r="A1657" s="38">
        <v>202212</v>
      </c>
      <c r="B1657" s="46">
        <v>143449917</v>
      </c>
      <c r="C1657" s="15">
        <v>5540246183537</v>
      </c>
      <c r="D1657" s="47">
        <v>44897</v>
      </c>
      <c r="E1657" s="48">
        <v>961</v>
      </c>
      <c r="F1657" s="39" t="str">
        <f>VLOOKUP(Réception!C1657,'Catégorie des articles'!A:D,4,0)</f>
        <v>MIX LEGUMES</v>
      </c>
      <c r="G1657" s="39" t="str">
        <f>Réceptions[[#This Row],[AnnéeMois]]&amp;Réceptions[[#This Row],[Famille de Produit]]</f>
        <v>202212MIX LEGUMES</v>
      </c>
      <c r="H1657" s="38" t="str">
        <f>Réceptions[[#This Row],[Num CDE]]&amp;Réceptions[[#This Row],[AnnéeMois]]</f>
        <v>143449917202212</v>
      </c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</row>
    <row r="1658" spans="1:23" ht="12.75" customHeight="1" x14ac:dyDescent="0.25">
      <c r="A1658" s="38">
        <v>202211</v>
      </c>
      <c r="B1658" s="49">
        <v>143449919</v>
      </c>
      <c r="C1658" s="50">
        <v>5540246172539</v>
      </c>
      <c r="D1658" s="51">
        <v>44886</v>
      </c>
      <c r="E1658" s="52">
        <v>24</v>
      </c>
      <c r="F1658" s="39" t="str">
        <f>VLOOKUP(Réception!C1658,'Catégorie des articles'!A:D,4,0)</f>
        <v>CREMERIE</v>
      </c>
      <c r="G1658" s="39" t="str">
        <f>Réceptions[[#This Row],[AnnéeMois]]&amp;Réceptions[[#This Row],[Famille de Produit]]</f>
        <v>202211CREMERIE</v>
      </c>
      <c r="H1658" s="38" t="str">
        <f>Réceptions[[#This Row],[Num CDE]]&amp;Réceptions[[#This Row],[AnnéeMois]]</f>
        <v>143449919202211</v>
      </c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</row>
    <row r="1659" spans="1:23" ht="12.75" customHeight="1" x14ac:dyDescent="0.25">
      <c r="A1659" s="38">
        <v>202211</v>
      </c>
      <c r="B1659" s="46">
        <v>143449919</v>
      </c>
      <c r="C1659" s="15">
        <v>5540246172669</v>
      </c>
      <c r="D1659" s="47">
        <v>44886</v>
      </c>
      <c r="E1659" s="48">
        <v>140</v>
      </c>
      <c r="F1659" s="39" t="str">
        <f>VLOOKUP(Réception!C1659,'Catégorie des articles'!A:D,4,0)</f>
        <v>CREMERIE</v>
      </c>
      <c r="G1659" s="39" t="str">
        <f>Réceptions[[#This Row],[AnnéeMois]]&amp;Réceptions[[#This Row],[Famille de Produit]]</f>
        <v>202211CREMERIE</v>
      </c>
      <c r="H1659" s="38" t="str">
        <f>Réceptions[[#This Row],[Num CDE]]&amp;Réceptions[[#This Row],[AnnéeMois]]</f>
        <v>143449919202211</v>
      </c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</row>
    <row r="1660" spans="1:23" ht="12.75" customHeight="1" x14ac:dyDescent="0.25">
      <c r="A1660" s="38">
        <v>202211</v>
      </c>
      <c r="B1660" s="49">
        <v>143449919</v>
      </c>
      <c r="C1660" s="50">
        <v>5540246172978</v>
      </c>
      <c r="D1660" s="51">
        <v>44886</v>
      </c>
      <c r="E1660" s="52">
        <v>752</v>
      </c>
      <c r="F1660" s="39" t="str">
        <f>VLOOKUP(Réception!C1660,'Catégorie des articles'!A:D,4,0)</f>
        <v>CREMERIE</v>
      </c>
      <c r="G1660" s="39" t="str">
        <f>Réceptions[[#This Row],[AnnéeMois]]&amp;Réceptions[[#This Row],[Famille de Produit]]</f>
        <v>202211CREMERIE</v>
      </c>
      <c r="H1660" s="38" t="str">
        <f>Réceptions[[#This Row],[Num CDE]]&amp;Réceptions[[#This Row],[AnnéeMois]]</f>
        <v>143449919202211</v>
      </c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</row>
    <row r="1661" spans="1:23" ht="12.75" customHeight="1" x14ac:dyDescent="0.25">
      <c r="A1661" s="38">
        <v>202211</v>
      </c>
      <c r="B1661" s="46">
        <v>143449919</v>
      </c>
      <c r="C1661" s="15">
        <v>5540246174174</v>
      </c>
      <c r="D1661" s="47">
        <v>44886</v>
      </c>
      <c r="E1661" s="48">
        <v>696</v>
      </c>
      <c r="F1661" s="39" t="str">
        <f>VLOOKUP(Réception!C1661,'Catégorie des articles'!A:D,4,0)</f>
        <v>CREMERIE</v>
      </c>
      <c r="G1661" s="39" t="str">
        <f>Réceptions[[#This Row],[AnnéeMois]]&amp;Réceptions[[#This Row],[Famille de Produit]]</f>
        <v>202211CREMERIE</v>
      </c>
      <c r="H1661" s="38" t="str">
        <f>Réceptions[[#This Row],[Num CDE]]&amp;Réceptions[[#This Row],[AnnéeMois]]</f>
        <v>143449919202211</v>
      </c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</row>
    <row r="1662" spans="1:23" ht="12.75" customHeight="1" x14ac:dyDescent="0.25">
      <c r="A1662" s="38">
        <v>202211</v>
      </c>
      <c r="B1662" s="46">
        <v>143449919</v>
      </c>
      <c r="C1662" s="15">
        <v>5540246176699</v>
      </c>
      <c r="D1662" s="47">
        <v>44886</v>
      </c>
      <c r="E1662" s="48">
        <v>2924</v>
      </c>
      <c r="F1662" s="39" t="str">
        <f>VLOOKUP(Réception!C1662,'Catégorie des articles'!A:D,4,0)</f>
        <v>CREMERIE</v>
      </c>
      <c r="G1662" s="39" t="str">
        <f>Réceptions[[#This Row],[AnnéeMois]]&amp;Réceptions[[#This Row],[Famille de Produit]]</f>
        <v>202211CREMERIE</v>
      </c>
      <c r="H1662" s="38" t="str">
        <f>Réceptions[[#This Row],[Num CDE]]&amp;Réceptions[[#This Row],[AnnéeMois]]</f>
        <v>143449919202211</v>
      </c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</row>
    <row r="1663" spans="1:23" ht="12.75" customHeight="1" x14ac:dyDescent="0.25">
      <c r="A1663" s="38">
        <v>202211</v>
      </c>
      <c r="B1663" s="49">
        <v>143449919</v>
      </c>
      <c r="C1663" s="50">
        <v>5540246188175</v>
      </c>
      <c r="D1663" s="51">
        <v>44886</v>
      </c>
      <c r="E1663" s="52">
        <v>116</v>
      </c>
      <c r="F1663" s="39" t="str">
        <f>VLOOKUP(Réception!C1663,'Catégorie des articles'!A:D,4,0)</f>
        <v>CREMERIE</v>
      </c>
      <c r="G1663" s="39" t="str">
        <f>Réceptions[[#This Row],[AnnéeMois]]&amp;Réceptions[[#This Row],[Famille de Produit]]</f>
        <v>202211CREMERIE</v>
      </c>
      <c r="H1663" s="38" t="str">
        <f>Réceptions[[#This Row],[Num CDE]]&amp;Réceptions[[#This Row],[AnnéeMois]]</f>
        <v>143449919202211</v>
      </c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</row>
    <row r="1664" spans="1:23" ht="12.75" customHeight="1" x14ac:dyDescent="0.25">
      <c r="A1664" s="38">
        <v>202211</v>
      </c>
      <c r="B1664" s="49">
        <v>143449919</v>
      </c>
      <c r="C1664" s="50">
        <v>5540246191594</v>
      </c>
      <c r="D1664" s="51">
        <v>44886</v>
      </c>
      <c r="E1664" s="52">
        <v>1476</v>
      </c>
      <c r="F1664" s="39" t="str">
        <f>VLOOKUP(Réception!C1664,'Catégorie des articles'!A:D,4,0)</f>
        <v>CREMERIE</v>
      </c>
      <c r="G1664" s="39" t="str">
        <f>Réceptions[[#This Row],[AnnéeMois]]&amp;Réceptions[[#This Row],[Famille de Produit]]</f>
        <v>202211CREMERIE</v>
      </c>
      <c r="H1664" s="38" t="str">
        <f>Réceptions[[#This Row],[Num CDE]]&amp;Réceptions[[#This Row],[AnnéeMois]]</f>
        <v>143449919202211</v>
      </c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</row>
    <row r="1665" spans="1:23" ht="12.75" customHeight="1" x14ac:dyDescent="0.25">
      <c r="A1665" s="38">
        <v>202211</v>
      </c>
      <c r="B1665" s="46">
        <v>143449919</v>
      </c>
      <c r="C1665" s="15">
        <v>5540246191598</v>
      </c>
      <c r="D1665" s="47">
        <v>44886</v>
      </c>
      <c r="E1665" s="48">
        <v>1601</v>
      </c>
      <c r="F1665" s="39" t="str">
        <f>VLOOKUP(Réception!C1665,'Catégorie des articles'!A:D,4,0)</f>
        <v>CREMERIE</v>
      </c>
      <c r="G1665" s="39" t="str">
        <f>Réceptions[[#This Row],[AnnéeMois]]&amp;Réceptions[[#This Row],[Famille de Produit]]</f>
        <v>202211CREMERIE</v>
      </c>
      <c r="H1665" s="38" t="str">
        <f>Réceptions[[#This Row],[Num CDE]]&amp;Réceptions[[#This Row],[AnnéeMois]]</f>
        <v>143449919202211</v>
      </c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</row>
    <row r="1666" spans="1:23" ht="12.75" customHeight="1" x14ac:dyDescent="0.25">
      <c r="A1666" s="38">
        <v>202211</v>
      </c>
      <c r="B1666" s="46">
        <v>143449922</v>
      </c>
      <c r="C1666" s="15">
        <v>5540246176294</v>
      </c>
      <c r="D1666" s="47">
        <v>44886</v>
      </c>
      <c r="E1666" s="48">
        <v>743</v>
      </c>
      <c r="F1666" s="39" t="str">
        <f>VLOOKUP(Réception!C1666,'Catégorie des articles'!A:D,4,0)</f>
        <v>CREMERIE</v>
      </c>
      <c r="G1666" s="39" t="str">
        <f>Réceptions[[#This Row],[AnnéeMois]]&amp;Réceptions[[#This Row],[Famille de Produit]]</f>
        <v>202211CREMERIE</v>
      </c>
      <c r="H1666" s="38" t="str">
        <f>Réceptions[[#This Row],[Num CDE]]&amp;Réceptions[[#This Row],[AnnéeMois]]</f>
        <v>143449922202211</v>
      </c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</row>
    <row r="1667" spans="1:23" ht="12.75" customHeight="1" x14ac:dyDescent="0.25">
      <c r="A1667" s="38">
        <v>202211</v>
      </c>
      <c r="B1667" s="46">
        <v>143449922</v>
      </c>
      <c r="C1667" s="15">
        <v>5540246187987</v>
      </c>
      <c r="D1667" s="47">
        <v>44886</v>
      </c>
      <c r="E1667" s="48">
        <v>2228</v>
      </c>
      <c r="F1667" s="39" t="str">
        <f>VLOOKUP(Réception!C1667,'Catégorie des articles'!A:D,4,0)</f>
        <v>CREMERIE</v>
      </c>
      <c r="G1667" s="39" t="str">
        <f>Réceptions[[#This Row],[AnnéeMois]]&amp;Réceptions[[#This Row],[Famille de Produit]]</f>
        <v>202211CREMERIE</v>
      </c>
      <c r="H1667" s="38" t="str">
        <f>Réceptions[[#This Row],[Num CDE]]&amp;Réceptions[[#This Row],[AnnéeMois]]</f>
        <v>143449922202211</v>
      </c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</row>
    <row r="1668" spans="1:23" ht="12.75" customHeight="1" x14ac:dyDescent="0.25">
      <c r="A1668" s="38">
        <v>202211</v>
      </c>
      <c r="B1668" s="49">
        <v>143449922</v>
      </c>
      <c r="C1668" s="50">
        <v>5540246188200</v>
      </c>
      <c r="D1668" s="51">
        <v>44886</v>
      </c>
      <c r="E1668" s="52">
        <v>1485</v>
      </c>
      <c r="F1668" s="39" t="str">
        <f>VLOOKUP(Réception!C1668,'Catégorie des articles'!A:D,4,0)</f>
        <v>CREMERIE</v>
      </c>
      <c r="G1668" s="39" t="str">
        <f>Réceptions[[#This Row],[AnnéeMois]]&amp;Réceptions[[#This Row],[Famille de Produit]]</f>
        <v>202211CREMERIE</v>
      </c>
      <c r="H1668" s="38" t="str">
        <f>Réceptions[[#This Row],[Num CDE]]&amp;Réceptions[[#This Row],[AnnéeMois]]</f>
        <v>143449922202211</v>
      </c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</row>
    <row r="1669" spans="1:23" ht="12.75" customHeight="1" x14ac:dyDescent="0.25">
      <c r="A1669" s="38">
        <v>202211</v>
      </c>
      <c r="B1669" s="46">
        <v>143449928</v>
      </c>
      <c r="C1669" s="15">
        <v>5540246174095</v>
      </c>
      <c r="D1669" s="47">
        <v>44891</v>
      </c>
      <c r="E1669" s="48">
        <v>70</v>
      </c>
      <c r="F1669" s="39" t="str">
        <f>VLOOKUP(Réception!C1669,'Catégorie des articles'!A:D,4,0)</f>
        <v>CREMERIE</v>
      </c>
      <c r="G1669" s="39" t="str">
        <f>Réceptions[[#This Row],[AnnéeMois]]&amp;Réceptions[[#This Row],[Famille de Produit]]</f>
        <v>202211CREMERIE</v>
      </c>
      <c r="H1669" s="38" t="str">
        <f>Réceptions[[#This Row],[Num CDE]]&amp;Réceptions[[#This Row],[AnnéeMois]]</f>
        <v>143449928202211</v>
      </c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</row>
    <row r="1670" spans="1:23" ht="12.75" customHeight="1" x14ac:dyDescent="0.25">
      <c r="A1670" s="38">
        <v>202211</v>
      </c>
      <c r="B1670" s="49">
        <v>143449928</v>
      </c>
      <c r="C1670" s="50">
        <v>5540246175049</v>
      </c>
      <c r="D1670" s="51">
        <v>44891</v>
      </c>
      <c r="E1670" s="52">
        <v>557</v>
      </c>
      <c r="F1670" s="39" t="str">
        <f>VLOOKUP(Réception!C1670,'Catégorie des articles'!A:D,4,0)</f>
        <v>CREMERIE</v>
      </c>
      <c r="G1670" s="39" t="str">
        <f>Réceptions[[#This Row],[AnnéeMois]]&amp;Réceptions[[#This Row],[Famille de Produit]]</f>
        <v>202211CREMERIE</v>
      </c>
      <c r="H1670" s="38" t="str">
        <f>Réceptions[[#This Row],[Num CDE]]&amp;Réceptions[[#This Row],[AnnéeMois]]</f>
        <v>143449928202211</v>
      </c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</row>
    <row r="1671" spans="1:23" ht="12.75" customHeight="1" x14ac:dyDescent="0.25">
      <c r="A1671" s="38">
        <v>202211</v>
      </c>
      <c r="B1671" s="46">
        <v>143449928</v>
      </c>
      <c r="C1671" s="15">
        <v>5540246175050</v>
      </c>
      <c r="D1671" s="47">
        <v>44891</v>
      </c>
      <c r="E1671" s="48">
        <v>418</v>
      </c>
      <c r="F1671" s="39" t="str">
        <f>VLOOKUP(Réception!C1671,'Catégorie des articles'!A:D,4,0)</f>
        <v>CREMERIE</v>
      </c>
      <c r="G1671" s="39" t="str">
        <f>Réceptions[[#This Row],[AnnéeMois]]&amp;Réceptions[[#This Row],[Famille de Produit]]</f>
        <v>202211CREMERIE</v>
      </c>
      <c r="H1671" s="38" t="str">
        <f>Réceptions[[#This Row],[Num CDE]]&amp;Réceptions[[#This Row],[AnnéeMois]]</f>
        <v>143449928202211</v>
      </c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</row>
    <row r="1672" spans="1:23" ht="12.75" customHeight="1" x14ac:dyDescent="0.25">
      <c r="A1672" s="38">
        <v>202211</v>
      </c>
      <c r="B1672" s="49">
        <v>143449928</v>
      </c>
      <c r="C1672" s="50">
        <v>5540246190743</v>
      </c>
      <c r="D1672" s="51">
        <v>44891</v>
      </c>
      <c r="E1672" s="52">
        <v>279</v>
      </c>
      <c r="F1672" s="39" t="str">
        <f>VLOOKUP(Réception!C1672,'Catégorie des articles'!A:D,4,0)</f>
        <v>CREMERIE</v>
      </c>
      <c r="G1672" s="39" t="str">
        <f>Réceptions[[#This Row],[AnnéeMois]]&amp;Réceptions[[#This Row],[Famille de Produit]]</f>
        <v>202211CREMERIE</v>
      </c>
      <c r="H1672" s="38" t="str">
        <f>Réceptions[[#This Row],[Num CDE]]&amp;Réceptions[[#This Row],[AnnéeMois]]</f>
        <v>143449928202211</v>
      </c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</row>
    <row r="1673" spans="1:23" ht="12.75" customHeight="1" x14ac:dyDescent="0.25">
      <c r="A1673" s="38">
        <v>202212</v>
      </c>
      <c r="B1673" s="46">
        <v>143449929</v>
      </c>
      <c r="C1673" s="15">
        <v>5540246196148</v>
      </c>
      <c r="D1673" s="47">
        <v>44912</v>
      </c>
      <c r="E1673" s="48">
        <v>975</v>
      </c>
      <c r="F1673" s="39" t="str">
        <f>VLOOKUP(Réception!C1673,'Catégorie des articles'!A:D,4,0)</f>
        <v>EMBALLAGES</v>
      </c>
      <c r="G1673" s="39" t="str">
        <f>Réceptions[[#This Row],[AnnéeMois]]&amp;Réceptions[[#This Row],[Famille de Produit]]</f>
        <v>202212EMBALLAGES</v>
      </c>
      <c r="H1673" s="38" t="str">
        <f>Réceptions[[#This Row],[Num CDE]]&amp;Réceptions[[#This Row],[AnnéeMois]]</f>
        <v>143449929202212</v>
      </c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</row>
    <row r="1674" spans="1:23" ht="12.75" customHeight="1" x14ac:dyDescent="0.25">
      <c r="A1674" s="38">
        <v>202211</v>
      </c>
      <c r="B1674" s="49">
        <v>143449946</v>
      </c>
      <c r="C1674" s="50">
        <v>5540246185429</v>
      </c>
      <c r="D1674" s="51">
        <v>44892</v>
      </c>
      <c r="E1674" s="52">
        <v>140</v>
      </c>
      <c r="F1674" s="39" t="str">
        <f>VLOOKUP(Réception!C1674,'Catégorie des articles'!A:D,4,0)</f>
        <v>CREMERIE</v>
      </c>
      <c r="G1674" s="39" t="str">
        <f>Réceptions[[#This Row],[AnnéeMois]]&amp;Réceptions[[#This Row],[Famille de Produit]]</f>
        <v>202211CREMERIE</v>
      </c>
      <c r="H1674" s="38" t="str">
        <f>Réceptions[[#This Row],[Num CDE]]&amp;Réceptions[[#This Row],[AnnéeMois]]</f>
        <v>143449946202211</v>
      </c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</row>
    <row r="1675" spans="1:23" ht="12.75" customHeight="1" x14ac:dyDescent="0.25">
      <c r="A1675" s="38">
        <v>202211</v>
      </c>
      <c r="B1675" s="46">
        <v>143449946</v>
      </c>
      <c r="C1675" s="15">
        <v>5540246185562</v>
      </c>
      <c r="D1675" s="47">
        <v>44892</v>
      </c>
      <c r="E1675" s="48">
        <v>168</v>
      </c>
      <c r="F1675" s="39" t="str">
        <f>VLOOKUP(Réception!C1675,'Catégorie des articles'!A:D,4,0)</f>
        <v>CREMERIE</v>
      </c>
      <c r="G1675" s="39" t="str">
        <f>Réceptions[[#This Row],[AnnéeMois]]&amp;Réceptions[[#This Row],[Famille de Produit]]</f>
        <v>202211CREMERIE</v>
      </c>
      <c r="H1675" s="38" t="str">
        <f>Réceptions[[#This Row],[Num CDE]]&amp;Réceptions[[#This Row],[AnnéeMois]]</f>
        <v>143449946202211</v>
      </c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</row>
    <row r="1676" spans="1:23" ht="12.75" customHeight="1" x14ac:dyDescent="0.25">
      <c r="A1676" s="38">
        <v>202211</v>
      </c>
      <c r="B1676" s="49">
        <v>143449946</v>
      </c>
      <c r="C1676" s="50">
        <v>5540246186325</v>
      </c>
      <c r="D1676" s="51">
        <v>44892</v>
      </c>
      <c r="E1676" s="52">
        <v>140</v>
      </c>
      <c r="F1676" s="39" t="str">
        <f>VLOOKUP(Réception!C1676,'Catégorie des articles'!A:D,4,0)</f>
        <v>CREMERIE</v>
      </c>
      <c r="G1676" s="39" t="str">
        <f>Réceptions[[#This Row],[AnnéeMois]]&amp;Réceptions[[#This Row],[Famille de Produit]]</f>
        <v>202211CREMERIE</v>
      </c>
      <c r="H1676" s="38" t="str">
        <f>Réceptions[[#This Row],[Num CDE]]&amp;Réceptions[[#This Row],[AnnéeMois]]</f>
        <v>143449946202211</v>
      </c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</row>
    <row r="1677" spans="1:23" ht="12.75" customHeight="1" x14ac:dyDescent="0.25">
      <c r="A1677" s="38">
        <v>202212</v>
      </c>
      <c r="B1677" s="46">
        <v>143449947</v>
      </c>
      <c r="C1677" s="15">
        <v>5540246194632</v>
      </c>
      <c r="D1677" s="47">
        <v>44897</v>
      </c>
      <c r="E1677" s="48">
        <v>919</v>
      </c>
      <c r="F1677" s="39" t="str">
        <f>VLOOKUP(Réception!C1677,'Catégorie des articles'!A:D,4,0)</f>
        <v>BOULANGERIE</v>
      </c>
      <c r="G1677" s="39" t="str">
        <f>Réceptions[[#This Row],[AnnéeMois]]&amp;Réceptions[[#This Row],[Famille de Produit]]</f>
        <v>202212BOULANGERIE</v>
      </c>
      <c r="H1677" s="38" t="str">
        <f>Réceptions[[#This Row],[Num CDE]]&amp;Réceptions[[#This Row],[AnnéeMois]]</f>
        <v>143449947202212</v>
      </c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</row>
    <row r="1678" spans="1:23" ht="12.75" customHeight="1" x14ac:dyDescent="0.25">
      <c r="A1678" s="38">
        <v>202212</v>
      </c>
      <c r="B1678" s="49">
        <v>143449947</v>
      </c>
      <c r="C1678" s="50">
        <v>5540246195250</v>
      </c>
      <c r="D1678" s="51">
        <v>44897</v>
      </c>
      <c r="E1678" s="52">
        <v>251</v>
      </c>
      <c r="F1678" s="39" t="str">
        <f>VLOOKUP(Réception!C1678,'Catégorie des articles'!A:D,4,0)</f>
        <v>BOULANGERIE</v>
      </c>
      <c r="G1678" s="39" t="str">
        <f>Réceptions[[#This Row],[AnnéeMois]]&amp;Réceptions[[#This Row],[Famille de Produit]]</f>
        <v>202212BOULANGERIE</v>
      </c>
      <c r="H1678" s="38" t="str">
        <f>Réceptions[[#This Row],[Num CDE]]&amp;Réceptions[[#This Row],[AnnéeMois]]</f>
        <v>143449947202212</v>
      </c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</row>
    <row r="1679" spans="1:23" ht="12.75" customHeight="1" x14ac:dyDescent="0.25">
      <c r="A1679" s="38">
        <v>202212</v>
      </c>
      <c r="B1679" s="46">
        <v>143449947</v>
      </c>
      <c r="C1679" s="15">
        <v>5540246196046</v>
      </c>
      <c r="D1679" s="47">
        <v>44897</v>
      </c>
      <c r="E1679" s="48">
        <v>168</v>
      </c>
      <c r="F1679" s="39" t="str">
        <f>VLOOKUP(Réception!C1679,'Catégorie des articles'!A:D,4,0)</f>
        <v>BOULANGERIE</v>
      </c>
      <c r="G1679" s="39" t="str">
        <f>Réceptions[[#This Row],[AnnéeMois]]&amp;Réceptions[[#This Row],[Famille de Produit]]</f>
        <v>202212BOULANGERIE</v>
      </c>
      <c r="H1679" s="38" t="str">
        <f>Réceptions[[#This Row],[Num CDE]]&amp;Réceptions[[#This Row],[AnnéeMois]]</f>
        <v>143449947202212</v>
      </c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</row>
    <row r="1680" spans="1:23" ht="12.75" customHeight="1" x14ac:dyDescent="0.25">
      <c r="A1680" s="38">
        <v>202212</v>
      </c>
      <c r="B1680" s="49">
        <v>143449948</v>
      </c>
      <c r="C1680" s="50">
        <v>5540246194632</v>
      </c>
      <c r="D1680" s="51">
        <v>44900</v>
      </c>
      <c r="E1680" s="52">
        <v>2256</v>
      </c>
      <c r="F1680" s="39" t="str">
        <f>VLOOKUP(Réception!C1680,'Catégorie des articles'!A:D,4,0)</f>
        <v>BOULANGERIE</v>
      </c>
      <c r="G1680" s="39" t="str">
        <f>Réceptions[[#This Row],[AnnéeMois]]&amp;Réceptions[[#This Row],[Famille de Produit]]</f>
        <v>202212BOULANGERIE</v>
      </c>
      <c r="H1680" s="38" t="str">
        <f>Réceptions[[#This Row],[Num CDE]]&amp;Réceptions[[#This Row],[AnnéeMois]]</f>
        <v>143449948202212</v>
      </c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</row>
    <row r="1681" spans="1:23" ht="12.75" customHeight="1" x14ac:dyDescent="0.25">
      <c r="A1681" s="38">
        <v>202212</v>
      </c>
      <c r="B1681" s="49">
        <v>143449949</v>
      </c>
      <c r="C1681" s="50">
        <v>5540246194632</v>
      </c>
      <c r="D1681" s="51">
        <v>44904</v>
      </c>
      <c r="E1681" s="52">
        <v>1337</v>
      </c>
      <c r="F1681" s="39" t="str">
        <f>VLOOKUP(Réception!C1681,'Catégorie des articles'!A:D,4,0)</f>
        <v>BOULANGERIE</v>
      </c>
      <c r="G1681" s="39" t="str">
        <f>Réceptions[[#This Row],[AnnéeMois]]&amp;Réceptions[[#This Row],[Famille de Produit]]</f>
        <v>202212BOULANGERIE</v>
      </c>
      <c r="H1681" s="38" t="str">
        <f>Réceptions[[#This Row],[Num CDE]]&amp;Réceptions[[#This Row],[AnnéeMois]]</f>
        <v>143449949202212</v>
      </c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</row>
    <row r="1682" spans="1:23" ht="12.75" customHeight="1" x14ac:dyDescent="0.25">
      <c r="A1682" s="38">
        <v>202212</v>
      </c>
      <c r="B1682" s="49">
        <v>143449951</v>
      </c>
      <c r="C1682" s="50">
        <v>5540246194632</v>
      </c>
      <c r="D1682" s="51">
        <v>44907</v>
      </c>
      <c r="E1682" s="52">
        <v>1365</v>
      </c>
      <c r="F1682" s="39" t="str">
        <f>VLOOKUP(Réception!C1682,'Catégorie des articles'!A:D,4,0)</f>
        <v>BOULANGERIE</v>
      </c>
      <c r="G1682" s="39" t="str">
        <f>Réceptions[[#This Row],[AnnéeMois]]&amp;Réceptions[[#This Row],[Famille de Produit]]</f>
        <v>202212BOULANGERIE</v>
      </c>
      <c r="H1682" s="38" t="str">
        <f>Réceptions[[#This Row],[Num CDE]]&amp;Réceptions[[#This Row],[AnnéeMois]]</f>
        <v>143449951202212</v>
      </c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</row>
    <row r="1683" spans="1:23" ht="12.75" customHeight="1" x14ac:dyDescent="0.25">
      <c r="A1683" s="38">
        <v>202212</v>
      </c>
      <c r="B1683" s="49">
        <v>143449952</v>
      </c>
      <c r="C1683" s="50">
        <v>5540246194632</v>
      </c>
      <c r="D1683" s="51">
        <v>44911</v>
      </c>
      <c r="E1683" s="52">
        <v>585</v>
      </c>
      <c r="F1683" s="39" t="str">
        <f>VLOOKUP(Réception!C1683,'Catégorie des articles'!A:D,4,0)</f>
        <v>BOULANGERIE</v>
      </c>
      <c r="G1683" s="39" t="str">
        <f>Réceptions[[#This Row],[AnnéeMois]]&amp;Réceptions[[#This Row],[Famille de Produit]]</f>
        <v>202212BOULANGERIE</v>
      </c>
      <c r="H1683" s="38" t="str">
        <f>Réceptions[[#This Row],[Num CDE]]&amp;Réceptions[[#This Row],[AnnéeMois]]</f>
        <v>143449952202212</v>
      </c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</row>
    <row r="1684" spans="1:23" ht="12.75" customHeight="1" x14ac:dyDescent="0.25">
      <c r="A1684" s="38">
        <v>202212</v>
      </c>
      <c r="B1684" s="46">
        <v>143449953</v>
      </c>
      <c r="C1684" s="15">
        <v>5540246194632</v>
      </c>
      <c r="D1684" s="47">
        <v>44920</v>
      </c>
      <c r="E1684" s="48">
        <v>1086</v>
      </c>
      <c r="F1684" s="39" t="str">
        <f>VLOOKUP(Réception!C1684,'Catégorie des articles'!A:D,4,0)</f>
        <v>BOULANGERIE</v>
      </c>
      <c r="G1684" s="39" t="str">
        <f>Réceptions[[#This Row],[AnnéeMois]]&amp;Réceptions[[#This Row],[Famille de Produit]]</f>
        <v>202212BOULANGERIE</v>
      </c>
      <c r="H1684" s="38" t="str">
        <f>Réceptions[[#This Row],[Num CDE]]&amp;Réceptions[[#This Row],[AnnéeMois]]</f>
        <v>143449953202212</v>
      </c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</row>
    <row r="1685" spans="1:23" ht="12.75" customHeight="1" x14ac:dyDescent="0.25">
      <c r="A1685" s="38">
        <v>202301</v>
      </c>
      <c r="B1685" s="46">
        <v>143449961</v>
      </c>
      <c r="C1685" s="15">
        <v>5540246192907</v>
      </c>
      <c r="D1685" s="47">
        <v>44927</v>
      </c>
      <c r="E1685" s="48">
        <v>3248</v>
      </c>
      <c r="F1685" s="39" t="str">
        <f>VLOOKUP(Réception!C1685,'Catégorie des articles'!A:D,4,0)</f>
        <v>VOLAILLE</v>
      </c>
      <c r="G1685" s="39" t="str">
        <f>Réceptions[[#This Row],[AnnéeMois]]&amp;Réceptions[[#This Row],[Famille de Produit]]</f>
        <v>202301VOLAILLE</v>
      </c>
      <c r="H1685" s="38" t="str">
        <f>Réceptions[[#This Row],[Num CDE]]&amp;Réceptions[[#This Row],[AnnéeMois]]</f>
        <v>143449961202301</v>
      </c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</row>
    <row r="1686" spans="1:23" ht="12.75" customHeight="1" x14ac:dyDescent="0.25">
      <c r="A1686" s="38">
        <v>202301</v>
      </c>
      <c r="B1686" s="49">
        <v>143449962</v>
      </c>
      <c r="C1686" s="50">
        <v>5540246192907</v>
      </c>
      <c r="D1686" s="51">
        <v>44949</v>
      </c>
      <c r="E1686" s="52">
        <v>11136</v>
      </c>
      <c r="F1686" s="39" t="str">
        <f>VLOOKUP(Réception!C1686,'Catégorie des articles'!A:D,4,0)</f>
        <v>VOLAILLE</v>
      </c>
      <c r="G1686" s="39" t="str">
        <f>Réceptions[[#This Row],[AnnéeMois]]&amp;Réceptions[[#This Row],[Famille de Produit]]</f>
        <v>202301VOLAILLE</v>
      </c>
      <c r="H1686" s="38" t="str">
        <f>Réceptions[[#This Row],[Num CDE]]&amp;Réceptions[[#This Row],[AnnéeMois]]</f>
        <v>143449962202301</v>
      </c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</row>
    <row r="1687" spans="1:23" ht="12.75" customHeight="1" x14ac:dyDescent="0.25">
      <c r="A1687" s="38">
        <v>202211</v>
      </c>
      <c r="B1687" s="49">
        <v>143449966</v>
      </c>
      <c r="C1687" s="50">
        <v>5540246172978</v>
      </c>
      <c r="D1687" s="51">
        <v>44889</v>
      </c>
      <c r="E1687" s="52">
        <v>1671</v>
      </c>
      <c r="F1687" s="39" t="str">
        <f>VLOOKUP(Réception!C1687,'Catégorie des articles'!A:D,4,0)</f>
        <v>CREMERIE</v>
      </c>
      <c r="G1687" s="39" t="str">
        <f>Réceptions[[#This Row],[AnnéeMois]]&amp;Réceptions[[#This Row],[Famille de Produit]]</f>
        <v>202211CREMERIE</v>
      </c>
      <c r="H1687" s="38" t="str">
        <f>Réceptions[[#This Row],[Num CDE]]&amp;Réceptions[[#This Row],[AnnéeMois]]</f>
        <v>143449966202211</v>
      </c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</row>
    <row r="1688" spans="1:23" ht="12.75" customHeight="1" x14ac:dyDescent="0.25">
      <c r="A1688" s="38">
        <v>202211</v>
      </c>
      <c r="B1688" s="46">
        <v>143449966</v>
      </c>
      <c r="C1688" s="15">
        <v>5540246176699</v>
      </c>
      <c r="D1688" s="47">
        <v>44889</v>
      </c>
      <c r="E1688" s="48">
        <v>4176</v>
      </c>
      <c r="F1688" s="39" t="str">
        <f>VLOOKUP(Réception!C1688,'Catégorie des articles'!A:D,4,0)</f>
        <v>CREMERIE</v>
      </c>
      <c r="G1688" s="39" t="str">
        <f>Réceptions[[#This Row],[AnnéeMois]]&amp;Réceptions[[#This Row],[Famille de Produit]]</f>
        <v>202211CREMERIE</v>
      </c>
      <c r="H1688" s="38" t="str">
        <f>Réceptions[[#This Row],[Num CDE]]&amp;Réceptions[[#This Row],[AnnéeMois]]</f>
        <v>143449966202211</v>
      </c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</row>
    <row r="1689" spans="1:23" ht="12.75" customHeight="1" x14ac:dyDescent="0.25">
      <c r="A1689" s="38">
        <v>202211</v>
      </c>
      <c r="B1689" s="46">
        <v>143449966</v>
      </c>
      <c r="C1689" s="15">
        <v>5540246188175</v>
      </c>
      <c r="D1689" s="47">
        <v>44889</v>
      </c>
      <c r="E1689" s="48">
        <v>116</v>
      </c>
      <c r="F1689" s="39" t="str">
        <f>VLOOKUP(Réception!C1689,'Catégorie des articles'!A:D,4,0)</f>
        <v>CREMERIE</v>
      </c>
      <c r="G1689" s="39" t="str">
        <f>Réceptions[[#This Row],[AnnéeMois]]&amp;Réceptions[[#This Row],[Famille de Produit]]</f>
        <v>202211CREMERIE</v>
      </c>
      <c r="H1689" s="38" t="str">
        <f>Réceptions[[#This Row],[Num CDE]]&amp;Réceptions[[#This Row],[AnnéeMois]]</f>
        <v>143449966202211</v>
      </c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</row>
    <row r="1690" spans="1:23" ht="12.75" customHeight="1" x14ac:dyDescent="0.25">
      <c r="A1690" s="38">
        <v>202211</v>
      </c>
      <c r="B1690" s="49">
        <v>143449967</v>
      </c>
      <c r="C1690" s="50">
        <v>5540246187987</v>
      </c>
      <c r="D1690" s="51">
        <v>44889</v>
      </c>
      <c r="E1690" s="52">
        <v>2228</v>
      </c>
      <c r="F1690" s="39" t="str">
        <f>VLOOKUP(Réception!C1690,'Catégorie des articles'!A:D,4,0)</f>
        <v>CREMERIE</v>
      </c>
      <c r="G1690" s="39" t="str">
        <f>Réceptions[[#This Row],[AnnéeMois]]&amp;Réceptions[[#This Row],[Famille de Produit]]</f>
        <v>202211CREMERIE</v>
      </c>
      <c r="H1690" s="38" t="str">
        <f>Réceptions[[#This Row],[Num CDE]]&amp;Réceptions[[#This Row],[AnnéeMois]]</f>
        <v>143449967202211</v>
      </c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</row>
    <row r="1691" spans="1:23" ht="12.75" customHeight="1" x14ac:dyDescent="0.25">
      <c r="A1691" s="38">
        <v>202211</v>
      </c>
      <c r="B1691" s="46">
        <v>143449967</v>
      </c>
      <c r="C1691" s="15">
        <v>5540246188200</v>
      </c>
      <c r="D1691" s="47">
        <v>44889</v>
      </c>
      <c r="E1691" s="48">
        <v>1485</v>
      </c>
      <c r="F1691" s="39" t="str">
        <f>VLOOKUP(Réception!C1691,'Catégorie des articles'!A:D,4,0)</f>
        <v>CREMERIE</v>
      </c>
      <c r="G1691" s="39" t="str">
        <f>Réceptions[[#This Row],[AnnéeMois]]&amp;Réceptions[[#This Row],[Famille de Produit]]</f>
        <v>202211CREMERIE</v>
      </c>
      <c r="H1691" s="38" t="str">
        <f>Réceptions[[#This Row],[Num CDE]]&amp;Réceptions[[#This Row],[AnnéeMois]]</f>
        <v>143449967202211</v>
      </c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</row>
    <row r="1692" spans="1:23" ht="12.75" customHeight="1" x14ac:dyDescent="0.25">
      <c r="A1692" s="38">
        <v>202211</v>
      </c>
      <c r="B1692" s="46">
        <v>143449971</v>
      </c>
      <c r="C1692" s="15">
        <v>5540246171759</v>
      </c>
      <c r="D1692" s="47">
        <v>44893</v>
      </c>
      <c r="E1692" s="48">
        <v>8352</v>
      </c>
      <c r="F1692" s="39" t="str">
        <f>VLOOKUP(Réception!C1692,'Catégorie des articles'!A:D,4,0)</f>
        <v>MIX LEGUMES</v>
      </c>
      <c r="G1692" s="39" t="str">
        <f>Réceptions[[#This Row],[AnnéeMois]]&amp;Réceptions[[#This Row],[Famille de Produit]]</f>
        <v>202211MIX LEGUMES</v>
      </c>
      <c r="H1692" s="38" t="str">
        <f>Réceptions[[#This Row],[Num CDE]]&amp;Réceptions[[#This Row],[AnnéeMois]]</f>
        <v>143449971202211</v>
      </c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</row>
    <row r="1693" spans="1:23" ht="12.75" customHeight="1" x14ac:dyDescent="0.25">
      <c r="A1693" s="38">
        <v>202211</v>
      </c>
      <c r="B1693" s="49">
        <v>143449971</v>
      </c>
      <c r="C1693" s="50">
        <v>5540246192518</v>
      </c>
      <c r="D1693" s="51">
        <v>44893</v>
      </c>
      <c r="E1693" s="52">
        <v>26309</v>
      </c>
      <c r="F1693" s="39" t="str">
        <f>VLOOKUP(Réception!C1693,'Catégorie des articles'!A:D,4,0)</f>
        <v>MIX LEGUMES</v>
      </c>
      <c r="G1693" s="39" t="str">
        <f>Réceptions[[#This Row],[AnnéeMois]]&amp;Réceptions[[#This Row],[Famille de Produit]]</f>
        <v>202211MIX LEGUMES</v>
      </c>
      <c r="H1693" s="38" t="str">
        <f>Réceptions[[#This Row],[Num CDE]]&amp;Réceptions[[#This Row],[AnnéeMois]]</f>
        <v>143449971202211</v>
      </c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</row>
    <row r="1694" spans="1:23" ht="12.75" customHeight="1" x14ac:dyDescent="0.25">
      <c r="A1694" s="38">
        <v>202211</v>
      </c>
      <c r="B1694" s="46">
        <v>143449974</v>
      </c>
      <c r="C1694" s="15">
        <v>5540246192148</v>
      </c>
      <c r="D1694" s="47">
        <v>44891</v>
      </c>
      <c r="E1694" s="48">
        <v>45936</v>
      </c>
      <c r="F1694" s="39" t="str">
        <f>VLOOKUP(Réception!C1694,'Catégorie des articles'!A:D,4,0)</f>
        <v>MIX LEGUMES</v>
      </c>
      <c r="G1694" s="39" t="str">
        <f>Réceptions[[#This Row],[AnnéeMois]]&amp;Réceptions[[#This Row],[Famille de Produit]]</f>
        <v>202211MIX LEGUMES</v>
      </c>
      <c r="H1694" s="38" t="str">
        <f>Réceptions[[#This Row],[Num CDE]]&amp;Réceptions[[#This Row],[AnnéeMois]]</f>
        <v>143449974202211</v>
      </c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</row>
    <row r="1695" spans="1:23" ht="12.75" customHeight="1" x14ac:dyDescent="0.25">
      <c r="A1695" s="38">
        <v>202212</v>
      </c>
      <c r="B1695" s="49">
        <v>143449975</v>
      </c>
      <c r="C1695" s="50">
        <v>5540246192148</v>
      </c>
      <c r="D1695" s="51">
        <v>44898</v>
      </c>
      <c r="E1695" s="52">
        <v>45936</v>
      </c>
      <c r="F1695" s="39" t="str">
        <f>VLOOKUP(Réception!C1695,'Catégorie des articles'!A:D,4,0)</f>
        <v>MIX LEGUMES</v>
      </c>
      <c r="G1695" s="39" t="str">
        <f>Réceptions[[#This Row],[AnnéeMois]]&amp;Réceptions[[#This Row],[Famille de Produit]]</f>
        <v>202212MIX LEGUMES</v>
      </c>
      <c r="H1695" s="38" t="str">
        <f>Réceptions[[#This Row],[Num CDE]]&amp;Réceptions[[#This Row],[AnnéeMois]]</f>
        <v>143449975202212</v>
      </c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</row>
    <row r="1696" spans="1:23" ht="12.75" customHeight="1" x14ac:dyDescent="0.25">
      <c r="A1696" s="38">
        <v>202212</v>
      </c>
      <c r="B1696" s="49">
        <v>143449977</v>
      </c>
      <c r="C1696" s="50">
        <v>5540246195943</v>
      </c>
      <c r="D1696" s="51">
        <v>44920</v>
      </c>
      <c r="E1696" s="52">
        <v>928</v>
      </c>
      <c r="F1696" s="39" t="str">
        <f>VLOOKUP(Réception!C1696,'Catégorie des articles'!A:D,4,0)</f>
        <v>CREMERIE</v>
      </c>
      <c r="G1696" s="39" t="str">
        <f>Réceptions[[#This Row],[AnnéeMois]]&amp;Réceptions[[#This Row],[Famille de Produit]]</f>
        <v>202212CREMERIE</v>
      </c>
      <c r="H1696" s="38" t="str">
        <f>Réceptions[[#This Row],[Num CDE]]&amp;Réceptions[[#This Row],[AnnéeMois]]</f>
        <v>143449977202212</v>
      </c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</row>
    <row r="1697" spans="1:23" ht="12.75" customHeight="1" x14ac:dyDescent="0.25">
      <c r="A1697" s="38">
        <v>202212</v>
      </c>
      <c r="B1697" s="46">
        <v>143449977</v>
      </c>
      <c r="C1697" s="15">
        <v>5540246195944</v>
      </c>
      <c r="D1697" s="47">
        <v>44920</v>
      </c>
      <c r="E1697" s="48">
        <v>928</v>
      </c>
      <c r="F1697" s="39" t="str">
        <f>VLOOKUP(Réception!C1697,'Catégorie des articles'!A:D,4,0)</f>
        <v>CREMERIE</v>
      </c>
      <c r="G1697" s="39" t="str">
        <f>Réceptions[[#This Row],[AnnéeMois]]&amp;Réceptions[[#This Row],[Famille de Produit]]</f>
        <v>202212CREMERIE</v>
      </c>
      <c r="H1697" s="38" t="str">
        <f>Réceptions[[#This Row],[Num CDE]]&amp;Réceptions[[#This Row],[AnnéeMois]]</f>
        <v>143449977202212</v>
      </c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</row>
    <row r="1698" spans="1:23" ht="12.75" customHeight="1" x14ac:dyDescent="0.25">
      <c r="A1698" s="38">
        <v>202212</v>
      </c>
      <c r="B1698" s="49">
        <v>143449978</v>
      </c>
      <c r="C1698" s="50">
        <v>5540246195943</v>
      </c>
      <c r="D1698" s="51">
        <v>44926</v>
      </c>
      <c r="E1698" s="52">
        <v>928</v>
      </c>
      <c r="F1698" s="39" t="str">
        <f>VLOOKUP(Réception!C1698,'Catégorie des articles'!A:D,4,0)</f>
        <v>CREMERIE</v>
      </c>
      <c r="G1698" s="39" t="str">
        <f>Réceptions[[#This Row],[AnnéeMois]]&amp;Réceptions[[#This Row],[Famille de Produit]]</f>
        <v>202212CREMERIE</v>
      </c>
      <c r="H1698" s="38" t="str">
        <f>Réceptions[[#This Row],[Num CDE]]&amp;Réceptions[[#This Row],[AnnéeMois]]</f>
        <v>143449978202212</v>
      </c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</row>
    <row r="1699" spans="1:23" ht="12.75" customHeight="1" x14ac:dyDescent="0.25">
      <c r="A1699" s="38">
        <v>202212</v>
      </c>
      <c r="B1699" s="46">
        <v>143449978</v>
      </c>
      <c r="C1699" s="15">
        <v>5540246195944</v>
      </c>
      <c r="D1699" s="47">
        <v>44926</v>
      </c>
      <c r="E1699" s="48">
        <v>928</v>
      </c>
      <c r="F1699" s="39" t="str">
        <f>VLOOKUP(Réception!C1699,'Catégorie des articles'!A:D,4,0)</f>
        <v>CREMERIE</v>
      </c>
      <c r="G1699" s="39" t="str">
        <f>Réceptions[[#This Row],[AnnéeMois]]&amp;Réceptions[[#This Row],[Famille de Produit]]</f>
        <v>202212CREMERIE</v>
      </c>
      <c r="H1699" s="38" t="str">
        <f>Réceptions[[#This Row],[Num CDE]]&amp;Réceptions[[#This Row],[AnnéeMois]]</f>
        <v>143449978202212</v>
      </c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</row>
    <row r="1700" spans="1:23" ht="12.75" customHeight="1" x14ac:dyDescent="0.25">
      <c r="A1700" s="38">
        <v>202212</v>
      </c>
      <c r="B1700" s="49">
        <v>143449981</v>
      </c>
      <c r="C1700" s="50">
        <v>5540246191596</v>
      </c>
      <c r="D1700" s="51">
        <v>44899</v>
      </c>
      <c r="E1700" s="52">
        <v>223</v>
      </c>
      <c r="F1700" s="39" t="str">
        <f>VLOOKUP(Réception!C1700,'Catégorie des articles'!A:D,4,0)</f>
        <v>BOULANGERIE</v>
      </c>
      <c r="G1700" s="39" t="str">
        <f>Réceptions[[#This Row],[AnnéeMois]]&amp;Réceptions[[#This Row],[Famille de Produit]]</f>
        <v>202212BOULANGERIE</v>
      </c>
      <c r="H1700" s="38" t="str">
        <f>Réceptions[[#This Row],[Num CDE]]&amp;Réceptions[[#This Row],[AnnéeMois]]</f>
        <v>143449981202212</v>
      </c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</row>
    <row r="1701" spans="1:23" ht="12.75" customHeight="1" x14ac:dyDescent="0.25">
      <c r="A1701" s="38">
        <v>202211</v>
      </c>
      <c r="B1701" s="46">
        <v>143449996</v>
      </c>
      <c r="C1701" s="15">
        <v>5540246171933</v>
      </c>
      <c r="D1701" s="47">
        <v>44890</v>
      </c>
      <c r="E1701" s="48">
        <v>669</v>
      </c>
      <c r="F1701" s="39" t="str">
        <f>VLOOKUP(Réception!C1701,'Catégorie des articles'!A:D,4,0)</f>
        <v>CREMERIE</v>
      </c>
      <c r="G1701" s="39" t="str">
        <f>Réceptions[[#This Row],[AnnéeMois]]&amp;Réceptions[[#This Row],[Famille de Produit]]</f>
        <v>202211CREMERIE</v>
      </c>
      <c r="H1701" s="38" t="str">
        <f>Réceptions[[#This Row],[Num CDE]]&amp;Réceptions[[#This Row],[AnnéeMois]]</f>
        <v>143449996202211</v>
      </c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</row>
    <row r="1702" spans="1:23" ht="12.75" customHeight="1" x14ac:dyDescent="0.25">
      <c r="A1702" s="38">
        <v>202211</v>
      </c>
      <c r="B1702" s="49">
        <v>143449996</v>
      </c>
      <c r="C1702" s="50">
        <v>5540246176295</v>
      </c>
      <c r="D1702" s="51">
        <v>44890</v>
      </c>
      <c r="E1702" s="52">
        <v>2228</v>
      </c>
      <c r="F1702" s="39" t="str">
        <f>VLOOKUP(Réception!C1702,'Catégorie des articles'!A:D,4,0)</f>
        <v>CREMERIE</v>
      </c>
      <c r="G1702" s="39" t="str">
        <f>Réceptions[[#This Row],[AnnéeMois]]&amp;Réceptions[[#This Row],[Famille de Produit]]</f>
        <v>202211CREMERIE</v>
      </c>
      <c r="H1702" s="38" t="str">
        <f>Réceptions[[#This Row],[Num CDE]]&amp;Réceptions[[#This Row],[AnnéeMois]]</f>
        <v>143449996202211</v>
      </c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</row>
    <row r="1703" spans="1:23" ht="12.75" customHeight="1" x14ac:dyDescent="0.25">
      <c r="A1703" s="38">
        <v>202211</v>
      </c>
      <c r="B1703" s="46">
        <v>143449996</v>
      </c>
      <c r="C1703" s="15">
        <v>5540246187987</v>
      </c>
      <c r="D1703" s="47">
        <v>44890</v>
      </c>
      <c r="E1703" s="48">
        <v>3341</v>
      </c>
      <c r="F1703" s="39" t="str">
        <f>VLOOKUP(Réception!C1703,'Catégorie des articles'!A:D,4,0)</f>
        <v>CREMERIE</v>
      </c>
      <c r="G1703" s="39" t="str">
        <f>Réceptions[[#This Row],[AnnéeMois]]&amp;Réceptions[[#This Row],[Famille de Produit]]</f>
        <v>202211CREMERIE</v>
      </c>
      <c r="H1703" s="38" t="str">
        <f>Réceptions[[#This Row],[Num CDE]]&amp;Réceptions[[#This Row],[AnnéeMois]]</f>
        <v>143449996202211</v>
      </c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</row>
    <row r="1704" spans="1:23" ht="12.75" customHeight="1" x14ac:dyDescent="0.25">
      <c r="A1704" s="38">
        <v>202212</v>
      </c>
      <c r="B1704" s="49">
        <v>143450004</v>
      </c>
      <c r="C1704" s="50">
        <v>5540246182684</v>
      </c>
      <c r="D1704" s="51">
        <v>44899</v>
      </c>
      <c r="E1704" s="52">
        <v>372</v>
      </c>
      <c r="F1704" s="39" t="str">
        <f>VLOOKUP(Réception!C1704,'Catégorie des articles'!A:D,4,0)</f>
        <v>BOULANGERIE</v>
      </c>
      <c r="G1704" s="39" t="str">
        <f>Réceptions[[#This Row],[AnnéeMois]]&amp;Réceptions[[#This Row],[Famille de Produit]]</f>
        <v>202212BOULANGERIE</v>
      </c>
      <c r="H1704" s="38" t="str">
        <f>Réceptions[[#This Row],[Num CDE]]&amp;Réceptions[[#This Row],[AnnéeMois]]</f>
        <v>143450004202212</v>
      </c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</row>
    <row r="1705" spans="1:23" ht="12.75" customHeight="1" x14ac:dyDescent="0.25">
      <c r="A1705" s="38">
        <v>202212</v>
      </c>
      <c r="B1705" s="49">
        <v>143450004</v>
      </c>
      <c r="C1705" s="50">
        <v>5540246194467</v>
      </c>
      <c r="D1705" s="51">
        <v>44899</v>
      </c>
      <c r="E1705" s="52">
        <v>12473</v>
      </c>
      <c r="F1705" s="39" t="str">
        <f>VLOOKUP(Réception!C1705,'Catégorie des articles'!A:D,4,0)</f>
        <v>BOULANGERIE</v>
      </c>
      <c r="G1705" s="39" t="str">
        <f>Réceptions[[#This Row],[AnnéeMois]]&amp;Réceptions[[#This Row],[Famille de Produit]]</f>
        <v>202212BOULANGERIE</v>
      </c>
      <c r="H1705" s="38" t="str">
        <f>Réceptions[[#This Row],[Num CDE]]&amp;Réceptions[[#This Row],[AnnéeMois]]</f>
        <v>143450004202212</v>
      </c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</row>
    <row r="1706" spans="1:23" ht="12.75" customHeight="1" x14ac:dyDescent="0.25">
      <c r="A1706" s="38">
        <v>202211</v>
      </c>
      <c r="B1706" s="46">
        <v>143460020</v>
      </c>
      <c r="C1706" s="15">
        <v>5540246193878</v>
      </c>
      <c r="D1706" s="47">
        <v>44891</v>
      </c>
      <c r="E1706" s="48">
        <v>22272</v>
      </c>
      <c r="F1706" s="39" t="str">
        <f>VLOOKUP(Réception!C1706,'Catégorie des articles'!A:D,4,0)</f>
        <v>VOLAILLE</v>
      </c>
      <c r="G1706" s="39" t="str">
        <f>Réceptions[[#This Row],[AnnéeMois]]&amp;Réceptions[[#This Row],[Famille de Produit]]</f>
        <v>202211VOLAILLE</v>
      </c>
      <c r="H1706" s="38" t="str">
        <f>Réceptions[[#This Row],[Num CDE]]&amp;Réceptions[[#This Row],[AnnéeMois]]</f>
        <v>143460020202211</v>
      </c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</row>
    <row r="1707" spans="1:23" ht="12.75" customHeight="1" x14ac:dyDescent="0.25">
      <c r="A1707" s="38">
        <v>202211</v>
      </c>
      <c r="B1707" s="49">
        <v>143460029</v>
      </c>
      <c r="C1707" s="50">
        <v>5540246172539</v>
      </c>
      <c r="D1707" s="51">
        <v>44891</v>
      </c>
      <c r="E1707" s="52">
        <v>24</v>
      </c>
      <c r="F1707" s="39" t="str">
        <f>VLOOKUP(Réception!C1707,'Catégorie des articles'!A:D,4,0)</f>
        <v>CREMERIE</v>
      </c>
      <c r="G1707" s="39" t="str">
        <f>Réceptions[[#This Row],[AnnéeMois]]&amp;Réceptions[[#This Row],[Famille de Produit]]</f>
        <v>202211CREMERIE</v>
      </c>
      <c r="H1707" s="38" t="str">
        <f>Réceptions[[#This Row],[Num CDE]]&amp;Réceptions[[#This Row],[AnnéeMois]]</f>
        <v>143460029202211</v>
      </c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</row>
    <row r="1708" spans="1:23" ht="12.75" customHeight="1" x14ac:dyDescent="0.25">
      <c r="A1708" s="38">
        <v>202211</v>
      </c>
      <c r="B1708" s="46">
        <v>143460029</v>
      </c>
      <c r="C1708" s="15">
        <v>5540246172669</v>
      </c>
      <c r="D1708" s="47">
        <v>44891</v>
      </c>
      <c r="E1708" s="48">
        <v>279</v>
      </c>
      <c r="F1708" s="39" t="str">
        <f>VLOOKUP(Réception!C1708,'Catégorie des articles'!A:D,4,0)</f>
        <v>CREMERIE</v>
      </c>
      <c r="G1708" s="39" t="str">
        <f>Réceptions[[#This Row],[AnnéeMois]]&amp;Réceptions[[#This Row],[Famille de Produit]]</f>
        <v>202211CREMERIE</v>
      </c>
      <c r="H1708" s="38" t="str">
        <f>Réceptions[[#This Row],[Num CDE]]&amp;Réceptions[[#This Row],[AnnéeMois]]</f>
        <v>143460029202211</v>
      </c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</row>
    <row r="1709" spans="1:23" ht="12.75" customHeight="1" x14ac:dyDescent="0.25">
      <c r="A1709" s="38">
        <v>202211</v>
      </c>
      <c r="B1709" s="49">
        <v>143460029</v>
      </c>
      <c r="C1709" s="50">
        <v>5540246172978</v>
      </c>
      <c r="D1709" s="51">
        <v>44891</v>
      </c>
      <c r="E1709" s="52">
        <v>1671</v>
      </c>
      <c r="F1709" s="39" t="str">
        <f>VLOOKUP(Réception!C1709,'Catégorie des articles'!A:D,4,0)</f>
        <v>CREMERIE</v>
      </c>
      <c r="G1709" s="39" t="str">
        <f>Réceptions[[#This Row],[AnnéeMois]]&amp;Réceptions[[#This Row],[Famille de Produit]]</f>
        <v>202211CREMERIE</v>
      </c>
      <c r="H1709" s="38" t="str">
        <f>Réceptions[[#This Row],[Num CDE]]&amp;Réceptions[[#This Row],[AnnéeMois]]</f>
        <v>143460029202211</v>
      </c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</row>
    <row r="1710" spans="1:23" ht="12.75" customHeight="1" x14ac:dyDescent="0.25">
      <c r="A1710" s="38">
        <v>202211</v>
      </c>
      <c r="B1710" s="46">
        <v>143460029</v>
      </c>
      <c r="C1710" s="15">
        <v>5540246174174</v>
      </c>
      <c r="D1710" s="47">
        <v>44891</v>
      </c>
      <c r="E1710" s="48">
        <v>232</v>
      </c>
      <c r="F1710" s="39" t="str">
        <f>VLOOKUP(Réception!C1710,'Catégorie des articles'!A:D,4,0)</f>
        <v>CREMERIE</v>
      </c>
      <c r="G1710" s="39" t="str">
        <f>Réceptions[[#This Row],[AnnéeMois]]&amp;Réceptions[[#This Row],[Famille de Produit]]</f>
        <v>202211CREMERIE</v>
      </c>
      <c r="H1710" s="38" t="str">
        <f>Réceptions[[#This Row],[Num CDE]]&amp;Réceptions[[#This Row],[AnnéeMois]]</f>
        <v>143460029202211</v>
      </c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</row>
    <row r="1711" spans="1:23" ht="12.75" customHeight="1" x14ac:dyDescent="0.25">
      <c r="A1711" s="38">
        <v>202211</v>
      </c>
      <c r="B1711" s="46">
        <v>143460029</v>
      </c>
      <c r="C1711" s="15">
        <v>5540246176699</v>
      </c>
      <c r="D1711" s="47">
        <v>44891</v>
      </c>
      <c r="E1711" s="48">
        <v>4176</v>
      </c>
      <c r="F1711" s="39" t="str">
        <f>VLOOKUP(Réception!C1711,'Catégorie des articles'!A:D,4,0)</f>
        <v>CREMERIE</v>
      </c>
      <c r="G1711" s="39" t="str">
        <f>Réceptions[[#This Row],[AnnéeMois]]&amp;Réceptions[[#This Row],[Famille de Produit]]</f>
        <v>202211CREMERIE</v>
      </c>
      <c r="H1711" s="38" t="str">
        <f>Réceptions[[#This Row],[Num CDE]]&amp;Réceptions[[#This Row],[AnnéeMois]]</f>
        <v>143460029202211</v>
      </c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</row>
    <row r="1712" spans="1:23" ht="12.75" customHeight="1" x14ac:dyDescent="0.25">
      <c r="A1712" s="38">
        <v>202211</v>
      </c>
      <c r="B1712" s="49">
        <v>143460030</v>
      </c>
      <c r="C1712" s="50">
        <v>5540246171933</v>
      </c>
      <c r="D1712" s="51">
        <v>44891</v>
      </c>
      <c r="E1712" s="52">
        <v>557</v>
      </c>
      <c r="F1712" s="39" t="str">
        <f>VLOOKUP(Réception!C1712,'Catégorie des articles'!A:D,4,0)</f>
        <v>CREMERIE</v>
      </c>
      <c r="G1712" s="39" t="str">
        <f>Réceptions[[#This Row],[AnnéeMois]]&amp;Réceptions[[#This Row],[Famille de Produit]]</f>
        <v>202211CREMERIE</v>
      </c>
      <c r="H1712" s="38" t="str">
        <f>Réceptions[[#This Row],[Num CDE]]&amp;Réceptions[[#This Row],[AnnéeMois]]</f>
        <v>143460030202211</v>
      </c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</row>
    <row r="1713" spans="1:23" ht="12.75" customHeight="1" x14ac:dyDescent="0.25">
      <c r="A1713" s="38">
        <v>202211</v>
      </c>
      <c r="B1713" s="46">
        <v>143460030</v>
      </c>
      <c r="C1713" s="15">
        <v>5540246176295</v>
      </c>
      <c r="D1713" s="47">
        <v>44891</v>
      </c>
      <c r="E1713" s="48">
        <v>8909</v>
      </c>
      <c r="F1713" s="39" t="str">
        <f>VLOOKUP(Réception!C1713,'Catégorie des articles'!A:D,4,0)</f>
        <v>CREMERIE</v>
      </c>
      <c r="G1713" s="39" t="str">
        <f>Réceptions[[#This Row],[AnnéeMois]]&amp;Réceptions[[#This Row],[Famille de Produit]]</f>
        <v>202211CREMERIE</v>
      </c>
      <c r="H1713" s="38" t="str">
        <f>Réceptions[[#This Row],[Num CDE]]&amp;Réceptions[[#This Row],[AnnéeMois]]</f>
        <v>143460030202211</v>
      </c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</row>
    <row r="1714" spans="1:23" ht="12.75" customHeight="1" x14ac:dyDescent="0.25">
      <c r="A1714" s="38">
        <v>202211</v>
      </c>
      <c r="B1714" s="49">
        <v>143460030</v>
      </c>
      <c r="C1714" s="50">
        <v>5540246187987</v>
      </c>
      <c r="D1714" s="51">
        <v>44891</v>
      </c>
      <c r="E1714" s="52">
        <v>1671</v>
      </c>
      <c r="F1714" s="39" t="str">
        <f>VLOOKUP(Réception!C1714,'Catégorie des articles'!A:D,4,0)</f>
        <v>CREMERIE</v>
      </c>
      <c r="G1714" s="39" t="str">
        <f>Réceptions[[#This Row],[AnnéeMois]]&amp;Réceptions[[#This Row],[Famille de Produit]]</f>
        <v>202211CREMERIE</v>
      </c>
      <c r="H1714" s="38" t="str">
        <f>Réceptions[[#This Row],[Num CDE]]&amp;Réceptions[[#This Row],[AnnéeMois]]</f>
        <v>143460030202211</v>
      </c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</row>
    <row r="1715" spans="1:23" ht="12.75" customHeight="1" x14ac:dyDescent="0.25">
      <c r="A1715" s="38">
        <v>202212</v>
      </c>
      <c r="B1715" s="46">
        <v>143460035</v>
      </c>
      <c r="C1715" s="15">
        <v>5540246181061</v>
      </c>
      <c r="D1715" s="47">
        <v>44905</v>
      </c>
      <c r="E1715" s="48">
        <v>1964</v>
      </c>
      <c r="F1715" s="39" t="str">
        <f>VLOOKUP(Réception!C1715,'Catégorie des articles'!A:D,4,0)</f>
        <v>VOLAILLE</v>
      </c>
      <c r="G1715" s="39" t="str">
        <f>Réceptions[[#This Row],[AnnéeMois]]&amp;Réceptions[[#This Row],[Famille de Produit]]</f>
        <v>202212VOLAILLE</v>
      </c>
      <c r="H1715" s="38" t="str">
        <f>Réceptions[[#This Row],[Num CDE]]&amp;Réceptions[[#This Row],[AnnéeMois]]</f>
        <v>143460035202212</v>
      </c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</row>
    <row r="1716" spans="1:23" ht="12.75" customHeight="1" x14ac:dyDescent="0.25">
      <c r="A1716" s="38">
        <v>202212</v>
      </c>
      <c r="B1716" s="49">
        <v>143460035</v>
      </c>
      <c r="C1716" s="50">
        <v>5540246185278</v>
      </c>
      <c r="D1716" s="51">
        <v>44905</v>
      </c>
      <c r="E1716" s="52">
        <v>2239</v>
      </c>
      <c r="F1716" s="39" t="str">
        <f>VLOOKUP(Réception!C1716,'Catégorie des articles'!A:D,4,0)</f>
        <v>VOLAILLE</v>
      </c>
      <c r="G1716" s="39" t="str">
        <f>Réceptions[[#This Row],[AnnéeMois]]&amp;Réceptions[[#This Row],[Famille de Produit]]</f>
        <v>202212VOLAILLE</v>
      </c>
      <c r="H1716" s="38" t="str">
        <f>Réceptions[[#This Row],[Num CDE]]&amp;Réceptions[[#This Row],[AnnéeMois]]</f>
        <v>143460035202212</v>
      </c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</row>
    <row r="1717" spans="1:23" ht="12.75" customHeight="1" x14ac:dyDescent="0.25">
      <c r="A1717" s="38">
        <v>202212</v>
      </c>
      <c r="B1717" s="49">
        <v>143460037</v>
      </c>
      <c r="C1717" s="50">
        <v>5540246183130</v>
      </c>
      <c r="D1717" s="51">
        <v>44906</v>
      </c>
      <c r="E1717" s="52">
        <v>2256</v>
      </c>
      <c r="F1717" s="39" t="str">
        <f>VLOOKUP(Réception!C1717,'Catégorie des articles'!A:D,4,0)</f>
        <v>MIX LEGUMES</v>
      </c>
      <c r="G1717" s="39" t="str">
        <f>Réceptions[[#This Row],[AnnéeMois]]&amp;Réceptions[[#This Row],[Famille de Produit]]</f>
        <v>202212MIX LEGUMES</v>
      </c>
      <c r="H1717" s="38" t="str">
        <f>Réceptions[[#This Row],[Num CDE]]&amp;Réceptions[[#This Row],[AnnéeMois]]</f>
        <v>143460037202212</v>
      </c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</row>
    <row r="1718" spans="1:23" ht="12.75" customHeight="1" x14ac:dyDescent="0.25">
      <c r="A1718" s="38">
        <v>202212</v>
      </c>
      <c r="B1718" s="46">
        <v>143460037</v>
      </c>
      <c r="C1718" s="15">
        <v>5540246183538</v>
      </c>
      <c r="D1718" s="47">
        <v>44906</v>
      </c>
      <c r="E1718" s="48">
        <v>919</v>
      </c>
      <c r="F1718" s="39" t="str">
        <f>VLOOKUP(Réception!C1718,'Catégorie des articles'!A:D,4,0)</f>
        <v>MIX LEGUMES</v>
      </c>
      <c r="G1718" s="39" t="str">
        <f>Réceptions[[#This Row],[AnnéeMois]]&amp;Réceptions[[#This Row],[Famille de Produit]]</f>
        <v>202212MIX LEGUMES</v>
      </c>
      <c r="H1718" s="38" t="str">
        <f>Réceptions[[#This Row],[Num CDE]]&amp;Réceptions[[#This Row],[AnnéeMois]]</f>
        <v>143460037202212</v>
      </c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</row>
    <row r="1719" spans="1:23" ht="12.75" customHeight="1" x14ac:dyDescent="0.25">
      <c r="A1719" s="38">
        <v>202212</v>
      </c>
      <c r="B1719" s="49">
        <v>143460044</v>
      </c>
      <c r="C1719" s="50">
        <v>5540246174095</v>
      </c>
      <c r="D1719" s="51">
        <v>44898</v>
      </c>
      <c r="E1719" s="52">
        <v>140</v>
      </c>
      <c r="F1719" s="39" t="str">
        <f>VLOOKUP(Réception!C1719,'Catégorie des articles'!A:D,4,0)</f>
        <v>CREMERIE</v>
      </c>
      <c r="G1719" s="39" t="str">
        <f>Réceptions[[#This Row],[AnnéeMois]]&amp;Réceptions[[#This Row],[Famille de Produit]]</f>
        <v>202212CREMERIE</v>
      </c>
      <c r="H1719" s="38" t="str">
        <f>Réceptions[[#This Row],[Num CDE]]&amp;Réceptions[[#This Row],[AnnéeMois]]</f>
        <v>143460044202212</v>
      </c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</row>
    <row r="1720" spans="1:23" ht="12.75" customHeight="1" x14ac:dyDescent="0.25">
      <c r="A1720" s="38">
        <v>202212</v>
      </c>
      <c r="B1720" s="46">
        <v>143460044</v>
      </c>
      <c r="C1720" s="15">
        <v>5540246175047</v>
      </c>
      <c r="D1720" s="47">
        <v>44898</v>
      </c>
      <c r="E1720" s="48">
        <v>279</v>
      </c>
      <c r="F1720" s="39" t="str">
        <f>VLOOKUP(Réception!C1720,'Catégorie des articles'!A:D,4,0)</f>
        <v>CREMERIE</v>
      </c>
      <c r="G1720" s="39" t="str">
        <f>Réceptions[[#This Row],[AnnéeMois]]&amp;Réceptions[[#This Row],[Famille de Produit]]</f>
        <v>202212CREMERIE</v>
      </c>
      <c r="H1720" s="38" t="str">
        <f>Réceptions[[#This Row],[Num CDE]]&amp;Réceptions[[#This Row],[AnnéeMois]]</f>
        <v>143460044202212</v>
      </c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</row>
    <row r="1721" spans="1:23" ht="12.75" customHeight="1" x14ac:dyDescent="0.25">
      <c r="A1721" s="38">
        <v>202212</v>
      </c>
      <c r="B1721" s="49">
        <v>143460044</v>
      </c>
      <c r="C1721" s="50">
        <v>5540246175049</v>
      </c>
      <c r="D1721" s="51">
        <v>44898</v>
      </c>
      <c r="E1721" s="52">
        <v>557</v>
      </c>
      <c r="F1721" s="39" t="str">
        <f>VLOOKUP(Réception!C1721,'Catégorie des articles'!A:D,4,0)</f>
        <v>CREMERIE</v>
      </c>
      <c r="G1721" s="39" t="str">
        <f>Réceptions[[#This Row],[AnnéeMois]]&amp;Réceptions[[#This Row],[Famille de Produit]]</f>
        <v>202212CREMERIE</v>
      </c>
      <c r="H1721" s="38" t="str">
        <f>Réceptions[[#This Row],[Num CDE]]&amp;Réceptions[[#This Row],[AnnéeMois]]</f>
        <v>143460044202212</v>
      </c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</row>
    <row r="1722" spans="1:23" ht="12.75" customHeight="1" x14ac:dyDescent="0.25">
      <c r="A1722" s="38">
        <v>202212</v>
      </c>
      <c r="B1722" s="46">
        <v>143460044</v>
      </c>
      <c r="C1722" s="15">
        <v>5540246190743</v>
      </c>
      <c r="D1722" s="47">
        <v>44898</v>
      </c>
      <c r="E1722" s="48">
        <v>279</v>
      </c>
      <c r="F1722" s="39" t="str">
        <f>VLOOKUP(Réception!C1722,'Catégorie des articles'!A:D,4,0)</f>
        <v>CREMERIE</v>
      </c>
      <c r="G1722" s="39" t="str">
        <f>Réceptions[[#This Row],[AnnéeMois]]&amp;Réceptions[[#This Row],[Famille de Produit]]</f>
        <v>202212CREMERIE</v>
      </c>
      <c r="H1722" s="38" t="str">
        <f>Réceptions[[#This Row],[Num CDE]]&amp;Réceptions[[#This Row],[AnnéeMois]]</f>
        <v>143460044202212</v>
      </c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</row>
    <row r="1723" spans="1:23" ht="12.75" customHeight="1" x14ac:dyDescent="0.25">
      <c r="A1723" s="38">
        <v>202212</v>
      </c>
      <c r="B1723" s="46">
        <v>143460045</v>
      </c>
      <c r="C1723" s="15">
        <v>5540246183587</v>
      </c>
      <c r="D1723" s="47">
        <v>44899</v>
      </c>
      <c r="E1723" s="48">
        <v>502</v>
      </c>
      <c r="F1723" s="39" t="str">
        <f>VLOOKUP(Réception!C1723,'Catégorie des articles'!A:D,4,0)</f>
        <v>MIX LEGUMES</v>
      </c>
      <c r="G1723" s="39" t="str">
        <f>Réceptions[[#This Row],[AnnéeMois]]&amp;Réceptions[[#This Row],[Famille de Produit]]</f>
        <v>202212MIX LEGUMES</v>
      </c>
      <c r="H1723" s="38" t="str">
        <f>Réceptions[[#This Row],[Num CDE]]&amp;Réceptions[[#This Row],[AnnéeMois]]</f>
        <v>143460045202212</v>
      </c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</row>
    <row r="1724" spans="1:23" ht="12.75" customHeight="1" x14ac:dyDescent="0.25">
      <c r="A1724" s="38">
        <v>202212</v>
      </c>
      <c r="B1724" s="49">
        <v>143460045</v>
      </c>
      <c r="C1724" s="50">
        <v>5540246183589</v>
      </c>
      <c r="D1724" s="51">
        <v>44899</v>
      </c>
      <c r="E1724" s="52">
        <v>650</v>
      </c>
      <c r="F1724" s="39" t="str">
        <f>VLOOKUP(Réception!C1724,'Catégorie des articles'!A:D,4,0)</f>
        <v>MIX LEGUMES</v>
      </c>
      <c r="G1724" s="39" t="str">
        <f>Réceptions[[#This Row],[AnnéeMois]]&amp;Réceptions[[#This Row],[Famille de Produit]]</f>
        <v>202212MIX LEGUMES</v>
      </c>
      <c r="H1724" s="38" t="str">
        <f>Réceptions[[#This Row],[Num CDE]]&amp;Réceptions[[#This Row],[AnnéeMois]]</f>
        <v>143460045202212</v>
      </c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</row>
    <row r="1725" spans="1:23" ht="12.75" customHeight="1" x14ac:dyDescent="0.25">
      <c r="A1725" s="38">
        <v>202212</v>
      </c>
      <c r="B1725" s="46">
        <v>143460045</v>
      </c>
      <c r="C1725" s="15">
        <v>5540246186352</v>
      </c>
      <c r="D1725" s="47">
        <v>44899</v>
      </c>
      <c r="E1725" s="48">
        <v>1880</v>
      </c>
      <c r="F1725" s="39" t="str">
        <f>VLOOKUP(Réception!C1725,'Catégorie des articles'!A:D,4,0)</f>
        <v>MIX LEGUMES</v>
      </c>
      <c r="G1725" s="39" t="str">
        <f>Réceptions[[#This Row],[AnnéeMois]]&amp;Réceptions[[#This Row],[Famille de Produit]]</f>
        <v>202212MIX LEGUMES</v>
      </c>
      <c r="H1725" s="38" t="str">
        <f>Réceptions[[#This Row],[Num CDE]]&amp;Réceptions[[#This Row],[AnnéeMois]]</f>
        <v>143460045202212</v>
      </c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</row>
    <row r="1726" spans="1:23" ht="12.75" customHeight="1" x14ac:dyDescent="0.25">
      <c r="A1726" s="38">
        <v>202212</v>
      </c>
      <c r="B1726" s="46">
        <v>143460047</v>
      </c>
      <c r="C1726" s="15">
        <v>5540246183558</v>
      </c>
      <c r="D1726" s="47">
        <v>44904</v>
      </c>
      <c r="E1726" s="48">
        <v>2784</v>
      </c>
      <c r="F1726" s="39" t="str">
        <f>VLOOKUP(Réception!C1726,'Catégorie des articles'!A:D,4,0)</f>
        <v>MIX LEGUMES</v>
      </c>
      <c r="G1726" s="39" t="str">
        <f>Réceptions[[#This Row],[AnnéeMois]]&amp;Réceptions[[#This Row],[Famille de Produit]]</f>
        <v>202212MIX LEGUMES</v>
      </c>
      <c r="H1726" s="38" t="str">
        <f>Réceptions[[#This Row],[Num CDE]]&amp;Réceptions[[#This Row],[AnnéeMois]]</f>
        <v>143460047202212</v>
      </c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</row>
    <row r="1727" spans="1:23" ht="12.75" customHeight="1" x14ac:dyDescent="0.25">
      <c r="A1727" s="38">
        <v>202212</v>
      </c>
      <c r="B1727" s="49">
        <v>143460047</v>
      </c>
      <c r="C1727" s="50">
        <v>5540246192209</v>
      </c>
      <c r="D1727" s="51">
        <v>44904</v>
      </c>
      <c r="E1727" s="52">
        <v>2228</v>
      </c>
      <c r="F1727" s="39" t="str">
        <f>VLOOKUP(Réception!C1727,'Catégorie des articles'!A:D,4,0)</f>
        <v>MIX LEGUMES</v>
      </c>
      <c r="G1727" s="39" t="str">
        <f>Réceptions[[#This Row],[AnnéeMois]]&amp;Réceptions[[#This Row],[Famille de Produit]]</f>
        <v>202212MIX LEGUMES</v>
      </c>
      <c r="H1727" s="38" t="str">
        <f>Réceptions[[#This Row],[Num CDE]]&amp;Réceptions[[#This Row],[AnnéeMois]]</f>
        <v>143460047202212</v>
      </c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</row>
    <row r="1728" spans="1:23" ht="12.75" customHeight="1" x14ac:dyDescent="0.25">
      <c r="A1728" s="38">
        <v>202212</v>
      </c>
      <c r="B1728" s="46">
        <v>143460047</v>
      </c>
      <c r="C1728" s="15">
        <v>5540246192462</v>
      </c>
      <c r="D1728" s="47">
        <v>44904</v>
      </c>
      <c r="E1728" s="48">
        <v>1114</v>
      </c>
      <c r="F1728" s="39" t="str">
        <f>VLOOKUP(Réception!C1728,'Catégorie des articles'!A:D,4,0)</f>
        <v>MIX LEGUMES</v>
      </c>
      <c r="G1728" s="39" t="str">
        <f>Réceptions[[#This Row],[AnnéeMois]]&amp;Réceptions[[#This Row],[Famille de Produit]]</f>
        <v>202212MIX LEGUMES</v>
      </c>
      <c r="H1728" s="38" t="str">
        <f>Réceptions[[#This Row],[Num CDE]]&amp;Réceptions[[#This Row],[AnnéeMois]]</f>
        <v>143460047202212</v>
      </c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</row>
    <row r="1729" spans="1:23" ht="12.75" customHeight="1" x14ac:dyDescent="0.25">
      <c r="A1729" s="38">
        <v>202212</v>
      </c>
      <c r="B1729" s="49">
        <v>143460047</v>
      </c>
      <c r="C1729" s="50">
        <v>5540246192594</v>
      </c>
      <c r="D1729" s="51">
        <v>44904</v>
      </c>
      <c r="E1729" s="52">
        <v>743</v>
      </c>
      <c r="F1729" s="39" t="str">
        <f>VLOOKUP(Réception!C1729,'Catégorie des articles'!A:D,4,0)</f>
        <v>MIX LEGUMES</v>
      </c>
      <c r="G1729" s="39" t="str">
        <f>Réceptions[[#This Row],[AnnéeMois]]&amp;Réceptions[[#This Row],[Famille de Produit]]</f>
        <v>202212MIX LEGUMES</v>
      </c>
      <c r="H1729" s="38" t="str">
        <f>Réceptions[[#This Row],[Num CDE]]&amp;Réceptions[[#This Row],[AnnéeMois]]</f>
        <v>143460047202212</v>
      </c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</row>
    <row r="1730" spans="1:23" ht="12.75" customHeight="1" x14ac:dyDescent="0.25">
      <c r="A1730" s="38">
        <v>202212</v>
      </c>
      <c r="B1730" s="46">
        <v>143460047</v>
      </c>
      <c r="C1730" s="15">
        <v>5540246192831</v>
      </c>
      <c r="D1730" s="47">
        <v>44904</v>
      </c>
      <c r="E1730" s="48">
        <v>1300</v>
      </c>
      <c r="F1730" s="39" t="str">
        <f>VLOOKUP(Réception!C1730,'Catégorie des articles'!A:D,4,0)</f>
        <v>MIX LEGUMES</v>
      </c>
      <c r="G1730" s="39" t="str">
        <f>Réceptions[[#This Row],[AnnéeMois]]&amp;Réceptions[[#This Row],[Famille de Produit]]</f>
        <v>202212MIX LEGUMES</v>
      </c>
      <c r="H1730" s="38" t="str">
        <f>Réceptions[[#This Row],[Num CDE]]&amp;Réceptions[[#This Row],[AnnéeMois]]</f>
        <v>143460047202212</v>
      </c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</row>
    <row r="1731" spans="1:23" ht="12.75" customHeight="1" x14ac:dyDescent="0.25">
      <c r="A1731" s="38">
        <v>202212</v>
      </c>
      <c r="B1731" s="46">
        <v>143460048</v>
      </c>
      <c r="C1731" s="15">
        <v>5540246187995</v>
      </c>
      <c r="D1731" s="47">
        <v>44900</v>
      </c>
      <c r="E1731" s="48">
        <v>1318</v>
      </c>
      <c r="F1731" s="39" t="str">
        <f>VLOOKUP(Réception!C1731,'Catégorie des articles'!A:D,4,0)</f>
        <v>EMBALLAGES</v>
      </c>
      <c r="G1731" s="39" t="str">
        <f>Réceptions[[#This Row],[AnnéeMois]]&amp;Réceptions[[#This Row],[Famille de Produit]]</f>
        <v>202212EMBALLAGES</v>
      </c>
      <c r="H1731" s="38" t="str">
        <f>Réceptions[[#This Row],[Num CDE]]&amp;Réceptions[[#This Row],[AnnéeMois]]</f>
        <v>143460048202212</v>
      </c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</row>
    <row r="1732" spans="1:23" ht="12.75" customHeight="1" x14ac:dyDescent="0.25">
      <c r="A1732" s="38">
        <v>202212</v>
      </c>
      <c r="B1732" s="49">
        <v>143460051</v>
      </c>
      <c r="C1732" s="50">
        <v>5540246177133</v>
      </c>
      <c r="D1732" s="51">
        <v>44906</v>
      </c>
      <c r="E1732" s="52">
        <v>18375</v>
      </c>
      <c r="F1732" s="39" t="str">
        <f>VLOOKUP(Réception!C1732,'Catégorie des articles'!A:D,4,0)</f>
        <v>MIX LEGUMES</v>
      </c>
      <c r="G1732" s="39" t="str">
        <f>Réceptions[[#This Row],[AnnéeMois]]&amp;Réceptions[[#This Row],[Famille de Produit]]</f>
        <v>202212MIX LEGUMES</v>
      </c>
      <c r="H1732" s="38" t="str">
        <f>Réceptions[[#This Row],[Num CDE]]&amp;Réceptions[[#This Row],[AnnéeMois]]</f>
        <v>143460051202212</v>
      </c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</row>
    <row r="1733" spans="1:23" ht="12.75" customHeight="1" x14ac:dyDescent="0.25">
      <c r="A1733" s="38">
        <v>202212</v>
      </c>
      <c r="B1733" s="46">
        <v>143460052</v>
      </c>
      <c r="C1733" s="15">
        <v>5540246192148</v>
      </c>
      <c r="D1733" s="47">
        <v>44906</v>
      </c>
      <c r="E1733" s="48">
        <v>45936</v>
      </c>
      <c r="F1733" s="39" t="str">
        <f>VLOOKUP(Réception!C1733,'Catégorie des articles'!A:D,4,0)</f>
        <v>MIX LEGUMES</v>
      </c>
      <c r="G1733" s="39" t="str">
        <f>Réceptions[[#This Row],[AnnéeMois]]&amp;Réceptions[[#This Row],[Famille de Produit]]</f>
        <v>202212MIX LEGUMES</v>
      </c>
      <c r="H1733" s="38" t="str">
        <f>Réceptions[[#This Row],[Num CDE]]&amp;Réceptions[[#This Row],[AnnéeMois]]</f>
        <v>143460052202212</v>
      </c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</row>
    <row r="1734" spans="1:23" ht="12.75" customHeight="1" x14ac:dyDescent="0.25">
      <c r="A1734" s="38">
        <v>202212</v>
      </c>
      <c r="B1734" s="46">
        <v>143460054</v>
      </c>
      <c r="C1734" s="15">
        <v>5540246194632</v>
      </c>
      <c r="D1734" s="47">
        <v>44919</v>
      </c>
      <c r="E1734" s="48">
        <v>1056</v>
      </c>
      <c r="F1734" s="39" t="str">
        <f>VLOOKUP(Réception!C1734,'Catégorie des articles'!A:D,4,0)</f>
        <v>BOULANGERIE</v>
      </c>
      <c r="G1734" s="39" t="str">
        <f>Réceptions[[#This Row],[AnnéeMois]]&amp;Réceptions[[#This Row],[Famille de Produit]]</f>
        <v>202212BOULANGERIE</v>
      </c>
      <c r="H1734" s="38" t="str">
        <f>Réceptions[[#This Row],[Num CDE]]&amp;Réceptions[[#This Row],[AnnéeMois]]</f>
        <v>143460054202212</v>
      </c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</row>
    <row r="1735" spans="1:23" ht="12.75" customHeight="1" x14ac:dyDescent="0.25">
      <c r="A1735" s="38">
        <v>202212</v>
      </c>
      <c r="B1735" s="46">
        <v>143460056</v>
      </c>
      <c r="C1735" s="15">
        <v>5540246185429</v>
      </c>
      <c r="D1735" s="47">
        <v>44898</v>
      </c>
      <c r="E1735" s="48">
        <v>70</v>
      </c>
      <c r="F1735" s="39" t="str">
        <f>VLOOKUP(Réception!C1735,'Catégorie des articles'!A:D,4,0)</f>
        <v>CREMERIE</v>
      </c>
      <c r="G1735" s="39" t="str">
        <f>Réceptions[[#This Row],[AnnéeMois]]&amp;Réceptions[[#This Row],[Famille de Produit]]</f>
        <v>202212CREMERIE</v>
      </c>
      <c r="H1735" s="38" t="str">
        <f>Réceptions[[#This Row],[Num CDE]]&amp;Réceptions[[#This Row],[AnnéeMois]]</f>
        <v>143460056202212</v>
      </c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</row>
    <row r="1736" spans="1:23" ht="12.75" customHeight="1" x14ac:dyDescent="0.25">
      <c r="A1736" s="38">
        <v>202211</v>
      </c>
      <c r="B1736" s="46">
        <v>143460070</v>
      </c>
      <c r="C1736" s="15">
        <v>5540246174174</v>
      </c>
      <c r="D1736" s="47">
        <v>44892</v>
      </c>
      <c r="E1736" s="48">
        <v>464</v>
      </c>
      <c r="F1736" s="39" t="str">
        <f>VLOOKUP(Réception!C1736,'Catégorie des articles'!A:D,4,0)</f>
        <v>CREMERIE</v>
      </c>
      <c r="G1736" s="39" t="str">
        <f>Réceptions[[#This Row],[AnnéeMois]]&amp;Réceptions[[#This Row],[Famille de Produit]]</f>
        <v>202211CREMERIE</v>
      </c>
      <c r="H1736" s="38" t="str">
        <f>Réceptions[[#This Row],[Num CDE]]&amp;Réceptions[[#This Row],[AnnéeMois]]</f>
        <v>143460070202211</v>
      </c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</row>
    <row r="1737" spans="1:23" ht="12.75" customHeight="1" x14ac:dyDescent="0.25">
      <c r="A1737" s="38">
        <v>202211</v>
      </c>
      <c r="B1737" s="46">
        <v>143460070</v>
      </c>
      <c r="C1737" s="15">
        <v>5540246176699</v>
      </c>
      <c r="D1737" s="47">
        <v>44892</v>
      </c>
      <c r="E1737" s="48">
        <v>3968</v>
      </c>
      <c r="F1737" s="39" t="str">
        <f>VLOOKUP(Réception!C1737,'Catégorie des articles'!A:D,4,0)</f>
        <v>CREMERIE</v>
      </c>
      <c r="G1737" s="39" t="str">
        <f>Réceptions[[#This Row],[AnnéeMois]]&amp;Réceptions[[#This Row],[Famille de Produit]]</f>
        <v>202211CREMERIE</v>
      </c>
      <c r="H1737" s="38" t="str">
        <f>Réceptions[[#This Row],[Num CDE]]&amp;Réceptions[[#This Row],[AnnéeMois]]</f>
        <v>143460070202211</v>
      </c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</row>
    <row r="1738" spans="1:23" ht="12.75" customHeight="1" x14ac:dyDescent="0.25">
      <c r="A1738" s="38">
        <v>202211</v>
      </c>
      <c r="B1738" s="46">
        <v>143460070</v>
      </c>
      <c r="C1738" s="15">
        <v>5540246188175</v>
      </c>
      <c r="D1738" s="47">
        <v>44892</v>
      </c>
      <c r="E1738" s="48">
        <v>464</v>
      </c>
      <c r="F1738" s="39" t="str">
        <f>VLOOKUP(Réception!C1738,'Catégorie des articles'!A:D,4,0)</f>
        <v>CREMERIE</v>
      </c>
      <c r="G1738" s="39" t="str">
        <f>Réceptions[[#This Row],[AnnéeMois]]&amp;Réceptions[[#This Row],[Famille de Produit]]</f>
        <v>202211CREMERIE</v>
      </c>
      <c r="H1738" s="38" t="str">
        <f>Réceptions[[#This Row],[Num CDE]]&amp;Réceptions[[#This Row],[AnnéeMois]]</f>
        <v>143460070202211</v>
      </c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</row>
    <row r="1739" spans="1:23" ht="12.75" customHeight="1" x14ac:dyDescent="0.25">
      <c r="A1739" s="38">
        <v>202211</v>
      </c>
      <c r="B1739" s="46">
        <v>143460070</v>
      </c>
      <c r="C1739" s="15">
        <v>5540246192102</v>
      </c>
      <c r="D1739" s="47">
        <v>44892</v>
      </c>
      <c r="E1739" s="48">
        <v>2005</v>
      </c>
      <c r="F1739" s="39" t="str">
        <f>VLOOKUP(Réception!C1739,'Catégorie des articles'!A:D,4,0)</f>
        <v>CREMERIE</v>
      </c>
      <c r="G1739" s="39" t="str">
        <f>Réceptions[[#This Row],[AnnéeMois]]&amp;Réceptions[[#This Row],[Famille de Produit]]</f>
        <v>202211CREMERIE</v>
      </c>
      <c r="H1739" s="38" t="str">
        <f>Réceptions[[#This Row],[Num CDE]]&amp;Réceptions[[#This Row],[AnnéeMois]]</f>
        <v>143460070202211</v>
      </c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</row>
    <row r="1740" spans="1:23" ht="12.75" customHeight="1" x14ac:dyDescent="0.25">
      <c r="A1740" s="38">
        <v>202211</v>
      </c>
      <c r="B1740" s="49">
        <v>143460073</v>
      </c>
      <c r="C1740" s="50">
        <v>5540246171933</v>
      </c>
      <c r="D1740" s="51">
        <v>44892</v>
      </c>
      <c r="E1740" s="52">
        <v>1114</v>
      </c>
      <c r="F1740" s="39" t="str">
        <f>VLOOKUP(Réception!C1740,'Catégorie des articles'!A:D,4,0)</f>
        <v>CREMERIE</v>
      </c>
      <c r="G1740" s="39" t="str">
        <f>Réceptions[[#This Row],[AnnéeMois]]&amp;Réceptions[[#This Row],[Famille de Produit]]</f>
        <v>202211CREMERIE</v>
      </c>
      <c r="H1740" s="38" t="str">
        <f>Réceptions[[#This Row],[Num CDE]]&amp;Réceptions[[#This Row],[AnnéeMois]]</f>
        <v>143460073202211</v>
      </c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</row>
    <row r="1741" spans="1:23" ht="12.75" customHeight="1" x14ac:dyDescent="0.25">
      <c r="A1741" s="38">
        <v>202211</v>
      </c>
      <c r="B1741" s="46">
        <v>143460073</v>
      </c>
      <c r="C1741" s="15">
        <v>5540246176294</v>
      </c>
      <c r="D1741" s="47">
        <v>44892</v>
      </c>
      <c r="E1741" s="48">
        <v>743</v>
      </c>
      <c r="F1741" s="39" t="str">
        <f>VLOOKUP(Réception!C1741,'Catégorie des articles'!A:D,4,0)</f>
        <v>CREMERIE</v>
      </c>
      <c r="G1741" s="39" t="str">
        <f>Réceptions[[#This Row],[AnnéeMois]]&amp;Réceptions[[#This Row],[Famille de Produit]]</f>
        <v>202211CREMERIE</v>
      </c>
      <c r="H1741" s="38" t="str">
        <f>Réceptions[[#This Row],[Num CDE]]&amp;Réceptions[[#This Row],[AnnéeMois]]</f>
        <v>143460073202211</v>
      </c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</row>
    <row r="1742" spans="1:23" ht="12.75" customHeight="1" x14ac:dyDescent="0.25">
      <c r="A1742" s="38">
        <v>202211</v>
      </c>
      <c r="B1742" s="46">
        <v>143460073</v>
      </c>
      <c r="C1742" s="15">
        <v>5540246187987</v>
      </c>
      <c r="D1742" s="47">
        <v>44892</v>
      </c>
      <c r="E1742" s="48">
        <v>3341</v>
      </c>
      <c r="F1742" s="39" t="str">
        <f>VLOOKUP(Réception!C1742,'Catégorie des articles'!A:D,4,0)</f>
        <v>CREMERIE</v>
      </c>
      <c r="G1742" s="39" t="str">
        <f>Réceptions[[#This Row],[AnnéeMois]]&amp;Réceptions[[#This Row],[Famille de Produit]]</f>
        <v>202211CREMERIE</v>
      </c>
      <c r="H1742" s="38" t="str">
        <f>Réceptions[[#This Row],[Num CDE]]&amp;Réceptions[[#This Row],[AnnéeMois]]</f>
        <v>143460073202211</v>
      </c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</row>
    <row r="1743" spans="1:23" ht="12.75" customHeight="1" x14ac:dyDescent="0.25">
      <c r="A1743" s="38">
        <v>202211</v>
      </c>
      <c r="B1743" s="49">
        <v>143460073</v>
      </c>
      <c r="C1743" s="50">
        <v>5540246188200</v>
      </c>
      <c r="D1743" s="51">
        <v>44892</v>
      </c>
      <c r="E1743" s="52">
        <v>1485</v>
      </c>
      <c r="F1743" s="39" t="str">
        <f>VLOOKUP(Réception!C1743,'Catégorie des articles'!A:D,4,0)</f>
        <v>CREMERIE</v>
      </c>
      <c r="G1743" s="39" t="str">
        <f>Réceptions[[#This Row],[AnnéeMois]]&amp;Réceptions[[#This Row],[Famille de Produit]]</f>
        <v>202211CREMERIE</v>
      </c>
      <c r="H1743" s="38" t="str">
        <f>Réceptions[[#This Row],[Num CDE]]&amp;Réceptions[[#This Row],[AnnéeMois]]</f>
        <v>143460073202211</v>
      </c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</row>
    <row r="1744" spans="1:23" ht="12.75" customHeight="1" x14ac:dyDescent="0.25">
      <c r="A1744" s="38">
        <v>202212</v>
      </c>
      <c r="B1744" s="46">
        <v>143460075</v>
      </c>
      <c r="C1744" s="15">
        <v>5540246194632</v>
      </c>
      <c r="D1744" s="47">
        <v>44910</v>
      </c>
      <c r="E1744" s="48">
        <v>293</v>
      </c>
      <c r="F1744" s="39" t="str">
        <f>VLOOKUP(Réception!C1744,'Catégorie des articles'!A:D,4,0)</f>
        <v>BOULANGERIE</v>
      </c>
      <c r="G1744" s="39" t="str">
        <f>Réceptions[[#This Row],[AnnéeMois]]&amp;Réceptions[[#This Row],[Famille de Produit]]</f>
        <v>202212BOULANGERIE</v>
      </c>
      <c r="H1744" s="38" t="str">
        <f>Réceptions[[#This Row],[Num CDE]]&amp;Réceptions[[#This Row],[AnnéeMois]]</f>
        <v>143460075202212</v>
      </c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</row>
    <row r="1745" spans="1:23" ht="12.75" customHeight="1" x14ac:dyDescent="0.25">
      <c r="A1745" s="38">
        <v>202212</v>
      </c>
      <c r="B1745" s="49">
        <v>143460075</v>
      </c>
      <c r="C1745" s="50">
        <v>5540246195250</v>
      </c>
      <c r="D1745" s="51">
        <v>44910</v>
      </c>
      <c r="E1745" s="52">
        <v>121</v>
      </c>
      <c r="F1745" s="39" t="str">
        <f>VLOOKUP(Réception!C1745,'Catégorie des articles'!A:D,4,0)</f>
        <v>BOULANGERIE</v>
      </c>
      <c r="G1745" s="39" t="str">
        <f>Réceptions[[#This Row],[AnnéeMois]]&amp;Réceptions[[#This Row],[Famille de Produit]]</f>
        <v>202212BOULANGERIE</v>
      </c>
      <c r="H1745" s="38" t="str">
        <f>Réceptions[[#This Row],[Num CDE]]&amp;Réceptions[[#This Row],[AnnéeMois]]</f>
        <v>143460075202212</v>
      </c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</row>
    <row r="1746" spans="1:23" ht="12.75" customHeight="1" x14ac:dyDescent="0.25">
      <c r="A1746" s="38">
        <v>202212</v>
      </c>
      <c r="B1746" s="46">
        <v>143460075</v>
      </c>
      <c r="C1746" s="15">
        <v>5540246196046</v>
      </c>
      <c r="D1746" s="47">
        <v>44910</v>
      </c>
      <c r="E1746" s="48">
        <v>84</v>
      </c>
      <c r="F1746" s="39" t="str">
        <f>VLOOKUP(Réception!C1746,'Catégorie des articles'!A:D,4,0)</f>
        <v>BOULANGERIE</v>
      </c>
      <c r="G1746" s="39" t="str">
        <f>Réceptions[[#This Row],[AnnéeMois]]&amp;Réceptions[[#This Row],[Famille de Produit]]</f>
        <v>202212BOULANGERIE</v>
      </c>
      <c r="H1746" s="38" t="str">
        <f>Réceptions[[#This Row],[Num CDE]]&amp;Réceptions[[#This Row],[AnnéeMois]]</f>
        <v>143460075202212</v>
      </c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</row>
    <row r="1747" spans="1:23" ht="12.75" customHeight="1" x14ac:dyDescent="0.25">
      <c r="A1747" s="38">
        <v>202211</v>
      </c>
      <c r="B1747" s="46">
        <v>143460091</v>
      </c>
      <c r="C1747" s="15">
        <v>5540246172669</v>
      </c>
      <c r="D1747" s="47">
        <v>44893</v>
      </c>
      <c r="E1747" s="48">
        <v>195</v>
      </c>
      <c r="F1747" s="39" t="str">
        <f>VLOOKUP(Réception!C1747,'Catégorie des articles'!A:D,4,0)</f>
        <v>CREMERIE</v>
      </c>
      <c r="G1747" s="39" t="str">
        <f>Réceptions[[#This Row],[AnnéeMois]]&amp;Réceptions[[#This Row],[Famille de Produit]]</f>
        <v>202211CREMERIE</v>
      </c>
      <c r="H1747" s="38" t="str">
        <f>Réceptions[[#This Row],[Num CDE]]&amp;Réceptions[[#This Row],[AnnéeMois]]</f>
        <v>143460091202211</v>
      </c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</row>
    <row r="1748" spans="1:23" ht="12.75" customHeight="1" x14ac:dyDescent="0.25">
      <c r="A1748" s="38">
        <v>202211</v>
      </c>
      <c r="B1748" s="46">
        <v>143460091</v>
      </c>
      <c r="C1748" s="15">
        <v>5540246174174</v>
      </c>
      <c r="D1748" s="47">
        <v>44893</v>
      </c>
      <c r="E1748" s="48">
        <v>232</v>
      </c>
      <c r="F1748" s="39" t="str">
        <f>VLOOKUP(Réception!C1748,'Catégorie des articles'!A:D,4,0)</f>
        <v>CREMERIE</v>
      </c>
      <c r="G1748" s="39" t="str">
        <f>Réceptions[[#This Row],[AnnéeMois]]&amp;Réceptions[[#This Row],[Famille de Produit]]</f>
        <v>202211CREMERIE</v>
      </c>
      <c r="H1748" s="38" t="str">
        <f>Réceptions[[#This Row],[Num CDE]]&amp;Réceptions[[#This Row],[AnnéeMois]]</f>
        <v>143460091202211</v>
      </c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</row>
    <row r="1749" spans="1:23" ht="12.75" customHeight="1" x14ac:dyDescent="0.25">
      <c r="A1749" s="38">
        <v>202211</v>
      </c>
      <c r="B1749" s="49">
        <v>143460091</v>
      </c>
      <c r="C1749" s="50">
        <v>5540246176699</v>
      </c>
      <c r="D1749" s="51">
        <v>44893</v>
      </c>
      <c r="E1749" s="52">
        <v>8352</v>
      </c>
      <c r="F1749" s="39" t="str">
        <f>VLOOKUP(Réception!C1749,'Catégorie des articles'!A:D,4,0)</f>
        <v>CREMERIE</v>
      </c>
      <c r="G1749" s="39" t="str">
        <f>Réceptions[[#This Row],[AnnéeMois]]&amp;Réceptions[[#This Row],[Famille de Produit]]</f>
        <v>202211CREMERIE</v>
      </c>
      <c r="H1749" s="38" t="str">
        <f>Réceptions[[#This Row],[Num CDE]]&amp;Réceptions[[#This Row],[AnnéeMois]]</f>
        <v>143460091202211</v>
      </c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</row>
    <row r="1750" spans="1:23" ht="12.75" customHeight="1" x14ac:dyDescent="0.25">
      <c r="A1750" s="38">
        <v>202211</v>
      </c>
      <c r="B1750" s="49">
        <v>143460091</v>
      </c>
      <c r="C1750" s="50">
        <v>5540246192102</v>
      </c>
      <c r="D1750" s="51">
        <v>44893</v>
      </c>
      <c r="E1750" s="52">
        <v>2005</v>
      </c>
      <c r="F1750" s="39" t="str">
        <f>VLOOKUP(Réception!C1750,'Catégorie des articles'!A:D,4,0)</f>
        <v>CREMERIE</v>
      </c>
      <c r="G1750" s="39" t="str">
        <f>Réceptions[[#This Row],[AnnéeMois]]&amp;Réceptions[[#This Row],[Famille de Produit]]</f>
        <v>202211CREMERIE</v>
      </c>
      <c r="H1750" s="38" t="str">
        <f>Réceptions[[#This Row],[Num CDE]]&amp;Réceptions[[#This Row],[AnnéeMois]]</f>
        <v>143460091202211</v>
      </c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</row>
    <row r="1751" spans="1:23" ht="12.75" customHeight="1" x14ac:dyDescent="0.25">
      <c r="A1751" s="38">
        <v>202211</v>
      </c>
      <c r="B1751" s="49">
        <v>143460092</v>
      </c>
      <c r="C1751" s="50">
        <v>5540246171933</v>
      </c>
      <c r="D1751" s="51">
        <v>44893</v>
      </c>
      <c r="E1751" s="52">
        <v>1114</v>
      </c>
      <c r="F1751" s="39" t="str">
        <f>VLOOKUP(Réception!C1751,'Catégorie des articles'!A:D,4,0)</f>
        <v>CREMERIE</v>
      </c>
      <c r="G1751" s="39" t="str">
        <f>Réceptions[[#This Row],[AnnéeMois]]&amp;Réceptions[[#This Row],[Famille de Produit]]</f>
        <v>202211CREMERIE</v>
      </c>
      <c r="H1751" s="38" t="str">
        <f>Réceptions[[#This Row],[Num CDE]]&amp;Réceptions[[#This Row],[AnnéeMois]]</f>
        <v>143460092202211</v>
      </c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</row>
    <row r="1752" spans="1:23" ht="12.75" customHeight="1" x14ac:dyDescent="0.25">
      <c r="A1752" s="38">
        <v>202211</v>
      </c>
      <c r="B1752" s="46">
        <v>143460092</v>
      </c>
      <c r="C1752" s="15">
        <v>5540246176295</v>
      </c>
      <c r="D1752" s="47">
        <v>44893</v>
      </c>
      <c r="E1752" s="48">
        <v>5940</v>
      </c>
      <c r="F1752" s="39" t="str">
        <f>VLOOKUP(Réception!C1752,'Catégorie des articles'!A:D,4,0)</f>
        <v>CREMERIE</v>
      </c>
      <c r="G1752" s="39" t="str">
        <f>Réceptions[[#This Row],[AnnéeMois]]&amp;Réceptions[[#This Row],[Famille de Produit]]</f>
        <v>202211CREMERIE</v>
      </c>
      <c r="H1752" s="38" t="str">
        <f>Réceptions[[#This Row],[Num CDE]]&amp;Réceptions[[#This Row],[AnnéeMois]]</f>
        <v>143460092202211</v>
      </c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</row>
    <row r="1753" spans="1:23" ht="12.75" customHeight="1" x14ac:dyDescent="0.25">
      <c r="A1753" s="38">
        <v>202211</v>
      </c>
      <c r="B1753" s="49">
        <v>143460092</v>
      </c>
      <c r="C1753" s="50">
        <v>5540246187987</v>
      </c>
      <c r="D1753" s="51">
        <v>44893</v>
      </c>
      <c r="E1753" s="52">
        <v>4455</v>
      </c>
      <c r="F1753" s="39" t="str">
        <f>VLOOKUP(Réception!C1753,'Catégorie des articles'!A:D,4,0)</f>
        <v>CREMERIE</v>
      </c>
      <c r="G1753" s="39" t="str">
        <f>Réceptions[[#This Row],[AnnéeMois]]&amp;Réceptions[[#This Row],[Famille de Produit]]</f>
        <v>202211CREMERIE</v>
      </c>
      <c r="H1753" s="38" t="str">
        <f>Réceptions[[#This Row],[Num CDE]]&amp;Réceptions[[#This Row],[AnnéeMois]]</f>
        <v>143460092202211</v>
      </c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</row>
    <row r="1754" spans="1:23" ht="12.75" customHeight="1" x14ac:dyDescent="0.25">
      <c r="A1754" s="38">
        <v>202211</v>
      </c>
      <c r="B1754" s="46">
        <v>143460092</v>
      </c>
      <c r="C1754" s="15">
        <v>5540246188200</v>
      </c>
      <c r="D1754" s="47">
        <v>44893</v>
      </c>
      <c r="E1754" s="48">
        <v>706</v>
      </c>
      <c r="F1754" s="39" t="str">
        <f>VLOOKUP(Réception!C1754,'Catégorie des articles'!A:D,4,0)</f>
        <v>CREMERIE</v>
      </c>
      <c r="G1754" s="39" t="str">
        <f>Réceptions[[#This Row],[AnnéeMois]]&amp;Réceptions[[#This Row],[Famille de Produit]]</f>
        <v>202211CREMERIE</v>
      </c>
      <c r="H1754" s="38" t="str">
        <f>Réceptions[[#This Row],[Num CDE]]&amp;Réceptions[[#This Row],[AnnéeMois]]</f>
        <v>143460092202211</v>
      </c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</row>
    <row r="1755" spans="1:23" ht="12.75" customHeight="1" x14ac:dyDescent="0.25">
      <c r="A1755" s="38">
        <v>202212</v>
      </c>
      <c r="B1755" s="46">
        <v>143460095</v>
      </c>
      <c r="C1755" s="15">
        <v>5540246175049</v>
      </c>
      <c r="D1755" s="47">
        <v>44900</v>
      </c>
      <c r="E1755" s="48">
        <v>836</v>
      </c>
      <c r="F1755" s="39" t="str">
        <f>VLOOKUP(Réception!C1755,'Catégorie des articles'!A:D,4,0)</f>
        <v>CREMERIE</v>
      </c>
      <c r="G1755" s="39" t="str">
        <f>Réceptions[[#This Row],[AnnéeMois]]&amp;Réceptions[[#This Row],[Famille de Produit]]</f>
        <v>202212CREMERIE</v>
      </c>
      <c r="H1755" s="38" t="str">
        <f>Réceptions[[#This Row],[Num CDE]]&amp;Réceptions[[#This Row],[AnnéeMois]]</f>
        <v>143460095202212</v>
      </c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</row>
    <row r="1756" spans="1:23" ht="12.75" customHeight="1" x14ac:dyDescent="0.25">
      <c r="A1756" s="38">
        <v>202212</v>
      </c>
      <c r="B1756" s="46">
        <v>143460096</v>
      </c>
      <c r="C1756" s="15">
        <v>5540246192148</v>
      </c>
      <c r="D1756" s="47">
        <v>44913</v>
      </c>
      <c r="E1756" s="48">
        <v>45936</v>
      </c>
      <c r="F1756" s="39" t="str">
        <f>VLOOKUP(Réception!C1756,'Catégorie des articles'!A:D,4,0)</f>
        <v>MIX LEGUMES</v>
      </c>
      <c r="G1756" s="39" t="str">
        <f>Réceptions[[#This Row],[AnnéeMois]]&amp;Réceptions[[#This Row],[Famille de Produit]]</f>
        <v>202212MIX LEGUMES</v>
      </c>
      <c r="H1756" s="38" t="str">
        <f>Réceptions[[#This Row],[Num CDE]]&amp;Réceptions[[#This Row],[AnnéeMois]]</f>
        <v>143460096202212</v>
      </c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</row>
    <row r="1757" spans="1:23" ht="12.75" customHeight="1" x14ac:dyDescent="0.25">
      <c r="A1757" s="38">
        <v>202212</v>
      </c>
      <c r="B1757" s="46">
        <v>143460107</v>
      </c>
      <c r="C1757" s="15">
        <v>5540246196466</v>
      </c>
      <c r="D1757" s="47">
        <v>44899</v>
      </c>
      <c r="E1757" s="48">
        <v>1782</v>
      </c>
      <c r="F1757" s="39" t="str">
        <f>VLOOKUP(Réception!C1757,'Catégorie des articles'!A:D,4,0)</f>
        <v>BOULANGERIE</v>
      </c>
      <c r="G1757" s="39" t="str">
        <f>Réceptions[[#This Row],[AnnéeMois]]&amp;Réceptions[[#This Row],[Famille de Produit]]</f>
        <v>202212BOULANGERIE</v>
      </c>
      <c r="H1757" s="38" t="str">
        <f>Réceptions[[#This Row],[Num CDE]]&amp;Réceptions[[#This Row],[AnnéeMois]]</f>
        <v>143460107202212</v>
      </c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</row>
    <row r="1758" spans="1:23" ht="12.75" customHeight="1" x14ac:dyDescent="0.25">
      <c r="A1758" s="38">
        <v>202212</v>
      </c>
      <c r="B1758" s="49">
        <v>143460135</v>
      </c>
      <c r="C1758" s="50">
        <v>5540246183547</v>
      </c>
      <c r="D1758" s="51">
        <v>44905</v>
      </c>
      <c r="E1758" s="52">
        <v>8909</v>
      </c>
      <c r="F1758" s="39" t="str">
        <f>VLOOKUP(Réception!C1758,'Catégorie des articles'!A:D,4,0)</f>
        <v>VOLAILLE</v>
      </c>
      <c r="G1758" s="39" t="str">
        <f>Réceptions[[#This Row],[AnnéeMois]]&amp;Réceptions[[#This Row],[Famille de Produit]]</f>
        <v>202212VOLAILLE</v>
      </c>
      <c r="H1758" s="38" t="str">
        <f>Réceptions[[#This Row],[Num CDE]]&amp;Réceptions[[#This Row],[AnnéeMois]]</f>
        <v>143460135202212</v>
      </c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</row>
    <row r="1759" spans="1:23" ht="12.75" customHeight="1" x14ac:dyDescent="0.25">
      <c r="A1759" s="38">
        <v>202212</v>
      </c>
      <c r="B1759" s="49">
        <v>143460152</v>
      </c>
      <c r="C1759" s="50">
        <v>5540246171933</v>
      </c>
      <c r="D1759" s="51">
        <v>44897</v>
      </c>
      <c r="E1759" s="52">
        <v>2116</v>
      </c>
      <c r="F1759" s="39" t="str">
        <f>VLOOKUP(Réception!C1759,'Catégorie des articles'!A:D,4,0)</f>
        <v>CREMERIE</v>
      </c>
      <c r="G1759" s="39" t="str">
        <f>Réceptions[[#This Row],[AnnéeMois]]&amp;Réceptions[[#This Row],[Famille de Produit]]</f>
        <v>202212CREMERIE</v>
      </c>
      <c r="H1759" s="38" t="str">
        <f>Réceptions[[#This Row],[Num CDE]]&amp;Réceptions[[#This Row],[AnnéeMois]]</f>
        <v>143460152202212</v>
      </c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</row>
    <row r="1760" spans="1:23" ht="12.75" customHeight="1" x14ac:dyDescent="0.25">
      <c r="A1760" s="38">
        <v>202212</v>
      </c>
      <c r="B1760" s="46">
        <v>143460152</v>
      </c>
      <c r="C1760" s="15">
        <v>5540246176294</v>
      </c>
      <c r="D1760" s="47">
        <v>44897</v>
      </c>
      <c r="E1760" s="48">
        <v>743</v>
      </c>
      <c r="F1760" s="39" t="str">
        <f>VLOOKUP(Réception!C1760,'Catégorie des articles'!A:D,4,0)</f>
        <v>CREMERIE</v>
      </c>
      <c r="G1760" s="39" t="str">
        <f>Réceptions[[#This Row],[AnnéeMois]]&amp;Réceptions[[#This Row],[Famille de Produit]]</f>
        <v>202212CREMERIE</v>
      </c>
      <c r="H1760" s="38" t="str">
        <f>Réceptions[[#This Row],[Num CDE]]&amp;Réceptions[[#This Row],[AnnéeMois]]</f>
        <v>143460152202212</v>
      </c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</row>
    <row r="1761" spans="1:23" ht="12.75" customHeight="1" x14ac:dyDescent="0.25">
      <c r="A1761" s="38">
        <v>202212</v>
      </c>
      <c r="B1761" s="49">
        <v>143460152</v>
      </c>
      <c r="C1761" s="50">
        <v>5540246176295</v>
      </c>
      <c r="D1761" s="51">
        <v>44897</v>
      </c>
      <c r="E1761" s="52">
        <v>4455</v>
      </c>
      <c r="F1761" s="39" t="str">
        <f>VLOOKUP(Réception!C1761,'Catégorie des articles'!A:D,4,0)</f>
        <v>CREMERIE</v>
      </c>
      <c r="G1761" s="39" t="str">
        <f>Réceptions[[#This Row],[AnnéeMois]]&amp;Réceptions[[#This Row],[Famille de Produit]]</f>
        <v>202212CREMERIE</v>
      </c>
      <c r="H1761" s="38" t="str">
        <f>Réceptions[[#This Row],[Num CDE]]&amp;Réceptions[[#This Row],[AnnéeMois]]</f>
        <v>143460152202212</v>
      </c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</row>
    <row r="1762" spans="1:23" ht="12.75" customHeight="1" x14ac:dyDescent="0.25">
      <c r="A1762" s="38">
        <v>202212</v>
      </c>
      <c r="B1762" s="46">
        <v>143460152</v>
      </c>
      <c r="C1762" s="15">
        <v>5540246187987</v>
      </c>
      <c r="D1762" s="47">
        <v>44897</v>
      </c>
      <c r="E1762" s="48">
        <v>6682</v>
      </c>
      <c r="F1762" s="39" t="str">
        <f>VLOOKUP(Réception!C1762,'Catégorie des articles'!A:D,4,0)</f>
        <v>CREMERIE</v>
      </c>
      <c r="G1762" s="39" t="str">
        <f>Réceptions[[#This Row],[AnnéeMois]]&amp;Réceptions[[#This Row],[Famille de Produit]]</f>
        <v>202212CREMERIE</v>
      </c>
      <c r="H1762" s="38" t="str">
        <f>Réceptions[[#This Row],[Num CDE]]&amp;Réceptions[[#This Row],[AnnéeMois]]</f>
        <v>143460152202212</v>
      </c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</row>
    <row r="1763" spans="1:23" ht="12.75" customHeight="1" x14ac:dyDescent="0.25">
      <c r="A1763" s="38">
        <v>202212</v>
      </c>
      <c r="B1763" s="49">
        <v>143460152</v>
      </c>
      <c r="C1763" s="50">
        <v>5540246188200</v>
      </c>
      <c r="D1763" s="51">
        <v>44897</v>
      </c>
      <c r="E1763" s="52">
        <v>1485</v>
      </c>
      <c r="F1763" s="39" t="str">
        <f>VLOOKUP(Réception!C1763,'Catégorie des articles'!A:D,4,0)</f>
        <v>CREMERIE</v>
      </c>
      <c r="G1763" s="39" t="str">
        <f>Réceptions[[#This Row],[AnnéeMois]]&amp;Réceptions[[#This Row],[Famille de Produit]]</f>
        <v>202212CREMERIE</v>
      </c>
      <c r="H1763" s="38" t="str">
        <f>Réceptions[[#This Row],[Num CDE]]&amp;Réceptions[[#This Row],[AnnéeMois]]</f>
        <v>143460152202212</v>
      </c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</row>
    <row r="1764" spans="1:23" ht="12.75" customHeight="1" x14ac:dyDescent="0.25">
      <c r="A1764" s="38">
        <v>202212</v>
      </c>
      <c r="B1764" s="49">
        <v>143460153</v>
      </c>
      <c r="C1764" s="50">
        <v>5540246172539</v>
      </c>
      <c r="D1764" s="51">
        <v>44897</v>
      </c>
      <c r="E1764" s="52">
        <v>47</v>
      </c>
      <c r="F1764" s="39" t="str">
        <f>VLOOKUP(Réception!C1764,'Catégorie des articles'!A:D,4,0)</f>
        <v>CREMERIE</v>
      </c>
      <c r="G1764" s="39" t="str">
        <f>Réceptions[[#This Row],[AnnéeMois]]&amp;Réceptions[[#This Row],[Famille de Produit]]</f>
        <v>202212CREMERIE</v>
      </c>
      <c r="H1764" s="38" t="str">
        <f>Réceptions[[#This Row],[Num CDE]]&amp;Réceptions[[#This Row],[AnnéeMois]]</f>
        <v>143460153202212</v>
      </c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</row>
    <row r="1765" spans="1:23" ht="12.75" customHeight="1" x14ac:dyDescent="0.25">
      <c r="A1765" s="38">
        <v>202212</v>
      </c>
      <c r="B1765" s="46">
        <v>143460153</v>
      </c>
      <c r="C1765" s="15">
        <v>5540246172669</v>
      </c>
      <c r="D1765" s="47">
        <v>44897</v>
      </c>
      <c r="E1765" s="48">
        <v>279</v>
      </c>
      <c r="F1765" s="39" t="str">
        <f>VLOOKUP(Réception!C1765,'Catégorie des articles'!A:D,4,0)</f>
        <v>CREMERIE</v>
      </c>
      <c r="G1765" s="39" t="str">
        <f>Réceptions[[#This Row],[AnnéeMois]]&amp;Réceptions[[#This Row],[Famille de Produit]]</f>
        <v>202212CREMERIE</v>
      </c>
      <c r="H1765" s="38" t="str">
        <f>Réceptions[[#This Row],[Num CDE]]&amp;Réceptions[[#This Row],[AnnéeMois]]</f>
        <v>143460153202212</v>
      </c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</row>
    <row r="1766" spans="1:23" ht="12.75" customHeight="1" x14ac:dyDescent="0.25">
      <c r="A1766" s="38">
        <v>202212</v>
      </c>
      <c r="B1766" s="49">
        <v>143460153</v>
      </c>
      <c r="C1766" s="50">
        <v>5540246172978</v>
      </c>
      <c r="D1766" s="51">
        <v>44897</v>
      </c>
      <c r="E1766" s="52">
        <v>1671</v>
      </c>
      <c r="F1766" s="39" t="str">
        <f>VLOOKUP(Réception!C1766,'Catégorie des articles'!A:D,4,0)</f>
        <v>CREMERIE</v>
      </c>
      <c r="G1766" s="39" t="str">
        <f>Réceptions[[#This Row],[AnnéeMois]]&amp;Réceptions[[#This Row],[Famille de Produit]]</f>
        <v>202212CREMERIE</v>
      </c>
      <c r="H1766" s="38" t="str">
        <f>Réceptions[[#This Row],[Num CDE]]&amp;Réceptions[[#This Row],[AnnéeMois]]</f>
        <v>143460153202212</v>
      </c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</row>
    <row r="1767" spans="1:23" ht="12.75" customHeight="1" x14ac:dyDescent="0.25">
      <c r="A1767" s="38">
        <v>202212</v>
      </c>
      <c r="B1767" s="46">
        <v>143460153</v>
      </c>
      <c r="C1767" s="15">
        <v>5540246174174</v>
      </c>
      <c r="D1767" s="47">
        <v>44897</v>
      </c>
      <c r="E1767" s="48">
        <v>232</v>
      </c>
      <c r="F1767" s="39" t="str">
        <f>VLOOKUP(Réception!C1767,'Catégorie des articles'!A:D,4,0)</f>
        <v>CREMERIE</v>
      </c>
      <c r="G1767" s="39" t="str">
        <f>Réceptions[[#This Row],[AnnéeMois]]&amp;Réceptions[[#This Row],[Famille de Produit]]</f>
        <v>202212CREMERIE</v>
      </c>
      <c r="H1767" s="38" t="str">
        <f>Réceptions[[#This Row],[Num CDE]]&amp;Réceptions[[#This Row],[AnnéeMois]]</f>
        <v>143460153202212</v>
      </c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</row>
    <row r="1768" spans="1:23" ht="12.75" customHeight="1" x14ac:dyDescent="0.25">
      <c r="A1768" s="38">
        <v>202212</v>
      </c>
      <c r="B1768" s="46">
        <v>143460153</v>
      </c>
      <c r="C1768" s="15">
        <v>5540246176699</v>
      </c>
      <c r="D1768" s="47">
        <v>44897</v>
      </c>
      <c r="E1768" s="48">
        <v>4176</v>
      </c>
      <c r="F1768" s="39" t="str">
        <f>VLOOKUP(Réception!C1768,'Catégorie des articles'!A:D,4,0)</f>
        <v>CREMERIE</v>
      </c>
      <c r="G1768" s="39" t="str">
        <f>Réceptions[[#This Row],[AnnéeMois]]&amp;Réceptions[[#This Row],[Famille de Produit]]</f>
        <v>202212CREMERIE</v>
      </c>
      <c r="H1768" s="38" t="str">
        <f>Réceptions[[#This Row],[Num CDE]]&amp;Réceptions[[#This Row],[AnnéeMois]]</f>
        <v>143460153202212</v>
      </c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</row>
    <row r="1769" spans="1:23" ht="12.75" customHeight="1" x14ac:dyDescent="0.25">
      <c r="A1769" s="38">
        <v>202212</v>
      </c>
      <c r="B1769" s="46">
        <v>143460157</v>
      </c>
      <c r="C1769" s="15">
        <v>5540246185562</v>
      </c>
      <c r="D1769" s="47">
        <v>44900</v>
      </c>
      <c r="E1769" s="48">
        <v>140</v>
      </c>
      <c r="F1769" s="39" t="str">
        <f>VLOOKUP(Réception!C1769,'Catégorie des articles'!A:D,4,0)</f>
        <v>CREMERIE</v>
      </c>
      <c r="G1769" s="39" t="str">
        <f>Réceptions[[#This Row],[AnnéeMois]]&amp;Réceptions[[#This Row],[Famille de Produit]]</f>
        <v>202212CREMERIE</v>
      </c>
      <c r="H1769" s="38" t="str">
        <f>Réceptions[[#This Row],[Num CDE]]&amp;Réceptions[[#This Row],[AnnéeMois]]</f>
        <v>143460157202212</v>
      </c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</row>
    <row r="1770" spans="1:23" ht="12.75" customHeight="1" x14ac:dyDescent="0.25">
      <c r="A1770" s="38">
        <v>202212</v>
      </c>
      <c r="B1770" s="49">
        <v>143460157</v>
      </c>
      <c r="C1770" s="50">
        <v>5540246186325</v>
      </c>
      <c r="D1770" s="51">
        <v>44900</v>
      </c>
      <c r="E1770" s="52">
        <v>279</v>
      </c>
      <c r="F1770" s="39" t="str">
        <f>VLOOKUP(Réception!C1770,'Catégorie des articles'!A:D,4,0)</f>
        <v>CREMERIE</v>
      </c>
      <c r="G1770" s="39" t="str">
        <f>Réceptions[[#This Row],[AnnéeMois]]&amp;Réceptions[[#This Row],[Famille de Produit]]</f>
        <v>202212CREMERIE</v>
      </c>
      <c r="H1770" s="38" t="str">
        <f>Réceptions[[#This Row],[Num CDE]]&amp;Réceptions[[#This Row],[AnnéeMois]]</f>
        <v>143460157202212</v>
      </c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</row>
    <row r="1771" spans="1:23" ht="12.75" customHeight="1" x14ac:dyDescent="0.25">
      <c r="A1771" s="38">
        <v>202212</v>
      </c>
      <c r="B1771" s="46">
        <v>143460158</v>
      </c>
      <c r="C1771" s="15">
        <v>5540246175047</v>
      </c>
      <c r="D1771" s="47">
        <v>44900</v>
      </c>
      <c r="E1771" s="48">
        <v>279</v>
      </c>
      <c r="F1771" s="39" t="str">
        <f>VLOOKUP(Réception!C1771,'Catégorie des articles'!A:D,4,0)</f>
        <v>CREMERIE</v>
      </c>
      <c r="G1771" s="39" t="str">
        <f>Réceptions[[#This Row],[AnnéeMois]]&amp;Réceptions[[#This Row],[Famille de Produit]]</f>
        <v>202212CREMERIE</v>
      </c>
      <c r="H1771" s="38" t="str">
        <f>Réceptions[[#This Row],[Num CDE]]&amp;Réceptions[[#This Row],[AnnéeMois]]</f>
        <v>143460158202212</v>
      </c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</row>
    <row r="1772" spans="1:23" ht="12.75" customHeight="1" x14ac:dyDescent="0.25">
      <c r="A1772" s="38">
        <v>202212</v>
      </c>
      <c r="B1772" s="46">
        <v>143460199</v>
      </c>
      <c r="C1772" s="15">
        <v>5540246176294</v>
      </c>
      <c r="D1772" s="47">
        <v>44898</v>
      </c>
      <c r="E1772" s="48">
        <v>2228</v>
      </c>
      <c r="F1772" s="39" t="str">
        <f>VLOOKUP(Réception!C1772,'Catégorie des articles'!A:D,4,0)</f>
        <v>CREMERIE</v>
      </c>
      <c r="G1772" s="39" t="str">
        <f>Réceptions[[#This Row],[AnnéeMois]]&amp;Réceptions[[#This Row],[Famille de Produit]]</f>
        <v>202212CREMERIE</v>
      </c>
      <c r="H1772" s="38" t="str">
        <f>Réceptions[[#This Row],[Num CDE]]&amp;Réceptions[[#This Row],[AnnéeMois]]</f>
        <v>143460199202212</v>
      </c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</row>
    <row r="1773" spans="1:23" ht="12.75" customHeight="1" x14ac:dyDescent="0.25">
      <c r="A1773" s="38">
        <v>202212</v>
      </c>
      <c r="B1773" s="49">
        <v>143460199</v>
      </c>
      <c r="C1773" s="50">
        <v>5540246176295</v>
      </c>
      <c r="D1773" s="51">
        <v>44898</v>
      </c>
      <c r="E1773" s="52">
        <v>4084</v>
      </c>
      <c r="F1773" s="39" t="str">
        <f>VLOOKUP(Réception!C1773,'Catégorie des articles'!A:D,4,0)</f>
        <v>CREMERIE</v>
      </c>
      <c r="G1773" s="39" t="str">
        <f>Réceptions[[#This Row],[AnnéeMois]]&amp;Réceptions[[#This Row],[Famille de Produit]]</f>
        <v>202212CREMERIE</v>
      </c>
      <c r="H1773" s="38" t="str">
        <f>Réceptions[[#This Row],[Num CDE]]&amp;Réceptions[[#This Row],[AnnéeMois]]</f>
        <v>143460199202212</v>
      </c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</row>
    <row r="1774" spans="1:23" ht="12.75" customHeight="1" x14ac:dyDescent="0.25">
      <c r="A1774" s="38">
        <v>202212</v>
      </c>
      <c r="B1774" s="49">
        <v>143460199</v>
      </c>
      <c r="C1774" s="50">
        <v>5540246187987</v>
      </c>
      <c r="D1774" s="51">
        <v>44898</v>
      </c>
      <c r="E1774" s="52">
        <v>4455</v>
      </c>
      <c r="F1774" s="39" t="str">
        <f>VLOOKUP(Réception!C1774,'Catégorie des articles'!A:D,4,0)</f>
        <v>CREMERIE</v>
      </c>
      <c r="G1774" s="39" t="str">
        <f>Réceptions[[#This Row],[AnnéeMois]]&amp;Réceptions[[#This Row],[Famille de Produit]]</f>
        <v>202212CREMERIE</v>
      </c>
      <c r="H1774" s="38" t="str">
        <f>Réceptions[[#This Row],[Num CDE]]&amp;Réceptions[[#This Row],[AnnéeMois]]</f>
        <v>143460199202212</v>
      </c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</row>
    <row r="1775" spans="1:23" ht="12.75" customHeight="1" x14ac:dyDescent="0.25">
      <c r="A1775" s="38">
        <v>202212</v>
      </c>
      <c r="B1775" s="46">
        <v>143460199</v>
      </c>
      <c r="C1775" s="15">
        <v>5540246188200</v>
      </c>
      <c r="D1775" s="47">
        <v>44898</v>
      </c>
      <c r="E1775" s="48">
        <v>743</v>
      </c>
      <c r="F1775" s="39" t="str">
        <f>VLOOKUP(Réception!C1775,'Catégorie des articles'!A:D,4,0)</f>
        <v>CREMERIE</v>
      </c>
      <c r="G1775" s="39" t="str">
        <f>Réceptions[[#This Row],[AnnéeMois]]&amp;Réceptions[[#This Row],[Famille de Produit]]</f>
        <v>202212CREMERIE</v>
      </c>
      <c r="H1775" s="38" t="str">
        <f>Réceptions[[#This Row],[Num CDE]]&amp;Réceptions[[#This Row],[AnnéeMois]]</f>
        <v>143460199202212</v>
      </c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</row>
    <row r="1776" spans="1:23" ht="12.75" customHeight="1" x14ac:dyDescent="0.25">
      <c r="A1776" s="38">
        <v>202212</v>
      </c>
      <c r="B1776" s="46">
        <v>143460200</v>
      </c>
      <c r="C1776" s="15">
        <v>5540246172978</v>
      </c>
      <c r="D1776" s="47">
        <v>44898</v>
      </c>
      <c r="E1776" s="48">
        <v>1671</v>
      </c>
      <c r="F1776" s="39" t="str">
        <f>VLOOKUP(Réception!C1776,'Catégorie des articles'!A:D,4,0)</f>
        <v>CREMERIE</v>
      </c>
      <c r="G1776" s="39" t="str">
        <f>Réceptions[[#This Row],[AnnéeMois]]&amp;Réceptions[[#This Row],[Famille de Produit]]</f>
        <v>202212CREMERIE</v>
      </c>
      <c r="H1776" s="38" t="str">
        <f>Réceptions[[#This Row],[Num CDE]]&amp;Réceptions[[#This Row],[AnnéeMois]]</f>
        <v>143460200202212</v>
      </c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</row>
    <row r="1777" spans="1:23" ht="12.75" customHeight="1" x14ac:dyDescent="0.25">
      <c r="A1777" s="38">
        <v>202212</v>
      </c>
      <c r="B1777" s="49">
        <v>143460200</v>
      </c>
      <c r="C1777" s="50">
        <v>5540246176699</v>
      </c>
      <c r="D1777" s="51">
        <v>44898</v>
      </c>
      <c r="E1777" s="52">
        <v>8352</v>
      </c>
      <c r="F1777" s="39" t="str">
        <f>VLOOKUP(Réception!C1777,'Catégorie des articles'!A:D,4,0)</f>
        <v>CREMERIE</v>
      </c>
      <c r="G1777" s="39" t="str">
        <f>Réceptions[[#This Row],[AnnéeMois]]&amp;Réceptions[[#This Row],[Famille de Produit]]</f>
        <v>202212CREMERIE</v>
      </c>
      <c r="H1777" s="38" t="str">
        <f>Réceptions[[#This Row],[Num CDE]]&amp;Réceptions[[#This Row],[AnnéeMois]]</f>
        <v>143460200202212</v>
      </c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</row>
    <row r="1778" spans="1:23" ht="12.75" customHeight="1" x14ac:dyDescent="0.25">
      <c r="A1778" s="38">
        <v>202212</v>
      </c>
      <c r="B1778" s="46">
        <v>143470228</v>
      </c>
      <c r="C1778" s="15">
        <v>5540246172669</v>
      </c>
      <c r="D1778" s="47">
        <v>44899</v>
      </c>
      <c r="E1778" s="48">
        <v>279</v>
      </c>
      <c r="F1778" s="39" t="str">
        <f>VLOOKUP(Réception!C1778,'Catégorie des articles'!A:D,4,0)</f>
        <v>CREMERIE</v>
      </c>
      <c r="G1778" s="39" t="str">
        <f>Réceptions[[#This Row],[AnnéeMois]]&amp;Réceptions[[#This Row],[Famille de Produit]]</f>
        <v>202212CREMERIE</v>
      </c>
      <c r="H1778" s="38" t="str">
        <f>Réceptions[[#This Row],[Num CDE]]&amp;Réceptions[[#This Row],[AnnéeMois]]</f>
        <v>143470228202212</v>
      </c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</row>
    <row r="1779" spans="1:23" ht="12.75" customHeight="1" x14ac:dyDescent="0.25">
      <c r="A1779" s="38">
        <v>202212</v>
      </c>
      <c r="B1779" s="49">
        <v>143470228</v>
      </c>
      <c r="C1779" s="50">
        <v>5540246176699</v>
      </c>
      <c r="D1779" s="51">
        <v>44899</v>
      </c>
      <c r="E1779" s="52">
        <v>3341</v>
      </c>
      <c r="F1779" s="39" t="str">
        <f>VLOOKUP(Réception!C1779,'Catégorie des articles'!A:D,4,0)</f>
        <v>CREMERIE</v>
      </c>
      <c r="G1779" s="39" t="str">
        <f>Réceptions[[#This Row],[AnnéeMois]]&amp;Réceptions[[#This Row],[Famille de Produit]]</f>
        <v>202212CREMERIE</v>
      </c>
      <c r="H1779" s="38" t="str">
        <f>Réceptions[[#This Row],[Num CDE]]&amp;Réceptions[[#This Row],[AnnéeMois]]</f>
        <v>143470228202212</v>
      </c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</row>
    <row r="1780" spans="1:23" ht="12.75" customHeight="1" x14ac:dyDescent="0.25">
      <c r="A1780" s="38">
        <v>202212</v>
      </c>
      <c r="B1780" s="46">
        <v>143470229</v>
      </c>
      <c r="C1780" s="15">
        <v>5540246176295</v>
      </c>
      <c r="D1780" s="47">
        <v>44899</v>
      </c>
      <c r="E1780" s="48">
        <v>7424</v>
      </c>
      <c r="F1780" s="39" t="str">
        <f>VLOOKUP(Réception!C1780,'Catégorie des articles'!A:D,4,0)</f>
        <v>CREMERIE</v>
      </c>
      <c r="G1780" s="39" t="str">
        <f>Réceptions[[#This Row],[AnnéeMois]]&amp;Réceptions[[#This Row],[Famille de Produit]]</f>
        <v>202212CREMERIE</v>
      </c>
      <c r="H1780" s="38" t="str">
        <f>Réceptions[[#This Row],[Num CDE]]&amp;Réceptions[[#This Row],[AnnéeMois]]</f>
        <v>143470229202212</v>
      </c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</row>
    <row r="1781" spans="1:23" ht="12.75" customHeight="1" x14ac:dyDescent="0.25">
      <c r="A1781" s="38">
        <v>202212</v>
      </c>
      <c r="B1781" s="49">
        <v>143470229</v>
      </c>
      <c r="C1781" s="50">
        <v>5540246187987</v>
      </c>
      <c r="D1781" s="51">
        <v>44899</v>
      </c>
      <c r="E1781" s="52">
        <v>4455</v>
      </c>
      <c r="F1781" s="39" t="str">
        <f>VLOOKUP(Réception!C1781,'Catégorie des articles'!A:D,4,0)</f>
        <v>CREMERIE</v>
      </c>
      <c r="G1781" s="39" t="str">
        <f>Réceptions[[#This Row],[AnnéeMois]]&amp;Réceptions[[#This Row],[Famille de Produit]]</f>
        <v>202212CREMERIE</v>
      </c>
      <c r="H1781" s="38" t="str">
        <f>Réceptions[[#This Row],[Num CDE]]&amp;Réceptions[[#This Row],[AnnéeMois]]</f>
        <v>143470229202212</v>
      </c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</row>
    <row r="1782" spans="1:23" ht="12.75" customHeight="1" x14ac:dyDescent="0.25">
      <c r="A1782" s="38">
        <v>202212</v>
      </c>
      <c r="B1782" s="46">
        <v>143470229</v>
      </c>
      <c r="C1782" s="15">
        <v>5540246188200</v>
      </c>
      <c r="D1782" s="47">
        <v>44899</v>
      </c>
      <c r="E1782" s="48">
        <v>1114</v>
      </c>
      <c r="F1782" s="39" t="str">
        <f>VLOOKUP(Réception!C1782,'Catégorie des articles'!A:D,4,0)</f>
        <v>CREMERIE</v>
      </c>
      <c r="G1782" s="39" t="str">
        <f>Réceptions[[#This Row],[AnnéeMois]]&amp;Réceptions[[#This Row],[Famille de Produit]]</f>
        <v>202212CREMERIE</v>
      </c>
      <c r="H1782" s="38" t="str">
        <f>Réceptions[[#This Row],[Num CDE]]&amp;Réceptions[[#This Row],[AnnéeMois]]</f>
        <v>143470229202212</v>
      </c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</row>
    <row r="1783" spans="1:23" ht="12.75" customHeight="1" x14ac:dyDescent="0.25">
      <c r="A1783" s="38">
        <v>202212</v>
      </c>
      <c r="B1783" s="46">
        <v>143470230</v>
      </c>
      <c r="C1783" s="15">
        <v>5540246175049</v>
      </c>
      <c r="D1783" s="47">
        <v>44905</v>
      </c>
      <c r="E1783" s="48">
        <v>1114</v>
      </c>
      <c r="F1783" s="39" t="str">
        <f>VLOOKUP(Réception!C1783,'Catégorie des articles'!A:D,4,0)</f>
        <v>CREMERIE</v>
      </c>
      <c r="G1783" s="39" t="str">
        <f>Réceptions[[#This Row],[AnnéeMois]]&amp;Réceptions[[#This Row],[Famille de Produit]]</f>
        <v>202212CREMERIE</v>
      </c>
      <c r="H1783" s="38" t="str">
        <f>Réceptions[[#This Row],[Num CDE]]&amp;Réceptions[[#This Row],[AnnéeMois]]</f>
        <v>143470230202212</v>
      </c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</row>
    <row r="1784" spans="1:23" ht="12.75" customHeight="1" x14ac:dyDescent="0.25">
      <c r="A1784" s="38">
        <v>202212</v>
      </c>
      <c r="B1784" s="49">
        <v>143470230</v>
      </c>
      <c r="C1784" s="50">
        <v>5540246175050</v>
      </c>
      <c r="D1784" s="51">
        <v>44905</v>
      </c>
      <c r="E1784" s="52">
        <v>1114</v>
      </c>
      <c r="F1784" s="39" t="str">
        <f>VLOOKUP(Réception!C1784,'Catégorie des articles'!A:D,4,0)</f>
        <v>CREMERIE</v>
      </c>
      <c r="G1784" s="39" t="str">
        <f>Réceptions[[#This Row],[AnnéeMois]]&amp;Réceptions[[#This Row],[Famille de Produit]]</f>
        <v>202212CREMERIE</v>
      </c>
      <c r="H1784" s="38" t="str">
        <f>Réceptions[[#This Row],[Num CDE]]&amp;Réceptions[[#This Row],[AnnéeMois]]</f>
        <v>143470230202212</v>
      </c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</row>
    <row r="1785" spans="1:23" ht="12.75" customHeight="1" x14ac:dyDescent="0.25">
      <c r="A1785" s="38">
        <v>202212</v>
      </c>
      <c r="B1785" s="46">
        <v>143470230</v>
      </c>
      <c r="C1785" s="15">
        <v>5540246190743</v>
      </c>
      <c r="D1785" s="47">
        <v>44905</v>
      </c>
      <c r="E1785" s="48">
        <v>279</v>
      </c>
      <c r="F1785" s="39" t="str">
        <f>VLOOKUP(Réception!C1785,'Catégorie des articles'!A:D,4,0)</f>
        <v>CREMERIE</v>
      </c>
      <c r="G1785" s="39" t="str">
        <f>Réceptions[[#This Row],[AnnéeMois]]&amp;Réceptions[[#This Row],[Famille de Produit]]</f>
        <v>202212CREMERIE</v>
      </c>
      <c r="H1785" s="38" t="str">
        <f>Réceptions[[#This Row],[Num CDE]]&amp;Réceptions[[#This Row],[AnnéeMois]]</f>
        <v>143470230202212</v>
      </c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</row>
    <row r="1786" spans="1:23" ht="12.75" customHeight="1" x14ac:dyDescent="0.25">
      <c r="A1786" s="38">
        <v>202212</v>
      </c>
      <c r="B1786" s="49">
        <v>143470246</v>
      </c>
      <c r="C1786" s="50">
        <v>5540246182684</v>
      </c>
      <c r="D1786" s="51">
        <v>44907</v>
      </c>
      <c r="E1786" s="52">
        <v>140</v>
      </c>
      <c r="F1786" s="39" t="str">
        <f>VLOOKUP(Réception!C1786,'Catégorie des articles'!A:D,4,0)</f>
        <v>BOULANGERIE</v>
      </c>
      <c r="G1786" s="39" t="str">
        <f>Réceptions[[#This Row],[AnnéeMois]]&amp;Réceptions[[#This Row],[Famille de Produit]]</f>
        <v>202212BOULANGERIE</v>
      </c>
      <c r="H1786" s="38" t="str">
        <f>Réceptions[[#This Row],[Num CDE]]&amp;Réceptions[[#This Row],[AnnéeMois]]</f>
        <v>143470246202212</v>
      </c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</row>
    <row r="1787" spans="1:23" ht="12.75" customHeight="1" x14ac:dyDescent="0.25">
      <c r="A1787" s="38">
        <v>202212</v>
      </c>
      <c r="B1787" s="46">
        <v>143470246</v>
      </c>
      <c r="C1787" s="15">
        <v>5540246183844</v>
      </c>
      <c r="D1787" s="47">
        <v>44907</v>
      </c>
      <c r="E1787" s="48">
        <v>186</v>
      </c>
      <c r="F1787" s="39" t="str">
        <f>VLOOKUP(Réception!C1787,'Catégorie des articles'!A:D,4,0)</f>
        <v>BOULANGERIE</v>
      </c>
      <c r="G1787" s="39" t="str">
        <f>Réceptions[[#This Row],[AnnéeMois]]&amp;Réceptions[[#This Row],[Famille de Produit]]</f>
        <v>202212BOULANGERIE</v>
      </c>
      <c r="H1787" s="38" t="str">
        <f>Réceptions[[#This Row],[Num CDE]]&amp;Réceptions[[#This Row],[AnnéeMois]]</f>
        <v>143470246202212</v>
      </c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</row>
    <row r="1788" spans="1:23" ht="12.75" customHeight="1" x14ac:dyDescent="0.25">
      <c r="A1788" s="38">
        <v>202212</v>
      </c>
      <c r="B1788" s="46">
        <v>143470246</v>
      </c>
      <c r="C1788" s="15">
        <v>5540246194467</v>
      </c>
      <c r="D1788" s="47">
        <v>44907</v>
      </c>
      <c r="E1788" s="48">
        <v>12473</v>
      </c>
      <c r="F1788" s="39" t="str">
        <f>VLOOKUP(Réception!C1788,'Catégorie des articles'!A:D,4,0)</f>
        <v>BOULANGERIE</v>
      </c>
      <c r="G1788" s="39" t="str">
        <f>Réceptions[[#This Row],[AnnéeMois]]&amp;Réceptions[[#This Row],[Famille de Produit]]</f>
        <v>202212BOULANGERIE</v>
      </c>
      <c r="H1788" s="38" t="str">
        <f>Réceptions[[#This Row],[Num CDE]]&amp;Réceptions[[#This Row],[AnnéeMois]]</f>
        <v>143470246202212</v>
      </c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</row>
    <row r="1789" spans="1:23" ht="12.75" customHeight="1" x14ac:dyDescent="0.25">
      <c r="A1789" s="38">
        <v>202212</v>
      </c>
      <c r="B1789" s="49">
        <v>143470255</v>
      </c>
      <c r="C1789" s="50">
        <v>5540246171759</v>
      </c>
      <c r="D1789" s="51">
        <v>44917</v>
      </c>
      <c r="E1789" s="52">
        <v>3341</v>
      </c>
      <c r="F1789" s="39" t="str">
        <f>VLOOKUP(Réception!C1789,'Catégorie des articles'!A:D,4,0)</f>
        <v>MIX LEGUMES</v>
      </c>
      <c r="G1789" s="39" t="str">
        <f>Réceptions[[#This Row],[AnnéeMois]]&amp;Réceptions[[#This Row],[Famille de Produit]]</f>
        <v>202212MIX LEGUMES</v>
      </c>
      <c r="H1789" s="38" t="str">
        <f>Réceptions[[#This Row],[Num CDE]]&amp;Réceptions[[#This Row],[AnnéeMois]]</f>
        <v>143470255202212</v>
      </c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</row>
    <row r="1790" spans="1:23" ht="12.75" customHeight="1" x14ac:dyDescent="0.25">
      <c r="A1790" s="38">
        <v>202212</v>
      </c>
      <c r="B1790" s="46">
        <v>143470255</v>
      </c>
      <c r="C1790" s="15">
        <v>5540246177133</v>
      </c>
      <c r="D1790" s="47">
        <v>44917</v>
      </c>
      <c r="E1790" s="48">
        <v>10023</v>
      </c>
      <c r="F1790" s="39" t="str">
        <f>VLOOKUP(Réception!C1790,'Catégorie des articles'!A:D,4,0)</f>
        <v>MIX LEGUMES</v>
      </c>
      <c r="G1790" s="39" t="str">
        <f>Réceptions[[#This Row],[AnnéeMois]]&amp;Réceptions[[#This Row],[Famille de Produit]]</f>
        <v>202212MIX LEGUMES</v>
      </c>
      <c r="H1790" s="38" t="str">
        <f>Réceptions[[#This Row],[Num CDE]]&amp;Réceptions[[#This Row],[AnnéeMois]]</f>
        <v>143470255202212</v>
      </c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</row>
    <row r="1791" spans="1:23" ht="12.75" customHeight="1" x14ac:dyDescent="0.25">
      <c r="A1791" s="38">
        <v>202212</v>
      </c>
      <c r="B1791" s="49">
        <v>143470255</v>
      </c>
      <c r="C1791" s="50">
        <v>5540246192148</v>
      </c>
      <c r="D1791" s="51">
        <v>44917</v>
      </c>
      <c r="E1791" s="52">
        <v>6960</v>
      </c>
      <c r="F1791" s="39" t="str">
        <f>VLOOKUP(Réception!C1791,'Catégorie des articles'!A:D,4,0)</f>
        <v>MIX LEGUMES</v>
      </c>
      <c r="G1791" s="39" t="str">
        <f>Réceptions[[#This Row],[AnnéeMois]]&amp;Réceptions[[#This Row],[Famille de Produit]]</f>
        <v>202212MIX LEGUMES</v>
      </c>
      <c r="H1791" s="38" t="str">
        <f>Réceptions[[#This Row],[Num CDE]]&amp;Réceptions[[#This Row],[AnnéeMois]]</f>
        <v>143470255202212</v>
      </c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</row>
    <row r="1792" spans="1:23" ht="12.75" customHeight="1" x14ac:dyDescent="0.25">
      <c r="A1792" s="38">
        <v>202212</v>
      </c>
      <c r="B1792" s="46">
        <v>143470255</v>
      </c>
      <c r="C1792" s="15">
        <v>5540246192518</v>
      </c>
      <c r="D1792" s="47">
        <v>44917</v>
      </c>
      <c r="E1792" s="48">
        <v>5847</v>
      </c>
      <c r="F1792" s="39" t="str">
        <f>VLOOKUP(Réception!C1792,'Catégorie des articles'!A:D,4,0)</f>
        <v>MIX LEGUMES</v>
      </c>
      <c r="G1792" s="39" t="str">
        <f>Réceptions[[#This Row],[AnnéeMois]]&amp;Réceptions[[#This Row],[Famille de Produit]]</f>
        <v>202212MIX LEGUMES</v>
      </c>
      <c r="H1792" s="38" t="str">
        <f>Réceptions[[#This Row],[Num CDE]]&amp;Réceptions[[#This Row],[AnnéeMois]]</f>
        <v>143470255202212</v>
      </c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</row>
    <row r="1793" spans="1:23" ht="12.75" customHeight="1" x14ac:dyDescent="0.25">
      <c r="A1793" s="38">
        <v>202212</v>
      </c>
      <c r="B1793" s="46">
        <v>143470275</v>
      </c>
      <c r="C1793" s="15">
        <v>5540246176294</v>
      </c>
      <c r="D1793" s="47">
        <v>44900</v>
      </c>
      <c r="E1793" s="48">
        <v>1485</v>
      </c>
      <c r="F1793" s="39" t="str">
        <f>VLOOKUP(Réception!C1793,'Catégorie des articles'!A:D,4,0)</f>
        <v>CREMERIE</v>
      </c>
      <c r="G1793" s="39" t="str">
        <f>Réceptions[[#This Row],[AnnéeMois]]&amp;Réceptions[[#This Row],[Famille de Produit]]</f>
        <v>202212CREMERIE</v>
      </c>
      <c r="H1793" s="38" t="str">
        <f>Réceptions[[#This Row],[Num CDE]]&amp;Réceptions[[#This Row],[AnnéeMois]]</f>
        <v>143470275202212</v>
      </c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</row>
    <row r="1794" spans="1:23" ht="12.75" customHeight="1" x14ac:dyDescent="0.25">
      <c r="A1794" s="38">
        <v>202212</v>
      </c>
      <c r="B1794" s="49">
        <v>143470275</v>
      </c>
      <c r="C1794" s="50">
        <v>5540246176295</v>
      </c>
      <c r="D1794" s="51">
        <v>44900</v>
      </c>
      <c r="E1794" s="52">
        <v>7424</v>
      </c>
      <c r="F1794" s="39" t="str">
        <f>VLOOKUP(Réception!C1794,'Catégorie des articles'!A:D,4,0)</f>
        <v>CREMERIE</v>
      </c>
      <c r="G1794" s="39" t="str">
        <f>Réceptions[[#This Row],[AnnéeMois]]&amp;Réceptions[[#This Row],[Famille de Produit]]</f>
        <v>202212CREMERIE</v>
      </c>
      <c r="H1794" s="38" t="str">
        <f>Réceptions[[#This Row],[Num CDE]]&amp;Réceptions[[#This Row],[AnnéeMois]]</f>
        <v>143470275202212</v>
      </c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</row>
    <row r="1795" spans="1:23" ht="12.75" customHeight="1" x14ac:dyDescent="0.25">
      <c r="A1795" s="38">
        <v>202212</v>
      </c>
      <c r="B1795" s="49">
        <v>143470275</v>
      </c>
      <c r="C1795" s="50">
        <v>5540246187987</v>
      </c>
      <c r="D1795" s="51">
        <v>44900</v>
      </c>
      <c r="E1795" s="52">
        <v>4455</v>
      </c>
      <c r="F1795" s="39" t="str">
        <f>VLOOKUP(Réception!C1795,'Catégorie des articles'!A:D,4,0)</f>
        <v>CREMERIE</v>
      </c>
      <c r="G1795" s="39" t="str">
        <f>Réceptions[[#This Row],[AnnéeMois]]&amp;Réceptions[[#This Row],[Famille de Produit]]</f>
        <v>202212CREMERIE</v>
      </c>
      <c r="H1795" s="38" t="str">
        <f>Réceptions[[#This Row],[Num CDE]]&amp;Réceptions[[#This Row],[AnnéeMois]]</f>
        <v>143470275202212</v>
      </c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</row>
    <row r="1796" spans="1:23" ht="12.75" customHeight="1" x14ac:dyDescent="0.25">
      <c r="A1796" s="38">
        <v>202212</v>
      </c>
      <c r="B1796" s="49">
        <v>143470276</v>
      </c>
      <c r="C1796" s="50">
        <v>5540246174174</v>
      </c>
      <c r="D1796" s="51">
        <v>44900</v>
      </c>
      <c r="E1796" s="52">
        <v>232</v>
      </c>
      <c r="F1796" s="39" t="str">
        <f>VLOOKUP(Réception!C1796,'Catégorie des articles'!A:D,4,0)</f>
        <v>CREMERIE</v>
      </c>
      <c r="G1796" s="39" t="str">
        <f>Réceptions[[#This Row],[AnnéeMois]]&amp;Réceptions[[#This Row],[Famille de Produit]]</f>
        <v>202212CREMERIE</v>
      </c>
      <c r="H1796" s="38" t="str">
        <f>Réceptions[[#This Row],[Num CDE]]&amp;Réceptions[[#This Row],[AnnéeMois]]</f>
        <v>143470276202212</v>
      </c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</row>
    <row r="1797" spans="1:23" ht="12.75" customHeight="1" x14ac:dyDescent="0.25">
      <c r="A1797" s="38">
        <v>202212</v>
      </c>
      <c r="B1797" s="49">
        <v>143470276</v>
      </c>
      <c r="C1797" s="50">
        <v>5540246176699</v>
      </c>
      <c r="D1797" s="51">
        <v>44900</v>
      </c>
      <c r="E1797" s="52">
        <v>8352</v>
      </c>
      <c r="F1797" s="39" t="str">
        <f>VLOOKUP(Réception!C1797,'Catégorie des articles'!A:D,4,0)</f>
        <v>CREMERIE</v>
      </c>
      <c r="G1797" s="39" t="str">
        <f>Réceptions[[#This Row],[AnnéeMois]]&amp;Réceptions[[#This Row],[Famille de Produit]]</f>
        <v>202212CREMERIE</v>
      </c>
      <c r="H1797" s="38" t="str">
        <f>Réceptions[[#This Row],[Num CDE]]&amp;Réceptions[[#This Row],[AnnéeMois]]</f>
        <v>143470276202212</v>
      </c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</row>
    <row r="1798" spans="1:23" ht="12.75" customHeight="1" x14ac:dyDescent="0.25">
      <c r="A1798" s="38">
        <v>202212</v>
      </c>
      <c r="B1798" s="46">
        <v>143470276</v>
      </c>
      <c r="C1798" s="15">
        <v>5540246192102</v>
      </c>
      <c r="D1798" s="47">
        <v>44900</v>
      </c>
      <c r="E1798" s="48">
        <v>4009</v>
      </c>
      <c r="F1798" s="39" t="str">
        <f>VLOOKUP(Réception!C1798,'Catégorie des articles'!A:D,4,0)</f>
        <v>CREMERIE</v>
      </c>
      <c r="G1798" s="39" t="str">
        <f>Réceptions[[#This Row],[AnnéeMois]]&amp;Réceptions[[#This Row],[Famille de Produit]]</f>
        <v>202212CREMERIE</v>
      </c>
      <c r="H1798" s="38" t="str">
        <f>Réceptions[[#This Row],[Num CDE]]&amp;Réceptions[[#This Row],[AnnéeMois]]</f>
        <v>143470276202212</v>
      </c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</row>
    <row r="1799" spans="1:23" ht="12.75" customHeight="1" x14ac:dyDescent="0.25">
      <c r="A1799" s="38">
        <v>202212</v>
      </c>
      <c r="B1799" s="49">
        <v>143470313</v>
      </c>
      <c r="C1799" s="50">
        <v>5540246194632</v>
      </c>
      <c r="D1799" s="51">
        <v>44926</v>
      </c>
      <c r="E1799" s="52">
        <v>919</v>
      </c>
      <c r="F1799" s="39" t="str">
        <f>VLOOKUP(Réception!C1799,'Catégorie des articles'!A:D,4,0)</f>
        <v>BOULANGERIE</v>
      </c>
      <c r="G1799" s="39" t="str">
        <f>Réceptions[[#This Row],[AnnéeMois]]&amp;Réceptions[[#This Row],[Famille de Produit]]</f>
        <v>202212BOULANGERIE</v>
      </c>
      <c r="H1799" s="38" t="str">
        <f>Réceptions[[#This Row],[Num CDE]]&amp;Réceptions[[#This Row],[AnnéeMois]]</f>
        <v>143470313202212</v>
      </c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</row>
    <row r="1800" spans="1:23" ht="12.75" customHeight="1" x14ac:dyDescent="0.25">
      <c r="A1800" s="38">
        <v>202212</v>
      </c>
      <c r="B1800" s="49">
        <v>143470317</v>
      </c>
      <c r="C1800" s="50">
        <v>5540246194467</v>
      </c>
      <c r="D1800" s="51">
        <v>44914</v>
      </c>
      <c r="E1800" s="52">
        <v>58743</v>
      </c>
      <c r="F1800" s="39" t="str">
        <f>VLOOKUP(Réception!C1800,'Catégorie des articles'!A:D,4,0)</f>
        <v>BOULANGERIE</v>
      </c>
      <c r="G1800" s="39" t="str">
        <f>Réceptions[[#This Row],[AnnéeMois]]&amp;Réceptions[[#This Row],[Famille de Produit]]</f>
        <v>202212BOULANGERIE</v>
      </c>
      <c r="H1800" s="38" t="str">
        <f>Réceptions[[#This Row],[Num CDE]]&amp;Réceptions[[#This Row],[AnnéeMois]]</f>
        <v>143470317202212</v>
      </c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</row>
    <row r="1801" spans="1:23" ht="12.75" customHeight="1" x14ac:dyDescent="0.25">
      <c r="A1801" s="38">
        <v>202212</v>
      </c>
      <c r="B1801" s="46">
        <v>143470330</v>
      </c>
      <c r="C1801" s="15">
        <v>5540246174174</v>
      </c>
      <c r="D1801" s="47">
        <v>44903</v>
      </c>
      <c r="E1801" s="48">
        <v>464</v>
      </c>
      <c r="F1801" s="39" t="str">
        <f>VLOOKUP(Réception!C1801,'Catégorie des articles'!A:D,4,0)</f>
        <v>CREMERIE</v>
      </c>
      <c r="G1801" s="39" t="str">
        <f>Réceptions[[#This Row],[AnnéeMois]]&amp;Réceptions[[#This Row],[Famille de Produit]]</f>
        <v>202212CREMERIE</v>
      </c>
      <c r="H1801" s="38" t="str">
        <f>Réceptions[[#This Row],[Num CDE]]&amp;Réceptions[[#This Row],[AnnéeMois]]</f>
        <v>143470330202212</v>
      </c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</row>
    <row r="1802" spans="1:23" ht="12.75" customHeight="1" x14ac:dyDescent="0.25">
      <c r="A1802" s="38">
        <v>202212</v>
      </c>
      <c r="B1802" s="46">
        <v>143470332</v>
      </c>
      <c r="C1802" s="15">
        <v>5540246176295</v>
      </c>
      <c r="D1802" s="47">
        <v>44903</v>
      </c>
      <c r="E1802" s="48">
        <v>4455</v>
      </c>
      <c r="F1802" s="39" t="str">
        <f>VLOOKUP(Réception!C1802,'Catégorie des articles'!A:D,4,0)</f>
        <v>CREMERIE</v>
      </c>
      <c r="G1802" s="39" t="str">
        <f>Réceptions[[#This Row],[AnnéeMois]]&amp;Réceptions[[#This Row],[Famille de Produit]]</f>
        <v>202212CREMERIE</v>
      </c>
      <c r="H1802" s="38" t="str">
        <f>Réceptions[[#This Row],[Num CDE]]&amp;Réceptions[[#This Row],[AnnéeMois]]</f>
        <v>143470332202212</v>
      </c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</row>
    <row r="1803" spans="1:23" ht="12.75" customHeight="1" x14ac:dyDescent="0.25">
      <c r="A1803" s="38">
        <v>202212</v>
      </c>
      <c r="B1803" s="49">
        <v>143470332</v>
      </c>
      <c r="C1803" s="50">
        <v>5540246187987</v>
      </c>
      <c r="D1803" s="51">
        <v>44903</v>
      </c>
      <c r="E1803" s="52">
        <v>6682</v>
      </c>
      <c r="F1803" s="39" t="str">
        <f>VLOOKUP(Réception!C1803,'Catégorie des articles'!A:D,4,0)</f>
        <v>CREMERIE</v>
      </c>
      <c r="G1803" s="39" t="str">
        <f>Réceptions[[#This Row],[AnnéeMois]]&amp;Réceptions[[#This Row],[Famille de Produit]]</f>
        <v>202212CREMERIE</v>
      </c>
      <c r="H1803" s="38" t="str">
        <f>Réceptions[[#This Row],[Num CDE]]&amp;Réceptions[[#This Row],[AnnéeMois]]</f>
        <v>143470332202212</v>
      </c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</row>
    <row r="1804" spans="1:23" ht="12.75" customHeight="1" x14ac:dyDescent="0.25">
      <c r="A1804" s="38">
        <v>202212</v>
      </c>
      <c r="B1804" s="49">
        <v>143470334</v>
      </c>
      <c r="C1804" s="50">
        <v>5540246177133</v>
      </c>
      <c r="D1804" s="51">
        <v>44921</v>
      </c>
      <c r="E1804" s="52">
        <v>9466</v>
      </c>
      <c r="F1804" s="39" t="str">
        <f>VLOOKUP(Réception!C1804,'Catégorie des articles'!A:D,4,0)</f>
        <v>MIX LEGUMES</v>
      </c>
      <c r="G1804" s="39" t="str">
        <f>Réceptions[[#This Row],[AnnéeMois]]&amp;Réceptions[[#This Row],[Famille de Produit]]</f>
        <v>202212MIX LEGUMES</v>
      </c>
      <c r="H1804" s="38" t="str">
        <f>Réceptions[[#This Row],[Num CDE]]&amp;Réceptions[[#This Row],[AnnéeMois]]</f>
        <v>143470334202212</v>
      </c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</row>
    <row r="1805" spans="1:23" ht="12.75" customHeight="1" x14ac:dyDescent="0.25">
      <c r="A1805" s="38">
        <v>202212</v>
      </c>
      <c r="B1805" s="46">
        <v>143470334</v>
      </c>
      <c r="C1805" s="15">
        <v>5540246192148</v>
      </c>
      <c r="D1805" s="47">
        <v>44921</v>
      </c>
      <c r="E1805" s="48">
        <v>15312</v>
      </c>
      <c r="F1805" s="39" t="str">
        <f>VLOOKUP(Réception!C1805,'Catégorie des articles'!A:D,4,0)</f>
        <v>MIX LEGUMES</v>
      </c>
      <c r="G1805" s="39" t="str">
        <f>Réceptions[[#This Row],[AnnéeMois]]&amp;Réceptions[[#This Row],[Famille de Produit]]</f>
        <v>202212MIX LEGUMES</v>
      </c>
      <c r="H1805" s="38" t="str">
        <f>Réceptions[[#This Row],[Num CDE]]&amp;Réceptions[[#This Row],[AnnéeMois]]</f>
        <v>143470334202212</v>
      </c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</row>
    <row r="1806" spans="1:23" ht="12.75" customHeight="1" x14ac:dyDescent="0.25">
      <c r="A1806" s="38">
        <v>202212</v>
      </c>
      <c r="B1806" s="49">
        <v>143470335</v>
      </c>
      <c r="C1806" s="50">
        <v>5540246190727</v>
      </c>
      <c r="D1806" s="51">
        <v>44917</v>
      </c>
      <c r="E1806" s="52">
        <v>877</v>
      </c>
      <c r="F1806" s="39" t="str">
        <f>VLOOKUP(Réception!C1806,'Catégorie des articles'!A:D,4,0)</f>
        <v>BOULANGERIE</v>
      </c>
      <c r="G1806" s="39" t="str">
        <f>Réceptions[[#This Row],[AnnéeMois]]&amp;Réceptions[[#This Row],[Famille de Produit]]</f>
        <v>202212BOULANGERIE</v>
      </c>
      <c r="H1806" s="38" t="str">
        <f>Réceptions[[#This Row],[Num CDE]]&amp;Réceptions[[#This Row],[AnnéeMois]]</f>
        <v>143470335202212</v>
      </c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</row>
    <row r="1807" spans="1:23" ht="12.75" customHeight="1" x14ac:dyDescent="0.25">
      <c r="A1807" s="38">
        <v>202212</v>
      </c>
      <c r="B1807" s="46">
        <v>143470339</v>
      </c>
      <c r="C1807" s="15">
        <v>5540246186325</v>
      </c>
      <c r="D1807" s="47">
        <v>44905</v>
      </c>
      <c r="E1807" s="48">
        <v>418</v>
      </c>
      <c r="F1807" s="39" t="str">
        <f>VLOOKUP(Réception!C1807,'Catégorie des articles'!A:D,4,0)</f>
        <v>CREMERIE</v>
      </c>
      <c r="G1807" s="39" t="str">
        <f>Réceptions[[#This Row],[AnnéeMois]]&amp;Réceptions[[#This Row],[Famille de Produit]]</f>
        <v>202212CREMERIE</v>
      </c>
      <c r="H1807" s="38" t="str">
        <f>Réceptions[[#This Row],[Num CDE]]&amp;Réceptions[[#This Row],[AnnéeMois]]</f>
        <v>143470339202212</v>
      </c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</row>
    <row r="1808" spans="1:23" ht="12.75" customHeight="1" x14ac:dyDescent="0.25">
      <c r="A1808" s="38">
        <v>202212</v>
      </c>
      <c r="B1808" s="46">
        <v>143470340</v>
      </c>
      <c r="C1808" s="15">
        <v>5540246173472</v>
      </c>
      <c r="D1808" s="47">
        <v>44907</v>
      </c>
      <c r="E1808" s="48">
        <v>279</v>
      </c>
      <c r="F1808" s="39" t="str">
        <f>VLOOKUP(Réception!C1808,'Catégorie des articles'!A:D,4,0)</f>
        <v>CREMERIE</v>
      </c>
      <c r="G1808" s="39" t="str">
        <f>Réceptions[[#This Row],[AnnéeMois]]&amp;Réceptions[[#This Row],[Famille de Produit]]</f>
        <v>202212CREMERIE</v>
      </c>
      <c r="H1808" s="38" t="str">
        <f>Réceptions[[#This Row],[Num CDE]]&amp;Réceptions[[#This Row],[AnnéeMois]]</f>
        <v>143470340202212</v>
      </c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</row>
    <row r="1809" spans="1:23" ht="12.75" customHeight="1" x14ac:dyDescent="0.25">
      <c r="A1809" s="38">
        <v>202212</v>
      </c>
      <c r="B1809" s="49">
        <v>143470340</v>
      </c>
      <c r="C1809" s="50">
        <v>5540246174095</v>
      </c>
      <c r="D1809" s="51">
        <v>44907</v>
      </c>
      <c r="E1809" s="52">
        <v>70</v>
      </c>
      <c r="F1809" s="39" t="str">
        <f>VLOOKUP(Réception!C1809,'Catégorie des articles'!A:D,4,0)</f>
        <v>CREMERIE</v>
      </c>
      <c r="G1809" s="39" t="str">
        <f>Réceptions[[#This Row],[AnnéeMois]]&amp;Réceptions[[#This Row],[Famille de Produit]]</f>
        <v>202212CREMERIE</v>
      </c>
      <c r="H1809" s="38" t="str">
        <f>Réceptions[[#This Row],[Num CDE]]&amp;Réceptions[[#This Row],[AnnéeMois]]</f>
        <v>143470340202212</v>
      </c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</row>
    <row r="1810" spans="1:23" ht="12.75" customHeight="1" x14ac:dyDescent="0.25">
      <c r="A1810" s="38">
        <v>202212</v>
      </c>
      <c r="B1810" s="46">
        <v>143470340</v>
      </c>
      <c r="C1810" s="15">
        <v>5540246175047</v>
      </c>
      <c r="D1810" s="47">
        <v>44907</v>
      </c>
      <c r="E1810" s="48">
        <v>418</v>
      </c>
      <c r="F1810" s="39" t="str">
        <f>VLOOKUP(Réception!C1810,'Catégorie des articles'!A:D,4,0)</f>
        <v>CREMERIE</v>
      </c>
      <c r="G1810" s="39" t="str">
        <f>Réceptions[[#This Row],[AnnéeMois]]&amp;Réceptions[[#This Row],[Famille de Produit]]</f>
        <v>202212CREMERIE</v>
      </c>
      <c r="H1810" s="38" t="str">
        <f>Réceptions[[#This Row],[Num CDE]]&amp;Réceptions[[#This Row],[AnnéeMois]]</f>
        <v>143470340202212</v>
      </c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</row>
    <row r="1811" spans="1:23" ht="12.75" customHeight="1" x14ac:dyDescent="0.25">
      <c r="A1811" s="38">
        <v>202212</v>
      </c>
      <c r="B1811" s="49">
        <v>143470340</v>
      </c>
      <c r="C1811" s="50">
        <v>5540246175049</v>
      </c>
      <c r="D1811" s="51">
        <v>44907</v>
      </c>
      <c r="E1811" s="52">
        <v>557</v>
      </c>
      <c r="F1811" s="39" t="str">
        <f>VLOOKUP(Réception!C1811,'Catégorie des articles'!A:D,4,0)</f>
        <v>CREMERIE</v>
      </c>
      <c r="G1811" s="39" t="str">
        <f>Réceptions[[#This Row],[AnnéeMois]]&amp;Réceptions[[#This Row],[Famille de Produit]]</f>
        <v>202212CREMERIE</v>
      </c>
      <c r="H1811" s="38" t="str">
        <f>Réceptions[[#This Row],[Num CDE]]&amp;Réceptions[[#This Row],[AnnéeMois]]</f>
        <v>143470340202212</v>
      </c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</row>
    <row r="1812" spans="1:23" ht="12.75" customHeight="1" x14ac:dyDescent="0.25">
      <c r="A1812" s="38">
        <v>202212</v>
      </c>
      <c r="B1812" s="46">
        <v>143470340</v>
      </c>
      <c r="C1812" s="15">
        <v>5540246175050</v>
      </c>
      <c r="D1812" s="47">
        <v>44907</v>
      </c>
      <c r="E1812" s="48">
        <v>557</v>
      </c>
      <c r="F1812" s="39" t="str">
        <f>VLOOKUP(Réception!C1812,'Catégorie des articles'!A:D,4,0)</f>
        <v>CREMERIE</v>
      </c>
      <c r="G1812" s="39" t="str">
        <f>Réceptions[[#This Row],[AnnéeMois]]&amp;Réceptions[[#This Row],[Famille de Produit]]</f>
        <v>202212CREMERIE</v>
      </c>
      <c r="H1812" s="38" t="str">
        <f>Réceptions[[#This Row],[Num CDE]]&amp;Réceptions[[#This Row],[AnnéeMois]]</f>
        <v>143470340202212</v>
      </c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</row>
    <row r="1813" spans="1:23" ht="12.75" customHeight="1" x14ac:dyDescent="0.25">
      <c r="A1813" s="38">
        <v>202212</v>
      </c>
      <c r="B1813" s="49">
        <v>143470356</v>
      </c>
      <c r="C1813" s="50">
        <v>5540246183554</v>
      </c>
      <c r="D1813" s="51">
        <v>44917</v>
      </c>
      <c r="E1813" s="52">
        <v>891</v>
      </c>
      <c r="F1813" s="39" t="str">
        <f>VLOOKUP(Réception!C1813,'Catégorie des articles'!A:D,4,0)</f>
        <v>MIX LEGUMES</v>
      </c>
      <c r="G1813" s="39" t="str">
        <f>Réceptions[[#This Row],[AnnéeMois]]&amp;Réceptions[[#This Row],[Famille de Produit]]</f>
        <v>202212MIX LEGUMES</v>
      </c>
      <c r="H1813" s="38" t="str">
        <f>Réceptions[[#This Row],[Num CDE]]&amp;Réceptions[[#This Row],[AnnéeMois]]</f>
        <v>143470356202212</v>
      </c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</row>
    <row r="1814" spans="1:23" ht="12.75" customHeight="1" x14ac:dyDescent="0.25">
      <c r="A1814" s="38">
        <v>202212</v>
      </c>
      <c r="B1814" s="46">
        <v>143470356</v>
      </c>
      <c r="C1814" s="15">
        <v>5540246183558</v>
      </c>
      <c r="D1814" s="47">
        <v>44910</v>
      </c>
      <c r="E1814" s="48">
        <v>2599</v>
      </c>
      <c r="F1814" s="39" t="str">
        <f>VLOOKUP(Réception!C1814,'Catégorie des articles'!A:D,4,0)</f>
        <v>MIX LEGUMES</v>
      </c>
      <c r="G1814" s="39" t="str">
        <f>Réceptions[[#This Row],[AnnéeMois]]&amp;Réceptions[[#This Row],[Famille de Produit]]</f>
        <v>202212MIX LEGUMES</v>
      </c>
      <c r="H1814" s="38" t="str">
        <f>Réceptions[[#This Row],[Num CDE]]&amp;Réceptions[[#This Row],[AnnéeMois]]</f>
        <v>143470356202212</v>
      </c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</row>
    <row r="1815" spans="1:23" ht="12.75" customHeight="1" x14ac:dyDescent="0.25">
      <c r="A1815" s="38">
        <v>202212</v>
      </c>
      <c r="B1815" s="49">
        <v>143470356</v>
      </c>
      <c r="C1815" s="50">
        <v>5540246183560</v>
      </c>
      <c r="D1815" s="51">
        <v>44917</v>
      </c>
      <c r="E1815" s="52">
        <v>446</v>
      </c>
      <c r="F1815" s="39" t="str">
        <f>VLOOKUP(Réception!C1815,'Catégorie des articles'!A:D,4,0)</f>
        <v>MIX LEGUMES</v>
      </c>
      <c r="G1815" s="39" t="str">
        <f>Réceptions[[#This Row],[AnnéeMois]]&amp;Réceptions[[#This Row],[Famille de Produit]]</f>
        <v>202212MIX LEGUMES</v>
      </c>
      <c r="H1815" s="38" t="str">
        <f>Réceptions[[#This Row],[Num CDE]]&amp;Réceptions[[#This Row],[AnnéeMois]]</f>
        <v>143470356202212</v>
      </c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</row>
    <row r="1816" spans="1:23" ht="12.75" customHeight="1" x14ac:dyDescent="0.25">
      <c r="A1816" s="38">
        <v>202212</v>
      </c>
      <c r="B1816" s="46">
        <v>143470356</v>
      </c>
      <c r="C1816" s="15">
        <v>5540246192209</v>
      </c>
      <c r="D1816" s="47">
        <v>44910</v>
      </c>
      <c r="E1816" s="48">
        <v>2228</v>
      </c>
      <c r="F1816" s="39" t="str">
        <f>VLOOKUP(Réception!C1816,'Catégorie des articles'!A:D,4,0)</f>
        <v>MIX LEGUMES</v>
      </c>
      <c r="G1816" s="39" t="str">
        <f>Réceptions[[#This Row],[AnnéeMois]]&amp;Réceptions[[#This Row],[Famille de Produit]]</f>
        <v>202212MIX LEGUMES</v>
      </c>
      <c r="H1816" s="38" t="str">
        <f>Réceptions[[#This Row],[Num CDE]]&amp;Réceptions[[#This Row],[AnnéeMois]]</f>
        <v>143470356202212</v>
      </c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</row>
    <row r="1817" spans="1:23" ht="12.75" customHeight="1" x14ac:dyDescent="0.25">
      <c r="A1817" s="38">
        <v>202212</v>
      </c>
      <c r="B1817" s="49">
        <v>143470356</v>
      </c>
      <c r="C1817" s="50">
        <v>5540246192462</v>
      </c>
      <c r="D1817" s="51">
        <v>44910</v>
      </c>
      <c r="E1817" s="52">
        <v>1114</v>
      </c>
      <c r="F1817" s="39" t="str">
        <f>VLOOKUP(Réception!C1817,'Catégorie des articles'!A:D,4,0)</f>
        <v>MIX LEGUMES</v>
      </c>
      <c r="G1817" s="39" t="str">
        <f>Réceptions[[#This Row],[AnnéeMois]]&amp;Réceptions[[#This Row],[Famille de Produit]]</f>
        <v>202212MIX LEGUMES</v>
      </c>
      <c r="H1817" s="38" t="str">
        <f>Réceptions[[#This Row],[Num CDE]]&amp;Réceptions[[#This Row],[AnnéeMois]]</f>
        <v>143470356202212</v>
      </c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</row>
    <row r="1818" spans="1:23" ht="12.75" customHeight="1" x14ac:dyDescent="0.25">
      <c r="A1818" s="38">
        <v>202212</v>
      </c>
      <c r="B1818" s="46">
        <v>143470356</v>
      </c>
      <c r="C1818" s="15">
        <v>5540246192594</v>
      </c>
      <c r="D1818" s="47">
        <v>44910</v>
      </c>
      <c r="E1818" s="48">
        <v>1485</v>
      </c>
      <c r="F1818" s="39" t="str">
        <f>VLOOKUP(Réception!C1818,'Catégorie des articles'!A:D,4,0)</f>
        <v>MIX LEGUMES</v>
      </c>
      <c r="G1818" s="39" t="str">
        <f>Réceptions[[#This Row],[AnnéeMois]]&amp;Réceptions[[#This Row],[Famille de Produit]]</f>
        <v>202212MIX LEGUMES</v>
      </c>
      <c r="H1818" s="38" t="str">
        <f>Réceptions[[#This Row],[Num CDE]]&amp;Réceptions[[#This Row],[AnnéeMois]]</f>
        <v>143470356202212</v>
      </c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</row>
    <row r="1819" spans="1:23" ht="12.75" customHeight="1" x14ac:dyDescent="0.25">
      <c r="A1819" s="38">
        <v>202212</v>
      </c>
      <c r="B1819" s="49">
        <v>143470356</v>
      </c>
      <c r="C1819" s="50">
        <v>5540246192831</v>
      </c>
      <c r="D1819" s="51">
        <v>44910</v>
      </c>
      <c r="E1819" s="52">
        <v>1300</v>
      </c>
      <c r="F1819" s="39" t="str">
        <f>VLOOKUP(Réception!C1819,'Catégorie des articles'!A:D,4,0)</f>
        <v>MIX LEGUMES</v>
      </c>
      <c r="G1819" s="39" t="str">
        <f>Réceptions[[#This Row],[AnnéeMois]]&amp;Réceptions[[#This Row],[Famille de Produit]]</f>
        <v>202212MIX LEGUMES</v>
      </c>
      <c r="H1819" s="38" t="str">
        <f>Réceptions[[#This Row],[Num CDE]]&amp;Réceptions[[#This Row],[AnnéeMois]]</f>
        <v>143470356202212</v>
      </c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</row>
    <row r="1820" spans="1:23" ht="12.75" customHeight="1" x14ac:dyDescent="0.25">
      <c r="A1820" s="38">
        <v>202212</v>
      </c>
      <c r="B1820" s="46">
        <v>143470363</v>
      </c>
      <c r="C1820" s="15">
        <v>5540246173906</v>
      </c>
      <c r="D1820" s="47">
        <v>44912</v>
      </c>
      <c r="E1820" s="48">
        <v>3267</v>
      </c>
      <c r="F1820" s="39" t="str">
        <f>VLOOKUP(Réception!C1820,'Catégorie des articles'!A:D,4,0)</f>
        <v>VOLAILLE</v>
      </c>
      <c r="G1820" s="39" t="str">
        <f>Réceptions[[#This Row],[AnnéeMois]]&amp;Réceptions[[#This Row],[Famille de Produit]]</f>
        <v>202212VOLAILLE</v>
      </c>
      <c r="H1820" s="38" t="str">
        <f>Réceptions[[#This Row],[Num CDE]]&amp;Réceptions[[#This Row],[AnnéeMois]]</f>
        <v>143470363202212</v>
      </c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</row>
    <row r="1821" spans="1:23" ht="12.75" customHeight="1" x14ac:dyDescent="0.25">
      <c r="A1821" s="38">
        <v>202212</v>
      </c>
      <c r="B1821" s="49">
        <v>143470363</v>
      </c>
      <c r="C1821" s="50">
        <v>5540246181016</v>
      </c>
      <c r="D1821" s="51">
        <v>44912</v>
      </c>
      <c r="E1821" s="52">
        <v>7128</v>
      </c>
      <c r="F1821" s="39" t="str">
        <f>VLOOKUP(Réception!C1821,'Catégorie des articles'!A:D,4,0)</f>
        <v>VOLAILLE</v>
      </c>
      <c r="G1821" s="39" t="str">
        <f>Réceptions[[#This Row],[AnnéeMois]]&amp;Réceptions[[#This Row],[Famille de Produit]]</f>
        <v>202212VOLAILLE</v>
      </c>
      <c r="H1821" s="38" t="str">
        <f>Réceptions[[#This Row],[Num CDE]]&amp;Réceptions[[#This Row],[AnnéeMois]]</f>
        <v>143470363202212</v>
      </c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</row>
    <row r="1822" spans="1:23" ht="12.75" customHeight="1" x14ac:dyDescent="0.25">
      <c r="A1822" s="38">
        <v>202212</v>
      </c>
      <c r="B1822" s="49">
        <v>143470382</v>
      </c>
      <c r="C1822" s="50">
        <v>5540246172978</v>
      </c>
      <c r="D1822" s="51">
        <v>44904</v>
      </c>
      <c r="E1822" s="52">
        <v>836</v>
      </c>
      <c r="F1822" s="39" t="str">
        <f>VLOOKUP(Réception!C1822,'Catégorie des articles'!A:D,4,0)</f>
        <v>CREMERIE</v>
      </c>
      <c r="G1822" s="39" t="str">
        <f>Réceptions[[#This Row],[AnnéeMois]]&amp;Réceptions[[#This Row],[Famille de Produit]]</f>
        <v>202212CREMERIE</v>
      </c>
      <c r="H1822" s="38" t="str">
        <f>Réceptions[[#This Row],[Num CDE]]&amp;Réceptions[[#This Row],[AnnéeMois]]</f>
        <v>143470382202212</v>
      </c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</row>
    <row r="1823" spans="1:23" ht="12.75" customHeight="1" x14ac:dyDescent="0.25">
      <c r="A1823" s="38">
        <v>202212</v>
      </c>
      <c r="B1823" s="46">
        <v>143470382</v>
      </c>
      <c r="C1823" s="15">
        <v>5540246188175</v>
      </c>
      <c r="D1823" s="47">
        <v>44904</v>
      </c>
      <c r="E1823" s="48">
        <v>186</v>
      </c>
      <c r="F1823" s="39" t="str">
        <f>VLOOKUP(Réception!C1823,'Catégorie des articles'!A:D,4,0)</f>
        <v>CREMERIE</v>
      </c>
      <c r="G1823" s="39" t="str">
        <f>Réceptions[[#This Row],[AnnéeMois]]&amp;Réceptions[[#This Row],[Famille de Produit]]</f>
        <v>202212CREMERIE</v>
      </c>
      <c r="H1823" s="38" t="str">
        <f>Réceptions[[#This Row],[Num CDE]]&amp;Réceptions[[#This Row],[AnnéeMois]]</f>
        <v>143470382202212</v>
      </c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</row>
    <row r="1824" spans="1:23" ht="12.75" customHeight="1" x14ac:dyDescent="0.25">
      <c r="A1824" s="38">
        <v>202212</v>
      </c>
      <c r="B1824" s="49">
        <v>143480432</v>
      </c>
      <c r="C1824" s="50">
        <v>5540246172539</v>
      </c>
      <c r="D1824" s="51">
        <v>44905</v>
      </c>
      <c r="E1824" s="52">
        <v>47</v>
      </c>
      <c r="F1824" s="39" t="str">
        <f>VLOOKUP(Réception!C1824,'Catégorie des articles'!A:D,4,0)</f>
        <v>CREMERIE</v>
      </c>
      <c r="G1824" s="39" t="str">
        <f>Réceptions[[#This Row],[AnnéeMois]]&amp;Réceptions[[#This Row],[Famille de Produit]]</f>
        <v>202212CREMERIE</v>
      </c>
      <c r="H1824" s="38" t="str">
        <f>Réceptions[[#This Row],[Num CDE]]&amp;Réceptions[[#This Row],[AnnéeMois]]</f>
        <v>143480432202212</v>
      </c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</row>
    <row r="1825" spans="1:23" ht="12.75" customHeight="1" x14ac:dyDescent="0.25">
      <c r="A1825" s="38">
        <v>202212</v>
      </c>
      <c r="B1825" s="46">
        <v>143480432</v>
      </c>
      <c r="C1825" s="15">
        <v>5540246172978</v>
      </c>
      <c r="D1825" s="47">
        <v>44905</v>
      </c>
      <c r="E1825" s="48">
        <v>1671</v>
      </c>
      <c r="F1825" s="39" t="str">
        <f>VLOOKUP(Réception!C1825,'Catégorie des articles'!A:D,4,0)</f>
        <v>CREMERIE</v>
      </c>
      <c r="G1825" s="39" t="str">
        <f>Réceptions[[#This Row],[AnnéeMois]]&amp;Réceptions[[#This Row],[Famille de Produit]]</f>
        <v>202212CREMERIE</v>
      </c>
      <c r="H1825" s="38" t="str">
        <f>Réceptions[[#This Row],[Num CDE]]&amp;Réceptions[[#This Row],[AnnéeMois]]</f>
        <v>143480432202212</v>
      </c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</row>
    <row r="1826" spans="1:23" ht="12.75" customHeight="1" x14ac:dyDescent="0.25">
      <c r="A1826" s="38">
        <v>202212</v>
      </c>
      <c r="B1826" s="46">
        <v>143480432</v>
      </c>
      <c r="C1826" s="15">
        <v>5540246174174</v>
      </c>
      <c r="D1826" s="47">
        <v>44905</v>
      </c>
      <c r="E1826" s="48">
        <v>464</v>
      </c>
      <c r="F1826" s="39" t="str">
        <f>VLOOKUP(Réception!C1826,'Catégorie des articles'!A:D,4,0)</f>
        <v>CREMERIE</v>
      </c>
      <c r="G1826" s="39" t="str">
        <f>Réceptions[[#This Row],[AnnéeMois]]&amp;Réceptions[[#This Row],[Famille de Produit]]</f>
        <v>202212CREMERIE</v>
      </c>
      <c r="H1826" s="38" t="str">
        <f>Réceptions[[#This Row],[Num CDE]]&amp;Réceptions[[#This Row],[AnnéeMois]]</f>
        <v>143480432202212</v>
      </c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</row>
    <row r="1827" spans="1:23" ht="12.75" customHeight="1" x14ac:dyDescent="0.25">
      <c r="A1827" s="38">
        <v>202212</v>
      </c>
      <c r="B1827" s="49">
        <v>143480432</v>
      </c>
      <c r="C1827" s="50">
        <v>5540246176699</v>
      </c>
      <c r="D1827" s="51">
        <v>44905</v>
      </c>
      <c r="E1827" s="52">
        <v>6264</v>
      </c>
      <c r="F1827" s="39" t="str">
        <f>VLOOKUP(Réception!C1827,'Catégorie des articles'!A:D,4,0)</f>
        <v>CREMERIE</v>
      </c>
      <c r="G1827" s="39" t="str">
        <f>Réceptions[[#This Row],[AnnéeMois]]&amp;Réceptions[[#This Row],[Famille de Produit]]</f>
        <v>202212CREMERIE</v>
      </c>
      <c r="H1827" s="38" t="str">
        <f>Réceptions[[#This Row],[Num CDE]]&amp;Réceptions[[#This Row],[AnnéeMois]]</f>
        <v>143480432202212</v>
      </c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</row>
    <row r="1828" spans="1:23" ht="12.75" customHeight="1" x14ac:dyDescent="0.25">
      <c r="A1828" s="38">
        <v>202212</v>
      </c>
      <c r="B1828" s="49">
        <v>143480433</v>
      </c>
      <c r="C1828" s="50">
        <v>5540246176295</v>
      </c>
      <c r="D1828" s="51">
        <v>44905</v>
      </c>
      <c r="E1828" s="52">
        <v>7424</v>
      </c>
      <c r="F1828" s="39" t="str">
        <f>VLOOKUP(Réception!C1828,'Catégorie des articles'!A:D,4,0)</f>
        <v>CREMERIE</v>
      </c>
      <c r="G1828" s="39" t="str">
        <f>Réceptions[[#This Row],[AnnéeMois]]&amp;Réceptions[[#This Row],[Famille de Produit]]</f>
        <v>202212CREMERIE</v>
      </c>
      <c r="H1828" s="38" t="str">
        <f>Réceptions[[#This Row],[Num CDE]]&amp;Réceptions[[#This Row],[AnnéeMois]]</f>
        <v>143480433202212</v>
      </c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</row>
    <row r="1829" spans="1:23" ht="12.75" customHeight="1" x14ac:dyDescent="0.25">
      <c r="A1829" s="38">
        <v>202212</v>
      </c>
      <c r="B1829" s="49">
        <v>143480480</v>
      </c>
      <c r="C1829" s="50">
        <v>5540246187987</v>
      </c>
      <c r="D1829" s="51">
        <v>44906</v>
      </c>
      <c r="E1829" s="52">
        <v>2228</v>
      </c>
      <c r="F1829" s="39" t="str">
        <f>VLOOKUP(Réception!C1829,'Catégorie des articles'!A:D,4,0)</f>
        <v>CREMERIE</v>
      </c>
      <c r="G1829" s="39" t="str">
        <f>Réceptions[[#This Row],[AnnéeMois]]&amp;Réceptions[[#This Row],[Famille de Produit]]</f>
        <v>202212CREMERIE</v>
      </c>
      <c r="H1829" s="38" t="str">
        <f>Réceptions[[#This Row],[Num CDE]]&amp;Réceptions[[#This Row],[AnnéeMois]]</f>
        <v>143480480202212</v>
      </c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</row>
    <row r="1830" spans="1:23" ht="12.75" customHeight="1" x14ac:dyDescent="0.25">
      <c r="A1830" s="38">
        <v>202212</v>
      </c>
      <c r="B1830" s="46">
        <v>143480481</v>
      </c>
      <c r="C1830" s="15">
        <v>5540246172669</v>
      </c>
      <c r="D1830" s="47">
        <v>44906</v>
      </c>
      <c r="E1830" s="48">
        <v>279</v>
      </c>
      <c r="F1830" s="39" t="str">
        <f>VLOOKUP(Réception!C1830,'Catégorie des articles'!A:D,4,0)</f>
        <v>CREMERIE</v>
      </c>
      <c r="G1830" s="39" t="str">
        <f>Réceptions[[#This Row],[AnnéeMois]]&amp;Réceptions[[#This Row],[Famille de Produit]]</f>
        <v>202212CREMERIE</v>
      </c>
      <c r="H1830" s="38" t="str">
        <f>Réceptions[[#This Row],[Num CDE]]&amp;Réceptions[[#This Row],[AnnéeMois]]</f>
        <v>143480481202212</v>
      </c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</row>
    <row r="1831" spans="1:23" ht="12.75" customHeight="1" x14ac:dyDescent="0.25">
      <c r="A1831" s="38">
        <v>202212</v>
      </c>
      <c r="B1831" s="49">
        <v>143480481</v>
      </c>
      <c r="C1831" s="50">
        <v>5540246172978</v>
      </c>
      <c r="D1831" s="51">
        <v>44906</v>
      </c>
      <c r="E1831" s="52">
        <v>836</v>
      </c>
      <c r="F1831" s="39" t="str">
        <f>VLOOKUP(Réception!C1831,'Catégorie des articles'!A:D,4,0)</f>
        <v>CREMERIE</v>
      </c>
      <c r="G1831" s="39" t="str">
        <f>Réceptions[[#This Row],[AnnéeMois]]&amp;Réceptions[[#This Row],[Famille de Produit]]</f>
        <v>202212CREMERIE</v>
      </c>
      <c r="H1831" s="38" t="str">
        <f>Réceptions[[#This Row],[Num CDE]]&amp;Réceptions[[#This Row],[AnnéeMois]]</f>
        <v>143480481202212</v>
      </c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</row>
    <row r="1832" spans="1:23" ht="12.75" customHeight="1" x14ac:dyDescent="0.25">
      <c r="A1832" s="38">
        <v>202212</v>
      </c>
      <c r="B1832" s="46">
        <v>143480481</v>
      </c>
      <c r="C1832" s="15">
        <v>5540246174174</v>
      </c>
      <c r="D1832" s="47">
        <v>44906</v>
      </c>
      <c r="E1832" s="48">
        <v>232</v>
      </c>
      <c r="F1832" s="39" t="str">
        <f>VLOOKUP(Réception!C1832,'Catégorie des articles'!A:D,4,0)</f>
        <v>CREMERIE</v>
      </c>
      <c r="G1832" s="39" t="str">
        <f>Réceptions[[#This Row],[AnnéeMois]]&amp;Réceptions[[#This Row],[Famille de Produit]]</f>
        <v>202212CREMERIE</v>
      </c>
      <c r="H1832" s="38" t="str">
        <f>Réceptions[[#This Row],[Num CDE]]&amp;Réceptions[[#This Row],[AnnéeMois]]</f>
        <v>143480481202212</v>
      </c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</row>
    <row r="1833" spans="1:23" ht="12.75" customHeight="1" x14ac:dyDescent="0.25">
      <c r="A1833" s="38">
        <v>202212</v>
      </c>
      <c r="B1833" s="46">
        <v>143480481</v>
      </c>
      <c r="C1833" s="15">
        <v>5540246192102</v>
      </c>
      <c r="D1833" s="47">
        <v>44906</v>
      </c>
      <c r="E1833" s="48">
        <v>4009</v>
      </c>
      <c r="F1833" s="39" t="str">
        <f>VLOOKUP(Réception!C1833,'Catégorie des articles'!A:D,4,0)</f>
        <v>CREMERIE</v>
      </c>
      <c r="G1833" s="39" t="str">
        <f>Réceptions[[#This Row],[AnnéeMois]]&amp;Réceptions[[#This Row],[Famille de Produit]]</f>
        <v>202212CREMERIE</v>
      </c>
      <c r="H1833" s="38" t="str">
        <f>Réceptions[[#This Row],[Num CDE]]&amp;Réceptions[[#This Row],[AnnéeMois]]</f>
        <v>143480481202212</v>
      </c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</row>
    <row r="1834" spans="1:23" ht="12.75" customHeight="1" x14ac:dyDescent="0.25">
      <c r="A1834" s="38">
        <v>202212</v>
      </c>
      <c r="B1834" s="46">
        <v>143480485</v>
      </c>
      <c r="C1834" s="15">
        <v>5540246186325</v>
      </c>
      <c r="D1834" s="47">
        <v>44907</v>
      </c>
      <c r="E1834" s="48">
        <v>140</v>
      </c>
      <c r="F1834" s="39" t="str">
        <f>VLOOKUP(Réception!C1834,'Catégorie des articles'!A:D,4,0)</f>
        <v>CREMERIE</v>
      </c>
      <c r="G1834" s="39" t="str">
        <f>Réceptions[[#This Row],[AnnéeMois]]&amp;Réceptions[[#This Row],[Famille de Produit]]</f>
        <v>202212CREMERIE</v>
      </c>
      <c r="H1834" s="38" t="str">
        <f>Réceptions[[#This Row],[Num CDE]]&amp;Réceptions[[#This Row],[AnnéeMois]]</f>
        <v>143480485202212</v>
      </c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</row>
    <row r="1835" spans="1:23" ht="12.75" customHeight="1" x14ac:dyDescent="0.25">
      <c r="A1835" s="38">
        <v>202212</v>
      </c>
      <c r="B1835" s="49">
        <v>143480489</v>
      </c>
      <c r="C1835" s="50">
        <v>5540246173472</v>
      </c>
      <c r="D1835" s="51">
        <v>44911</v>
      </c>
      <c r="E1835" s="52">
        <v>279</v>
      </c>
      <c r="F1835" s="39" t="str">
        <f>VLOOKUP(Réception!C1835,'Catégorie des articles'!A:D,4,0)</f>
        <v>CREMERIE</v>
      </c>
      <c r="G1835" s="39" t="str">
        <f>Réceptions[[#This Row],[AnnéeMois]]&amp;Réceptions[[#This Row],[Famille de Produit]]</f>
        <v>202212CREMERIE</v>
      </c>
      <c r="H1835" s="38" t="str">
        <f>Réceptions[[#This Row],[Num CDE]]&amp;Réceptions[[#This Row],[AnnéeMois]]</f>
        <v>143480489202212</v>
      </c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</row>
    <row r="1836" spans="1:23" ht="12.75" customHeight="1" x14ac:dyDescent="0.25">
      <c r="A1836" s="38">
        <v>202212</v>
      </c>
      <c r="B1836" s="46">
        <v>143480489</v>
      </c>
      <c r="C1836" s="15">
        <v>5540246175047</v>
      </c>
      <c r="D1836" s="47">
        <v>44911</v>
      </c>
      <c r="E1836" s="48">
        <v>209</v>
      </c>
      <c r="F1836" s="39" t="str">
        <f>VLOOKUP(Réception!C1836,'Catégorie des articles'!A:D,4,0)</f>
        <v>CREMERIE</v>
      </c>
      <c r="G1836" s="39" t="str">
        <f>Réceptions[[#This Row],[AnnéeMois]]&amp;Réceptions[[#This Row],[Famille de Produit]]</f>
        <v>202212CREMERIE</v>
      </c>
      <c r="H1836" s="38" t="str">
        <f>Réceptions[[#This Row],[Num CDE]]&amp;Réceptions[[#This Row],[AnnéeMois]]</f>
        <v>143480489202212</v>
      </c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</row>
    <row r="1837" spans="1:23" ht="12.75" customHeight="1" x14ac:dyDescent="0.25">
      <c r="A1837" s="38">
        <v>202212</v>
      </c>
      <c r="B1837" s="49">
        <v>143480489</v>
      </c>
      <c r="C1837" s="50">
        <v>5540246175049</v>
      </c>
      <c r="D1837" s="51">
        <v>44911</v>
      </c>
      <c r="E1837" s="52">
        <v>557</v>
      </c>
      <c r="F1837" s="39" t="str">
        <f>VLOOKUP(Réception!C1837,'Catégorie des articles'!A:D,4,0)</f>
        <v>CREMERIE</v>
      </c>
      <c r="G1837" s="39" t="str">
        <f>Réceptions[[#This Row],[AnnéeMois]]&amp;Réceptions[[#This Row],[Famille de Produit]]</f>
        <v>202212CREMERIE</v>
      </c>
      <c r="H1837" s="38" t="str">
        <f>Réceptions[[#This Row],[Num CDE]]&amp;Réceptions[[#This Row],[AnnéeMois]]</f>
        <v>143480489202212</v>
      </c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</row>
    <row r="1838" spans="1:23" ht="12.75" customHeight="1" x14ac:dyDescent="0.25">
      <c r="A1838" s="38">
        <v>202212</v>
      </c>
      <c r="B1838" s="46">
        <v>143480489</v>
      </c>
      <c r="C1838" s="15">
        <v>5540246175050</v>
      </c>
      <c r="D1838" s="47">
        <v>44911</v>
      </c>
      <c r="E1838" s="48">
        <v>557</v>
      </c>
      <c r="F1838" s="39" t="str">
        <f>VLOOKUP(Réception!C1838,'Catégorie des articles'!A:D,4,0)</f>
        <v>CREMERIE</v>
      </c>
      <c r="G1838" s="39" t="str">
        <f>Réceptions[[#This Row],[AnnéeMois]]&amp;Réceptions[[#This Row],[Famille de Produit]]</f>
        <v>202212CREMERIE</v>
      </c>
      <c r="H1838" s="38" t="str">
        <f>Réceptions[[#This Row],[Num CDE]]&amp;Réceptions[[#This Row],[AnnéeMois]]</f>
        <v>143480489202212</v>
      </c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</row>
    <row r="1839" spans="1:23" ht="12.75" customHeight="1" x14ac:dyDescent="0.25">
      <c r="A1839" s="38">
        <v>202212</v>
      </c>
      <c r="B1839" s="46">
        <v>143480505</v>
      </c>
      <c r="C1839" s="15">
        <v>5540246192102</v>
      </c>
      <c r="D1839" s="47">
        <v>44905</v>
      </c>
      <c r="E1839" s="48">
        <v>6014</v>
      </c>
      <c r="F1839" s="39" t="str">
        <f>VLOOKUP(Réception!C1839,'Catégorie des articles'!A:D,4,0)</f>
        <v>CREMERIE</v>
      </c>
      <c r="G1839" s="39" t="str">
        <f>Réceptions[[#This Row],[AnnéeMois]]&amp;Réceptions[[#This Row],[Famille de Produit]]</f>
        <v>202212CREMERIE</v>
      </c>
      <c r="H1839" s="38" t="str">
        <f>Réceptions[[#This Row],[Num CDE]]&amp;Réceptions[[#This Row],[AnnéeMois]]</f>
        <v>143480505202212</v>
      </c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</row>
    <row r="1840" spans="1:23" ht="12.75" customHeight="1" x14ac:dyDescent="0.25">
      <c r="A1840" s="38">
        <v>202212</v>
      </c>
      <c r="B1840" s="49">
        <v>143480513</v>
      </c>
      <c r="C1840" s="50">
        <v>5540246171933</v>
      </c>
      <c r="D1840" s="51">
        <v>44907</v>
      </c>
      <c r="E1840" s="52">
        <v>2228</v>
      </c>
      <c r="F1840" s="39" t="str">
        <f>VLOOKUP(Réception!C1840,'Catégorie des articles'!A:D,4,0)</f>
        <v>CREMERIE</v>
      </c>
      <c r="G1840" s="39" t="str">
        <f>Réceptions[[#This Row],[AnnéeMois]]&amp;Réceptions[[#This Row],[Famille de Produit]]</f>
        <v>202212CREMERIE</v>
      </c>
      <c r="H1840" s="38" t="str">
        <f>Réceptions[[#This Row],[Num CDE]]&amp;Réceptions[[#This Row],[AnnéeMois]]</f>
        <v>143480513202212</v>
      </c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</row>
    <row r="1841" spans="1:23" ht="12.75" customHeight="1" x14ac:dyDescent="0.25">
      <c r="A1841" s="38">
        <v>202212</v>
      </c>
      <c r="B1841" s="46">
        <v>143480513</v>
      </c>
      <c r="C1841" s="15">
        <v>5540246176294</v>
      </c>
      <c r="D1841" s="47">
        <v>44907</v>
      </c>
      <c r="E1841" s="48">
        <v>1485</v>
      </c>
      <c r="F1841" s="39" t="str">
        <f>VLOOKUP(Réception!C1841,'Catégorie des articles'!A:D,4,0)</f>
        <v>CREMERIE</v>
      </c>
      <c r="G1841" s="39" t="str">
        <f>Réceptions[[#This Row],[AnnéeMois]]&amp;Réceptions[[#This Row],[Famille de Produit]]</f>
        <v>202212CREMERIE</v>
      </c>
      <c r="H1841" s="38" t="str">
        <f>Réceptions[[#This Row],[Num CDE]]&amp;Réceptions[[#This Row],[AnnéeMois]]</f>
        <v>143480513202212</v>
      </c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</row>
    <row r="1842" spans="1:23" ht="12.75" customHeight="1" x14ac:dyDescent="0.25">
      <c r="A1842" s="38">
        <v>202212</v>
      </c>
      <c r="B1842" s="49">
        <v>143480513</v>
      </c>
      <c r="C1842" s="50">
        <v>5540246176295</v>
      </c>
      <c r="D1842" s="51">
        <v>44907</v>
      </c>
      <c r="E1842" s="52">
        <v>7424</v>
      </c>
      <c r="F1842" s="39" t="str">
        <f>VLOOKUP(Réception!C1842,'Catégorie des articles'!A:D,4,0)</f>
        <v>CREMERIE</v>
      </c>
      <c r="G1842" s="39" t="str">
        <f>Réceptions[[#This Row],[AnnéeMois]]&amp;Réceptions[[#This Row],[Famille de Produit]]</f>
        <v>202212CREMERIE</v>
      </c>
      <c r="H1842" s="38" t="str">
        <f>Réceptions[[#This Row],[Num CDE]]&amp;Réceptions[[#This Row],[AnnéeMois]]</f>
        <v>143480513202212</v>
      </c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</row>
    <row r="1843" spans="1:23" ht="12.75" customHeight="1" x14ac:dyDescent="0.25">
      <c r="A1843" s="38">
        <v>202212</v>
      </c>
      <c r="B1843" s="49">
        <v>143480513</v>
      </c>
      <c r="C1843" s="50">
        <v>5540246187987</v>
      </c>
      <c r="D1843" s="51">
        <v>44907</v>
      </c>
      <c r="E1843" s="52">
        <v>3341</v>
      </c>
      <c r="F1843" s="39" t="str">
        <f>VLOOKUP(Réception!C1843,'Catégorie des articles'!A:D,4,0)</f>
        <v>CREMERIE</v>
      </c>
      <c r="G1843" s="39" t="str">
        <f>Réceptions[[#This Row],[AnnéeMois]]&amp;Réceptions[[#This Row],[Famille de Produit]]</f>
        <v>202212CREMERIE</v>
      </c>
      <c r="H1843" s="38" t="str">
        <f>Réceptions[[#This Row],[Num CDE]]&amp;Réceptions[[#This Row],[AnnéeMois]]</f>
        <v>143480513202212</v>
      </c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</row>
    <row r="1844" spans="1:23" ht="12.75" customHeight="1" x14ac:dyDescent="0.25">
      <c r="A1844" s="38">
        <v>202212</v>
      </c>
      <c r="B1844" s="49">
        <v>143480514</v>
      </c>
      <c r="C1844" s="50">
        <v>5540246172539</v>
      </c>
      <c r="D1844" s="51">
        <v>44907</v>
      </c>
      <c r="E1844" s="52">
        <v>47</v>
      </c>
      <c r="F1844" s="39" t="str">
        <f>VLOOKUP(Réception!C1844,'Catégorie des articles'!A:D,4,0)</f>
        <v>CREMERIE</v>
      </c>
      <c r="G1844" s="39" t="str">
        <f>Réceptions[[#This Row],[AnnéeMois]]&amp;Réceptions[[#This Row],[Famille de Produit]]</f>
        <v>202212CREMERIE</v>
      </c>
      <c r="H1844" s="38" t="str">
        <f>Réceptions[[#This Row],[Num CDE]]&amp;Réceptions[[#This Row],[AnnéeMois]]</f>
        <v>143480514202212</v>
      </c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</row>
    <row r="1845" spans="1:23" ht="12.75" customHeight="1" x14ac:dyDescent="0.25">
      <c r="A1845" s="38">
        <v>202212</v>
      </c>
      <c r="B1845" s="46">
        <v>143480514</v>
      </c>
      <c r="C1845" s="15">
        <v>5540246172669</v>
      </c>
      <c r="D1845" s="47">
        <v>44907</v>
      </c>
      <c r="E1845" s="48">
        <v>279</v>
      </c>
      <c r="F1845" s="39" t="str">
        <f>VLOOKUP(Réception!C1845,'Catégorie des articles'!A:D,4,0)</f>
        <v>CREMERIE</v>
      </c>
      <c r="G1845" s="39" t="str">
        <f>Réceptions[[#This Row],[AnnéeMois]]&amp;Réceptions[[#This Row],[Famille de Produit]]</f>
        <v>202212CREMERIE</v>
      </c>
      <c r="H1845" s="38" t="str">
        <f>Réceptions[[#This Row],[Num CDE]]&amp;Réceptions[[#This Row],[AnnéeMois]]</f>
        <v>143480514202212</v>
      </c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</row>
    <row r="1846" spans="1:23" ht="12.75" customHeight="1" x14ac:dyDescent="0.25">
      <c r="A1846" s="38">
        <v>202212</v>
      </c>
      <c r="B1846" s="49">
        <v>143480514</v>
      </c>
      <c r="C1846" s="50">
        <v>5540246172978</v>
      </c>
      <c r="D1846" s="51">
        <v>44907</v>
      </c>
      <c r="E1846" s="52">
        <v>1671</v>
      </c>
      <c r="F1846" s="39" t="str">
        <f>VLOOKUP(Réception!C1846,'Catégorie des articles'!A:D,4,0)</f>
        <v>CREMERIE</v>
      </c>
      <c r="G1846" s="39" t="str">
        <f>Réceptions[[#This Row],[AnnéeMois]]&amp;Réceptions[[#This Row],[Famille de Produit]]</f>
        <v>202212CREMERIE</v>
      </c>
      <c r="H1846" s="38" t="str">
        <f>Réceptions[[#This Row],[Num CDE]]&amp;Réceptions[[#This Row],[AnnéeMois]]</f>
        <v>143480514202212</v>
      </c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</row>
    <row r="1847" spans="1:23" ht="12.75" customHeight="1" x14ac:dyDescent="0.25">
      <c r="A1847" s="38">
        <v>202212</v>
      </c>
      <c r="B1847" s="46">
        <v>143480514</v>
      </c>
      <c r="C1847" s="15">
        <v>5540246174174</v>
      </c>
      <c r="D1847" s="47">
        <v>44907</v>
      </c>
      <c r="E1847" s="48">
        <v>232</v>
      </c>
      <c r="F1847" s="39" t="str">
        <f>VLOOKUP(Réception!C1847,'Catégorie des articles'!A:D,4,0)</f>
        <v>CREMERIE</v>
      </c>
      <c r="G1847" s="39" t="str">
        <f>Réceptions[[#This Row],[AnnéeMois]]&amp;Réceptions[[#This Row],[Famille de Produit]]</f>
        <v>202212CREMERIE</v>
      </c>
      <c r="H1847" s="38" t="str">
        <f>Réceptions[[#This Row],[Num CDE]]&amp;Réceptions[[#This Row],[AnnéeMois]]</f>
        <v>143480514202212</v>
      </c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</row>
    <row r="1848" spans="1:23" ht="12.75" customHeight="1" x14ac:dyDescent="0.25">
      <c r="A1848" s="38">
        <v>202212</v>
      </c>
      <c r="B1848" s="49">
        <v>143480514</v>
      </c>
      <c r="C1848" s="50">
        <v>5540246176699</v>
      </c>
      <c r="D1848" s="51">
        <v>44907</v>
      </c>
      <c r="E1848" s="52">
        <v>6264</v>
      </c>
      <c r="F1848" s="39" t="str">
        <f>VLOOKUP(Réception!C1848,'Catégorie des articles'!A:D,4,0)</f>
        <v>CREMERIE</v>
      </c>
      <c r="G1848" s="39" t="str">
        <f>Réceptions[[#This Row],[AnnéeMois]]&amp;Réceptions[[#This Row],[Famille de Produit]]</f>
        <v>202212CREMERIE</v>
      </c>
      <c r="H1848" s="38" t="str">
        <f>Réceptions[[#This Row],[Num CDE]]&amp;Réceptions[[#This Row],[AnnéeMois]]</f>
        <v>143480514202212</v>
      </c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</row>
    <row r="1849" spans="1:23" ht="12.75" customHeight="1" x14ac:dyDescent="0.25">
      <c r="A1849" s="38">
        <v>202301</v>
      </c>
      <c r="B1849" s="46">
        <v>143480521</v>
      </c>
      <c r="C1849" s="15">
        <v>5540246192148</v>
      </c>
      <c r="D1849" s="47">
        <v>44927</v>
      </c>
      <c r="E1849" s="48">
        <v>45936</v>
      </c>
      <c r="F1849" s="39" t="str">
        <f>VLOOKUP(Réception!C1849,'Catégorie des articles'!A:D,4,0)</f>
        <v>MIX LEGUMES</v>
      </c>
      <c r="G1849" s="39" t="str">
        <f>Réceptions[[#This Row],[AnnéeMois]]&amp;Réceptions[[#This Row],[Famille de Produit]]</f>
        <v>202301MIX LEGUMES</v>
      </c>
      <c r="H1849" s="38" t="str">
        <f>Réceptions[[#This Row],[Num CDE]]&amp;Réceptions[[#This Row],[AnnéeMois]]</f>
        <v>143480521202301</v>
      </c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</row>
    <row r="1850" spans="1:23" ht="12.75" customHeight="1" x14ac:dyDescent="0.25">
      <c r="A1850" s="38">
        <v>202212</v>
      </c>
      <c r="B1850" s="46">
        <v>143480525</v>
      </c>
      <c r="C1850" s="15">
        <v>5540246185429</v>
      </c>
      <c r="D1850" s="47">
        <v>44910</v>
      </c>
      <c r="E1850" s="48">
        <v>140</v>
      </c>
      <c r="F1850" s="39" t="str">
        <f>VLOOKUP(Réception!C1850,'Catégorie des articles'!A:D,4,0)</f>
        <v>CREMERIE</v>
      </c>
      <c r="G1850" s="39" t="str">
        <f>Réceptions[[#This Row],[AnnéeMois]]&amp;Réceptions[[#This Row],[Famille de Produit]]</f>
        <v>202212CREMERIE</v>
      </c>
      <c r="H1850" s="38" t="str">
        <f>Réceptions[[#This Row],[Num CDE]]&amp;Réceptions[[#This Row],[AnnéeMois]]</f>
        <v>143480525202212</v>
      </c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</row>
    <row r="1851" spans="1:23" ht="12.75" customHeight="1" x14ac:dyDescent="0.25">
      <c r="A1851" s="38">
        <v>202212</v>
      </c>
      <c r="B1851" s="49">
        <v>143480525</v>
      </c>
      <c r="C1851" s="50">
        <v>5540246185562</v>
      </c>
      <c r="D1851" s="51">
        <v>44910</v>
      </c>
      <c r="E1851" s="52">
        <v>140</v>
      </c>
      <c r="F1851" s="39" t="str">
        <f>VLOOKUP(Réception!C1851,'Catégorie des articles'!A:D,4,0)</f>
        <v>CREMERIE</v>
      </c>
      <c r="G1851" s="39" t="str">
        <f>Réceptions[[#This Row],[AnnéeMois]]&amp;Réceptions[[#This Row],[Famille de Produit]]</f>
        <v>202212CREMERIE</v>
      </c>
      <c r="H1851" s="38" t="str">
        <f>Réceptions[[#This Row],[Num CDE]]&amp;Réceptions[[#This Row],[AnnéeMois]]</f>
        <v>143480525202212</v>
      </c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</row>
    <row r="1852" spans="1:23" ht="12.75" customHeight="1" x14ac:dyDescent="0.25">
      <c r="A1852" s="38">
        <v>202212</v>
      </c>
      <c r="B1852" s="49">
        <v>143480537</v>
      </c>
      <c r="C1852" s="50">
        <v>5540246181061</v>
      </c>
      <c r="D1852" s="51">
        <v>44926</v>
      </c>
      <c r="E1852" s="52">
        <v>6615</v>
      </c>
      <c r="F1852" s="39" t="str">
        <f>VLOOKUP(Réception!C1852,'Catégorie des articles'!A:D,4,0)</f>
        <v>VOLAILLE</v>
      </c>
      <c r="G1852" s="39" t="str">
        <f>Réceptions[[#This Row],[AnnéeMois]]&amp;Réceptions[[#This Row],[Famille de Produit]]</f>
        <v>202212VOLAILLE</v>
      </c>
      <c r="H1852" s="38" t="str">
        <f>Réceptions[[#This Row],[Num CDE]]&amp;Réceptions[[#This Row],[AnnéeMois]]</f>
        <v>143480537202212</v>
      </c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</row>
    <row r="1853" spans="1:23" ht="12.75" customHeight="1" x14ac:dyDescent="0.25">
      <c r="A1853" s="38">
        <v>202212</v>
      </c>
      <c r="B1853" s="46">
        <v>143480537</v>
      </c>
      <c r="C1853" s="15">
        <v>5540246185278</v>
      </c>
      <c r="D1853" s="47">
        <v>44926</v>
      </c>
      <c r="E1853" s="48">
        <v>4477</v>
      </c>
      <c r="F1853" s="39" t="str">
        <f>VLOOKUP(Réception!C1853,'Catégorie des articles'!A:D,4,0)</f>
        <v>VOLAILLE</v>
      </c>
      <c r="G1853" s="39" t="str">
        <f>Réceptions[[#This Row],[AnnéeMois]]&amp;Réceptions[[#This Row],[Famille de Produit]]</f>
        <v>202212VOLAILLE</v>
      </c>
      <c r="H1853" s="38" t="str">
        <f>Réceptions[[#This Row],[Num CDE]]&amp;Réceptions[[#This Row],[AnnéeMois]]</f>
        <v>143480537202212</v>
      </c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</row>
    <row r="1854" spans="1:23" ht="12.75" customHeight="1" x14ac:dyDescent="0.25">
      <c r="A1854" s="38">
        <v>202212</v>
      </c>
      <c r="B1854" s="49">
        <v>143480539</v>
      </c>
      <c r="C1854" s="50">
        <v>5540246183130</v>
      </c>
      <c r="D1854" s="51">
        <v>44917</v>
      </c>
      <c r="E1854" s="52">
        <v>2819</v>
      </c>
      <c r="F1854" s="39" t="str">
        <f>VLOOKUP(Réception!C1854,'Catégorie des articles'!A:D,4,0)</f>
        <v>MIX LEGUMES</v>
      </c>
      <c r="G1854" s="39" t="str">
        <f>Réceptions[[#This Row],[AnnéeMois]]&amp;Réceptions[[#This Row],[Famille de Produit]]</f>
        <v>202212MIX LEGUMES</v>
      </c>
      <c r="H1854" s="38" t="str">
        <f>Réceptions[[#This Row],[Num CDE]]&amp;Réceptions[[#This Row],[AnnéeMois]]</f>
        <v>143480539202212</v>
      </c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</row>
    <row r="1855" spans="1:23" ht="12.75" customHeight="1" x14ac:dyDescent="0.25">
      <c r="A1855" s="38">
        <v>202212</v>
      </c>
      <c r="B1855" s="46">
        <v>143480539</v>
      </c>
      <c r="C1855" s="15">
        <v>5540246183537</v>
      </c>
      <c r="D1855" s="47">
        <v>44917</v>
      </c>
      <c r="E1855" s="48">
        <v>961</v>
      </c>
      <c r="F1855" s="39" t="str">
        <f>VLOOKUP(Réception!C1855,'Catégorie des articles'!A:D,4,0)</f>
        <v>MIX LEGUMES</v>
      </c>
      <c r="G1855" s="39" t="str">
        <f>Réceptions[[#This Row],[AnnéeMois]]&amp;Réceptions[[#This Row],[Famille de Produit]]</f>
        <v>202212MIX LEGUMES</v>
      </c>
      <c r="H1855" s="38" t="str">
        <f>Réceptions[[#This Row],[Num CDE]]&amp;Réceptions[[#This Row],[AnnéeMois]]</f>
        <v>143480539202212</v>
      </c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</row>
    <row r="1856" spans="1:23" ht="12.75" customHeight="1" x14ac:dyDescent="0.25">
      <c r="A1856" s="38">
        <v>202212</v>
      </c>
      <c r="B1856" s="49">
        <v>143480539</v>
      </c>
      <c r="C1856" s="50">
        <v>5540246183541</v>
      </c>
      <c r="D1856" s="51">
        <v>44917</v>
      </c>
      <c r="E1856" s="52">
        <v>1694</v>
      </c>
      <c r="F1856" s="39" t="str">
        <f>VLOOKUP(Réception!C1856,'Catégorie des articles'!A:D,4,0)</f>
        <v>MIX LEGUMES</v>
      </c>
      <c r="G1856" s="39" t="str">
        <f>Réceptions[[#This Row],[AnnéeMois]]&amp;Réceptions[[#This Row],[Famille de Produit]]</f>
        <v>202212MIX LEGUMES</v>
      </c>
      <c r="H1856" s="38" t="str">
        <f>Réceptions[[#This Row],[Num CDE]]&amp;Réceptions[[#This Row],[AnnéeMois]]</f>
        <v>143480539202212</v>
      </c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</row>
    <row r="1857" spans="1:23" ht="12.75" customHeight="1" x14ac:dyDescent="0.25">
      <c r="A1857" s="38">
        <v>202212</v>
      </c>
      <c r="B1857" s="46">
        <v>143480539</v>
      </c>
      <c r="C1857" s="15">
        <v>5540246183555</v>
      </c>
      <c r="D1857" s="47">
        <v>44917</v>
      </c>
      <c r="E1857" s="48">
        <v>543</v>
      </c>
      <c r="F1857" s="39" t="str">
        <f>VLOOKUP(Réception!C1857,'Catégorie des articles'!A:D,4,0)</f>
        <v>MIX LEGUMES</v>
      </c>
      <c r="G1857" s="39" t="str">
        <f>Réceptions[[#This Row],[AnnéeMois]]&amp;Réceptions[[#This Row],[Famille de Produit]]</f>
        <v>202212MIX LEGUMES</v>
      </c>
      <c r="H1857" s="38" t="str">
        <f>Réceptions[[#This Row],[Num CDE]]&amp;Réceptions[[#This Row],[AnnéeMois]]</f>
        <v>143480539202212</v>
      </c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</row>
    <row r="1858" spans="1:23" ht="12.75" customHeight="1" x14ac:dyDescent="0.25">
      <c r="A1858" s="38">
        <v>202212</v>
      </c>
      <c r="B1858" s="49">
        <v>143480539</v>
      </c>
      <c r="C1858" s="50">
        <v>5540246192571</v>
      </c>
      <c r="D1858" s="51">
        <v>44917</v>
      </c>
      <c r="E1858" s="52">
        <v>1203</v>
      </c>
      <c r="F1858" s="39" t="str">
        <f>VLOOKUP(Réception!C1858,'Catégorie des articles'!A:D,4,0)</f>
        <v>MIX LEGUMES</v>
      </c>
      <c r="G1858" s="39" t="str">
        <f>Réceptions[[#This Row],[AnnéeMois]]&amp;Réceptions[[#This Row],[Famille de Produit]]</f>
        <v>202212MIX LEGUMES</v>
      </c>
      <c r="H1858" s="38" t="str">
        <f>Réceptions[[#This Row],[Num CDE]]&amp;Réceptions[[#This Row],[AnnéeMois]]</f>
        <v>143480539202212</v>
      </c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</row>
    <row r="1859" spans="1:23" ht="12.75" customHeight="1" x14ac:dyDescent="0.25">
      <c r="A1859" s="38">
        <v>202301</v>
      </c>
      <c r="B1859" s="49">
        <v>143480547</v>
      </c>
      <c r="C1859" s="50">
        <v>5540246193316</v>
      </c>
      <c r="D1859" s="51">
        <v>44933</v>
      </c>
      <c r="E1859" s="52">
        <v>557</v>
      </c>
      <c r="F1859" s="39" t="str">
        <f>VLOOKUP(Réception!C1859,'Catégorie des articles'!A:D,4,0)</f>
        <v>BOULANGERIE</v>
      </c>
      <c r="G1859" s="39" t="str">
        <f>Réceptions[[#This Row],[AnnéeMois]]&amp;Réceptions[[#This Row],[Famille de Produit]]</f>
        <v>202301BOULANGERIE</v>
      </c>
      <c r="H1859" s="38" t="str">
        <f>Réceptions[[#This Row],[Num CDE]]&amp;Réceptions[[#This Row],[AnnéeMois]]</f>
        <v>143480547202301</v>
      </c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</row>
    <row r="1860" spans="1:23" ht="12.75" customHeight="1" x14ac:dyDescent="0.25">
      <c r="A1860" s="38">
        <v>202212</v>
      </c>
      <c r="B1860" s="49">
        <v>143480552</v>
      </c>
      <c r="C1860" s="50">
        <v>5540246194632</v>
      </c>
      <c r="D1860" s="51">
        <v>44924</v>
      </c>
      <c r="E1860" s="52">
        <v>502</v>
      </c>
      <c r="F1860" s="39" t="str">
        <f>VLOOKUP(Réception!C1860,'Catégorie des articles'!A:D,4,0)</f>
        <v>BOULANGERIE</v>
      </c>
      <c r="G1860" s="39" t="str">
        <f>Réceptions[[#This Row],[AnnéeMois]]&amp;Réceptions[[#This Row],[Famille de Produit]]</f>
        <v>202212BOULANGERIE</v>
      </c>
      <c r="H1860" s="38" t="str">
        <f>Réceptions[[#This Row],[Num CDE]]&amp;Réceptions[[#This Row],[AnnéeMois]]</f>
        <v>143480552202212</v>
      </c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</row>
    <row r="1861" spans="1:23" ht="12.75" customHeight="1" x14ac:dyDescent="0.25">
      <c r="A1861" s="38">
        <v>202212</v>
      </c>
      <c r="B1861" s="49">
        <v>143480558</v>
      </c>
      <c r="C1861" s="50">
        <v>5540246171759</v>
      </c>
      <c r="D1861" s="51">
        <v>44924</v>
      </c>
      <c r="E1861" s="52">
        <v>8770</v>
      </c>
      <c r="F1861" s="39" t="str">
        <f>VLOOKUP(Réception!C1861,'Catégorie des articles'!A:D,4,0)</f>
        <v>MIX LEGUMES</v>
      </c>
      <c r="G1861" s="39" t="str">
        <f>Réceptions[[#This Row],[AnnéeMois]]&amp;Réceptions[[#This Row],[Famille de Produit]]</f>
        <v>202212MIX LEGUMES</v>
      </c>
      <c r="H1861" s="38" t="str">
        <f>Réceptions[[#This Row],[Num CDE]]&amp;Réceptions[[#This Row],[AnnéeMois]]</f>
        <v>143480558202212</v>
      </c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</row>
    <row r="1862" spans="1:23" ht="12.75" customHeight="1" x14ac:dyDescent="0.25">
      <c r="A1862" s="38">
        <v>202212</v>
      </c>
      <c r="B1862" s="46">
        <v>143480558</v>
      </c>
      <c r="C1862" s="15">
        <v>5540246177133</v>
      </c>
      <c r="D1862" s="47">
        <v>44924</v>
      </c>
      <c r="E1862" s="48">
        <v>8909</v>
      </c>
      <c r="F1862" s="39" t="str">
        <f>VLOOKUP(Réception!C1862,'Catégorie des articles'!A:D,4,0)</f>
        <v>MIX LEGUMES</v>
      </c>
      <c r="G1862" s="39" t="str">
        <f>Réceptions[[#This Row],[AnnéeMois]]&amp;Réceptions[[#This Row],[Famille de Produit]]</f>
        <v>202212MIX LEGUMES</v>
      </c>
      <c r="H1862" s="38" t="str">
        <f>Réceptions[[#This Row],[Num CDE]]&amp;Réceptions[[#This Row],[AnnéeMois]]</f>
        <v>143480558202212</v>
      </c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</row>
    <row r="1863" spans="1:23" ht="12.75" customHeight="1" x14ac:dyDescent="0.25">
      <c r="A1863" s="38">
        <v>202212</v>
      </c>
      <c r="B1863" s="49">
        <v>143480558</v>
      </c>
      <c r="C1863" s="50">
        <v>5540246192518</v>
      </c>
      <c r="D1863" s="51">
        <v>44924</v>
      </c>
      <c r="E1863" s="52">
        <v>4176</v>
      </c>
      <c r="F1863" s="39" t="str">
        <f>VLOOKUP(Réception!C1863,'Catégorie des articles'!A:D,4,0)</f>
        <v>MIX LEGUMES</v>
      </c>
      <c r="G1863" s="39" t="str">
        <f>Réceptions[[#This Row],[AnnéeMois]]&amp;Réceptions[[#This Row],[Famille de Produit]]</f>
        <v>202212MIX LEGUMES</v>
      </c>
      <c r="H1863" s="38" t="str">
        <f>Réceptions[[#This Row],[Num CDE]]&amp;Réceptions[[#This Row],[AnnéeMois]]</f>
        <v>143480558202212</v>
      </c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</row>
    <row r="1864" spans="1:23" ht="12.75" customHeight="1" x14ac:dyDescent="0.25">
      <c r="A1864" s="38">
        <v>202212</v>
      </c>
      <c r="B1864" s="46">
        <v>143480563</v>
      </c>
      <c r="C1864" s="15">
        <v>5540246180522</v>
      </c>
      <c r="D1864" s="47">
        <v>44925</v>
      </c>
      <c r="E1864" s="48">
        <v>1838</v>
      </c>
      <c r="F1864" s="39" t="str">
        <f>VLOOKUP(Réception!C1864,'Catégorie des articles'!A:D,4,0)</f>
        <v>BOULANGERIE</v>
      </c>
      <c r="G1864" s="39" t="str">
        <f>Réceptions[[#This Row],[AnnéeMois]]&amp;Réceptions[[#This Row],[Famille de Produit]]</f>
        <v>202212BOULANGERIE</v>
      </c>
      <c r="H1864" s="38" t="str">
        <f>Réceptions[[#This Row],[Num CDE]]&amp;Réceptions[[#This Row],[AnnéeMois]]</f>
        <v>143480563202212</v>
      </c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</row>
    <row r="1865" spans="1:23" ht="12.75" customHeight="1" x14ac:dyDescent="0.25">
      <c r="A1865" s="38">
        <v>202212</v>
      </c>
      <c r="B1865" s="46">
        <v>143480574</v>
      </c>
      <c r="C1865" s="15">
        <v>5540246171933</v>
      </c>
      <c r="D1865" s="47">
        <v>44910</v>
      </c>
      <c r="E1865" s="48">
        <v>2228</v>
      </c>
      <c r="F1865" s="39" t="str">
        <f>VLOOKUP(Réception!C1865,'Catégorie des articles'!A:D,4,0)</f>
        <v>CREMERIE</v>
      </c>
      <c r="G1865" s="39" t="str">
        <f>Réceptions[[#This Row],[AnnéeMois]]&amp;Réceptions[[#This Row],[Famille de Produit]]</f>
        <v>202212CREMERIE</v>
      </c>
      <c r="H1865" s="38" t="str">
        <f>Réceptions[[#This Row],[Num CDE]]&amp;Réceptions[[#This Row],[AnnéeMois]]</f>
        <v>143480574202212</v>
      </c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</row>
    <row r="1866" spans="1:23" ht="12.75" customHeight="1" x14ac:dyDescent="0.25">
      <c r="A1866" s="38">
        <v>202212</v>
      </c>
      <c r="B1866" s="49">
        <v>143480574</v>
      </c>
      <c r="C1866" s="50">
        <v>5540246176295</v>
      </c>
      <c r="D1866" s="51">
        <v>44910</v>
      </c>
      <c r="E1866" s="52">
        <v>7424</v>
      </c>
      <c r="F1866" s="39" t="str">
        <f>VLOOKUP(Réception!C1866,'Catégorie des articles'!A:D,4,0)</f>
        <v>CREMERIE</v>
      </c>
      <c r="G1866" s="39" t="str">
        <f>Réceptions[[#This Row],[AnnéeMois]]&amp;Réceptions[[#This Row],[Famille de Produit]]</f>
        <v>202212CREMERIE</v>
      </c>
      <c r="H1866" s="38" t="str">
        <f>Réceptions[[#This Row],[Num CDE]]&amp;Réceptions[[#This Row],[AnnéeMois]]</f>
        <v>143480574202212</v>
      </c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</row>
    <row r="1867" spans="1:23" ht="12.75" customHeight="1" x14ac:dyDescent="0.25">
      <c r="A1867" s="38">
        <v>202212</v>
      </c>
      <c r="B1867" s="49">
        <v>143480574</v>
      </c>
      <c r="C1867" s="50">
        <v>5540246187987</v>
      </c>
      <c r="D1867" s="51">
        <v>44910</v>
      </c>
      <c r="E1867" s="52">
        <v>2228</v>
      </c>
      <c r="F1867" s="39" t="str">
        <f>VLOOKUP(Réception!C1867,'Catégorie des articles'!A:D,4,0)</f>
        <v>CREMERIE</v>
      </c>
      <c r="G1867" s="39" t="str">
        <f>Réceptions[[#This Row],[AnnéeMois]]&amp;Réceptions[[#This Row],[Famille de Produit]]</f>
        <v>202212CREMERIE</v>
      </c>
      <c r="H1867" s="38" t="str">
        <f>Réceptions[[#This Row],[Num CDE]]&amp;Réceptions[[#This Row],[AnnéeMois]]</f>
        <v>143480574202212</v>
      </c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</row>
    <row r="1868" spans="1:23" ht="12.75" customHeight="1" x14ac:dyDescent="0.25">
      <c r="A1868" s="38">
        <v>202212</v>
      </c>
      <c r="B1868" s="46">
        <v>143480575</v>
      </c>
      <c r="C1868" s="15">
        <v>5540246172978</v>
      </c>
      <c r="D1868" s="47">
        <v>44910</v>
      </c>
      <c r="E1868" s="48">
        <v>836</v>
      </c>
      <c r="F1868" s="39" t="str">
        <f>VLOOKUP(Réception!C1868,'Catégorie des articles'!A:D,4,0)</f>
        <v>CREMERIE</v>
      </c>
      <c r="G1868" s="39" t="str">
        <f>Réceptions[[#This Row],[AnnéeMois]]&amp;Réceptions[[#This Row],[Famille de Produit]]</f>
        <v>202212CREMERIE</v>
      </c>
      <c r="H1868" s="38" t="str">
        <f>Réceptions[[#This Row],[Num CDE]]&amp;Réceptions[[#This Row],[AnnéeMois]]</f>
        <v>143480575202212</v>
      </c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</row>
    <row r="1869" spans="1:23" ht="12.75" customHeight="1" x14ac:dyDescent="0.25">
      <c r="A1869" s="38">
        <v>202212</v>
      </c>
      <c r="B1869" s="49">
        <v>143480575</v>
      </c>
      <c r="C1869" s="50">
        <v>5540246174174</v>
      </c>
      <c r="D1869" s="51">
        <v>44910</v>
      </c>
      <c r="E1869" s="52">
        <v>348</v>
      </c>
      <c r="F1869" s="39" t="str">
        <f>VLOOKUP(Réception!C1869,'Catégorie des articles'!A:D,4,0)</f>
        <v>CREMERIE</v>
      </c>
      <c r="G1869" s="39" t="str">
        <f>Réceptions[[#This Row],[AnnéeMois]]&amp;Réceptions[[#This Row],[Famille de Produit]]</f>
        <v>202212CREMERIE</v>
      </c>
      <c r="H1869" s="38" t="str">
        <f>Réceptions[[#This Row],[Num CDE]]&amp;Réceptions[[#This Row],[AnnéeMois]]</f>
        <v>143480575202212</v>
      </c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</row>
    <row r="1870" spans="1:23" ht="12.75" customHeight="1" x14ac:dyDescent="0.25">
      <c r="A1870" s="38">
        <v>202212</v>
      </c>
      <c r="B1870" s="49">
        <v>143480575</v>
      </c>
      <c r="C1870" s="50">
        <v>5540246176699</v>
      </c>
      <c r="D1870" s="51">
        <v>44910</v>
      </c>
      <c r="E1870" s="52">
        <v>6264</v>
      </c>
      <c r="F1870" s="39" t="str">
        <f>VLOOKUP(Réception!C1870,'Catégorie des articles'!A:D,4,0)</f>
        <v>CREMERIE</v>
      </c>
      <c r="G1870" s="39" t="str">
        <f>Réceptions[[#This Row],[AnnéeMois]]&amp;Réceptions[[#This Row],[Famille de Produit]]</f>
        <v>202212CREMERIE</v>
      </c>
      <c r="H1870" s="38" t="str">
        <f>Réceptions[[#This Row],[Num CDE]]&amp;Réceptions[[#This Row],[AnnéeMois]]</f>
        <v>143480575202212</v>
      </c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</row>
    <row r="1871" spans="1:23" ht="12.75" customHeight="1" x14ac:dyDescent="0.25">
      <c r="A1871" s="38">
        <v>202212</v>
      </c>
      <c r="B1871" s="49">
        <v>143480575</v>
      </c>
      <c r="C1871" s="50">
        <v>5540246188175</v>
      </c>
      <c r="D1871" s="51">
        <v>44910</v>
      </c>
      <c r="E1871" s="52">
        <v>464</v>
      </c>
      <c r="F1871" s="39" t="str">
        <f>VLOOKUP(Réception!C1871,'Catégorie des articles'!A:D,4,0)</f>
        <v>CREMERIE</v>
      </c>
      <c r="G1871" s="39" t="str">
        <f>Réceptions[[#This Row],[AnnéeMois]]&amp;Réceptions[[#This Row],[Famille de Produit]]</f>
        <v>202212CREMERIE</v>
      </c>
      <c r="H1871" s="38" t="str">
        <f>Réceptions[[#This Row],[Num CDE]]&amp;Réceptions[[#This Row],[AnnéeMois]]</f>
        <v>143480575202212</v>
      </c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</row>
    <row r="1872" spans="1:23" ht="12.75" customHeight="1" x14ac:dyDescent="0.25">
      <c r="A1872" s="38">
        <v>202212</v>
      </c>
      <c r="B1872" s="46">
        <v>143480577</v>
      </c>
      <c r="C1872" s="15">
        <v>5540246191598</v>
      </c>
      <c r="D1872" s="47">
        <v>44911</v>
      </c>
      <c r="E1872" s="48">
        <v>1601</v>
      </c>
      <c r="F1872" s="39" t="str">
        <f>VLOOKUP(Réception!C1872,'Catégorie des articles'!A:D,4,0)</f>
        <v>CREMERIE</v>
      </c>
      <c r="G1872" s="39" t="str">
        <f>Réceptions[[#This Row],[AnnéeMois]]&amp;Réceptions[[#This Row],[Famille de Produit]]</f>
        <v>202212CREMERIE</v>
      </c>
      <c r="H1872" s="38" t="str">
        <f>Réceptions[[#This Row],[Num CDE]]&amp;Réceptions[[#This Row],[AnnéeMois]]</f>
        <v>143480577202212</v>
      </c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</row>
    <row r="1873" spans="1:23" ht="12.75" customHeight="1" x14ac:dyDescent="0.25">
      <c r="A1873" s="38">
        <v>202212</v>
      </c>
      <c r="B1873" s="49">
        <v>143480581</v>
      </c>
      <c r="C1873" s="50">
        <v>5540246188200</v>
      </c>
      <c r="D1873" s="51">
        <v>44907</v>
      </c>
      <c r="E1873" s="52">
        <v>483</v>
      </c>
      <c r="F1873" s="39" t="str">
        <f>VLOOKUP(Réception!C1873,'Catégorie des articles'!A:D,4,0)</f>
        <v>CREMERIE</v>
      </c>
      <c r="G1873" s="39" t="str">
        <f>Réceptions[[#This Row],[AnnéeMois]]&amp;Réceptions[[#This Row],[Famille de Produit]]</f>
        <v>202212CREMERIE</v>
      </c>
      <c r="H1873" s="38" t="str">
        <f>Réceptions[[#This Row],[Num CDE]]&amp;Réceptions[[#This Row],[AnnéeMois]]</f>
        <v>143480581202212</v>
      </c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</row>
    <row r="1874" spans="1:23" ht="12.75" customHeight="1" x14ac:dyDescent="0.25">
      <c r="A1874" s="38">
        <v>202212</v>
      </c>
      <c r="B1874" s="46">
        <v>143480592</v>
      </c>
      <c r="C1874" s="15">
        <v>5540246173472</v>
      </c>
      <c r="D1874" s="47">
        <v>44914</v>
      </c>
      <c r="E1874" s="48">
        <v>279</v>
      </c>
      <c r="F1874" s="39" t="str">
        <f>VLOOKUP(Réception!C1874,'Catégorie des articles'!A:D,4,0)</f>
        <v>CREMERIE</v>
      </c>
      <c r="G1874" s="39" t="str">
        <f>Réceptions[[#This Row],[AnnéeMois]]&amp;Réceptions[[#This Row],[Famille de Produit]]</f>
        <v>202212CREMERIE</v>
      </c>
      <c r="H1874" s="38" t="str">
        <f>Réceptions[[#This Row],[Num CDE]]&amp;Réceptions[[#This Row],[AnnéeMois]]</f>
        <v>143480592202212</v>
      </c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</row>
    <row r="1875" spans="1:23" ht="12.75" customHeight="1" x14ac:dyDescent="0.25">
      <c r="A1875" s="38">
        <v>202212</v>
      </c>
      <c r="B1875" s="49">
        <v>143480592</v>
      </c>
      <c r="C1875" s="50">
        <v>5540246174095</v>
      </c>
      <c r="D1875" s="51">
        <v>44914</v>
      </c>
      <c r="E1875" s="52">
        <v>70</v>
      </c>
      <c r="F1875" s="39" t="str">
        <f>VLOOKUP(Réception!C1875,'Catégorie des articles'!A:D,4,0)</f>
        <v>CREMERIE</v>
      </c>
      <c r="G1875" s="39" t="str">
        <f>Réceptions[[#This Row],[AnnéeMois]]&amp;Réceptions[[#This Row],[Famille de Produit]]</f>
        <v>202212CREMERIE</v>
      </c>
      <c r="H1875" s="38" t="str">
        <f>Réceptions[[#This Row],[Num CDE]]&amp;Réceptions[[#This Row],[AnnéeMois]]</f>
        <v>143480592202212</v>
      </c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</row>
    <row r="1876" spans="1:23" ht="12.75" customHeight="1" x14ac:dyDescent="0.25">
      <c r="A1876" s="38">
        <v>202212</v>
      </c>
      <c r="B1876" s="46">
        <v>143480592</v>
      </c>
      <c r="C1876" s="15">
        <v>5540246175047</v>
      </c>
      <c r="D1876" s="47">
        <v>44914</v>
      </c>
      <c r="E1876" s="48">
        <v>279</v>
      </c>
      <c r="F1876" s="39" t="str">
        <f>VLOOKUP(Réception!C1876,'Catégorie des articles'!A:D,4,0)</f>
        <v>CREMERIE</v>
      </c>
      <c r="G1876" s="39" t="str">
        <f>Réceptions[[#This Row],[AnnéeMois]]&amp;Réceptions[[#This Row],[Famille de Produit]]</f>
        <v>202212CREMERIE</v>
      </c>
      <c r="H1876" s="38" t="str">
        <f>Réceptions[[#This Row],[Num CDE]]&amp;Réceptions[[#This Row],[AnnéeMois]]</f>
        <v>143480592202212</v>
      </c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</row>
    <row r="1877" spans="1:23" ht="12.75" customHeight="1" x14ac:dyDescent="0.25">
      <c r="A1877" s="38">
        <v>202212</v>
      </c>
      <c r="B1877" s="49">
        <v>143480592</v>
      </c>
      <c r="C1877" s="50">
        <v>5540246175049</v>
      </c>
      <c r="D1877" s="51">
        <v>44914</v>
      </c>
      <c r="E1877" s="52">
        <v>557</v>
      </c>
      <c r="F1877" s="39" t="str">
        <f>VLOOKUP(Réception!C1877,'Catégorie des articles'!A:D,4,0)</f>
        <v>CREMERIE</v>
      </c>
      <c r="G1877" s="39" t="str">
        <f>Réceptions[[#This Row],[AnnéeMois]]&amp;Réceptions[[#This Row],[Famille de Produit]]</f>
        <v>202212CREMERIE</v>
      </c>
      <c r="H1877" s="38" t="str">
        <f>Réceptions[[#This Row],[Num CDE]]&amp;Réceptions[[#This Row],[AnnéeMois]]</f>
        <v>143480592202212</v>
      </c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</row>
    <row r="1878" spans="1:23" ht="12.75" customHeight="1" x14ac:dyDescent="0.25">
      <c r="A1878" s="38">
        <v>202212</v>
      </c>
      <c r="B1878" s="46">
        <v>143480592</v>
      </c>
      <c r="C1878" s="15">
        <v>5540246175050</v>
      </c>
      <c r="D1878" s="47">
        <v>44914</v>
      </c>
      <c r="E1878" s="48">
        <v>557</v>
      </c>
      <c r="F1878" s="39" t="str">
        <f>VLOOKUP(Réception!C1878,'Catégorie des articles'!A:D,4,0)</f>
        <v>CREMERIE</v>
      </c>
      <c r="G1878" s="39" t="str">
        <f>Réceptions[[#This Row],[AnnéeMois]]&amp;Réceptions[[#This Row],[Famille de Produit]]</f>
        <v>202212CREMERIE</v>
      </c>
      <c r="H1878" s="38" t="str">
        <f>Réceptions[[#This Row],[Num CDE]]&amp;Réceptions[[#This Row],[AnnéeMois]]</f>
        <v>143480592202212</v>
      </c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</row>
    <row r="1879" spans="1:23" ht="12.75" customHeight="1" x14ac:dyDescent="0.25">
      <c r="A1879" s="38">
        <v>202212</v>
      </c>
      <c r="B1879" s="49">
        <v>143480608</v>
      </c>
      <c r="C1879" s="50">
        <v>5540246176294</v>
      </c>
      <c r="D1879" s="51">
        <v>44911</v>
      </c>
      <c r="E1879" s="52">
        <v>1485</v>
      </c>
      <c r="F1879" s="39" t="str">
        <f>VLOOKUP(Réception!C1879,'Catégorie des articles'!A:D,4,0)</f>
        <v>CREMERIE</v>
      </c>
      <c r="G1879" s="39" t="str">
        <f>Réceptions[[#This Row],[AnnéeMois]]&amp;Réceptions[[#This Row],[Famille de Produit]]</f>
        <v>202212CREMERIE</v>
      </c>
      <c r="H1879" s="38" t="str">
        <f>Réceptions[[#This Row],[Num CDE]]&amp;Réceptions[[#This Row],[AnnéeMois]]</f>
        <v>143480608202212</v>
      </c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</row>
    <row r="1880" spans="1:23" ht="12.75" customHeight="1" x14ac:dyDescent="0.25">
      <c r="A1880" s="38">
        <v>202212</v>
      </c>
      <c r="B1880" s="46">
        <v>143480608</v>
      </c>
      <c r="C1880" s="15">
        <v>5540246176295</v>
      </c>
      <c r="D1880" s="47">
        <v>44911</v>
      </c>
      <c r="E1880" s="48">
        <v>7424</v>
      </c>
      <c r="F1880" s="39" t="str">
        <f>VLOOKUP(Réception!C1880,'Catégorie des articles'!A:D,4,0)</f>
        <v>CREMERIE</v>
      </c>
      <c r="G1880" s="39" t="str">
        <f>Réceptions[[#This Row],[AnnéeMois]]&amp;Réceptions[[#This Row],[Famille de Produit]]</f>
        <v>202212CREMERIE</v>
      </c>
      <c r="H1880" s="38" t="str">
        <f>Réceptions[[#This Row],[Num CDE]]&amp;Réceptions[[#This Row],[AnnéeMois]]</f>
        <v>143480608202212</v>
      </c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</row>
    <row r="1881" spans="1:23" ht="12.75" customHeight="1" x14ac:dyDescent="0.25">
      <c r="A1881" s="38">
        <v>202212</v>
      </c>
      <c r="B1881" s="49">
        <v>143480608</v>
      </c>
      <c r="C1881" s="50">
        <v>5540246187987</v>
      </c>
      <c r="D1881" s="51">
        <v>44911</v>
      </c>
      <c r="E1881" s="52">
        <v>4455</v>
      </c>
      <c r="F1881" s="39" t="str">
        <f>VLOOKUP(Réception!C1881,'Catégorie des articles'!A:D,4,0)</f>
        <v>CREMERIE</v>
      </c>
      <c r="G1881" s="39" t="str">
        <f>Réceptions[[#This Row],[AnnéeMois]]&amp;Réceptions[[#This Row],[Famille de Produit]]</f>
        <v>202212CREMERIE</v>
      </c>
      <c r="H1881" s="38" t="str">
        <f>Réceptions[[#This Row],[Num CDE]]&amp;Réceptions[[#This Row],[AnnéeMois]]</f>
        <v>143480608202212</v>
      </c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</row>
    <row r="1882" spans="1:23" ht="12.75" customHeight="1" x14ac:dyDescent="0.25">
      <c r="A1882" s="38">
        <v>202212</v>
      </c>
      <c r="B1882" s="46">
        <v>143480609</v>
      </c>
      <c r="C1882" s="15">
        <v>5540246176699</v>
      </c>
      <c r="D1882" s="47">
        <v>44911</v>
      </c>
      <c r="E1882" s="48">
        <v>6264</v>
      </c>
      <c r="F1882" s="39" t="str">
        <f>VLOOKUP(Réception!C1882,'Catégorie des articles'!A:D,4,0)</f>
        <v>CREMERIE</v>
      </c>
      <c r="G1882" s="39" t="str">
        <f>Réceptions[[#This Row],[AnnéeMois]]&amp;Réceptions[[#This Row],[Famille de Produit]]</f>
        <v>202212CREMERIE</v>
      </c>
      <c r="H1882" s="38" t="str">
        <f>Réceptions[[#This Row],[Num CDE]]&amp;Réceptions[[#This Row],[AnnéeMois]]</f>
        <v>143480609202212</v>
      </c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</row>
    <row r="1883" spans="1:23" ht="12.75" customHeight="1" x14ac:dyDescent="0.25">
      <c r="A1883" s="38">
        <v>202301</v>
      </c>
      <c r="B1883" s="49">
        <v>143480616</v>
      </c>
      <c r="C1883" s="50">
        <v>5540246193878</v>
      </c>
      <c r="D1883" s="51">
        <v>44947</v>
      </c>
      <c r="E1883" s="52">
        <v>24500</v>
      </c>
      <c r="F1883" s="39" t="str">
        <f>VLOOKUP(Réception!C1883,'Catégorie des articles'!A:D,4,0)</f>
        <v>VOLAILLE</v>
      </c>
      <c r="G1883" s="39" t="str">
        <f>Réceptions[[#This Row],[AnnéeMois]]&amp;Réceptions[[#This Row],[Famille de Produit]]</f>
        <v>202301VOLAILLE</v>
      </c>
      <c r="H1883" s="38" t="str">
        <f>Réceptions[[#This Row],[Num CDE]]&amp;Réceptions[[#This Row],[AnnéeMois]]</f>
        <v>143480616202301</v>
      </c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</row>
    <row r="1884" spans="1:23" ht="12.75" customHeight="1" x14ac:dyDescent="0.25">
      <c r="A1884" s="38">
        <v>202212</v>
      </c>
      <c r="B1884" s="49">
        <v>143480620</v>
      </c>
      <c r="C1884" s="50">
        <v>5540246188200</v>
      </c>
      <c r="D1884" s="51">
        <v>44907</v>
      </c>
      <c r="E1884" s="52">
        <v>10654</v>
      </c>
      <c r="F1884" s="39" t="str">
        <f>VLOOKUP(Réception!C1884,'Catégorie des articles'!A:D,4,0)</f>
        <v>CREMERIE</v>
      </c>
      <c r="G1884" s="39" t="str">
        <f>Réceptions[[#This Row],[AnnéeMois]]&amp;Réceptions[[#This Row],[Famille de Produit]]</f>
        <v>202212CREMERIE</v>
      </c>
      <c r="H1884" s="38" t="str">
        <f>Réceptions[[#This Row],[Num CDE]]&amp;Réceptions[[#This Row],[AnnéeMois]]</f>
        <v>143480620202212</v>
      </c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</row>
    <row r="1885" spans="1:23" ht="12.75" customHeight="1" x14ac:dyDescent="0.25">
      <c r="A1885" s="38">
        <v>202212</v>
      </c>
      <c r="B1885" s="46">
        <v>143480621</v>
      </c>
      <c r="C1885" s="15">
        <v>5540246194632</v>
      </c>
      <c r="D1885" s="47">
        <v>44920</v>
      </c>
      <c r="E1885" s="48">
        <v>613</v>
      </c>
      <c r="F1885" s="39" t="str">
        <f>VLOOKUP(Réception!C1885,'Catégorie des articles'!A:D,4,0)</f>
        <v>BOULANGERIE</v>
      </c>
      <c r="G1885" s="39" t="str">
        <f>Réceptions[[#This Row],[AnnéeMois]]&amp;Réceptions[[#This Row],[Famille de Produit]]</f>
        <v>202212BOULANGERIE</v>
      </c>
      <c r="H1885" s="38" t="str">
        <f>Réceptions[[#This Row],[Num CDE]]&amp;Réceptions[[#This Row],[AnnéeMois]]</f>
        <v>143480621202212</v>
      </c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</row>
    <row r="1886" spans="1:23" ht="12.75" customHeight="1" x14ac:dyDescent="0.25">
      <c r="A1886" s="38">
        <v>202212</v>
      </c>
      <c r="B1886" s="49">
        <v>143480621</v>
      </c>
      <c r="C1886" s="50">
        <v>5540246195250</v>
      </c>
      <c r="D1886" s="51">
        <v>44920</v>
      </c>
      <c r="E1886" s="52">
        <v>251</v>
      </c>
      <c r="F1886" s="39" t="str">
        <f>VLOOKUP(Réception!C1886,'Catégorie des articles'!A:D,4,0)</f>
        <v>BOULANGERIE</v>
      </c>
      <c r="G1886" s="39" t="str">
        <f>Réceptions[[#This Row],[AnnéeMois]]&amp;Réceptions[[#This Row],[Famille de Produit]]</f>
        <v>202212BOULANGERIE</v>
      </c>
      <c r="H1886" s="38" t="str">
        <f>Réceptions[[#This Row],[Num CDE]]&amp;Réceptions[[#This Row],[AnnéeMois]]</f>
        <v>143480621202212</v>
      </c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</row>
    <row r="1887" spans="1:23" ht="12.75" customHeight="1" x14ac:dyDescent="0.25">
      <c r="A1887" s="38">
        <v>202212</v>
      </c>
      <c r="B1887" s="46">
        <v>143480645</v>
      </c>
      <c r="C1887" s="15">
        <v>5540246182684</v>
      </c>
      <c r="D1887" s="47">
        <v>44921</v>
      </c>
      <c r="E1887" s="48">
        <v>325</v>
      </c>
      <c r="F1887" s="39" t="str">
        <f>VLOOKUP(Réception!C1887,'Catégorie des articles'!A:D,4,0)</f>
        <v>BOULANGERIE</v>
      </c>
      <c r="G1887" s="39" t="str">
        <f>Réceptions[[#This Row],[AnnéeMois]]&amp;Réceptions[[#This Row],[Famille de Produit]]</f>
        <v>202212BOULANGERIE</v>
      </c>
      <c r="H1887" s="38" t="str">
        <f>Réceptions[[#This Row],[Num CDE]]&amp;Réceptions[[#This Row],[AnnéeMois]]</f>
        <v>143480645202212</v>
      </c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</row>
    <row r="1888" spans="1:23" ht="12.75" customHeight="1" x14ac:dyDescent="0.25">
      <c r="A1888" s="38">
        <v>202212</v>
      </c>
      <c r="B1888" s="49">
        <v>143480645</v>
      </c>
      <c r="C1888" s="50">
        <v>5540246183844</v>
      </c>
      <c r="D1888" s="51">
        <v>44921</v>
      </c>
      <c r="E1888" s="52">
        <v>186</v>
      </c>
      <c r="F1888" s="39" t="str">
        <f>VLOOKUP(Réception!C1888,'Catégorie des articles'!A:D,4,0)</f>
        <v>BOULANGERIE</v>
      </c>
      <c r="G1888" s="39" t="str">
        <f>Réceptions[[#This Row],[AnnéeMois]]&amp;Réceptions[[#This Row],[Famille de Produit]]</f>
        <v>202212BOULANGERIE</v>
      </c>
      <c r="H1888" s="38" t="str">
        <f>Réceptions[[#This Row],[Num CDE]]&amp;Réceptions[[#This Row],[AnnéeMois]]</f>
        <v>143480645202212</v>
      </c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</row>
    <row r="1889" spans="1:23" ht="12.75" customHeight="1" x14ac:dyDescent="0.25">
      <c r="A1889" s="38">
        <v>202212</v>
      </c>
      <c r="B1889" s="49">
        <v>143480649</v>
      </c>
      <c r="C1889" s="50">
        <v>5540246183558</v>
      </c>
      <c r="D1889" s="51">
        <v>44920</v>
      </c>
      <c r="E1889" s="52">
        <v>1300</v>
      </c>
      <c r="F1889" s="39" t="str">
        <f>VLOOKUP(Réception!C1889,'Catégorie des articles'!A:D,4,0)</f>
        <v>MIX LEGUMES</v>
      </c>
      <c r="G1889" s="39" t="str">
        <f>Réceptions[[#This Row],[AnnéeMois]]&amp;Réceptions[[#This Row],[Famille de Produit]]</f>
        <v>202212MIX LEGUMES</v>
      </c>
      <c r="H1889" s="38" t="str">
        <f>Réceptions[[#This Row],[Num CDE]]&amp;Réceptions[[#This Row],[AnnéeMois]]</f>
        <v>143480649202212</v>
      </c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</row>
    <row r="1890" spans="1:23" ht="12.75" customHeight="1" x14ac:dyDescent="0.25">
      <c r="A1890" s="38">
        <v>202212</v>
      </c>
      <c r="B1890" s="46">
        <v>143480649</v>
      </c>
      <c r="C1890" s="15">
        <v>5540246192594</v>
      </c>
      <c r="D1890" s="47">
        <v>44920</v>
      </c>
      <c r="E1890" s="48">
        <v>2970</v>
      </c>
      <c r="F1890" s="39" t="str">
        <f>VLOOKUP(Réception!C1890,'Catégorie des articles'!A:D,4,0)</f>
        <v>MIX LEGUMES</v>
      </c>
      <c r="G1890" s="39" t="str">
        <f>Réceptions[[#This Row],[AnnéeMois]]&amp;Réceptions[[#This Row],[Famille de Produit]]</f>
        <v>202212MIX LEGUMES</v>
      </c>
      <c r="H1890" s="38" t="str">
        <f>Réceptions[[#This Row],[Num CDE]]&amp;Réceptions[[#This Row],[AnnéeMois]]</f>
        <v>143480649202212</v>
      </c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</row>
    <row r="1891" spans="1:23" ht="12.75" customHeight="1" x14ac:dyDescent="0.25">
      <c r="A1891" s="38">
        <v>202212</v>
      </c>
      <c r="B1891" s="46">
        <v>143480651</v>
      </c>
      <c r="C1891" s="15">
        <v>5540246183589</v>
      </c>
      <c r="D1891" s="47">
        <v>44925</v>
      </c>
      <c r="E1891" s="48">
        <v>1300</v>
      </c>
      <c r="F1891" s="39" t="str">
        <f>VLOOKUP(Réception!C1891,'Catégorie des articles'!A:D,4,0)</f>
        <v>MIX LEGUMES</v>
      </c>
      <c r="G1891" s="39" t="str">
        <f>Réceptions[[#This Row],[AnnéeMois]]&amp;Réceptions[[#This Row],[Famille de Produit]]</f>
        <v>202212MIX LEGUMES</v>
      </c>
      <c r="H1891" s="38" t="str">
        <f>Réceptions[[#This Row],[Num CDE]]&amp;Réceptions[[#This Row],[AnnéeMois]]</f>
        <v>143480651202212</v>
      </c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</row>
    <row r="1892" spans="1:23" ht="12.75" customHeight="1" x14ac:dyDescent="0.25">
      <c r="A1892" s="38">
        <v>202212</v>
      </c>
      <c r="B1892" s="49">
        <v>143480651</v>
      </c>
      <c r="C1892" s="50">
        <v>5540246194790</v>
      </c>
      <c r="D1892" s="51">
        <v>44925</v>
      </c>
      <c r="E1892" s="52">
        <v>1316</v>
      </c>
      <c r="F1892" s="39" t="str">
        <f>VLOOKUP(Réception!C1892,'Catégorie des articles'!A:D,4,0)</f>
        <v>MIX LEGUMES</v>
      </c>
      <c r="G1892" s="39" t="str">
        <f>Réceptions[[#This Row],[AnnéeMois]]&amp;Réceptions[[#This Row],[Famille de Produit]]</f>
        <v>202212MIX LEGUMES</v>
      </c>
      <c r="H1892" s="38" t="str">
        <f>Réceptions[[#This Row],[Num CDE]]&amp;Réceptions[[#This Row],[AnnéeMois]]</f>
        <v>143480651202212</v>
      </c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</row>
    <row r="1893" spans="1:23" ht="12.75" customHeight="1" x14ac:dyDescent="0.25">
      <c r="A1893" s="38">
        <v>202212</v>
      </c>
      <c r="B1893" s="46">
        <v>143480653</v>
      </c>
      <c r="C1893" s="15">
        <v>5540246195241</v>
      </c>
      <c r="D1893" s="47">
        <v>44926</v>
      </c>
      <c r="E1893" s="48">
        <v>743</v>
      </c>
      <c r="F1893" s="39" t="str">
        <f>VLOOKUP(Réception!C1893,'Catégorie des articles'!A:D,4,0)</f>
        <v>MIX LEGUMES</v>
      </c>
      <c r="G1893" s="39" t="str">
        <f>Réceptions[[#This Row],[AnnéeMois]]&amp;Réceptions[[#This Row],[Famille de Produit]]</f>
        <v>202212MIX LEGUMES</v>
      </c>
      <c r="H1893" s="38" t="str">
        <f>Réceptions[[#This Row],[Num CDE]]&amp;Réceptions[[#This Row],[AnnéeMois]]</f>
        <v>143480653202212</v>
      </c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</row>
    <row r="1894" spans="1:23" ht="12.75" customHeight="1" x14ac:dyDescent="0.25">
      <c r="A1894" s="38">
        <v>202212</v>
      </c>
      <c r="B1894" s="46">
        <v>143480655</v>
      </c>
      <c r="C1894" s="15">
        <v>5540246195653</v>
      </c>
      <c r="D1894" s="47">
        <v>44925</v>
      </c>
      <c r="E1894" s="48">
        <v>168</v>
      </c>
      <c r="F1894" s="39" t="str">
        <f>VLOOKUP(Réception!C1894,'Catégorie des articles'!A:D,4,0)</f>
        <v>EMBALLAGES</v>
      </c>
      <c r="G1894" s="39" t="str">
        <f>Réceptions[[#This Row],[AnnéeMois]]&amp;Réceptions[[#This Row],[Famille de Produit]]</f>
        <v>202212EMBALLAGES</v>
      </c>
      <c r="H1894" s="38" t="str">
        <f>Réceptions[[#This Row],[Num CDE]]&amp;Réceptions[[#This Row],[AnnéeMois]]</f>
        <v>143480655202212</v>
      </c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</row>
    <row r="1895" spans="1:23" ht="12.75" customHeight="1" x14ac:dyDescent="0.25">
      <c r="A1895" s="38">
        <v>202212</v>
      </c>
      <c r="B1895" s="49">
        <v>143490660</v>
      </c>
      <c r="C1895" s="50">
        <v>5540246172978</v>
      </c>
      <c r="D1895" s="51">
        <v>44912</v>
      </c>
      <c r="E1895" s="52">
        <v>1671</v>
      </c>
      <c r="F1895" s="39" t="str">
        <f>VLOOKUP(Réception!C1895,'Catégorie des articles'!A:D,4,0)</f>
        <v>CREMERIE</v>
      </c>
      <c r="G1895" s="39" t="str">
        <f>Réceptions[[#This Row],[AnnéeMois]]&amp;Réceptions[[#This Row],[Famille de Produit]]</f>
        <v>202212CREMERIE</v>
      </c>
      <c r="H1895" s="38" t="str">
        <f>Réceptions[[#This Row],[Num CDE]]&amp;Réceptions[[#This Row],[AnnéeMois]]</f>
        <v>143490660202212</v>
      </c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</row>
    <row r="1896" spans="1:23" ht="12.75" customHeight="1" x14ac:dyDescent="0.25">
      <c r="A1896" s="38">
        <v>202212</v>
      </c>
      <c r="B1896" s="49">
        <v>143490660</v>
      </c>
      <c r="C1896" s="50">
        <v>5540246174174</v>
      </c>
      <c r="D1896" s="51">
        <v>44912</v>
      </c>
      <c r="E1896" s="52">
        <v>348</v>
      </c>
      <c r="F1896" s="39" t="str">
        <f>VLOOKUP(Réception!C1896,'Catégorie des articles'!A:D,4,0)</f>
        <v>CREMERIE</v>
      </c>
      <c r="G1896" s="39" t="str">
        <f>Réceptions[[#This Row],[AnnéeMois]]&amp;Réceptions[[#This Row],[Famille de Produit]]</f>
        <v>202212CREMERIE</v>
      </c>
      <c r="H1896" s="38" t="str">
        <f>Réceptions[[#This Row],[Num CDE]]&amp;Réceptions[[#This Row],[AnnéeMois]]</f>
        <v>143490660202212</v>
      </c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</row>
    <row r="1897" spans="1:23" ht="12.75" customHeight="1" x14ac:dyDescent="0.25">
      <c r="A1897" s="38">
        <v>202212</v>
      </c>
      <c r="B1897" s="46">
        <v>143490660</v>
      </c>
      <c r="C1897" s="15">
        <v>5540246188175</v>
      </c>
      <c r="D1897" s="47">
        <v>44912</v>
      </c>
      <c r="E1897" s="48">
        <v>232</v>
      </c>
      <c r="F1897" s="39" t="str">
        <f>VLOOKUP(Réception!C1897,'Catégorie des articles'!A:D,4,0)</f>
        <v>CREMERIE</v>
      </c>
      <c r="G1897" s="39" t="str">
        <f>Réceptions[[#This Row],[AnnéeMois]]&amp;Réceptions[[#This Row],[Famille de Produit]]</f>
        <v>202212CREMERIE</v>
      </c>
      <c r="H1897" s="38" t="str">
        <f>Réceptions[[#This Row],[Num CDE]]&amp;Réceptions[[#This Row],[AnnéeMois]]</f>
        <v>143490660202212</v>
      </c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</row>
    <row r="1898" spans="1:23" ht="12.75" customHeight="1" x14ac:dyDescent="0.25">
      <c r="A1898" s="38">
        <v>202212</v>
      </c>
      <c r="B1898" s="46">
        <v>143490662</v>
      </c>
      <c r="C1898" s="15">
        <v>5540246171933</v>
      </c>
      <c r="D1898" s="47">
        <v>44912</v>
      </c>
      <c r="E1898" s="48">
        <v>1671</v>
      </c>
      <c r="F1898" s="39" t="str">
        <f>VLOOKUP(Réception!C1898,'Catégorie des articles'!A:D,4,0)</f>
        <v>CREMERIE</v>
      </c>
      <c r="G1898" s="39" t="str">
        <f>Réceptions[[#This Row],[AnnéeMois]]&amp;Réceptions[[#This Row],[Famille de Produit]]</f>
        <v>202212CREMERIE</v>
      </c>
      <c r="H1898" s="38" t="str">
        <f>Réceptions[[#This Row],[Num CDE]]&amp;Réceptions[[#This Row],[AnnéeMois]]</f>
        <v>143490662202212</v>
      </c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</row>
    <row r="1899" spans="1:23" ht="12.75" customHeight="1" x14ac:dyDescent="0.25">
      <c r="A1899" s="38">
        <v>202212</v>
      </c>
      <c r="B1899" s="46">
        <v>143490682</v>
      </c>
      <c r="C1899" s="15">
        <v>5540246183560</v>
      </c>
      <c r="D1899" s="47">
        <v>44917</v>
      </c>
      <c r="E1899" s="48">
        <v>669</v>
      </c>
      <c r="F1899" s="39" t="str">
        <f>VLOOKUP(Réception!C1899,'Catégorie des articles'!A:D,4,0)</f>
        <v>MIX LEGUMES</v>
      </c>
      <c r="G1899" s="39" t="str">
        <f>Réceptions[[#This Row],[AnnéeMois]]&amp;Réceptions[[#This Row],[Famille de Produit]]</f>
        <v>202212MIX LEGUMES</v>
      </c>
      <c r="H1899" s="38" t="str">
        <f>Réceptions[[#This Row],[Num CDE]]&amp;Réceptions[[#This Row],[AnnéeMois]]</f>
        <v>143490682202212</v>
      </c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</row>
    <row r="1900" spans="1:23" ht="12.75" customHeight="1" x14ac:dyDescent="0.25">
      <c r="A1900" s="38">
        <v>202301</v>
      </c>
      <c r="B1900" s="49">
        <v>143490683</v>
      </c>
      <c r="C1900" s="50">
        <v>5540246170256</v>
      </c>
      <c r="D1900" s="51">
        <v>44947</v>
      </c>
      <c r="E1900" s="52">
        <v>3174</v>
      </c>
      <c r="F1900" s="39" t="str">
        <f>VLOOKUP(Réception!C1900,'Catégorie des articles'!A:D,4,0)</f>
        <v>BOULANGERIE</v>
      </c>
      <c r="G1900" s="39" t="str">
        <f>Réceptions[[#This Row],[AnnéeMois]]&amp;Réceptions[[#This Row],[Famille de Produit]]</f>
        <v>202301BOULANGERIE</v>
      </c>
      <c r="H1900" s="38" t="str">
        <f>Réceptions[[#This Row],[Num CDE]]&amp;Réceptions[[#This Row],[AnnéeMois]]</f>
        <v>143490683202301</v>
      </c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</row>
    <row r="1901" spans="1:23" ht="12.75" customHeight="1" x14ac:dyDescent="0.25">
      <c r="A1901" s="38">
        <v>202301</v>
      </c>
      <c r="B1901" s="46">
        <v>143490683</v>
      </c>
      <c r="C1901" s="15">
        <v>5540246171888</v>
      </c>
      <c r="D1901" s="47">
        <v>44947</v>
      </c>
      <c r="E1901" s="48">
        <v>520</v>
      </c>
      <c r="F1901" s="39" t="str">
        <f>VLOOKUP(Réception!C1901,'Catégorie des articles'!A:D,4,0)</f>
        <v>BOULANGERIE</v>
      </c>
      <c r="G1901" s="39" t="str">
        <f>Réceptions[[#This Row],[AnnéeMois]]&amp;Réceptions[[#This Row],[Famille de Produit]]</f>
        <v>202301BOULANGERIE</v>
      </c>
      <c r="H1901" s="38" t="str">
        <f>Réceptions[[#This Row],[Num CDE]]&amp;Réceptions[[#This Row],[AnnéeMois]]</f>
        <v>143490683202301</v>
      </c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</row>
    <row r="1902" spans="1:23" ht="12.75" customHeight="1" x14ac:dyDescent="0.25">
      <c r="A1902" s="38">
        <v>202301</v>
      </c>
      <c r="B1902" s="46">
        <v>143490693</v>
      </c>
      <c r="C1902" s="15">
        <v>5540246194632</v>
      </c>
      <c r="D1902" s="47">
        <v>44928</v>
      </c>
      <c r="E1902" s="48">
        <v>826</v>
      </c>
      <c r="F1902" s="39" t="str">
        <f>VLOOKUP(Réception!C1902,'Catégorie des articles'!A:D,4,0)</f>
        <v>BOULANGERIE</v>
      </c>
      <c r="G1902" s="39" t="str">
        <f>Réceptions[[#This Row],[AnnéeMois]]&amp;Réceptions[[#This Row],[Famille de Produit]]</f>
        <v>202301BOULANGERIE</v>
      </c>
      <c r="H1902" s="38" t="str">
        <f>Réceptions[[#This Row],[Num CDE]]&amp;Réceptions[[#This Row],[AnnéeMois]]</f>
        <v>143490693202301</v>
      </c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</row>
    <row r="1903" spans="1:23" ht="12.75" customHeight="1" x14ac:dyDescent="0.25">
      <c r="A1903" s="38">
        <v>202301</v>
      </c>
      <c r="B1903" s="49">
        <v>143490694</v>
      </c>
      <c r="C1903" s="50">
        <v>5540246195250</v>
      </c>
      <c r="D1903" s="51">
        <v>44932</v>
      </c>
      <c r="E1903" s="52">
        <v>502</v>
      </c>
      <c r="F1903" s="39" t="str">
        <f>VLOOKUP(Réception!C1903,'Catégorie des articles'!A:D,4,0)</f>
        <v>BOULANGERIE</v>
      </c>
      <c r="G1903" s="39" t="str">
        <f>Réceptions[[#This Row],[AnnéeMois]]&amp;Réceptions[[#This Row],[Famille de Produit]]</f>
        <v>202301BOULANGERIE</v>
      </c>
      <c r="H1903" s="38" t="str">
        <f>Réceptions[[#This Row],[Num CDE]]&amp;Réceptions[[#This Row],[AnnéeMois]]</f>
        <v>143490694202301</v>
      </c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</row>
    <row r="1904" spans="1:23" ht="12.75" customHeight="1" x14ac:dyDescent="0.25">
      <c r="A1904" s="38">
        <v>202301</v>
      </c>
      <c r="B1904" s="46">
        <v>143490694</v>
      </c>
      <c r="C1904" s="15">
        <v>5540246196046</v>
      </c>
      <c r="D1904" s="47">
        <v>44932</v>
      </c>
      <c r="E1904" s="48">
        <v>335</v>
      </c>
      <c r="F1904" s="39" t="str">
        <f>VLOOKUP(Réception!C1904,'Catégorie des articles'!A:D,4,0)</f>
        <v>BOULANGERIE</v>
      </c>
      <c r="G1904" s="39" t="str">
        <f>Réceptions[[#This Row],[AnnéeMois]]&amp;Réceptions[[#This Row],[Famille de Produit]]</f>
        <v>202301BOULANGERIE</v>
      </c>
      <c r="H1904" s="38" t="str">
        <f>Réceptions[[#This Row],[Num CDE]]&amp;Réceptions[[#This Row],[AnnéeMois]]</f>
        <v>143490694202301</v>
      </c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</row>
    <row r="1905" spans="1:23" ht="12.75" customHeight="1" x14ac:dyDescent="0.25">
      <c r="A1905" s="38">
        <v>202212</v>
      </c>
      <c r="B1905" s="49">
        <v>143490711</v>
      </c>
      <c r="C1905" s="50">
        <v>5540246174095</v>
      </c>
      <c r="D1905" s="51">
        <v>44919</v>
      </c>
      <c r="E1905" s="52">
        <v>70</v>
      </c>
      <c r="F1905" s="39" t="str">
        <f>VLOOKUP(Réception!C1905,'Catégorie des articles'!A:D,4,0)</f>
        <v>CREMERIE</v>
      </c>
      <c r="G1905" s="39" t="str">
        <f>Réceptions[[#This Row],[AnnéeMois]]&amp;Réceptions[[#This Row],[Famille de Produit]]</f>
        <v>202212CREMERIE</v>
      </c>
      <c r="H1905" s="38" t="str">
        <f>Réceptions[[#This Row],[Num CDE]]&amp;Réceptions[[#This Row],[AnnéeMois]]</f>
        <v>143490711202212</v>
      </c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</row>
    <row r="1906" spans="1:23" ht="12.75" customHeight="1" x14ac:dyDescent="0.25">
      <c r="A1906" s="38">
        <v>202212</v>
      </c>
      <c r="B1906" s="46">
        <v>143490711</v>
      </c>
      <c r="C1906" s="15">
        <v>5540246175049</v>
      </c>
      <c r="D1906" s="47">
        <v>44919</v>
      </c>
      <c r="E1906" s="48">
        <v>696</v>
      </c>
      <c r="F1906" s="39" t="str">
        <f>VLOOKUP(Réception!C1906,'Catégorie des articles'!A:D,4,0)</f>
        <v>CREMERIE</v>
      </c>
      <c r="G1906" s="39" t="str">
        <f>Réceptions[[#This Row],[AnnéeMois]]&amp;Réceptions[[#This Row],[Famille de Produit]]</f>
        <v>202212CREMERIE</v>
      </c>
      <c r="H1906" s="38" t="str">
        <f>Réceptions[[#This Row],[Num CDE]]&amp;Réceptions[[#This Row],[AnnéeMois]]</f>
        <v>143490711202212</v>
      </c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</row>
    <row r="1907" spans="1:23" ht="12.75" customHeight="1" x14ac:dyDescent="0.25">
      <c r="A1907" s="38">
        <v>202212</v>
      </c>
      <c r="B1907" s="49">
        <v>143490711</v>
      </c>
      <c r="C1907" s="50">
        <v>5540246175050</v>
      </c>
      <c r="D1907" s="51">
        <v>44919</v>
      </c>
      <c r="E1907" s="52">
        <v>279</v>
      </c>
      <c r="F1907" s="39" t="str">
        <f>VLOOKUP(Réception!C1907,'Catégorie des articles'!A:D,4,0)</f>
        <v>CREMERIE</v>
      </c>
      <c r="G1907" s="39" t="str">
        <f>Réceptions[[#This Row],[AnnéeMois]]&amp;Réceptions[[#This Row],[Famille de Produit]]</f>
        <v>202212CREMERIE</v>
      </c>
      <c r="H1907" s="38" t="str">
        <f>Réceptions[[#This Row],[Num CDE]]&amp;Réceptions[[#This Row],[AnnéeMois]]</f>
        <v>143490711202212</v>
      </c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</row>
    <row r="1908" spans="1:23" ht="12.75" customHeight="1" x14ac:dyDescent="0.25">
      <c r="A1908" s="38">
        <v>202301</v>
      </c>
      <c r="B1908" s="49">
        <v>143490732</v>
      </c>
      <c r="C1908" s="50">
        <v>5540246196148</v>
      </c>
      <c r="D1908" s="51">
        <v>44942</v>
      </c>
      <c r="E1908" s="52">
        <v>975</v>
      </c>
      <c r="F1908" s="39" t="str">
        <f>VLOOKUP(Réception!C1908,'Catégorie des articles'!A:D,4,0)</f>
        <v>EMBALLAGES</v>
      </c>
      <c r="G1908" s="39" t="str">
        <f>Réceptions[[#This Row],[AnnéeMois]]&amp;Réceptions[[#This Row],[Famille de Produit]]</f>
        <v>202301EMBALLAGES</v>
      </c>
      <c r="H1908" s="38" t="str">
        <f>Réceptions[[#This Row],[Num CDE]]&amp;Réceptions[[#This Row],[AnnéeMois]]</f>
        <v>143490732202301</v>
      </c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</row>
    <row r="1909" spans="1:23" ht="12.75" customHeight="1" x14ac:dyDescent="0.25">
      <c r="A1909" s="38">
        <v>202212</v>
      </c>
      <c r="B1909" s="49">
        <v>143490736</v>
      </c>
      <c r="C1909" s="50">
        <v>5540246172539</v>
      </c>
      <c r="D1909" s="51">
        <v>44914</v>
      </c>
      <c r="E1909" s="52">
        <v>24</v>
      </c>
      <c r="F1909" s="39" t="str">
        <f>VLOOKUP(Réception!C1909,'Catégorie des articles'!A:D,4,0)</f>
        <v>CREMERIE</v>
      </c>
      <c r="G1909" s="39" t="str">
        <f>Réceptions[[#This Row],[AnnéeMois]]&amp;Réceptions[[#This Row],[Famille de Produit]]</f>
        <v>202212CREMERIE</v>
      </c>
      <c r="H1909" s="38" t="str">
        <f>Réceptions[[#This Row],[Num CDE]]&amp;Réceptions[[#This Row],[AnnéeMois]]</f>
        <v>143490736202212</v>
      </c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</row>
    <row r="1910" spans="1:23" ht="12.75" customHeight="1" x14ac:dyDescent="0.25">
      <c r="A1910" s="38">
        <v>202212</v>
      </c>
      <c r="B1910" s="46">
        <v>143490736</v>
      </c>
      <c r="C1910" s="15">
        <v>5540246172669</v>
      </c>
      <c r="D1910" s="47">
        <v>44914</v>
      </c>
      <c r="E1910" s="48">
        <v>279</v>
      </c>
      <c r="F1910" s="39" t="str">
        <f>VLOOKUP(Réception!C1910,'Catégorie des articles'!A:D,4,0)</f>
        <v>CREMERIE</v>
      </c>
      <c r="G1910" s="39" t="str">
        <f>Réceptions[[#This Row],[AnnéeMois]]&amp;Réceptions[[#This Row],[Famille de Produit]]</f>
        <v>202212CREMERIE</v>
      </c>
      <c r="H1910" s="38" t="str">
        <f>Réceptions[[#This Row],[Num CDE]]&amp;Réceptions[[#This Row],[AnnéeMois]]</f>
        <v>143490736202212</v>
      </c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</row>
    <row r="1911" spans="1:23" ht="12.75" customHeight="1" x14ac:dyDescent="0.25">
      <c r="A1911" s="38">
        <v>202212</v>
      </c>
      <c r="B1911" s="49">
        <v>143490736</v>
      </c>
      <c r="C1911" s="50">
        <v>5540246172978</v>
      </c>
      <c r="D1911" s="51">
        <v>44914</v>
      </c>
      <c r="E1911" s="52">
        <v>1671</v>
      </c>
      <c r="F1911" s="39" t="str">
        <f>VLOOKUP(Réception!C1911,'Catégorie des articles'!A:D,4,0)</f>
        <v>CREMERIE</v>
      </c>
      <c r="G1911" s="39" t="str">
        <f>Réceptions[[#This Row],[AnnéeMois]]&amp;Réceptions[[#This Row],[Famille de Produit]]</f>
        <v>202212CREMERIE</v>
      </c>
      <c r="H1911" s="38" t="str">
        <f>Réceptions[[#This Row],[Num CDE]]&amp;Réceptions[[#This Row],[AnnéeMois]]</f>
        <v>143490736202212</v>
      </c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</row>
    <row r="1912" spans="1:23" ht="12.75" customHeight="1" x14ac:dyDescent="0.25">
      <c r="A1912" s="38">
        <v>202212</v>
      </c>
      <c r="B1912" s="49">
        <v>143490736</v>
      </c>
      <c r="C1912" s="50">
        <v>5540246174174</v>
      </c>
      <c r="D1912" s="51">
        <v>44914</v>
      </c>
      <c r="E1912" s="52">
        <v>232</v>
      </c>
      <c r="F1912" s="39" t="str">
        <f>VLOOKUP(Réception!C1912,'Catégorie des articles'!A:D,4,0)</f>
        <v>CREMERIE</v>
      </c>
      <c r="G1912" s="39" t="str">
        <f>Réceptions[[#This Row],[AnnéeMois]]&amp;Réceptions[[#This Row],[Famille de Produit]]</f>
        <v>202212CREMERIE</v>
      </c>
      <c r="H1912" s="38" t="str">
        <f>Réceptions[[#This Row],[Num CDE]]&amp;Réceptions[[#This Row],[AnnéeMois]]</f>
        <v>143490736202212</v>
      </c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</row>
    <row r="1913" spans="1:23" ht="12.75" customHeight="1" x14ac:dyDescent="0.25">
      <c r="A1913" s="38">
        <v>202212</v>
      </c>
      <c r="B1913" s="46">
        <v>143490736</v>
      </c>
      <c r="C1913" s="15">
        <v>5540246176699</v>
      </c>
      <c r="D1913" s="47">
        <v>44914</v>
      </c>
      <c r="E1913" s="48">
        <v>6264</v>
      </c>
      <c r="F1913" s="39" t="str">
        <f>VLOOKUP(Réception!C1913,'Catégorie des articles'!A:D,4,0)</f>
        <v>CREMERIE</v>
      </c>
      <c r="G1913" s="39" t="str">
        <f>Réceptions[[#This Row],[AnnéeMois]]&amp;Réceptions[[#This Row],[Famille de Produit]]</f>
        <v>202212CREMERIE</v>
      </c>
      <c r="H1913" s="38" t="str">
        <f>Réceptions[[#This Row],[Num CDE]]&amp;Réceptions[[#This Row],[AnnéeMois]]</f>
        <v>143490736202212</v>
      </c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</row>
    <row r="1914" spans="1:23" ht="12.75" customHeight="1" x14ac:dyDescent="0.25">
      <c r="A1914" s="38">
        <v>202212</v>
      </c>
      <c r="B1914" s="49">
        <v>143490737</v>
      </c>
      <c r="C1914" s="50">
        <v>5540246171933</v>
      </c>
      <c r="D1914" s="51">
        <v>44914</v>
      </c>
      <c r="E1914" s="52">
        <v>1114</v>
      </c>
      <c r="F1914" s="39" t="str">
        <f>VLOOKUP(Réception!C1914,'Catégorie des articles'!A:D,4,0)</f>
        <v>CREMERIE</v>
      </c>
      <c r="G1914" s="39" t="str">
        <f>Réceptions[[#This Row],[AnnéeMois]]&amp;Réceptions[[#This Row],[Famille de Produit]]</f>
        <v>202212CREMERIE</v>
      </c>
      <c r="H1914" s="38" t="str">
        <f>Réceptions[[#This Row],[Num CDE]]&amp;Réceptions[[#This Row],[AnnéeMois]]</f>
        <v>143490737202212</v>
      </c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</row>
    <row r="1915" spans="1:23" ht="12.75" customHeight="1" x14ac:dyDescent="0.25">
      <c r="A1915" s="38">
        <v>202212</v>
      </c>
      <c r="B1915" s="46">
        <v>143490737</v>
      </c>
      <c r="C1915" s="15">
        <v>5540246176294</v>
      </c>
      <c r="D1915" s="47">
        <v>44914</v>
      </c>
      <c r="E1915" s="48">
        <v>1485</v>
      </c>
      <c r="F1915" s="39" t="str">
        <f>VLOOKUP(Réception!C1915,'Catégorie des articles'!A:D,4,0)</f>
        <v>CREMERIE</v>
      </c>
      <c r="G1915" s="39" t="str">
        <f>Réceptions[[#This Row],[AnnéeMois]]&amp;Réceptions[[#This Row],[Famille de Produit]]</f>
        <v>202212CREMERIE</v>
      </c>
      <c r="H1915" s="38" t="str">
        <f>Réceptions[[#This Row],[Num CDE]]&amp;Réceptions[[#This Row],[AnnéeMois]]</f>
        <v>143490737202212</v>
      </c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</row>
    <row r="1916" spans="1:23" ht="12.75" customHeight="1" x14ac:dyDescent="0.25">
      <c r="A1916" s="38">
        <v>202212</v>
      </c>
      <c r="B1916" s="49">
        <v>143490737</v>
      </c>
      <c r="C1916" s="50">
        <v>5540246176295</v>
      </c>
      <c r="D1916" s="51">
        <v>44914</v>
      </c>
      <c r="E1916" s="52">
        <v>6682</v>
      </c>
      <c r="F1916" s="39" t="str">
        <f>VLOOKUP(Réception!C1916,'Catégorie des articles'!A:D,4,0)</f>
        <v>CREMERIE</v>
      </c>
      <c r="G1916" s="39" t="str">
        <f>Réceptions[[#This Row],[AnnéeMois]]&amp;Réceptions[[#This Row],[Famille de Produit]]</f>
        <v>202212CREMERIE</v>
      </c>
      <c r="H1916" s="38" t="str">
        <f>Réceptions[[#This Row],[Num CDE]]&amp;Réceptions[[#This Row],[AnnéeMois]]</f>
        <v>143490737202212</v>
      </c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</row>
    <row r="1917" spans="1:23" ht="12.75" customHeight="1" x14ac:dyDescent="0.25">
      <c r="A1917" s="38">
        <v>202212</v>
      </c>
      <c r="B1917" s="49">
        <v>143490737</v>
      </c>
      <c r="C1917" s="50">
        <v>5540246187987</v>
      </c>
      <c r="D1917" s="51">
        <v>44914</v>
      </c>
      <c r="E1917" s="52">
        <v>3341</v>
      </c>
      <c r="F1917" s="39" t="str">
        <f>VLOOKUP(Réception!C1917,'Catégorie des articles'!A:D,4,0)</f>
        <v>CREMERIE</v>
      </c>
      <c r="G1917" s="39" t="str">
        <f>Réceptions[[#This Row],[AnnéeMois]]&amp;Réceptions[[#This Row],[Famille de Produit]]</f>
        <v>202212CREMERIE</v>
      </c>
      <c r="H1917" s="38" t="str">
        <f>Réceptions[[#This Row],[Num CDE]]&amp;Réceptions[[#This Row],[AnnéeMois]]</f>
        <v>143490737202212</v>
      </c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</row>
    <row r="1918" spans="1:23" ht="12.75" customHeight="1" x14ac:dyDescent="0.25">
      <c r="A1918" s="38">
        <v>202212</v>
      </c>
      <c r="B1918" s="49">
        <v>143490747</v>
      </c>
      <c r="C1918" s="50">
        <v>5540246188175</v>
      </c>
      <c r="D1918" s="51">
        <v>44918</v>
      </c>
      <c r="E1918" s="52">
        <v>836</v>
      </c>
      <c r="F1918" s="39" t="str">
        <f>VLOOKUP(Réception!C1918,'Catégorie des articles'!A:D,4,0)</f>
        <v>CREMERIE</v>
      </c>
      <c r="G1918" s="39" t="str">
        <f>Réceptions[[#This Row],[AnnéeMois]]&amp;Réceptions[[#This Row],[Famille de Produit]]</f>
        <v>202212CREMERIE</v>
      </c>
      <c r="H1918" s="38" t="str">
        <f>Réceptions[[#This Row],[Num CDE]]&amp;Réceptions[[#This Row],[AnnéeMois]]</f>
        <v>143490747202212</v>
      </c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</row>
    <row r="1919" spans="1:23" ht="12.75" customHeight="1" x14ac:dyDescent="0.25">
      <c r="A1919" s="38">
        <v>202301</v>
      </c>
      <c r="B1919" s="49">
        <v>143490761</v>
      </c>
      <c r="C1919" s="50">
        <v>5540246191394</v>
      </c>
      <c r="D1919" s="51">
        <v>44948</v>
      </c>
      <c r="E1919" s="52">
        <v>418</v>
      </c>
      <c r="F1919" s="39" t="str">
        <f>VLOOKUP(Réception!C1919,'Catégorie des articles'!A:D,4,0)</f>
        <v>CREMERIE</v>
      </c>
      <c r="G1919" s="39" t="str">
        <f>Réceptions[[#This Row],[AnnéeMois]]&amp;Réceptions[[#This Row],[Famille de Produit]]</f>
        <v>202301CREMERIE</v>
      </c>
      <c r="H1919" s="38" t="str">
        <f>Réceptions[[#This Row],[Num CDE]]&amp;Réceptions[[#This Row],[AnnéeMois]]</f>
        <v>143490761202301</v>
      </c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</row>
    <row r="1920" spans="1:23" ht="12.75" customHeight="1" x14ac:dyDescent="0.25">
      <c r="A1920" s="38">
        <v>202301</v>
      </c>
      <c r="B1920" s="49">
        <v>143490763</v>
      </c>
      <c r="C1920" s="50">
        <v>5540246196002</v>
      </c>
      <c r="D1920" s="51">
        <v>44948</v>
      </c>
      <c r="E1920" s="52">
        <v>423</v>
      </c>
      <c r="F1920" s="39" t="str">
        <f>VLOOKUP(Réception!C1920,'Catégorie des articles'!A:D,4,0)</f>
        <v>CREMERIE</v>
      </c>
      <c r="G1920" s="39" t="str">
        <f>Réceptions[[#This Row],[AnnéeMois]]&amp;Réceptions[[#This Row],[Famille de Produit]]</f>
        <v>202301CREMERIE</v>
      </c>
      <c r="H1920" s="38" t="str">
        <f>Réceptions[[#This Row],[Num CDE]]&amp;Réceptions[[#This Row],[AnnéeMois]]</f>
        <v>143490763202301</v>
      </c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</row>
    <row r="1921" spans="1:23" ht="12.75" customHeight="1" x14ac:dyDescent="0.25">
      <c r="A1921" s="38">
        <v>202301</v>
      </c>
      <c r="B1921" s="49">
        <v>143490765</v>
      </c>
      <c r="C1921" s="50">
        <v>5540246177133</v>
      </c>
      <c r="D1921" s="51">
        <v>44931</v>
      </c>
      <c r="E1921" s="52">
        <v>6125</v>
      </c>
      <c r="F1921" s="39" t="str">
        <f>VLOOKUP(Réception!C1921,'Catégorie des articles'!A:D,4,0)</f>
        <v>MIX LEGUMES</v>
      </c>
      <c r="G1921" s="39" t="str">
        <f>Réceptions[[#This Row],[AnnéeMois]]&amp;Réceptions[[#This Row],[Famille de Produit]]</f>
        <v>202301MIX LEGUMES</v>
      </c>
      <c r="H1921" s="38" t="str">
        <f>Réceptions[[#This Row],[Num CDE]]&amp;Réceptions[[#This Row],[AnnéeMois]]</f>
        <v>143490765202301</v>
      </c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</row>
    <row r="1922" spans="1:23" ht="12.75" customHeight="1" x14ac:dyDescent="0.25">
      <c r="A1922" s="38">
        <v>202301</v>
      </c>
      <c r="B1922" s="46">
        <v>143490765</v>
      </c>
      <c r="C1922" s="15">
        <v>5540246192148</v>
      </c>
      <c r="D1922" s="47">
        <v>44931</v>
      </c>
      <c r="E1922" s="48">
        <v>13920</v>
      </c>
      <c r="F1922" s="39" t="str">
        <f>VLOOKUP(Réception!C1922,'Catégorie des articles'!A:D,4,0)</f>
        <v>MIX LEGUMES</v>
      </c>
      <c r="G1922" s="39" t="str">
        <f>Réceptions[[#This Row],[AnnéeMois]]&amp;Réceptions[[#This Row],[Famille de Produit]]</f>
        <v>202301MIX LEGUMES</v>
      </c>
      <c r="H1922" s="38" t="str">
        <f>Réceptions[[#This Row],[Num CDE]]&amp;Réceptions[[#This Row],[AnnéeMois]]</f>
        <v>143490765202301</v>
      </c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</row>
    <row r="1923" spans="1:23" ht="12.75" customHeight="1" x14ac:dyDescent="0.25">
      <c r="A1923" s="38">
        <v>202301</v>
      </c>
      <c r="B1923" s="49">
        <v>143490765</v>
      </c>
      <c r="C1923" s="50">
        <v>5540246192518</v>
      </c>
      <c r="D1923" s="51">
        <v>44931</v>
      </c>
      <c r="E1923" s="52">
        <v>9396</v>
      </c>
      <c r="F1923" s="39" t="str">
        <f>VLOOKUP(Réception!C1923,'Catégorie des articles'!A:D,4,0)</f>
        <v>MIX LEGUMES</v>
      </c>
      <c r="G1923" s="39" t="str">
        <f>Réceptions[[#This Row],[AnnéeMois]]&amp;Réceptions[[#This Row],[Famille de Produit]]</f>
        <v>202301MIX LEGUMES</v>
      </c>
      <c r="H1923" s="38" t="str">
        <f>Réceptions[[#This Row],[Num CDE]]&amp;Réceptions[[#This Row],[AnnéeMois]]</f>
        <v>143490765202301</v>
      </c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</row>
    <row r="1924" spans="1:23" ht="12.75" customHeight="1" x14ac:dyDescent="0.25">
      <c r="A1924" s="38">
        <v>202301</v>
      </c>
      <c r="B1924" s="49">
        <v>143490767</v>
      </c>
      <c r="C1924" s="50">
        <v>5540246177376</v>
      </c>
      <c r="D1924" s="51">
        <v>44932</v>
      </c>
      <c r="E1924" s="52">
        <v>1253</v>
      </c>
      <c r="F1924" s="39" t="str">
        <f>VLOOKUP(Réception!C1924,'Catégorie des articles'!A:D,4,0)</f>
        <v>BOULANGERIE</v>
      </c>
      <c r="G1924" s="39" t="str">
        <f>Réceptions[[#This Row],[AnnéeMois]]&amp;Réceptions[[#This Row],[Famille de Produit]]</f>
        <v>202301BOULANGERIE</v>
      </c>
      <c r="H1924" s="38" t="str">
        <f>Réceptions[[#This Row],[Num CDE]]&amp;Réceptions[[#This Row],[AnnéeMois]]</f>
        <v>143490767202301</v>
      </c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</row>
    <row r="1925" spans="1:23" ht="12.75" customHeight="1" x14ac:dyDescent="0.25">
      <c r="A1925" s="38">
        <v>202301</v>
      </c>
      <c r="B1925" s="49">
        <v>143490772</v>
      </c>
      <c r="C1925" s="50">
        <v>5540246170256</v>
      </c>
      <c r="D1925" s="51">
        <v>44947</v>
      </c>
      <c r="E1925" s="52">
        <v>2116</v>
      </c>
      <c r="F1925" s="39" t="str">
        <f>VLOOKUP(Réception!C1925,'Catégorie des articles'!A:D,4,0)</f>
        <v>BOULANGERIE</v>
      </c>
      <c r="G1925" s="39" t="str">
        <f>Réceptions[[#This Row],[AnnéeMois]]&amp;Réceptions[[#This Row],[Famille de Produit]]</f>
        <v>202301BOULANGERIE</v>
      </c>
      <c r="H1925" s="38" t="str">
        <f>Réceptions[[#This Row],[Num CDE]]&amp;Réceptions[[#This Row],[AnnéeMois]]</f>
        <v>143490772202301</v>
      </c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</row>
    <row r="1926" spans="1:23" ht="12.75" customHeight="1" x14ac:dyDescent="0.25">
      <c r="A1926" s="38">
        <v>202301</v>
      </c>
      <c r="B1926" s="46">
        <v>143490772</v>
      </c>
      <c r="C1926" s="15">
        <v>5540246171888</v>
      </c>
      <c r="D1926" s="47">
        <v>44947</v>
      </c>
      <c r="E1926" s="48">
        <v>1040</v>
      </c>
      <c r="F1926" s="39" t="str">
        <f>VLOOKUP(Réception!C1926,'Catégorie des articles'!A:D,4,0)</f>
        <v>BOULANGERIE</v>
      </c>
      <c r="G1926" s="39" t="str">
        <f>Réceptions[[#This Row],[AnnéeMois]]&amp;Réceptions[[#This Row],[Famille de Produit]]</f>
        <v>202301BOULANGERIE</v>
      </c>
      <c r="H1926" s="38" t="str">
        <f>Réceptions[[#This Row],[Num CDE]]&amp;Réceptions[[#This Row],[AnnéeMois]]</f>
        <v>143490772202301</v>
      </c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</row>
    <row r="1927" spans="1:23" ht="12.75" customHeight="1" x14ac:dyDescent="0.25">
      <c r="A1927" s="38">
        <v>202212</v>
      </c>
      <c r="B1927" s="49">
        <v>143490786</v>
      </c>
      <c r="C1927" s="50">
        <v>5540246176295</v>
      </c>
      <c r="D1927" s="51">
        <v>44917</v>
      </c>
      <c r="E1927" s="52">
        <v>6125</v>
      </c>
      <c r="F1927" s="39" t="str">
        <f>VLOOKUP(Réception!C1927,'Catégorie des articles'!A:D,4,0)</f>
        <v>CREMERIE</v>
      </c>
      <c r="G1927" s="39" t="str">
        <f>Réceptions[[#This Row],[AnnéeMois]]&amp;Réceptions[[#This Row],[Famille de Produit]]</f>
        <v>202212CREMERIE</v>
      </c>
      <c r="H1927" s="38" t="str">
        <f>Réceptions[[#This Row],[Num CDE]]&amp;Réceptions[[#This Row],[AnnéeMois]]</f>
        <v>143490786202212</v>
      </c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</row>
    <row r="1928" spans="1:23" ht="12.75" customHeight="1" x14ac:dyDescent="0.25">
      <c r="A1928" s="38">
        <v>202212</v>
      </c>
      <c r="B1928" s="49">
        <v>143490786</v>
      </c>
      <c r="C1928" s="50">
        <v>5540246187987</v>
      </c>
      <c r="D1928" s="51">
        <v>44917</v>
      </c>
      <c r="E1928" s="52">
        <v>4455</v>
      </c>
      <c r="F1928" s="39" t="str">
        <f>VLOOKUP(Réception!C1928,'Catégorie des articles'!A:D,4,0)</f>
        <v>CREMERIE</v>
      </c>
      <c r="G1928" s="39" t="str">
        <f>Réceptions[[#This Row],[AnnéeMois]]&amp;Réceptions[[#This Row],[Famille de Produit]]</f>
        <v>202212CREMERIE</v>
      </c>
      <c r="H1928" s="38" t="str">
        <f>Réceptions[[#This Row],[Num CDE]]&amp;Réceptions[[#This Row],[AnnéeMois]]</f>
        <v>143490786202212</v>
      </c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</row>
    <row r="1929" spans="1:23" ht="12.75" customHeight="1" x14ac:dyDescent="0.25">
      <c r="A1929" s="38">
        <v>202212</v>
      </c>
      <c r="B1929" s="49">
        <v>143490787</v>
      </c>
      <c r="C1929" s="50">
        <v>5540246172978</v>
      </c>
      <c r="D1929" s="51">
        <v>44917</v>
      </c>
      <c r="E1929" s="52">
        <v>836</v>
      </c>
      <c r="F1929" s="39" t="str">
        <f>VLOOKUP(Réception!C1929,'Catégorie des articles'!A:D,4,0)</f>
        <v>CREMERIE</v>
      </c>
      <c r="G1929" s="39" t="str">
        <f>Réceptions[[#This Row],[AnnéeMois]]&amp;Réceptions[[#This Row],[Famille de Produit]]</f>
        <v>202212CREMERIE</v>
      </c>
      <c r="H1929" s="38" t="str">
        <f>Réceptions[[#This Row],[Num CDE]]&amp;Réceptions[[#This Row],[AnnéeMois]]</f>
        <v>143490787202212</v>
      </c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</row>
    <row r="1930" spans="1:23" ht="12.75" customHeight="1" x14ac:dyDescent="0.25">
      <c r="A1930" s="38">
        <v>202212</v>
      </c>
      <c r="B1930" s="46">
        <v>143490787</v>
      </c>
      <c r="C1930" s="15">
        <v>5540246176699</v>
      </c>
      <c r="D1930" s="47">
        <v>44917</v>
      </c>
      <c r="E1930" s="48">
        <v>6264</v>
      </c>
      <c r="F1930" s="39" t="str">
        <f>VLOOKUP(Réception!C1930,'Catégorie des articles'!A:D,4,0)</f>
        <v>CREMERIE</v>
      </c>
      <c r="G1930" s="39" t="str">
        <f>Réceptions[[#This Row],[AnnéeMois]]&amp;Réceptions[[#This Row],[Famille de Produit]]</f>
        <v>202212CREMERIE</v>
      </c>
      <c r="H1930" s="38" t="str">
        <f>Réceptions[[#This Row],[Num CDE]]&amp;Réceptions[[#This Row],[AnnéeMois]]</f>
        <v>143490787202212</v>
      </c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</row>
    <row r="1931" spans="1:23" ht="12.75" customHeight="1" x14ac:dyDescent="0.25">
      <c r="A1931" s="38">
        <v>202212</v>
      </c>
      <c r="B1931" s="49">
        <v>143490787</v>
      </c>
      <c r="C1931" s="50">
        <v>5540246188175</v>
      </c>
      <c r="D1931" s="51">
        <v>44917</v>
      </c>
      <c r="E1931" s="52">
        <v>232</v>
      </c>
      <c r="F1931" s="39" t="str">
        <f>VLOOKUP(Réception!C1931,'Catégorie des articles'!A:D,4,0)</f>
        <v>CREMERIE</v>
      </c>
      <c r="G1931" s="39" t="str">
        <f>Réceptions[[#This Row],[AnnéeMois]]&amp;Réceptions[[#This Row],[Famille de Produit]]</f>
        <v>202212CREMERIE</v>
      </c>
      <c r="H1931" s="38" t="str">
        <f>Réceptions[[#This Row],[Num CDE]]&amp;Réceptions[[#This Row],[AnnéeMois]]</f>
        <v>143490787202212</v>
      </c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</row>
    <row r="1932" spans="1:23" ht="12.75" customHeight="1" x14ac:dyDescent="0.25">
      <c r="A1932" s="38">
        <v>202212</v>
      </c>
      <c r="B1932" s="49">
        <v>143490790</v>
      </c>
      <c r="C1932" s="50">
        <v>5540246191598</v>
      </c>
      <c r="D1932" s="51">
        <v>44919</v>
      </c>
      <c r="E1932" s="52">
        <v>1601</v>
      </c>
      <c r="F1932" s="39" t="str">
        <f>VLOOKUP(Réception!C1932,'Catégorie des articles'!A:D,4,0)</f>
        <v>CREMERIE</v>
      </c>
      <c r="G1932" s="39" t="str">
        <f>Réceptions[[#This Row],[AnnéeMois]]&amp;Réceptions[[#This Row],[Famille de Produit]]</f>
        <v>202212CREMERIE</v>
      </c>
      <c r="H1932" s="38" t="str">
        <f>Réceptions[[#This Row],[Num CDE]]&amp;Réceptions[[#This Row],[AnnéeMois]]</f>
        <v>143490790202212</v>
      </c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</row>
    <row r="1933" spans="1:23" ht="12.75" customHeight="1" x14ac:dyDescent="0.25">
      <c r="A1933" s="38">
        <v>202212</v>
      </c>
      <c r="B1933" s="49">
        <v>143490803</v>
      </c>
      <c r="C1933" s="50">
        <v>5540246185562</v>
      </c>
      <c r="D1933" s="51">
        <v>44919</v>
      </c>
      <c r="E1933" s="52">
        <v>279</v>
      </c>
      <c r="F1933" s="39" t="str">
        <f>VLOOKUP(Réception!C1933,'Catégorie des articles'!A:D,4,0)</f>
        <v>CREMERIE</v>
      </c>
      <c r="G1933" s="39" t="str">
        <f>Réceptions[[#This Row],[AnnéeMois]]&amp;Réceptions[[#This Row],[Famille de Produit]]</f>
        <v>202212CREMERIE</v>
      </c>
      <c r="H1933" s="38" t="str">
        <f>Réceptions[[#This Row],[Num CDE]]&amp;Réceptions[[#This Row],[AnnéeMois]]</f>
        <v>143490803202212</v>
      </c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</row>
    <row r="1934" spans="1:23" ht="12.75" customHeight="1" x14ac:dyDescent="0.25">
      <c r="A1934" s="38">
        <v>202212</v>
      </c>
      <c r="B1934" s="49">
        <v>143490804</v>
      </c>
      <c r="C1934" s="50">
        <v>5540246174095</v>
      </c>
      <c r="D1934" s="51">
        <v>44921</v>
      </c>
      <c r="E1934" s="52">
        <v>70</v>
      </c>
      <c r="F1934" s="39" t="str">
        <f>VLOOKUP(Réception!C1934,'Catégorie des articles'!A:D,4,0)</f>
        <v>CREMERIE</v>
      </c>
      <c r="G1934" s="39" t="str">
        <f>Réceptions[[#This Row],[AnnéeMois]]&amp;Réceptions[[#This Row],[Famille de Produit]]</f>
        <v>202212CREMERIE</v>
      </c>
      <c r="H1934" s="38" t="str">
        <f>Réceptions[[#This Row],[Num CDE]]&amp;Réceptions[[#This Row],[AnnéeMois]]</f>
        <v>143490804202212</v>
      </c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</row>
    <row r="1935" spans="1:23" ht="12.75" customHeight="1" x14ac:dyDescent="0.25">
      <c r="A1935" s="38">
        <v>202212</v>
      </c>
      <c r="B1935" s="46">
        <v>143490804</v>
      </c>
      <c r="C1935" s="15">
        <v>5540246175047</v>
      </c>
      <c r="D1935" s="47">
        <v>44921</v>
      </c>
      <c r="E1935" s="48">
        <v>279</v>
      </c>
      <c r="F1935" s="39" t="str">
        <f>VLOOKUP(Réception!C1935,'Catégorie des articles'!A:D,4,0)</f>
        <v>CREMERIE</v>
      </c>
      <c r="G1935" s="39" t="str">
        <f>Réceptions[[#This Row],[AnnéeMois]]&amp;Réceptions[[#This Row],[Famille de Produit]]</f>
        <v>202212CREMERIE</v>
      </c>
      <c r="H1935" s="38" t="str">
        <f>Réceptions[[#This Row],[Num CDE]]&amp;Réceptions[[#This Row],[AnnéeMois]]</f>
        <v>143490804202212</v>
      </c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</row>
    <row r="1936" spans="1:23" ht="12.75" customHeight="1" x14ac:dyDescent="0.25">
      <c r="A1936" s="38">
        <v>202212</v>
      </c>
      <c r="B1936" s="49">
        <v>143490804</v>
      </c>
      <c r="C1936" s="50">
        <v>5540246175049</v>
      </c>
      <c r="D1936" s="51">
        <v>44921</v>
      </c>
      <c r="E1936" s="52">
        <v>836</v>
      </c>
      <c r="F1936" s="39" t="str">
        <f>VLOOKUP(Réception!C1936,'Catégorie des articles'!A:D,4,0)</f>
        <v>CREMERIE</v>
      </c>
      <c r="G1936" s="39" t="str">
        <f>Réceptions[[#This Row],[AnnéeMois]]&amp;Réceptions[[#This Row],[Famille de Produit]]</f>
        <v>202212CREMERIE</v>
      </c>
      <c r="H1936" s="38" t="str">
        <f>Réceptions[[#This Row],[Num CDE]]&amp;Réceptions[[#This Row],[AnnéeMois]]</f>
        <v>143490804202212</v>
      </c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</row>
    <row r="1937" spans="1:23" ht="12.75" customHeight="1" x14ac:dyDescent="0.25">
      <c r="A1937" s="38">
        <v>202212</v>
      </c>
      <c r="B1937" s="46">
        <v>143490804</v>
      </c>
      <c r="C1937" s="15">
        <v>5540246190743</v>
      </c>
      <c r="D1937" s="47">
        <v>44921</v>
      </c>
      <c r="E1937" s="48">
        <v>557</v>
      </c>
      <c r="F1937" s="39" t="str">
        <f>VLOOKUP(Réception!C1937,'Catégorie des articles'!A:D,4,0)</f>
        <v>CREMERIE</v>
      </c>
      <c r="G1937" s="39" t="str">
        <f>Réceptions[[#This Row],[AnnéeMois]]&amp;Réceptions[[#This Row],[Famille de Produit]]</f>
        <v>202212CREMERIE</v>
      </c>
      <c r="H1937" s="38" t="str">
        <f>Réceptions[[#This Row],[Num CDE]]&amp;Réceptions[[#This Row],[AnnéeMois]]</f>
        <v>143490804202212</v>
      </c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</row>
    <row r="1938" spans="1:23" ht="12.75" customHeight="1" x14ac:dyDescent="0.25">
      <c r="A1938" s="38">
        <v>202301</v>
      </c>
      <c r="B1938" s="46">
        <v>143490806</v>
      </c>
      <c r="C1938" s="15">
        <v>5540246194632</v>
      </c>
      <c r="D1938" s="47">
        <v>44932</v>
      </c>
      <c r="E1938" s="48">
        <v>729</v>
      </c>
      <c r="F1938" s="39" t="str">
        <f>VLOOKUP(Réception!C1938,'Catégorie des articles'!A:D,4,0)</f>
        <v>BOULANGERIE</v>
      </c>
      <c r="G1938" s="39" t="str">
        <f>Réceptions[[#This Row],[AnnéeMois]]&amp;Réceptions[[#This Row],[Famille de Produit]]</f>
        <v>202301BOULANGERIE</v>
      </c>
      <c r="H1938" s="38" t="str">
        <f>Réceptions[[#This Row],[Num CDE]]&amp;Réceptions[[#This Row],[AnnéeMois]]</f>
        <v>143490806202301</v>
      </c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</row>
    <row r="1939" spans="1:23" ht="12.75" customHeight="1" x14ac:dyDescent="0.25">
      <c r="A1939" s="38">
        <v>202301</v>
      </c>
      <c r="B1939" s="49">
        <v>143490806</v>
      </c>
      <c r="C1939" s="50">
        <v>5540246195250</v>
      </c>
      <c r="D1939" s="51">
        <v>44932</v>
      </c>
      <c r="E1939" s="52">
        <v>151</v>
      </c>
      <c r="F1939" s="39" t="str">
        <f>VLOOKUP(Réception!C1939,'Catégorie des articles'!A:D,4,0)</f>
        <v>BOULANGERIE</v>
      </c>
      <c r="G1939" s="39" t="str">
        <f>Réceptions[[#This Row],[AnnéeMois]]&amp;Réceptions[[#This Row],[Famille de Produit]]</f>
        <v>202301BOULANGERIE</v>
      </c>
      <c r="H1939" s="38" t="str">
        <f>Réceptions[[#This Row],[Num CDE]]&amp;Réceptions[[#This Row],[AnnéeMois]]</f>
        <v>143490806202301</v>
      </c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</row>
    <row r="1940" spans="1:23" ht="12.75" customHeight="1" x14ac:dyDescent="0.25">
      <c r="A1940" s="38">
        <v>202301</v>
      </c>
      <c r="B1940" s="46">
        <v>143490806</v>
      </c>
      <c r="C1940" s="15">
        <v>5540246196046</v>
      </c>
      <c r="D1940" s="47">
        <v>44932</v>
      </c>
      <c r="E1940" s="48">
        <v>84</v>
      </c>
      <c r="F1940" s="39" t="str">
        <f>VLOOKUP(Réception!C1940,'Catégorie des articles'!A:D,4,0)</f>
        <v>BOULANGERIE</v>
      </c>
      <c r="G1940" s="39" t="str">
        <f>Réceptions[[#This Row],[AnnéeMois]]&amp;Réceptions[[#This Row],[Famille de Produit]]</f>
        <v>202301BOULANGERIE</v>
      </c>
      <c r="H1940" s="38" t="str">
        <f>Réceptions[[#This Row],[Num CDE]]&amp;Réceptions[[#This Row],[AnnéeMois]]</f>
        <v>143490806202301</v>
      </c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</row>
    <row r="1941" spans="1:23" ht="12.75" customHeight="1" x14ac:dyDescent="0.25">
      <c r="A1941" s="38">
        <v>202301</v>
      </c>
      <c r="B1941" s="49">
        <v>143490807</v>
      </c>
      <c r="C1941" s="50">
        <v>5540246177133</v>
      </c>
      <c r="D1941" s="51">
        <v>44938</v>
      </c>
      <c r="E1941" s="52">
        <v>5568</v>
      </c>
      <c r="F1941" s="39" t="str">
        <f>VLOOKUP(Réception!C1941,'Catégorie des articles'!A:D,4,0)</f>
        <v>MIX LEGUMES</v>
      </c>
      <c r="G1941" s="39" t="str">
        <f>Réceptions[[#This Row],[AnnéeMois]]&amp;Réceptions[[#This Row],[Famille de Produit]]</f>
        <v>202301MIX LEGUMES</v>
      </c>
      <c r="H1941" s="38" t="str">
        <f>Réceptions[[#This Row],[Num CDE]]&amp;Réceptions[[#This Row],[AnnéeMois]]</f>
        <v>143490807202301</v>
      </c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</row>
    <row r="1942" spans="1:23" ht="12.75" customHeight="1" x14ac:dyDescent="0.25">
      <c r="A1942" s="38">
        <v>202301</v>
      </c>
      <c r="B1942" s="46">
        <v>143490807</v>
      </c>
      <c r="C1942" s="15">
        <v>5540246192148</v>
      </c>
      <c r="D1942" s="47">
        <v>44938</v>
      </c>
      <c r="E1942" s="48">
        <v>23664</v>
      </c>
      <c r="F1942" s="39" t="str">
        <f>VLOOKUP(Réception!C1942,'Catégorie des articles'!A:D,4,0)</f>
        <v>MIX LEGUMES</v>
      </c>
      <c r="G1942" s="39" t="str">
        <f>Réceptions[[#This Row],[AnnéeMois]]&amp;Réceptions[[#This Row],[Famille de Produit]]</f>
        <v>202301MIX LEGUMES</v>
      </c>
      <c r="H1942" s="38" t="str">
        <f>Réceptions[[#This Row],[Num CDE]]&amp;Réceptions[[#This Row],[AnnéeMois]]</f>
        <v>143490807202301</v>
      </c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</row>
    <row r="1943" spans="1:23" ht="12.75" customHeight="1" x14ac:dyDescent="0.25">
      <c r="A1943" s="38">
        <v>202301</v>
      </c>
      <c r="B1943" s="49">
        <v>143490807</v>
      </c>
      <c r="C1943" s="50">
        <v>5540246192518</v>
      </c>
      <c r="D1943" s="51">
        <v>44938</v>
      </c>
      <c r="E1943" s="52">
        <v>3132</v>
      </c>
      <c r="F1943" s="39" t="str">
        <f>VLOOKUP(Réception!C1943,'Catégorie des articles'!A:D,4,0)</f>
        <v>MIX LEGUMES</v>
      </c>
      <c r="G1943" s="39" t="str">
        <f>Réceptions[[#This Row],[AnnéeMois]]&amp;Réceptions[[#This Row],[Famille de Produit]]</f>
        <v>202301MIX LEGUMES</v>
      </c>
      <c r="H1943" s="38" t="str">
        <f>Réceptions[[#This Row],[Num CDE]]&amp;Réceptions[[#This Row],[AnnéeMois]]</f>
        <v>143490807202301</v>
      </c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</row>
    <row r="1944" spans="1:23" ht="12.75" customHeight="1" x14ac:dyDescent="0.25">
      <c r="A1944" s="38">
        <v>202301</v>
      </c>
      <c r="B1944" s="49">
        <v>143490813</v>
      </c>
      <c r="C1944" s="50">
        <v>5540246173492</v>
      </c>
      <c r="D1944" s="51">
        <v>44928</v>
      </c>
      <c r="E1944" s="52">
        <v>8967</v>
      </c>
      <c r="F1944" s="39" t="str">
        <f>VLOOKUP(Réception!C1944,'Catégorie des articles'!A:D,4,0)</f>
        <v>VOLAILLE</v>
      </c>
      <c r="G1944" s="39" t="str">
        <f>Réceptions[[#This Row],[AnnéeMois]]&amp;Réceptions[[#This Row],[Famille de Produit]]</f>
        <v>202301VOLAILLE</v>
      </c>
      <c r="H1944" s="38" t="str">
        <f>Réceptions[[#This Row],[Num CDE]]&amp;Réceptions[[#This Row],[AnnéeMois]]</f>
        <v>143490813202301</v>
      </c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</row>
    <row r="1945" spans="1:23" ht="12.75" customHeight="1" x14ac:dyDescent="0.25">
      <c r="A1945" s="38">
        <v>202212</v>
      </c>
      <c r="B1945" s="49">
        <v>143490814</v>
      </c>
      <c r="C1945" s="50">
        <v>5540246196046</v>
      </c>
      <c r="D1945" s="51">
        <v>44914</v>
      </c>
      <c r="E1945" s="52">
        <v>335</v>
      </c>
      <c r="F1945" s="39" t="str">
        <f>VLOOKUP(Réception!C1945,'Catégorie des articles'!A:D,4,0)</f>
        <v>BOULANGERIE</v>
      </c>
      <c r="G1945" s="39" t="str">
        <f>Réceptions[[#This Row],[AnnéeMois]]&amp;Réceptions[[#This Row],[Famille de Produit]]</f>
        <v>202212BOULANGERIE</v>
      </c>
      <c r="H1945" s="38" t="str">
        <f>Réceptions[[#This Row],[Num CDE]]&amp;Réceptions[[#This Row],[AnnéeMois]]</f>
        <v>143490814202212</v>
      </c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</row>
    <row r="1946" spans="1:23" ht="12.75" customHeight="1" x14ac:dyDescent="0.25">
      <c r="A1946" s="38">
        <v>202301</v>
      </c>
      <c r="B1946" s="46">
        <v>143490821</v>
      </c>
      <c r="C1946" s="15">
        <v>5540246181061</v>
      </c>
      <c r="D1946" s="47">
        <v>44927</v>
      </c>
      <c r="E1946" s="48">
        <v>2849</v>
      </c>
      <c r="F1946" s="39" t="str">
        <f>VLOOKUP(Réception!C1946,'Catégorie des articles'!A:D,4,0)</f>
        <v>VOLAILLE</v>
      </c>
      <c r="G1946" s="39" t="str">
        <f>Réceptions[[#This Row],[AnnéeMois]]&amp;Réceptions[[#This Row],[Famille de Produit]]</f>
        <v>202301VOLAILLE</v>
      </c>
      <c r="H1946" s="38" t="str">
        <f>Réceptions[[#This Row],[Num CDE]]&amp;Réceptions[[#This Row],[AnnéeMois]]</f>
        <v>143490821202301</v>
      </c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</row>
    <row r="1947" spans="1:23" ht="12.75" customHeight="1" x14ac:dyDescent="0.25">
      <c r="A1947" s="38">
        <v>202301</v>
      </c>
      <c r="B1947" s="49">
        <v>143490821</v>
      </c>
      <c r="C1947" s="50">
        <v>5540246185278</v>
      </c>
      <c r="D1947" s="51">
        <v>44927</v>
      </c>
      <c r="E1947" s="52">
        <v>3358</v>
      </c>
      <c r="F1947" s="39" t="str">
        <f>VLOOKUP(Réception!C1947,'Catégorie des articles'!A:D,4,0)</f>
        <v>VOLAILLE</v>
      </c>
      <c r="G1947" s="39" t="str">
        <f>Réceptions[[#This Row],[AnnéeMois]]&amp;Réceptions[[#This Row],[Famille de Produit]]</f>
        <v>202301VOLAILLE</v>
      </c>
      <c r="H1947" s="38" t="str">
        <f>Réceptions[[#This Row],[Num CDE]]&amp;Réceptions[[#This Row],[AnnéeMois]]</f>
        <v>143490821202301</v>
      </c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</row>
    <row r="1948" spans="1:23" ht="12.75" customHeight="1" x14ac:dyDescent="0.25">
      <c r="A1948" s="38">
        <v>202212</v>
      </c>
      <c r="B1948" s="49">
        <v>143490829</v>
      </c>
      <c r="C1948" s="50">
        <v>5540246176699</v>
      </c>
      <c r="D1948" s="51">
        <v>44918</v>
      </c>
      <c r="E1948" s="52">
        <v>6264</v>
      </c>
      <c r="F1948" s="39" t="str">
        <f>VLOOKUP(Réception!C1948,'Catégorie des articles'!A:D,4,0)</f>
        <v>CREMERIE</v>
      </c>
      <c r="G1948" s="39" t="str">
        <f>Réceptions[[#This Row],[AnnéeMois]]&amp;Réceptions[[#This Row],[Famille de Produit]]</f>
        <v>202212CREMERIE</v>
      </c>
      <c r="H1948" s="38" t="str">
        <f>Réceptions[[#This Row],[Num CDE]]&amp;Réceptions[[#This Row],[AnnéeMois]]</f>
        <v>143490829202212</v>
      </c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</row>
    <row r="1949" spans="1:23" ht="12.75" customHeight="1" x14ac:dyDescent="0.25">
      <c r="A1949" s="38">
        <v>202212</v>
      </c>
      <c r="B1949" s="46">
        <v>143490830</v>
      </c>
      <c r="C1949" s="15">
        <v>5540246176295</v>
      </c>
      <c r="D1949" s="47">
        <v>44918</v>
      </c>
      <c r="E1949" s="48">
        <v>7424</v>
      </c>
      <c r="F1949" s="39" t="str">
        <f>VLOOKUP(Réception!C1949,'Catégorie des articles'!A:D,4,0)</f>
        <v>CREMERIE</v>
      </c>
      <c r="G1949" s="39" t="str">
        <f>Réceptions[[#This Row],[AnnéeMois]]&amp;Réceptions[[#This Row],[Famille de Produit]]</f>
        <v>202212CREMERIE</v>
      </c>
      <c r="H1949" s="38" t="str">
        <f>Réceptions[[#This Row],[Num CDE]]&amp;Réceptions[[#This Row],[AnnéeMois]]</f>
        <v>143490830202212</v>
      </c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</row>
    <row r="1950" spans="1:23" ht="12.75" customHeight="1" x14ac:dyDescent="0.25">
      <c r="A1950" s="38">
        <v>202212</v>
      </c>
      <c r="B1950" s="49">
        <v>143490830</v>
      </c>
      <c r="C1950" s="50">
        <v>5540246187987</v>
      </c>
      <c r="D1950" s="51">
        <v>44918</v>
      </c>
      <c r="E1950" s="52">
        <v>3341</v>
      </c>
      <c r="F1950" s="39" t="str">
        <f>VLOOKUP(Réception!C1950,'Catégorie des articles'!A:D,4,0)</f>
        <v>CREMERIE</v>
      </c>
      <c r="G1950" s="39" t="str">
        <f>Réceptions[[#This Row],[AnnéeMois]]&amp;Réceptions[[#This Row],[Famille de Produit]]</f>
        <v>202212CREMERIE</v>
      </c>
      <c r="H1950" s="38" t="str">
        <f>Réceptions[[#This Row],[Num CDE]]&amp;Réceptions[[#This Row],[AnnéeMois]]</f>
        <v>143490830202212</v>
      </c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</row>
    <row r="1951" spans="1:23" ht="12.75" customHeight="1" x14ac:dyDescent="0.25">
      <c r="A1951" s="38">
        <v>202301</v>
      </c>
      <c r="B1951" s="49">
        <v>143490837</v>
      </c>
      <c r="C1951" s="50">
        <v>5540246194632</v>
      </c>
      <c r="D1951" s="51">
        <v>44935</v>
      </c>
      <c r="E1951" s="52">
        <v>1381</v>
      </c>
      <c r="F1951" s="39" t="str">
        <f>VLOOKUP(Réception!C1951,'Catégorie des articles'!A:D,4,0)</f>
        <v>BOULANGERIE</v>
      </c>
      <c r="G1951" s="39" t="str">
        <f>Réceptions[[#This Row],[AnnéeMois]]&amp;Réceptions[[#This Row],[Famille de Produit]]</f>
        <v>202301BOULANGERIE</v>
      </c>
      <c r="H1951" s="38" t="str">
        <f>Réceptions[[#This Row],[Num CDE]]&amp;Réceptions[[#This Row],[AnnéeMois]]</f>
        <v>143490837202301</v>
      </c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</row>
    <row r="1952" spans="1:23" ht="12.75" customHeight="1" x14ac:dyDescent="0.25">
      <c r="A1952" s="38">
        <v>202212</v>
      </c>
      <c r="B1952" s="46">
        <v>143500850</v>
      </c>
      <c r="C1952" s="15">
        <v>5540246174174</v>
      </c>
      <c r="D1952" s="47">
        <v>44919</v>
      </c>
      <c r="E1952" s="48">
        <v>696</v>
      </c>
      <c r="F1952" s="39" t="str">
        <f>VLOOKUP(Réception!C1952,'Catégorie des articles'!A:D,4,0)</f>
        <v>CREMERIE</v>
      </c>
      <c r="G1952" s="39" t="str">
        <f>Réceptions[[#This Row],[AnnéeMois]]&amp;Réceptions[[#This Row],[Famille de Produit]]</f>
        <v>202212CREMERIE</v>
      </c>
      <c r="H1952" s="38" t="str">
        <f>Réceptions[[#This Row],[Num CDE]]&amp;Réceptions[[#This Row],[AnnéeMois]]</f>
        <v>143500850202212</v>
      </c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</row>
    <row r="1953" spans="1:23" ht="12.75" customHeight="1" x14ac:dyDescent="0.25">
      <c r="A1953" s="38">
        <v>202212</v>
      </c>
      <c r="B1953" s="46">
        <v>143500851</v>
      </c>
      <c r="C1953" s="15">
        <v>5540246187987</v>
      </c>
      <c r="D1953" s="47">
        <v>44919</v>
      </c>
      <c r="E1953" s="48">
        <v>2228</v>
      </c>
      <c r="F1953" s="39" t="str">
        <f>VLOOKUP(Réception!C1953,'Catégorie des articles'!A:D,4,0)</f>
        <v>CREMERIE</v>
      </c>
      <c r="G1953" s="39" t="str">
        <f>Réceptions[[#This Row],[AnnéeMois]]&amp;Réceptions[[#This Row],[Famille de Produit]]</f>
        <v>202212CREMERIE</v>
      </c>
      <c r="H1953" s="38" t="str">
        <f>Réceptions[[#This Row],[Num CDE]]&amp;Réceptions[[#This Row],[AnnéeMois]]</f>
        <v>143500851202212</v>
      </c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</row>
    <row r="1954" spans="1:23" ht="12.75" customHeight="1" x14ac:dyDescent="0.25">
      <c r="A1954" s="38">
        <v>202212</v>
      </c>
      <c r="B1954" s="49">
        <v>143500860</v>
      </c>
      <c r="C1954" s="50">
        <v>5540246173472</v>
      </c>
      <c r="D1954" s="51">
        <v>44925</v>
      </c>
      <c r="E1954" s="52">
        <v>279</v>
      </c>
      <c r="F1954" s="39" t="str">
        <f>VLOOKUP(Réception!C1954,'Catégorie des articles'!A:D,4,0)</f>
        <v>CREMERIE</v>
      </c>
      <c r="G1954" s="39" t="str">
        <f>Réceptions[[#This Row],[AnnéeMois]]&amp;Réceptions[[#This Row],[Famille de Produit]]</f>
        <v>202212CREMERIE</v>
      </c>
      <c r="H1954" s="38" t="str">
        <f>Réceptions[[#This Row],[Num CDE]]&amp;Réceptions[[#This Row],[AnnéeMois]]</f>
        <v>143500860202212</v>
      </c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</row>
    <row r="1955" spans="1:23" ht="12.75" customHeight="1" x14ac:dyDescent="0.25">
      <c r="A1955" s="38">
        <v>202212</v>
      </c>
      <c r="B1955" s="46">
        <v>143500860</v>
      </c>
      <c r="C1955" s="15">
        <v>5540246175049</v>
      </c>
      <c r="D1955" s="47">
        <v>44925</v>
      </c>
      <c r="E1955" s="48">
        <v>557</v>
      </c>
      <c r="F1955" s="39" t="str">
        <f>VLOOKUP(Réception!C1955,'Catégorie des articles'!A:D,4,0)</f>
        <v>CREMERIE</v>
      </c>
      <c r="G1955" s="39" t="str">
        <f>Réceptions[[#This Row],[AnnéeMois]]&amp;Réceptions[[#This Row],[Famille de Produit]]</f>
        <v>202212CREMERIE</v>
      </c>
      <c r="H1955" s="38" t="str">
        <f>Réceptions[[#This Row],[Num CDE]]&amp;Réceptions[[#This Row],[AnnéeMois]]</f>
        <v>143500860202212</v>
      </c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</row>
    <row r="1956" spans="1:23" ht="12.75" customHeight="1" x14ac:dyDescent="0.25">
      <c r="A1956" s="38">
        <v>202212</v>
      </c>
      <c r="B1956" s="49">
        <v>143500860</v>
      </c>
      <c r="C1956" s="50">
        <v>5540246175050</v>
      </c>
      <c r="D1956" s="51">
        <v>44925</v>
      </c>
      <c r="E1956" s="52">
        <v>1114</v>
      </c>
      <c r="F1956" s="39" t="str">
        <f>VLOOKUP(Réception!C1956,'Catégorie des articles'!A:D,4,0)</f>
        <v>CREMERIE</v>
      </c>
      <c r="G1956" s="39" t="str">
        <f>Réceptions[[#This Row],[AnnéeMois]]&amp;Réceptions[[#This Row],[Famille de Produit]]</f>
        <v>202212CREMERIE</v>
      </c>
      <c r="H1956" s="38" t="str">
        <f>Réceptions[[#This Row],[Num CDE]]&amp;Réceptions[[#This Row],[AnnéeMois]]</f>
        <v>143500860202212</v>
      </c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</row>
    <row r="1957" spans="1:23" ht="12.75" customHeight="1" x14ac:dyDescent="0.25">
      <c r="A1957" s="38">
        <v>202301</v>
      </c>
      <c r="B1957" s="46">
        <v>143500865</v>
      </c>
      <c r="C1957" s="15">
        <v>5540246194632</v>
      </c>
      <c r="D1957" s="47">
        <v>44939</v>
      </c>
      <c r="E1957" s="48">
        <v>669</v>
      </c>
      <c r="F1957" s="39" t="str">
        <f>VLOOKUP(Réception!C1957,'Catégorie des articles'!A:D,4,0)</f>
        <v>BOULANGERIE</v>
      </c>
      <c r="G1957" s="39" t="str">
        <f>Réceptions[[#This Row],[AnnéeMois]]&amp;Réceptions[[#This Row],[Famille de Produit]]</f>
        <v>202301BOULANGERIE</v>
      </c>
      <c r="H1957" s="38" t="str">
        <f>Réceptions[[#This Row],[Num CDE]]&amp;Réceptions[[#This Row],[AnnéeMois]]</f>
        <v>143500865202301</v>
      </c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</row>
    <row r="1958" spans="1:23" ht="12.75" customHeight="1" x14ac:dyDescent="0.25">
      <c r="A1958" s="38">
        <v>202301</v>
      </c>
      <c r="B1958" s="49">
        <v>143500865</v>
      </c>
      <c r="C1958" s="50">
        <v>5540246195250</v>
      </c>
      <c r="D1958" s="51">
        <v>44939</v>
      </c>
      <c r="E1958" s="52">
        <v>168</v>
      </c>
      <c r="F1958" s="39" t="str">
        <f>VLOOKUP(Réception!C1958,'Catégorie des articles'!A:D,4,0)</f>
        <v>BOULANGERIE</v>
      </c>
      <c r="G1958" s="39" t="str">
        <f>Réceptions[[#This Row],[AnnéeMois]]&amp;Réceptions[[#This Row],[Famille de Produit]]</f>
        <v>202301BOULANGERIE</v>
      </c>
      <c r="H1958" s="38" t="str">
        <f>Réceptions[[#This Row],[Num CDE]]&amp;Réceptions[[#This Row],[AnnéeMois]]</f>
        <v>143500865202301</v>
      </c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</row>
    <row r="1959" spans="1:23" ht="12.75" customHeight="1" x14ac:dyDescent="0.25">
      <c r="A1959" s="38">
        <v>202301</v>
      </c>
      <c r="B1959" s="46">
        <v>143500866</v>
      </c>
      <c r="C1959" s="15">
        <v>5540246182684</v>
      </c>
      <c r="D1959" s="47">
        <v>44941</v>
      </c>
      <c r="E1959" s="48">
        <v>372</v>
      </c>
      <c r="F1959" s="39" t="str">
        <f>VLOOKUP(Réception!C1959,'Catégorie des articles'!A:D,4,0)</f>
        <v>BOULANGERIE</v>
      </c>
      <c r="G1959" s="39" t="str">
        <f>Réceptions[[#This Row],[AnnéeMois]]&amp;Réceptions[[#This Row],[Famille de Produit]]</f>
        <v>202301BOULANGERIE</v>
      </c>
      <c r="H1959" s="38" t="str">
        <f>Réceptions[[#This Row],[Num CDE]]&amp;Réceptions[[#This Row],[AnnéeMois]]</f>
        <v>143500866202301</v>
      </c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</row>
    <row r="1960" spans="1:23" ht="12.75" customHeight="1" x14ac:dyDescent="0.25">
      <c r="A1960" s="38">
        <v>202301</v>
      </c>
      <c r="B1960" s="46">
        <v>143500866</v>
      </c>
      <c r="C1960" s="15">
        <v>5540246194467</v>
      </c>
      <c r="D1960" s="47">
        <v>44941</v>
      </c>
      <c r="E1960" s="48">
        <v>14255</v>
      </c>
      <c r="F1960" s="39" t="str">
        <f>VLOOKUP(Réception!C1960,'Catégorie des articles'!A:D,4,0)</f>
        <v>BOULANGERIE</v>
      </c>
      <c r="G1960" s="39" t="str">
        <f>Réceptions[[#This Row],[AnnéeMois]]&amp;Réceptions[[#This Row],[Famille de Produit]]</f>
        <v>202301BOULANGERIE</v>
      </c>
      <c r="H1960" s="38" t="str">
        <f>Réceptions[[#This Row],[Num CDE]]&amp;Réceptions[[#This Row],[AnnéeMois]]</f>
        <v>143500866202301</v>
      </c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</row>
    <row r="1961" spans="1:23" ht="12.75" customHeight="1" x14ac:dyDescent="0.25">
      <c r="A1961" s="38">
        <v>202301</v>
      </c>
      <c r="B1961" s="46">
        <v>143500873</v>
      </c>
      <c r="C1961" s="15">
        <v>5540246173906</v>
      </c>
      <c r="D1961" s="47">
        <v>44932</v>
      </c>
      <c r="E1961" s="48">
        <v>4900</v>
      </c>
      <c r="F1961" s="39" t="str">
        <f>VLOOKUP(Réception!C1961,'Catégorie des articles'!A:D,4,0)</f>
        <v>VOLAILLE</v>
      </c>
      <c r="G1961" s="39" t="str">
        <f>Réceptions[[#This Row],[AnnéeMois]]&amp;Réceptions[[#This Row],[Famille de Produit]]</f>
        <v>202301VOLAILLE</v>
      </c>
      <c r="H1961" s="38" t="str">
        <f>Réceptions[[#This Row],[Num CDE]]&amp;Réceptions[[#This Row],[AnnéeMois]]</f>
        <v>143500873202301</v>
      </c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</row>
    <row r="1962" spans="1:23" ht="12.75" customHeight="1" x14ac:dyDescent="0.25">
      <c r="A1962" s="38">
        <v>202301</v>
      </c>
      <c r="B1962" s="49">
        <v>143500873</v>
      </c>
      <c r="C1962" s="50">
        <v>5540246181016</v>
      </c>
      <c r="D1962" s="51">
        <v>44932</v>
      </c>
      <c r="E1962" s="52">
        <v>10691</v>
      </c>
      <c r="F1962" s="39" t="str">
        <f>VLOOKUP(Réception!C1962,'Catégorie des articles'!A:D,4,0)</f>
        <v>VOLAILLE</v>
      </c>
      <c r="G1962" s="39" t="str">
        <f>Réceptions[[#This Row],[AnnéeMois]]&amp;Réceptions[[#This Row],[Famille de Produit]]</f>
        <v>202301VOLAILLE</v>
      </c>
      <c r="H1962" s="38" t="str">
        <f>Réceptions[[#This Row],[Num CDE]]&amp;Réceptions[[#This Row],[AnnéeMois]]</f>
        <v>143500873202301</v>
      </c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</row>
    <row r="1963" spans="1:23" ht="12.75" customHeight="1" x14ac:dyDescent="0.25">
      <c r="A1963" s="38">
        <v>202301</v>
      </c>
      <c r="B1963" s="46">
        <v>143500874</v>
      </c>
      <c r="C1963" s="15">
        <v>5540246183130</v>
      </c>
      <c r="D1963" s="47">
        <v>44940</v>
      </c>
      <c r="E1963" s="48">
        <v>1128</v>
      </c>
      <c r="F1963" s="39" t="str">
        <f>VLOOKUP(Réception!C1963,'Catégorie des articles'!A:D,4,0)</f>
        <v>MIX LEGUMES</v>
      </c>
      <c r="G1963" s="39" t="str">
        <f>Réceptions[[#This Row],[AnnéeMois]]&amp;Réceptions[[#This Row],[Famille de Produit]]</f>
        <v>202301MIX LEGUMES</v>
      </c>
      <c r="H1963" s="38" t="str">
        <f>Réceptions[[#This Row],[Num CDE]]&amp;Réceptions[[#This Row],[AnnéeMois]]</f>
        <v>143500874202301</v>
      </c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</row>
    <row r="1964" spans="1:23" ht="12.75" customHeight="1" x14ac:dyDescent="0.25">
      <c r="A1964" s="38">
        <v>202301</v>
      </c>
      <c r="B1964" s="49">
        <v>143500874</v>
      </c>
      <c r="C1964" s="50">
        <v>5540246183455</v>
      </c>
      <c r="D1964" s="51">
        <v>44940</v>
      </c>
      <c r="E1964" s="52">
        <v>1044</v>
      </c>
      <c r="F1964" s="39" t="str">
        <f>VLOOKUP(Réception!C1964,'Catégorie des articles'!A:D,4,0)</f>
        <v>MIX LEGUMES</v>
      </c>
      <c r="G1964" s="39" t="str">
        <f>Réceptions[[#This Row],[AnnéeMois]]&amp;Réceptions[[#This Row],[Famille de Produit]]</f>
        <v>202301MIX LEGUMES</v>
      </c>
      <c r="H1964" s="38" t="str">
        <f>Réceptions[[#This Row],[Num CDE]]&amp;Réceptions[[#This Row],[AnnéeMois]]</f>
        <v>143500874202301</v>
      </c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</row>
    <row r="1965" spans="1:23" ht="12.75" customHeight="1" x14ac:dyDescent="0.25">
      <c r="A1965" s="38">
        <v>202301</v>
      </c>
      <c r="B1965" s="46">
        <v>143500874</v>
      </c>
      <c r="C1965" s="15">
        <v>5540246183538</v>
      </c>
      <c r="D1965" s="47">
        <v>44940</v>
      </c>
      <c r="E1965" s="48">
        <v>919</v>
      </c>
      <c r="F1965" s="39" t="str">
        <f>VLOOKUP(Réception!C1965,'Catégorie des articles'!A:D,4,0)</f>
        <v>MIX LEGUMES</v>
      </c>
      <c r="G1965" s="39" t="str">
        <f>Réceptions[[#This Row],[AnnéeMois]]&amp;Réceptions[[#This Row],[Famille de Produit]]</f>
        <v>202301MIX LEGUMES</v>
      </c>
      <c r="H1965" s="38" t="str">
        <f>Réceptions[[#This Row],[Num CDE]]&amp;Réceptions[[#This Row],[AnnéeMois]]</f>
        <v>143500874202301</v>
      </c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</row>
    <row r="1966" spans="1:23" ht="12.75" customHeight="1" x14ac:dyDescent="0.25">
      <c r="A1966" s="38">
        <v>202301</v>
      </c>
      <c r="B1966" s="46">
        <v>143500876</v>
      </c>
      <c r="C1966" s="15">
        <v>5540246183587</v>
      </c>
      <c r="D1966" s="47">
        <v>44941</v>
      </c>
      <c r="E1966" s="48">
        <v>502</v>
      </c>
      <c r="F1966" s="39" t="str">
        <f>VLOOKUP(Réception!C1966,'Catégorie des articles'!A:D,4,0)</f>
        <v>MIX LEGUMES</v>
      </c>
      <c r="G1966" s="39" t="str">
        <f>Réceptions[[#This Row],[AnnéeMois]]&amp;Réceptions[[#This Row],[Famille de Produit]]</f>
        <v>202301MIX LEGUMES</v>
      </c>
      <c r="H1966" s="38" t="str">
        <f>Réceptions[[#This Row],[Num CDE]]&amp;Réceptions[[#This Row],[AnnéeMois]]</f>
        <v>143500876202301</v>
      </c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</row>
    <row r="1967" spans="1:23" ht="12.75" customHeight="1" x14ac:dyDescent="0.25">
      <c r="A1967" s="38">
        <v>202301</v>
      </c>
      <c r="B1967" s="49">
        <v>143500876</v>
      </c>
      <c r="C1967" s="50">
        <v>5540246183589</v>
      </c>
      <c r="D1967" s="51">
        <v>44941</v>
      </c>
      <c r="E1967" s="52">
        <v>1300</v>
      </c>
      <c r="F1967" s="39" t="str">
        <f>VLOOKUP(Réception!C1967,'Catégorie des articles'!A:D,4,0)</f>
        <v>MIX LEGUMES</v>
      </c>
      <c r="G1967" s="39" t="str">
        <f>Réceptions[[#This Row],[AnnéeMois]]&amp;Réceptions[[#This Row],[Famille de Produit]]</f>
        <v>202301MIX LEGUMES</v>
      </c>
      <c r="H1967" s="38" t="str">
        <f>Réceptions[[#This Row],[Num CDE]]&amp;Réceptions[[#This Row],[AnnéeMois]]</f>
        <v>143500876202301</v>
      </c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</row>
    <row r="1968" spans="1:23" ht="12.75" customHeight="1" x14ac:dyDescent="0.25">
      <c r="A1968" s="38">
        <v>202301</v>
      </c>
      <c r="B1968" s="46">
        <v>143500876</v>
      </c>
      <c r="C1968" s="15">
        <v>5540246186352</v>
      </c>
      <c r="D1968" s="47">
        <v>44941</v>
      </c>
      <c r="E1968" s="48">
        <v>940</v>
      </c>
      <c r="F1968" s="39" t="str">
        <f>VLOOKUP(Réception!C1968,'Catégorie des articles'!A:D,4,0)</f>
        <v>MIX LEGUMES</v>
      </c>
      <c r="G1968" s="39" t="str">
        <f>Réceptions[[#This Row],[AnnéeMois]]&amp;Réceptions[[#This Row],[Famille de Produit]]</f>
        <v>202301MIX LEGUMES</v>
      </c>
      <c r="H1968" s="38" t="str">
        <f>Réceptions[[#This Row],[Num CDE]]&amp;Réceptions[[#This Row],[AnnéeMois]]</f>
        <v>143500876202301</v>
      </c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</row>
    <row r="1969" spans="1:23" ht="12.75" customHeight="1" x14ac:dyDescent="0.25">
      <c r="A1969" s="38">
        <v>202212</v>
      </c>
      <c r="B1969" s="46">
        <v>143500892</v>
      </c>
      <c r="C1969" s="15">
        <v>5540246188175</v>
      </c>
      <c r="D1969" s="47">
        <v>44920</v>
      </c>
      <c r="E1969" s="48">
        <v>348</v>
      </c>
      <c r="F1969" s="39" t="str">
        <f>VLOOKUP(Réception!C1969,'Catégorie des articles'!A:D,4,0)</f>
        <v>CREMERIE</v>
      </c>
      <c r="G1969" s="39" t="str">
        <f>Réceptions[[#This Row],[AnnéeMois]]&amp;Réceptions[[#This Row],[Famille de Produit]]</f>
        <v>202212CREMERIE</v>
      </c>
      <c r="H1969" s="38" t="str">
        <f>Réceptions[[#This Row],[Num CDE]]&amp;Réceptions[[#This Row],[AnnéeMois]]</f>
        <v>143500892202212</v>
      </c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</row>
    <row r="1970" spans="1:23" ht="12.75" customHeight="1" x14ac:dyDescent="0.25">
      <c r="A1970" s="38">
        <v>202212</v>
      </c>
      <c r="B1970" s="49">
        <v>143500892</v>
      </c>
      <c r="C1970" s="50">
        <v>5540246192102</v>
      </c>
      <c r="D1970" s="51">
        <v>44920</v>
      </c>
      <c r="E1970" s="52">
        <v>4009</v>
      </c>
      <c r="F1970" s="39" t="str">
        <f>VLOOKUP(Réception!C1970,'Catégorie des articles'!A:D,4,0)</f>
        <v>CREMERIE</v>
      </c>
      <c r="G1970" s="39" t="str">
        <f>Réceptions[[#This Row],[AnnéeMois]]&amp;Réceptions[[#This Row],[Famille de Produit]]</f>
        <v>202212CREMERIE</v>
      </c>
      <c r="H1970" s="38" t="str">
        <f>Réceptions[[#This Row],[Num CDE]]&amp;Réceptions[[#This Row],[AnnéeMois]]</f>
        <v>143500892202212</v>
      </c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</row>
    <row r="1971" spans="1:23" ht="12.75" customHeight="1" x14ac:dyDescent="0.25">
      <c r="A1971" s="38">
        <v>202212</v>
      </c>
      <c r="B1971" s="46">
        <v>143500931</v>
      </c>
      <c r="C1971" s="15">
        <v>5540246171933</v>
      </c>
      <c r="D1971" s="47">
        <v>44921</v>
      </c>
      <c r="E1971" s="48">
        <v>1671</v>
      </c>
      <c r="F1971" s="39" t="str">
        <f>VLOOKUP(Réception!C1971,'Catégorie des articles'!A:D,4,0)</f>
        <v>CREMERIE</v>
      </c>
      <c r="G1971" s="39" t="str">
        <f>Réceptions[[#This Row],[AnnéeMois]]&amp;Réceptions[[#This Row],[Famille de Produit]]</f>
        <v>202212CREMERIE</v>
      </c>
      <c r="H1971" s="38" t="str">
        <f>Réceptions[[#This Row],[Num CDE]]&amp;Réceptions[[#This Row],[AnnéeMois]]</f>
        <v>143500931202212</v>
      </c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</row>
    <row r="1972" spans="1:23" ht="12.75" customHeight="1" x14ac:dyDescent="0.25">
      <c r="A1972" s="38">
        <v>202212</v>
      </c>
      <c r="B1972" s="49">
        <v>143500931</v>
      </c>
      <c r="C1972" s="50">
        <v>5540246176294</v>
      </c>
      <c r="D1972" s="51">
        <v>44921</v>
      </c>
      <c r="E1972" s="52">
        <v>1114</v>
      </c>
      <c r="F1972" s="39" t="str">
        <f>VLOOKUP(Réception!C1972,'Catégorie des articles'!A:D,4,0)</f>
        <v>CREMERIE</v>
      </c>
      <c r="G1972" s="39" t="str">
        <f>Réceptions[[#This Row],[AnnéeMois]]&amp;Réceptions[[#This Row],[Famille de Produit]]</f>
        <v>202212CREMERIE</v>
      </c>
      <c r="H1972" s="38" t="str">
        <f>Réceptions[[#This Row],[Num CDE]]&amp;Réceptions[[#This Row],[AnnéeMois]]</f>
        <v>143500931202212</v>
      </c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</row>
    <row r="1973" spans="1:23" ht="12.75" customHeight="1" x14ac:dyDescent="0.25">
      <c r="A1973" s="38">
        <v>202212</v>
      </c>
      <c r="B1973" s="46">
        <v>143500931</v>
      </c>
      <c r="C1973" s="15">
        <v>5540246176295</v>
      </c>
      <c r="D1973" s="47">
        <v>44921</v>
      </c>
      <c r="E1973" s="48">
        <v>3712</v>
      </c>
      <c r="F1973" s="39" t="str">
        <f>VLOOKUP(Réception!C1973,'Catégorie des articles'!A:D,4,0)</f>
        <v>CREMERIE</v>
      </c>
      <c r="G1973" s="39" t="str">
        <f>Réceptions[[#This Row],[AnnéeMois]]&amp;Réceptions[[#This Row],[Famille de Produit]]</f>
        <v>202212CREMERIE</v>
      </c>
      <c r="H1973" s="38" t="str">
        <f>Réceptions[[#This Row],[Num CDE]]&amp;Réceptions[[#This Row],[AnnéeMois]]</f>
        <v>143500931202212</v>
      </c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</row>
    <row r="1974" spans="1:23" ht="12.75" customHeight="1" x14ac:dyDescent="0.25">
      <c r="A1974" s="38">
        <v>202212</v>
      </c>
      <c r="B1974" s="46">
        <v>143500931</v>
      </c>
      <c r="C1974" s="15">
        <v>5540246187987</v>
      </c>
      <c r="D1974" s="47">
        <v>44921</v>
      </c>
      <c r="E1974" s="48">
        <v>2228</v>
      </c>
      <c r="F1974" s="39" t="str">
        <f>VLOOKUP(Réception!C1974,'Catégorie des articles'!A:D,4,0)</f>
        <v>CREMERIE</v>
      </c>
      <c r="G1974" s="39" t="str">
        <f>Réceptions[[#This Row],[AnnéeMois]]&amp;Réceptions[[#This Row],[Famille de Produit]]</f>
        <v>202212CREMERIE</v>
      </c>
      <c r="H1974" s="38" t="str">
        <f>Réceptions[[#This Row],[Num CDE]]&amp;Réceptions[[#This Row],[AnnéeMois]]</f>
        <v>143500931202212</v>
      </c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</row>
    <row r="1975" spans="1:23" ht="12.75" customHeight="1" x14ac:dyDescent="0.25">
      <c r="A1975" s="38">
        <v>202212</v>
      </c>
      <c r="B1975" s="49">
        <v>143500936</v>
      </c>
      <c r="C1975" s="50">
        <v>5540246185429</v>
      </c>
      <c r="D1975" s="51">
        <v>44924</v>
      </c>
      <c r="E1975" s="52">
        <v>140</v>
      </c>
      <c r="F1975" s="39" t="str">
        <f>VLOOKUP(Réception!C1975,'Catégorie des articles'!A:D,4,0)</f>
        <v>CREMERIE</v>
      </c>
      <c r="G1975" s="39" t="str">
        <f>Réceptions[[#This Row],[AnnéeMois]]&amp;Réceptions[[#This Row],[Famille de Produit]]</f>
        <v>202212CREMERIE</v>
      </c>
      <c r="H1975" s="38" t="str">
        <f>Réceptions[[#This Row],[Num CDE]]&amp;Réceptions[[#This Row],[AnnéeMois]]</f>
        <v>143500936202212</v>
      </c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</row>
    <row r="1976" spans="1:23" ht="12.75" customHeight="1" x14ac:dyDescent="0.25">
      <c r="A1976" s="38">
        <v>202212</v>
      </c>
      <c r="B1976" s="46">
        <v>143500942</v>
      </c>
      <c r="C1976" s="15">
        <v>5540246191598</v>
      </c>
      <c r="D1976" s="47">
        <v>44924</v>
      </c>
      <c r="E1976" s="48">
        <v>42</v>
      </c>
      <c r="F1976" s="39" t="str">
        <f>VLOOKUP(Réception!C1976,'Catégorie des articles'!A:D,4,0)</f>
        <v>CREMERIE</v>
      </c>
      <c r="G1976" s="39" t="str">
        <f>Réceptions[[#This Row],[AnnéeMois]]&amp;Réceptions[[#This Row],[Famille de Produit]]</f>
        <v>202212CREMERIE</v>
      </c>
      <c r="H1976" s="38" t="str">
        <f>Réceptions[[#This Row],[Num CDE]]&amp;Réceptions[[#This Row],[AnnéeMois]]</f>
        <v>143500942202212</v>
      </c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</row>
    <row r="1977" spans="1:23" ht="12.75" customHeight="1" x14ac:dyDescent="0.25">
      <c r="A1977" s="38">
        <v>202212</v>
      </c>
      <c r="B1977" s="49">
        <v>143500943</v>
      </c>
      <c r="C1977" s="50">
        <v>5540246191594</v>
      </c>
      <c r="D1977" s="51">
        <v>44924</v>
      </c>
      <c r="E1977" s="52">
        <v>1392</v>
      </c>
      <c r="F1977" s="39" t="str">
        <f>VLOOKUP(Réception!C1977,'Catégorie des articles'!A:D,4,0)</f>
        <v>CREMERIE</v>
      </c>
      <c r="G1977" s="39" t="str">
        <f>Réceptions[[#This Row],[AnnéeMois]]&amp;Réceptions[[#This Row],[Famille de Produit]]</f>
        <v>202212CREMERIE</v>
      </c>
      <c r="H1977" s="38" t="str">
        <f>Réceptions[[#This Row],[Num CDE]]&amp;Réceptions[[#This Row],[AnnéeMois]]</f>
        <v>143500943202212</v>
      </c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</row>
    <row r="1978" spans="1:23" ht="12.75" customHeight="1" x14ac:dyDescent="0.25">
      <c r="A1978" s="38">
        <v>202301</v>
      </c>
      <c r="B1978" s="46">
        <v>143500947</v>
      </c>
      <c r="C1978" s="15">
        <v>5540246191596</v>
      </c>
      <c r="D1978" s="47">
        <v>44938</v>
      </c>
      <c r="E1978" s="48">
        <v>149</v>
      </c>
      <c r="F1978" s="39" t="str">
        <f>VLOOKUP(Réception!C1978,'Catégorie des articles'!A:D,4,0)</f>
        <v>BOULANGERIE</v>
      </c>
      <c r="G1978" s="39" t="str">
        <f>Réceptions[[#This Row],[AnnéeMois]]&amp;Réceptions[[#This Row],[Famille de Produit]]</f>
        <v>202301BOULANGERIE</v>
      </c>
      <c r="H1978" s="38" t="str">
        <f>Réceptions[[#This Row],[Num CDE]]&amp;Réceptions[[#This Row],[AnnéeMois]]</f>
        <v>143500947202301</v>
      </c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</row>
    <row r="1979" spans="1:23" ht="12.75" customHeight="1" x14ac:dyDescent="0.25">
      <c r="A1979" s="38">
        <v>202301</v>
      </c>
      <c r="B1979" s="49">
        <v>143500947</v>
      </c>
      <c r="C1979" s="50">
        <v>5540246196466</v>
      </c>
      <c r="D1979" s="51">
        <v>44938</v>
      </c>
      <c r="E1979" s="52">
        <v>594</v>
      </c>
      <c r="F1979" s="39" t="str">
        <f>VLOOKUP(Réception!C1979,'Catégorie des articles'!A:D,4,0)</f>
        <v>BOULANGERIE</v>
      </c>
      <c r="G1979" s="39" t="str">
        <f>Réceptions[[#This Row],[AnnéeMois]]&amp;Réceptions[[#This Row],[Famille de Produit]]</f>
        <v>202301BOULANGERIE</v>
      </c>
      <c r="H1979" s="38" t="str">
        <f>Réceptions[[#This Row],[Num CDE]]&amp;Réceptions[[#This Row],[AnnéeMois]]</f>
        <v>143500947202301</v>
      </c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</row>
    <row r="1980" spans="1:23" ht="12.75" customHeight="1" x14ac:dyDescent="0.25">
      <c r="A1980" s="38">
        <v>202212</v>
      </c>
      <c r="B1980" s="49">
        <v>143500967</v>
      </c>
      <c r="C1980" s="50">
        <v>5540246172978</v>
      </c>
      <c r="D1980" s="51">
        <v>44924</v>
      </c>
      <c r="E1980" s="52">
        <v>1671</v>
      </c>
      <c r="F1980" s="39" t="str">
        <f>VLOOKUP(Réception!C1980,'Catégorie des articles'!A:D,4,0)</f>
        <v>CREMERIE</v>
      </c>
      <c r="G1980" s="39" t="str">
        <f>Réceptions[[#This Row],[AnnéeMois]]&amp;Réceptions[[#This Row],[Famille de Produit]]</f>
        <v>202212CREMERIE</v>
      </c>
      <c r="H1980" s="38" t="str">
        <f>Réceptions[[#This Row],[Num CDE]]&amp;Réceptions[[#This Row],[AnnéeMois]]</f>
        <v>143500967202212</v>
      </c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</row>
    <row r="1981" spans="1:23" ht="12.75" customHeight="1" x14ac:dyDescent="0.25">
      <c r="A1981" s="38">
        <v>202212</v>
      </c>
      <c r="B1981" s="46">
        <v>143500967</v>
      </c>
      <c r="C1981" s="15">
        <v>5540246176699</v>
      </c>
      <c r="D1981" s="47">
        <v>44924</v>
      </c>
      <c r="E1981" s="48">
        <v>12528</v>
      </c>
      <c r="F1981" s="39" t="str">
        <f>VLOOKUP(Réception!C1981,'Catégorie des articles'!A:D,4,0)</f>
        <v>CREMERIE</v>
      </c>
      <c r="G1981" s="39" t="str">
        <f>Réceptions[[#This Row],[AnnéeMois]]&amp;Réceptions[[#This Row],[Famille de Produit]]</f>
        <v>202212CREMERIE</v>
      </c>
      <c r="H1981" s="38" t="str">
        <f>Réceptions[[#This Row],[Num CDE]]&amp;Réceptions[[#This Row],[AnnéeMois]]</f>
        <v>143500967202212</v>
      </c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</row>
    <row r="1982" spans="1:23" ht="12.75" customHeight="1" x14ac:dyDescent="0.25">
      <c r="A1982" s="38">
        <v>202212</v>
      </c>
      <c r="B1982" s="49">
        <v>143500969</v>
      </c>
      <c r="C1982" s="50">
        <v>5540246171933</v>
      </c>
      <c r="D1982" s="51">
        <v>44924</v>
      </c>
      <c r="E1982" s="52">
        <v>1671</v>
      </c>
      <c r="F1982" s="39" t="str">
        <f>VLOOKUP(Réception!C1982,'Catégorie des articles'!A:D,4,0)</f>
        <v>CREMERIE</v>
      </c>
      <c r="G1982" s="39" t="str">
        <f>Réceptions[[#This Row],[AnnéeMois]]&amp;Réceptions[[#This Row],[Famille de Produit]]</f>
        <v>202212CREMERIE</v>
      </c>
      <c r="H1982" s="38" t="str">
        <f>Réceptions[[#This Row],[Num CDE]]&amp;Réceptions[[#This Row],[AnnéeMois]]</f>
        <v>143500969202212</v>
      </c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</row>
    <row r="1983" spans="1:23" ht="12.75" customHeight="1" x14ac:dyDescent="0.25">
      <c r="A1983" s="38">
        <v>202212</v>
      </c>
      <c r="B1983" s="49">
        <v>143500969</v>
      </c>
      <c r="C1983" s="50">
        <v>5540246187987</v>
      </c>
      <c r="D1983" s="51">
        <v>44924</v>
      </c>
      <c r="E1983" s="52">
        <v>5568</v>
      </c>
      <c r="F1983" s="39" t="str">
        <f>VLOOKUP(Réception!C1983,'Catégorie des articles'!A:D,4,0)</f>
        <v>CREMERIE</v>
      </c>
      <c r="G1983" s="39" t="str">
        <f>Réceptions[[#This Row],[AnnéeMois]]&amp;Réceptions[[#This Row],[Famille de Produit]]</f>
        <v>202212CREMERIE</v>
      </c>
      <c r="H1983" s="38" t="str">
        <f>Réceptions[[#This Row],[Num CDE]]&amp;Réceptions[[#This Row],[AnnéeMois]]</f>
        <v>143500969202212</v>
      </c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</row>
    <row r="1984" spans="1:23" ht="12.75" customHeight="1" x14ac:dyDescent="0.25">
      <c r="A1984" s="38">
        <v>202212</v>
      </c>
      <c r="B1984" s="46">
        <v>143500969</v>
      </c>
      <c r="C1984" s="15">
        <v>5540246188200</v>
      </c>
      <c r="D1984" s="47">
        <v>44924</v>
      </c>
      <c r="E1984" s="48">
        <v>2228</v>
      </c>
      <c r="F1984" s="39" t="str">
        <f>VLOOKUP(Réception!C1984,'Catégorie des articles'!A:D,4,0)</f>
        <v>CREMERIE</v>
      </c>
      <c r="G1984" s="39" t="str">
        <f>Réceptions[[#This Row],[AnnéeMois]]&amp;Réceptions[[#This Row],[Famille de Produit]]</f>
        <v>202212CREMERIE</v>
      </c>
      <c r="H1984" s="38" t="str">
        <f>Réceptions[[#This Row],[Num CDE]]&amp;Réceptions[[#This Row],[AnnéeMois]]</f>
        <v>143500969202212</v>
      </c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</row>
    <row r="1985" spans="1:23" ht="12.75" customHeight="1" x14ac:dyDescent="0.25">
      <c r="A1985" s="38">
        <v>202212</v>
      </c>
      <c r="B1985" s="49">
        <v>143500973</v>
      </c>
      <c r="C1985" s="50">
        <v>5540246185278</v>
      </c>
      <c r="D1985" s="51">
        <v>44921</v>
      </c>
      <c r="E1985" s="52">
        <v>1120</v>
      </c>
      <c r="F1985" s="39" t="str">
        <f>VLOOKUP(Réception!C1985,'Catégorie des articles'!A:D,4,0)</f>
        <v>VOLAILLE</v>
      </c>
      <c r="G1985" s="39" t="str">
        <f>Réceptions[[#This Row],[AnnéeMois]]&amp;Réceptions[[#This Row],[Famille de Produit]]</f>
        <v>202212VOLAILLE</v>
      </c>
      <c r="H1985" s="38" t="str">
        <f>Réceptions[[#This Row],[Num CDE]]&amp;Réceptions[[#This Row],[AnnéeMois]]</f>
        <v>143500973202212</v>
      </c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</row>
    <row r="1986" spans="1:23" ht="12.75" customHeight="1" x14ac:dyDescent="0.25">
      <c r="A1986" s="38">
        <v>202301</v>
      </c>
      <c r="B1986" s="49">
        <v>143500984</v>
      </c>
      <c r="C1986" s="50">
        <v>5540246194632</v>
      </c>
      <c r="D1986" s="51">
        <v>44941</v>
      </c>
      <c r="E1986" s="52">
        <v>502</v>
      </c>
      <c r="F1986" s="39" t="str">
        <f>VLOOKUP(Réception!C1986,'Catégorie des articles'!A:D,4,0)</f>
        <v>BOULANGERIE</v>
      </c>
      <c r="G1986" s="39" t="str">
        <f>Réceptions[[#This Row],[AnnéeMois]]&amp;Réceptions[[#This Row],[Famille de Produit]]</f>
        <v>202301BOULANGERIE</v>
      </c>
      <c r="H1986" s="38" t="str">
        <f>Réceptions[[#This Row],[Num CDE]]&amp;Réceptions[[#This Row],[AnnéeMois]]</f>
        <v>143500984202301</v>
      </c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</row>
    <row r="1987" spans="1:23" ht="12.75" customHeight="1" x14ac:dyDescent="0.25">
      <c r="A1987" s="38">
        <v>202301</v>
      </c>
      <c r="B1987" s="49">
        <v>143500987</v>
      </c>
      <c r="C1987" s="50">
        <v>5540246192148</v>
      </c>
      <c r="D1987" s="51">
        <v>44938</v>
      </c>
      <c r="E1987" s="52">
        <v>45936</v>
      </c>
      <c r="F1987" s="39" t="str">
        <f>VLOOKUP(Réception!C1987,'Catégorie des articles'!A:D,4,0)</f>
        <v>MIX LEGUMES</v>
      </c>
      <c r="G1987" s="39" t="str">
        <f>Réceptions[[#This Row],[AnnéeMois]]&amp;Réceptions[[#This Row],[Famille de Produit]]</f>
        <v>202301MIX LEGUMES</v>
      </c>
      <c r="H1987" s="38" t="str">
        <f>Réceptions[[#This Row],[Num CDE]]&amp;Réceptions[[#This Row],[AnnéeMois]]</f>
        <v>143500987202301</v>
      </c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</row>
    <row r="1988" spans="1:23" ht="12.75" customHeight="1" x14ac:dyDescent="0.25">
      <c r="A1988" s="38">
        <v>202301</v>
      </c>
      <c r="B1988" s="49">
        <v>143500988</v>
      </c>
      <c r="C1988" s="50">
        <v>5540246171759</v>
      </c>
      <c r="D1988" s="51">
        <v>44941</v>
      </c>
      <c r="E1988" s="52">
        <v>7308</v>
      </c>
      <c r="F1988" s="39" t="str">
        <f>VLOOKUP(Réception!C1988,'Catégorie des articles'!A:D,4,0)</f>
        <v>MIX LEGUMES</v>
      </c>
      <c r="G1988" s="39" t="str">
        <f>Réceptions[[#This Row],[AnnéeMois]]&amp;Réceptions[[#This Row],[Famille de Produit]]</f>
        <v>202301MIX LEGUMES</v>
      </c>
      <c r="H1988" s="38" t="str">
        <f>Réceptions[[#This Row],[Num CDE]]&amp;Réceptions[[#This Row],[AnnéeMois]]</f>
        <v>143500988202301</v>
      </c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</row>
    <row r="1989" spans="1:23" ht="12.75" customHeight="1" x14ac:dyDescent="0.25">
      <c r="A1989" s="38">
        <v>202301</v>
      </c>
      <c r="B1989" s="46">
        <v>143500988</v>
      </c>
      <c r="C1989" s="15">
        <v>5540246177133</v>
      </c>
      <c r="D1989" s="47">
        <v>44941</v>
      </c>
      <c r="E1989" s="48">
        <v>8352</v>
      </c>
      <c r="F1989" s="39" t="str">
        <f>VLOOKUP(Réception!C1989,'Catégorie des articles'!A:D,4,0)</f>
        <v>MIX LEGUMES</v>
      </c>
      <c r="G1989" s="39" t="str">
        <f>Réceptions[[#This Row],[AnnéeMois]]&amp;Réceptions[[#This Row],[Famille de Produit]]</f>
        <v>202301MIX LEGUMES</v>
      </c>
      <c r="H1989" s="38" t="str">
        <f>Réceptions[[#This Row],[Num CDE]]&amp;Réceptions[[#This Row],[AnnéeMois]]</f>
        <v>143500988202301</v>
      </c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</row>
    <row r="1990" spans="1:23" ht="12.75" customHeight="1" x14ac:dyDescent="0.25">
      <c r="A1990" s="38">
        <v>202301</v>
      </c>
      <c r="B1990" s="49">
        <v>143500988</v>
      </c>
      <c r="C1990" s="50">
        <v>5540246192518</v>
      </c>
      <c r="D1990" s="51">
        <v>44941</v>
      </c>
      <c r="E1990" s="52">
        <v>5220</v>
      </c>
      <c r="F1990" s="39" t="str">
        <f>VLOOKUP(Réception!C1990,'Catégorie des articles'!A:D,4,0)</f>
        <v>MIX LEGUMES</v>
      </c>
      <c r="G1990" s="39" t="str">
        <f>Réceptions[[#This Row],[AnnéeMois]]&amp;Réceptions[[#This Row],[Famille de Produit]]</f>
        <v>202301MIX LEGUMES</v>
      </c>
      <c r="H1990" s="38" t="str">
        <f>Réceptions[[#This Row],[Num CDE]]&amp;Réceptions[[#This Row],[AnnéeMois]]</f>
        <v>143500988202301</v>
      </c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</row>
    <row r="1991" spans="1:23" ht="12.75" customHeight="1" x14ac:dyDescent="0.25">
      <c r="A1991" s="38">
        <v>202212</v>
      </c>
      <c r="B1991" s="49">
        <v>143501007</v>
      </c>
      <c r="C1991" s="50">
        <v>5540246172539</v>
      </c>
      <c r="D1991" s="51">
        <v>44925</v>
      </c>
      <c r="E1991" s="52">
        <v>47</v>
      </c>
      <c r="F1991" s="39" t="str">
        <f>VLOOKUP(Réception!C1991,'Catégorie des articles'!A:D,4,0)</f>
        <v>CREMERIE</v>
      </c>
      <c r="G1991" s="39" t="str">
        <f>Réceptions[[#This Row],[AnnéeMois]]&amp;Réceptions[[#This Row],[Famille de Produit]]</f>
        <v>202212CREMERIE</v>
      </c>
      <c r="H1991" s="38" t="str">
        <f>Réceptions[[#This Row],[Num CDE]]&amp;Réceptions[[#This Row],[AnnéeMois]]</f>
        <v>143501007202212</v>
      </c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</row>
    <row r="1992" spans="1:23" ht="12.75" customHeight="1" x14ac:dyDescent="0.25">
      <c r="A1992" s="38">
        <v>202212</v>
      </c>
      <c r="B1992" s="46">
        <v>143501007</v>
      </c>
      <c r="C1992" s="15">
        <v>5540246172669</v>
      </c>
      <c r="D1992" s="47">
        <v>44925</v>
      </c>
      <c r="E1992" s="48">
        <v>251</v>
      </c>
      <c r="F1992" s="39" t="str">
        <f>VLOOKUP(Réception!C1992,'Catégorie des articles'!A:D,4,0)</f>
        <v>CREMERIE</v>
      </c>
      <c r="G1992" s="39" t="str">
        <f>Réceptions[[#This Row],[AnnéeMois]]&amp;Réceptions[[#This Row],[Famille de Produit]]</f>
        <v>202212CREMERIE</v>
      </c>
      <c r="H1992" s="38" t="str">
        <f>Réceptions[[#This Row],[Num CDE]]&amp;Réceptions[[#This Row],[AnnéeMois]]</f>
        <v>143501007202212</v>
      </c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</row>
    <row r="1993" spans="1:23" ht="12.75" customHeight="1" x14ac:dyDescent="0.25">
      <c r="A1993" s="38">
        <v>202212</v>
      </c>
      <c r="B1993" s="49">
        <v>143501007</v>
      </c>
      <c r="C1993" s="50">
        <v>5540246172978</v>
      </c>
      <c r="D1993" s="51">
        <v>44925</v>
      </c>
      <c r="E1993" s="52">
        <v>1671</v>
      </c>
      <c r="F1993" s="39" t="str">
        <f>VLOOKUP(Réception!C1993,'Catégorie des articles'!A:D,4,0)</f>
        <v>CREMERIE</v>
      </c>
      <c r="G1993" s="39" t="str">
        <f>Réceptions[[#This Row],[AnnéeMois]]&amp;Réceptions[[#This Row],[Famille de Produit]]</f>
        <v>202212CREMERIE</v>
      </c>
      <c r="H1993" s="38" t="str">
        <f>Réceptions[[#This Row],[Num CDE]]&amp;Réceptions[[#This Row],[AnnéeMois]]</f>
        <v>143501007202212</v>
      </c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</row>
    <row r="1994" spans="1:23" ht="12.75" customHeight="1" x14ac:dyDescent="0.25">
      <c r="A1994" s="38">
        <v>202212</v>
      </c>
      <c r="B1994" s="49">
        <v>143501008</v>
      </c>
      <c r="C1994" s="50">
        <v>5540246191598</v>
      </c>
      <c r="D1994" s="51">
        <v>44925</v>
      </c>
      <c r="E1994" s="52">
        <v>1601</v>
      </c>
      <c r="F1994" s="39" t="str">
        <f>VLOOKUP(Réception!C1994,'Catégorie des articles'!A:D,4,0)</f>
        <v>CREMERIE</v>
      </c>
      <c r="G1994" s="39" t="str">
        <f>Réceptions[[#This Row],[AnnéeMois]]&amp;Réceptions[[#This Row],[Famille de Produit]]</f>
        <v>202212CREMERIE</v>
      </c>
      <c r="H1994" s="38" t="str">
        <f>Réceptions[[#This Row],[Num CDE]]&amp;Réceptions[[#This Row],[AnnéeMois]]</f>
        <v>143501008202212</v>
      </c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</row>
    <row r="1995" spans="1:23" ht="12.75" customHeight="1" x14ac:dyDescent="0.25">
      <c r="A1995" s="38">
        <v>202212</v>
      </c>
      <c r="B1995" s="49">
        <v>143501009</v>
      </c>
      <c r="C1995" s="50">
        <v>5540246171933</v>
      </c>
      <c r="D1995" s="51">
        <v>44925</v>
      </c>
      <c r="E1995" s="52">
        <v>1671</v>
      </c>
      <c r="F1995" s="39" t="str">
        <f>VLOOKUP(Réception!C1995,'Catégorie des articles'!A:D,4,0)</f>
        <v>CREMERIE</v>
      </c>
      <c r="G1995" s="39" t="str">
        <f>Réceptions[[#This Row],[AnnéeMois]]&amp;Réceptions[[#This Row],[Famille de Produit]]</f>
        <v>202212CREMERIE</v>
      </c>
      <c r="H1995" s="38" t="str">
        <f>Réceptions[[#This Row],[Num CDE]]&amp;Réceptions[[#This Row],[AnnéeMois]]</f>
        <v>143501009202212</v>
      </c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</row>
    <row r="1996" spans="1:23" ht="12.75" customHeight="1" x14ac:dyDescent="0.25">
      <c r="A1996" s="38">
        <v>202212</v>
      </c>
      <c r="B1996" s="46">
        <v>143501009</v>
      </c>
      <c r="C1996" s="15">
        <v>5540246176294</v>
      </c>
      <c r="D1996" s="47">
        <v>44925</v>
      </c>
      <c r="E1996" s="48">
        <v>2228</v>
      </c>
      <c r="F1996" s="39" t="str">
        <f>VLOOKUP(Réception!C1996,'Catégorie des articles'!A:D,4,0)</f>
        <v>CREMERIE</v>
      </c>
      <c r="G1996" s="39" t="str">
        <f>Réceptions[[#This Row],[AnnéeMois]]&amp;Réceptions[[#This Row],[Famille de Produit]]</f>
        <v>202212CREMERIE</v>
      </c>
      <c r="H1996" s="38" t="str">
        <f>Réceptions[[#This Row],[Num CDE]]&amp;Réceptions[[#This Row],[AnnéeMois]]</f>
        <v>143501009202212</v>
      </c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</row>
    <row r="1997" spans="1:23" ht="12.75" customHeight="1" x14ac:dyDescent="0.25">
      <c r="A1997" s="38">
        <v>202212</v>
      </c>
      <c r="B1997" s="49">
        <v>143501009</v>
      </c>
      <c r="C1997" s="50">
        <v>5540246176295</v>
      </c>
      <c r="D1997" s="51">
        <v>44925</v>
      </c>
      <c r="E1997" s="52">
        <v>4455</v>
      </c>
      <c r="F1997" s="39" t="str">
        <f>VLOOKUP(Réception!C1997,'Catégorie des articles'!A:D,4,0)</f>
        <v>CREMERIE</v>
      </c>
      <c r="G1997" s="39" t="str">
        <f>Réceptions[[#This Row],[AnnéeMois]]&amp;Réceptions[[#This Row],[Famille de Produit]]</f>
        <v>202212CREMERIE</v>
      </c>
      <c r="H1997" s="38" t="str">
        <f>Réceptions[[#This Row],[Num CDE]]&amp;Réceptions[[#This Row],[AnnéeMois]]</f>
        <v>143501009202212</v>
      </c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</row>
    <row r="1998" spans="1:23" ht="12.75" customHeight="1" x14ac:dyDescent="0.25">
      <c r="A1998" s="38">
        <v>202212</v>
      </c>
      <c r="B1998" s="49">
        <v>143501009</v>
      </c>
      <c r="C1998" s="50">
        <v>5540246187987</v>
      </c>
      <c r="D1998" s="51">
        <v>44925</v>
      </c>
      <c r="E1998" s="52">
        <v>4455</v>
      </c>
      <c r="F1998" s="39" t="str">
        <f>VLOOKUP(Réception!C1998,'Catégorie des articles'!A:D,4,0)</f>
        <v>CREMERIE</v>
      </c>
      <c r="G1998" s="39" t="str">
        <f>Réceptions[[#This Row],[AnnéeMois]]&amp;Réceptions[[#This Row],[Famille de Produit]]</f>
        <v>202212CREMERIE</v>
      </c>
      <c r="H1998" s="38" t="str">
        <f>Réceptions[[#This Row],[Num CDE]]&amp;Réceptions[[#This Row],[AnnéeMois]]</f>
        <v>143501009202212</v>
      </c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</row>
    <row r="1999" spans="1:23" ht="12.75" customHeight="1" x14ac:dyDescent="0.25">
      <c r="A1999" s="38">
        <v>202212</v>
      </c>
      <c r="B1999" s="46">
        <v>143501009</v>
      </c>
      <c r="C1999" s="15">
        <v>5540246188200</v>
      </c>
      <c r="D1999" s="47">
        <v>44925</v>
      </c>
      <c r="E1999" s="48">
        <v>1485</v>
      </c>
      <c r="F1999" s="39" t="str">
        <f>VLOOKUP(Réception!C1999,'Catégorie des articles'!A:D,4,0)</f>
        <v>CREMERIE</v>
      </c>
      <c r="G1999" s="39" t="str">
        <f>Réceptions[[#This Row],[AnnéeMois]]&amp;Réceptions[[#This Row],[Famille de Produit]]</f>
        <v>202212CREMERIE</v>
      </c>
      <c r="H1999" s="38" t="str">
        <f>Réceptions[[#This Row],[Num CDE]]&amp;Réceptions[[#This Row],[AnnéeMois]]</f>
        <v>143501009202212</v>
      </c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</row>
    <row r="2000" spans="1:23" ht="12.75" customHeight="1" x14ac:dyDescent="0.25">
      <c r="A2000" s="38">
        <v>202301</v>
      </c>
      <c r="B2000" s="46">
        <v>143501014</v>
      </c>
      <c r="C2000" s="15">
        <v>5540246186325</v>
      </c>
      <c r="D2000" s="47">
        <v>44927</v>
      </c>
      <c r="E2000" s="48">
        <v>140</v>
      </c>
      <c r="F2000" s="39" t="str">
        <f>VLOOKUP(Réception!C2000,'Catégorie des articles'!A:D,4,0)</f>
        <v>CREMERIE</v>
      </c>
      <c r="G2000" s="39" t="str">
        <f>Réceptions[[#This Row],[AnnéeMois]]&amp;Réceptions[[#This Row],[Famille de Produit]]</f>
        <v>202301CREMERIE</v>
      </c>
      <c r="H2000" s="38" t="str">
        <f>Réceptions[[#This Row],[Num CDE]]&amp;Réceptions[[#This Row],[AnnéeMois]]</f>
        <v>143501014202301</v>
      </c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</row>
    <row r="2001" spans="1:23" ht="12.75" customHeight="1" x14ac:dyDescent="0.25">
      <c r="A2001" s="38">
        <v>202212</v>
      </c>
      <c r="B2001" s="46">
        <v>143501015</v>
      </c>
      <c r="C2001" s="15">
        <v>5540246188175</v>
      </c>
      <c r="D2001" s="47">
        <v>44925</v>
      </c>
      <c r="E2001" s="48">
        <v>348</v>
      </c>
      <c r="F2001" s="39" t="str">
        <f>VLOOKUP(Réception!C2001,'Catégorie des articles'!A:D,4,0)</f>
        <v>CREMERIE</v>
      </c>
      <c r="G2001" s="39" t="str">
        <f>Réceptions[[#This Row],[AnnéeMois]]&amp;Réceptions[[#This Row],[Famille de Produit]]</f>
        <v>202212CREMERIE</v>
      </c>
      <c r="H2001" s="38" t="str">
        <f>Réceptions[[#This Row],[Num CDE]]&amp;Réceptions[[#This Row],[AnnéeMois]]</f>
        <v>143501015202212</v>
      </c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</row>
    <row r="2002" spans="1:23" ht="12.75" customHeight="1" x14ac:dyDescent="0.25">
      <c r="A2002" s="38">
        <v>202212</v>
      </c>
      <c r="B2002" s="49">
        <v>143501016</v>
      </c>
      <c r="C2002" s="50">
        <v>5540246196800</v>
      </c>
      <c r="D2002" s="51">
        <v>44926</v>
      </c>
      <c r="E2002" s="52">
        <v>669</v>
      </c>
      <c r="F2002" s="39" t="str">
        <f>VLOOKUP(Réception!C2002,'Catégorie des articles'!A:D,4,0)</f>
        <v>MIX LEGUMES</v>
      </c>
      <c r="G2002" s="39" t="str">
        <f>Réceptions[[#This Row],[AnnéeMois]]&amp;Réceptions[[#This Row],[Famille de Produit]]</f>
        <v>202212MIX LEGUMES</v>
      </c>
      <c r="H2002" s="38" t="str">
        <f>Réceptions[[#This Row],[Num CDE]]&amp;Réceptions[[#This Row],[AnnéeMois]]</f>
        <v>143501016202212</v>
      </c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</row>
    <row r="2003" spans="1:23" ht="12.75" customHeight="1" x14ac:dyDescent="0.25">
      <c r="A2003" s="38">
        <v>202301</v>
      </c>
      <c r="B2003" s="49">
        <v>143501018</v>
      </c>
      <c r="C2003" s="50">
        <v>5540246173472</v>
      </c>
      <c r="D2003" s="51">
        <v>44928</v>
      </c>
      <c r="E2003" s="52">
        <v>279</v>
      </c>
      <c r="F2003" s="39" t="str">
        <f>VLOOKUP(Réception!C2003,'Catégorie des articles'!A:D,4,0)</f>
        <v>CREMERIE</v>
      </c>
      <c r="G2003" s="39" t="str">
        <f>Réceptions[[#This Row],[AnnéeMois]]&amp;Réceptions[[#This Row],[Famille de Produit]]</f>
        <v>202301CREMERIE</v>
      </c>
      <c r="H2003" s="38" t="str">
        <f>Réceptions[[#This Row],[Num CDE]]&amp;Réceptions[[#This Row],[AnnéeMois]]</f>
        <v>143501018202301</v>
      </c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</row>
    <row r="2004" spans="1:23" ht="12.75" customHeight="1" x14ac:dyDescent="0.25">
      <c r="A2004" s="38">
        <v>202301</v>
      </c>
      <c r="B2004" s="46">
        <v>143501018</v>
      </c>
      <c r="C2004" s="15">
        <v>5540246174095</v>
      </c>
      <c r="D2004" s="47">
        <v>44928</v>
      </c>
      <c r="E2004" s="48">
        <v>279</v>
      </c>
      <c r="F2004" s="39" t="str">
        <f>VLOOKUP(Réception!C2004,'Catégorie des articles'!A:D,4,0)</f>
        <v>CREMERIE</v>
      </c>
      <c r="G2004" s="39" t="str">
        <f>Réceptions[[#This Row],[AnnéeMois]]&amp;Réceptions[[#This Row],[Famille de Produit]]</f>
        <v>202301CREMERIE</v>
      </c>
      <c r="H2004" s="38" t="str">
        <f>Réceptions[[#This Row],[Num CDE]]&amp;Réceptions[[#This Row],[AnnéeMois]]</f>
        <v>143501018202301</v>
      </c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</row>
    <row r="2005" spans="1:23" ht="12.75" customHeight="1" x14ac:dyDescent="0.25">
      <c r="A2005" s="38">
        <v>202301</v>
      </c>
      <c r="B2005" s="49">
        <v>143501018</v>
      </c>
      <c r="C2005" s="50">
        <v>5540246175049</v>
      </c>
      <c r="D2005" s="51">
        <v>44928</v>
      </c>
      <c r="E2005" s="52">
        <v>836</v>
      </c>
      <c r="F2005" s="39" t="str">
        <f>VLOOKUP(Réception!C2005,'Catégorie des articles'!A:D,4,0)</f>
        <v>CREMERIE</v>
      </c>
      <c r="G2005" s="39" t="str">
        <f>Réceptions[[#This Row],[AnnéeMois]]&amp;Réceptions[[#This Row],[Famille de Produit]]</f>
        <v>202301CREMERIE</v>
      </c>
      <c r="H2005" s="38" t="str">
        <f>Réceptions[[#This Row],[Num CDE]]&amp;Réceptions[[#This Row],[AnnéeMois]]</f>
        <v>143501018202301</v>
      </c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</row>
    <row r="2006" spans="1:23" ht="12.75" customHeight="1" x14ac:dyDescent="0.25">
      <c r="A2006" s="38">
        <v>202301</v>
      </c>
      <c r="B2006" s="46">
        <v>143501018</v>
      </c>
      <c r="C2006" s="15">
        <v>5540246175050</v>
      </c>
      <c r="D2006" s="47">
        <v>44928</v>
      </c>
      <c r="E2006" s="48">
        <v>557</v>
      </c>
      <c r="F2006" s="39" t="str">
        <f>VLOOKUP(Réception!C2006,'Catégorie des articles'!A:D,4,0)</f>
        <v>CREMERIE</v>
      </c>
      <c r="G2006" s="39" t="str">
        <f>Réceptions[[#This Row],[AnnéeMois]]&amp;Réceptions[[#This Row],[Famille de Produit]]</f>
        <v>202301CREMERIE</v>
      </c>
      <c r="H2006" s="38" t="str">
        <f>Réceptions[[#This Row],[Num CDE]]&amp;Réceptions[[#This Row],[AnnéeMois]]</f>
        <v>143501018202301</v>
      </c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</row>
    <row r="2007" spans="1:23" ht="12.75" customHeight="1" x14ac:dyDescent="0.25">
      <c r="A2007" s="38">
        <v>202212</v>
      </c>
      <c r="B2007" s="46">
        <v>143511044</v>
      </c>
      <c r="C2007" s="15">
        <v>5540246174174</v>
      </c>
      <c r="D2007" s="47">
        <v>44926</v>
      </c>
      <c r="E2007" s="48">
        <v>464</v>
      </c>
      <c r="F2007" s="39" t="str">
        <f>VLOOKUP(Réception!C2007,'Catégorie des articles'!A:D,4,0)</f>
        <v>CREMERIE</v>
      </c>
      <c r="G2007" s="39" t="str">
        <f>Réceptions[[#This Row],[AnnéeMois]]&amp;Réceptions[[#This Row],[Famille de Produit]]</f>
        <v>202212CREMERIE</v>
      </c>
      <c r="H2007" s="38" t="str">
        <f>Réceptions[[#This Row],[Num CDE]]&amp;Réceptions[[#This Row],[AnnéeMois]]</f>
        <v>143511044202212</v>
      </c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</row>
    <row r="2008" spans="1:23" ht="12.75" customHeight="1" x14ac:dyDescent="0.25">
      <c r="A2008" s="38">
        <v>202212</v>
      </c>
      <c r="B2008" s="46">
        <v>143511045</v>
      </c>
      <c r="C2008" s="15">
        <v>5540246176295</v>
      </c>
      <c r="D2008" s="47">
        <v>44926</v>
      </c>
      <c r="E2008" s="48">
        <v>7424</v>
      </c>
      <c r="F2008" s="39" t="str">
        <f>VLOOKUP(Réception!C2008,'Catégorie des articles'!A:D,4,0)</f>
        <v>CREMERIE</v>
      </c>
      <c r="G2008" s="39" t="str">
        <f>Réceptions[[#This Row],[AnnéeMois]]&amp;Réceptions[[#This Row],[Famille de Produit]]</f>
        <v>202212CREMERIE</v>
      </c>
      <c r="H2008" s="38" t="str">
        <f>Réceptions[[#This Row],[Num CDE]]&amp;Réceptions[[#This Row],[AnnéeMois]]</f>
        <v>143511045202212</v>
      </c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</row>
    <row r="2009" spans="1:23" ht="12.75" customHeight="1" x14ac:dyDescent="0.25">
      <c r="A2009" s="38">
        <v>202212</v>
      </c>
      <c r="B2009" s="49">
        <v>143511045</v>
      </c>
      <c r="C2009" s="50">
        <v>5540246188200</v>
      </c>
      <c r="D2009" s="51">
        <v>44926</v>
      </c>
      <c r="E2009" s="52">
        <v>2228</v>
      </c>
      <c r="F2009" s="39" t="str">
        <f>VLOOKUP(Réception!C2009,'Catégorie des articles'!A:D,4,0)</f>
        <v>CREMERIE</v>
      </c>
      <c r="G2009" s="39" t="str">
        <f>Réceptions[[#This Row],[AnnéeMois]]&amp;Réceptions[[#This Row],[Famille de Produit]]</f>
        <v>202212CREMERIE</v>
      </c>
      <c r="H2009" s="38" t="str">
        <f>Réceptions[[#This Row],[Num CDE]]&amp;Réceptions[[#This Row],[AnnéeMois]]</f>
        <v>143511045202212</v>
      </c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</row>
    <row r="2010" spans="1:23" ht="12.75" customHeight="1" x14ac:dyDescent="0.25">
      <c r="A2010" s="38">
        <v>202301</v>
      </c>
      <c r="B2010" s="49">
        <v>143511052</v>
      </c>
      <c r="C2010" s="50">
        <v>5540246175049</v>
      </c>
      <c r="D2010" s="51">
        <v>44932</v>
      </c>
      <c r="E2010" s="52">
        <v>1114</v>
      </c>
      <c r="F2010" s="39" t="str">
        <f>VLOOKUP(Réception!C2010,'Catégorie des articles'!A:D,4,0)</f>
        <v>CREMERIE</v>
      </c>
      <c r="G2010" s="39" t="str">
        <f>Réceptions[[#This Row],[AnnéeMois]]&amp;Réceptions[[#This Row],[Famille de Produit]]</f>
        <v>202301CREMERIE</v>
      </c>
      <c r="H2010" s="38" t="str">
        <f>Réceptions[[#This Row],[Num CDE]]&amp;Réceptions[[#This Row],[AnnéeMois]]</f>
        <v>143511052202301</v>
      </c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</row>
    <row r="2011" spans="1:23" ht="12.75" customHeight="1" x14ac:dyDescent="0.25">
      <c r="A2011" s="38">
        <v>202301</v>
      </c>
      <c r="B2011" s="46">
        <v>143511052</v>
      </c>
      <c r="C2011" s="15">
        <v>5540246175050</v>
      </c>
      <c r="D2011" s="47">
        <v>44932</v>
      </c>
      <c r="E2011" s="48">
        <v>557</v>
      </c>
      <c r="F2011" s="39" t="str">
        <f>VLOOKUP(Réception!C2011,'Catégorie des articles'!A:D,4,0)</f>
        <v>CREMERIE</v>
      </c>
      <c r="G2011" s="39" t="str">
        <f>Réceptions[[#This Row],[AnnéeMois]]&amp;Réceptions[[#This Row],[Famille de Produit]]</f>
        <v>202301CREMERIE</v>
      </c>
      <c r="H2011" s="38" t="str">
        <f>Réceptions[[#This Row],[Num CDE]]&amp;Réceptions[[#This Row],[AnnéeMois]]</f>
        <v>143511052202301</v>
      </c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</row>
    <row r="2012" spans="1:23" ht="12.75" customHeight="1" x14ac:dyDescent="0.25">
      <c r="A2012" s="38">
        <v>202301</v>
      </c>
      <c r="B2012" s="49">
        <v>143511064</v>
      </c>
      <c r="C2012" s="50">
        <v>5540246194632</v>
      </c>
      <c r="D2012" s="51">
        <v>44945</v>
      </c>
      <c r="E2012" s="52">
        <v>539</v>
      </c>
      <c r="F2012" s="39" t="str">
        <f>VLOOKUP(Réception!C2012,'Catégorie des articles'!A:D,4,0)</f>
        <v>BOULANGERIE</v>
      </c>
      <c r="G2012" s="39" t="str">
        <f>Réceptions[[#This Row],[AnnéeMois]]&amp;Réceptions[[#This Row],[Famille de Produit]]</f>
        <v>202301BOULANGERIE</v>
      </c>
      <c r="H2012" s="38" t="str">
        <f>Réceptions[[#This Row],[Num CDE]]&amp;Réceptions[[#This Row],[AnnéeMois]]</f>
        <v>143511064202301</v>
      </c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</row>
    <row r="2013" spans="1:23" ht="12.75" customHeight="1" x14ac:dyDescent="0.25">
      <c r="A2013" s="38">
        <v>202301</v>
      </c>
      <c r="B2013" s="46">
        <v>143511068</v>
      </c>
      <c r="C2013" s="15">
        <v>5540246192209</v>
      </c>
      <c r="D2013" s="47">
        <v>44940</v>
      </c>
      <c r="E2013" s="48">
        <v>1114</v>
      </c>
      <c r="F2013" s="39" t="str">
        <f>VLOOKUP(Réception!C2013,'Catégorie des articles'!A:D,4,0)</f>
        <v>MIX LEGUMES</v>
      </c>
      <c r="G2013" s="39" t="str">
        <f>Réceptions[[#This Row],[AnnéeMois]]&amp;Réceptions[[#This Row],[Famille de Produit]]</f>
        <v>202301MIX LEGUMES</v>
      </c>
      <c r="H2013" s="38" t="str">
        <f>Réceptions[[#This Row],[Num CDE]]&amp;Réceptions[[#This Row],[AnnéeMois]]</f>
        <v>143511068202301</v>
      </c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</row>
    <row r="2014" spans="1:23" ht="12.75" customHeight="1" x14ac:dyDescent="0.25">
      <c r="A2014" s="38">
        <v>202301</v>
      </c>
      <c r="B2014" s="49">
        <v>143511068</v>
      </c>
      <c r="C2014" s="50">
        <v>5540246192594</v>
      </c>
      <c r="D2014" s="51">
        <v>44940</v>
      </c>
      <c r="E2014" s="52">
        <v>743</v>
      </c>
      <c r="F2014" s="39" t="str">
        <f>VLOOKUP(Réception!C2014,'Catégorie des articles'!A:D,4,0)</f>
        <v>MIX LEGUMES</v>
      </c>
      <c r="G2014" s="39" t="str">
        <f>Réceptions[[#This Row],[AnnéeMois]]&amp;Réceptions[[#This Row],[Famille de Produit]]</f>
        <v>202301MIX LEGUMES</v>
      </c>
      <c r="H2014" s="38" t="str">
        <f>Réceptions[[#This Row],[Num CDE]]&amp;Réceptions[[#This Row],[AnnéeMois]]</f>
        <v>143511068202301</v>
      </c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</row>
    <row r="2015" spans="1:23" ht="12.75" customHeight="1" x14ac:dyDescent="0.25">
      <c r="A2015" s="38">
        <v>202301</v>
      </c>
      <c r="B2015" s="46">
        <v>143511068</v>
      </c>
      <c r="C2015" s="15">
        <v>5540246192831</v>
      </c>
      <c r="D2015" s="47">
        <v>44940</v>
      </c>
      <c r="E2015" s="48">
        <v>1300</v>
      </c>
      <c r="F2015" s="39" t="str">
        <f>VLOOKUP(Réception!C2015,'Catégorie des articles'!A:D,4,0)</f>
        <v>MIX LEGUMES</v>
      </c>
      <c r="G2015" s="39" t="str">
        <f>Réceptions[[#This Row],[AnnéeMois]]&amp;Réceptions[[#This Row],[Famille de Produit]]</f>
        <v>202301MIX LEGUMES</v>
      </c>
      <c r="H2015" s="38" t="str">
        <f>Réceptions[[#This Row],[Num CDE]]&amp;Réceptions[[#This Row],[AnnéeMois]]</f>
        <v>143511068202301</v>
      </c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</row>
    <row r="2016" spans="1:23" ht="12.75" customHeight="1" x14ac:dyDescent="0.25">
      <c r="A2016" s="38">
        <v>202301</v>
      </c>
      <c r="B2016" s="46">
        <v>143511070</v>
      </c>
      <c r="C2016" s="15">
        <v>5540246193316</v>
      </c>
      <c r="D2016" s="47">
        <v>44945</v>
      </c>
      <c r="E2016" s="48">
        <v>669</v>
      </c>
      <c r="F2016" s="39" t="str">
        <f>VLOOKUP(Réception!C2016,'Catégorie des articles'!A:D,4,0)</f>
        <v>BOULANGERIE</v>
      </c>
      <c r="G2016" s="39" t="str">
        <f>Réceptions[[#This Row],[AnnéeMois]]&amp;Réceptions[[#This Row],[Famille de Produit]]</f>
        <v>202301BOULANGERIE</v>
      </c>
      <c r="H2016" s="38" t="str">
        <f>Réceptions[[#This Row],[Num CDE]]&amp;Réceptions[[#This Row],[AnnéeMois]]</f>
        <v>143511070202301</v>
      </c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</row>
    <row r="2017" spans="1:23" ht="12.75" customHeight="1" x14ac:dyDescent="0.25">
      <c r="A2017" s="38">
        <v>202301</v>
      </c>
      <c r="B2017" s="49">
        <v>143511082</v>
      </c>
      <c r="C2017" s="50">
        <v>5540246172669</v>
      </c>
      <c r="D2017" s="51">
        <v>44927</v>
      </c>
      <c r="E2017" s="52">
        <v>279</v>
      </c>
      <c r="F2017" s="39" t="str">
        <f>VLOOKUP(Réception!C2017,'Catégorie des articles'!A:D,4,0)</f>
        <v>CREMERIE</v>
      </c>
      <c r="G2017" s="39" t="str">
        <f>Réceptions[[#This Row],[AnnéeMois]]&amp;Réceptions[[#This Row],[Famille de Produit]]</f>
        <v>202301CREMERIE</v>
      </c>
      <c r="H2017" s="38" t="str">
        <f>Réceptions[[#This Row],[Num CDE]]&amp;Réceptions[[#This Row],[AnnéeMois]]</f>
        <v>143511082202301</v>
      </c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</row>
    <row r="2018" spans="1:23" ht="12.75" customHeight="1" x14ac:dyDescent="0.25">
      <c r="A2018" s="38">
        <v>202301</v>
      </c>
      <c r="B2018" s="49">
        <v>143511082</v>
      </c>
      <c r="C2018" s="50">
        <v>5540246174174</v>
      </c>
      <c r="D2018" s="51">
        <v>44927</v>
      </c>
      <c r="E2018" s="52">
        <v>464</v>
      </c>
      <c r="F2018" s="39" t="str">
        <f>VLOOKUP(Réception!C2018,'Catégorie des articles'!A:D,4,0)</f>
        <v>CREMERIE</v>
      </c>
      <c r="G2018" s="39" t="str">
        <f>Réceptions[[#This Row],[AnnéeMois]]&amp;Réceptions[[#This Row],[Famille de Produit]]</f>
        <v>202301CREMERIE</v>
      </c>
      <c r="H2018" s="38" t="str">
        <f>Réceptions[[#This Row],[Num CDE]]&amp;Réceptions[[#This Row],[AnnéeMois]]</f>
        <v>143511082202301</v>
      </c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</row>
    <row r="2019" spans="1:23" ht="12.75" customHeight="1" x14ac:dyDescent="0.25">
      <c r="A2019" s="38">
        <v>202301</v>
      </c>
      <c r="B2019" s="46">
        <v>143511082</v>
      </c>
      <c r="C2019" s="15">
        <v>5540246176699</v>
      </c>
      <c r="D2019" s="47">
        <v>44927</v>
      </c>
      <c r="E2019" s="48">
        <v>8352</v>
      </c>
      <c r="F2019" s="39" t="str">
        <f>VLOOKUP(Réception!C2019,'Catégorie des articles'!A:D,4,0)</f>
        <v>CREMERIE</v>
      </c>
      <c r="G2019" s="39" t="str">
        <f>Réceptions[[#This Row],[AnnéeMois]]&amp;Réceptions[[#This Row],[Famille de Produit]]</f>
        <v>202301CREMERIE</v>
      </c>
      <c r="H2019" s="38" t="str">
        <f>Réceptions[[#This Row],[Num CDE]]&amp;Réceptions[[#This Row],[AnnéeMois]]</f>
        <v>143511082202301</v>
      </c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</row>
    <row r="2020" spans="1:23" ht="12.75" customHeight="1" x14ac:dyDescent="0.25">
      <c r="A2020" s="38">
        <v>202301</v>
      </c>
      <c r="B2020" s="46">
        <v>143511082</v>
      </c>
      <c r="C2020" s="15">
        <v>5540246192102</v>
      </c>
      <c r="D2020" s="47">
        <v>44927</v>
      </c>
      <c r="E2020" s="48">
        <v>2005</v>
      </c>
      <c r="F2020" s="39" t="str">
        <f>VLOOKUP(Réception!C2020,'Catégorie des articles'!A:D,4,0)</f>
        <v>CREMERIE</v>
      </c>
      <c r="G2020" s="39" t="str">
        <f>Réceptions[[#This Row],[AnnéeMois]]&amp;Réceptions[[#This Row],[Famille de Produit]]</f>
        <v>202301CREMERIE</v>
      </c>
      <c r="H2020" s="38" t="str">
        <f>Réceptions[[#This Row],[Num CDE]]&amp;Réceptions[[#This Row],[AnnéeMois]]</f>
        <v>143511082202301</v>
      </c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</row>
    <row r="2021" spans="1:23" ht="12.75" customHeight="1" x14ac:dyDescent="0.25">
      <c r="A2021" s="38">
        <v>202301</v>
      </c>
      <c r="B2021" s="46">
        <v>143511083</v>
      </c>
      <c r="C2021" s="15">
        <v>5540246176295</v>
      </c>
      <c r="D2021" s="47">
        <v>44927</v>
      </c>
      <c r="E2021" s="48">
        <v>7424</v>
      </c>
      <c r="F2021" s="39" t="str">
        <f>VLOOKUP(Réception!C2021,'Catégorie des articles'!A:D,4,0)</f>
        <v>CREMERIE</v>
      </c>
      <c r="G2021" s="39" t="str">
        <f>Réceptions[[#This Row],[AnnéeMois]]&amp;Réceptions[[#This Row],[Famille de Produit]]</f>
        <v>202301CREMERIE</v>
      </c>
      <c r="H2021" s="38" t="str">
        <f>Réceptions[[#This Row],[Num CDE]]&amp;Réceptions[[#This Row],[AnnéeMois]]</f>
        <v>143511083202301</v>
      </c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</row>
    <row r="2022" spans="1:23" ht="12.75" customHeight="1" x14ac:dyDescent="0.25">
      <c r="A2022" s="38">
        <v>202301</v>
      </c>
      <c r="B2022" s="49">
        <v>143511083</v>
      </c>
      <c r="C2022" s="50">
        <v>5540246187987</v>
      </c>
      <c r="D2022" s="51">
        <v>44927</v>
      </c>
      <c r="E2022" s="52">
        <v>2228</v>
      </c>
      <c r="F2022" s="39" t="str">
        <f>VLOOKUP(Réception!C2022,'Catégorie des articles'!A:D,4,0)</f>
        <v>CREMERIE</v>
      </c>
      <c r="G2022" s="39" t="str">
        <f>Réceptions[[#This Row],[AnnéeMois]]&amp;Réceptions[[#This Row],[Famille de Produit]]</f>
        <v>202301CREMERIE</v>
      </c>
      <c r="H2022" s="38" t="str">
        <f>Réceptions[[#This Row],[Num CDE]]&amp;Réceptions[[#This Row],[AnnéeMois]]</f>
        <v>143511083202301</v>
      </c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</row>
    <row r="2023" spans="1:23" ht="12.75" customHeight="1" x14ac:dyDescent="0.25">
      <c r="A2023" s="38">
        <v>202301</v>
      </c>
      <c r="B2023" s="49">
        <v>143511097</v>
      </c>
      <c r="C2023" s="50">
        <v>5540246183130</v>
      </c>
      <c r="D2023" s="51">
        <v>44948</v>
      </c>
      <c r="E2023" s="52">
        <v>1692</v>
      </c>
      <c r="F2023" s="39" t="str">
        <f>VLOOKUP(Réception!C2023,'Catégorie des articles'!A:D,4,0)</f>
        <v>MIX LEGUMES</v>
      </c>
      <c r="G2023" s="39" t="str">
        <f>Réceptions[[#This Row],[AnnéeMois]]&amp;Réceptions[[#This Row],[Famille de Produit]]</f>
        <v>202301MIX LEGUMES</v>
      </c>
      <c r="H2023" s="38" t="str">
        <f>Réceptions[[#This Row],[Num CDE]]&amp;Réceptions[[#This Row],[AnnéeMois]]</f>
        <v>143511097202301</v>
      </c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</row>
    <row r="2024" spans="1:23" ht="12.75" customHeight="1" x14ac:dyDescent="0.25">
      <c r="A2024" s="38">
        <v>202301</v>
      </c>
      <c r="B2024" s="46">
        <v>143511097</v>
      </c>
      <c r="C2024" s="15">
        <v>5540246183537</v>
      </c>
      <c r="D2024" s="47">
        <v>44948</v>
      </c>
      <c r="E2024" s="48">
        <v>961</v>
      </c>
      <c r="F2024" s="39" t="str">
        <f>VLOOKUP(Réception!C2024,'Catégorie des articles'!A:D,4,0)</f>
        <v>MIX LEGUMES</v>
      </c>
      <c r="G2024" s="39" t="str">
        <f>Réceptions[[#This Row],[AnnéeMois]]&amp;Réceptions[[#This Row],[Famille de Produit]]</f>
        <v>202301MIX LEGUMES</v>
      </c>
      <c r="H2024" s="38" t="str">
        <f>Réceptions[[#This Row],[Num CDE]]&amp;Réceptions[[#This Row],[AnnéeMois]]</f>
        <v>143511097202301</v>
      </c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</row>
    <row r="2025" spans="1:23" ht="12.75" customHeight="1" x14ac:dyDescent="0.25">
      <c r="A2025" s="38">
        <v>202301</v>
      </c>
      <c r="B2025" s="49">
        <v>143511097</v>
      </c>
      <c r="C2025" s="50">
        <v>5540246183538</v>
      </c>
      <c r="D2025" s="51">
        <v>44948</v>
      </c>
      <c r="E2025" s="52">
        <v>919</v>
      </c>
      <c r="F2025" s="39" t="str">
        <f>VLOOKUP(Réception!C2025,'Catégorie des articles'!A:D,4,0)</f>
        <v>MIX LEGUMES</v>
      </c>
      <c r="G2025" s="39" t="str">
        <f>Réceptions[[#This Row],[AnnéeMois]]&amp;Réceptions[[#This Row],[Famille de Produit]]</f>
        <v>202301MIX LEGUMES</v>
      </c>
      <c r="H2025" s="38" t="str">
        <f>Réceptions[[#This Row],[Num CDE]]&amp;Réceptions[[#This Row],[AnnéeMois]]</f>
        <v>143511097202301</v>
      </c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</row>
    <row r="2026" spans="1:23" ht="12.75" customHeight="1" x14ac:dyDescent="0.25">
      <c r="A2026" s="38">
        <v>202301</v>
      </c>
      <c r="B2026" s="46">
        <v>143511097</v>
      </c>
      <c r="C2026" s="15">
        <v>5540246183541</v>
      </c>
      <c r="D2026" s="47">
        <v>44948</v>
      </c>
      <c r="E2026" s="48">
        <v>928</v>
      </c>
      <c r="F2026" s="39" t="str">
        <f>VLOOKUP(Réception!C2026,'Catégorie des articles'!A:D,4,0)</f>
        <v>MIX LEGUMES</v>
      </c>
      <c r="G2026" s="39" t="str">
        <f>Réceptions[[#This Row],[AnnéeMois]]&amp;Réceptions[[#This Row],[Famille de Produit]]</f>
        <v>202301MIX LEGUMES</v>
      </c>
      <c r="H2026" s="38" t="str">
        <f>Réceptions[[#This Row],[Num CDE]]&amp;Réceptions[[#This Row],[AnnéeMois]]</f>
        <v>143511097202301</v>
      </c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</row>
    <row r="2027" spans="1:23" ht="12.75" customHeight="1" x14ac:dyDescent="0.25">
      <c r="A2027" s="38">
        <v>202301</v>
      </c>
      <c r="B2027" s="49">
        <v>143511097</v>
      </c>
      <c r="C2027" s="50">
        <v>5540246183552</v>
      </c>
      <c r="D2027" s="51">
        <v>44948</v>
      </c>
      <c r="E2027" s="52">
        <v>2172</v>
      </c>
      <c r="F2027" s="39" t="str">
        <f>VLOOKUP(Réception!C2027,'Catégorie des articles'!A:D,4,0)</f>
        <v>MIX LEGUMES</v>
      </c>
      <c r="G2027" s="39" t="str">
        <f>Réceptions[[#This Row],[AnnéeMois]]&amp;Réceptions[[#This Row],[Famille de Produit]]</f>
        <v>202301MIX LEGUMES</v>
      </c>
      <c r="H2027" s="38" t="str">
        <f>Réceptions[[#This Row],[Num CDE]]&amp;Réceptions[[#This Row],[AnnéeMois]]</f>
        <v>143511097202301</v>
      </c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</row>
    <row r="2028" spans="1:23" ht="12.75" customHeight="1" x14ac:dyDescent="0.25">
      <c r="A2028" s="38">
        <v>202301</v>
      </c>
      <c r="B2028" s="49">
        <v>143511097</v>
      </c>
      <c r="C2028" s="50">
        <v>5540246192571</v>
      </c>
      <c r="D2028" s="51">
        <v>44948</v>
      </c>
      <c r="E2028" s="52">
        <v>669</v>
      </c>
      <c r="F2028" s="39" t="str">
        <f>VLOOKUP(Réception!C2028,'Catégorie des articles'!A:D,4,0)</f>
        <v>MIX LEGUMES</v>
      </c>
      <c r="G2028" s="39" t="str">
        <f>Réceptions[[#This Row],[AnnéeMois]]&amp;Réceptions[[#This Row],[Famille de Produit]]</f>
        <v>202301MIX LEGUMES</v>
      </c>
      <c r="H2028" s="38" t="str">
        <f>Réceptions[[#This Row],[Num CDE]]&amp;Réceptions[[#This Row],[AnnéeMois]]</f>
        <v>143511097202301</v>
      </c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</row>
    <row r="2029" spans="1:23" ht="12.75" customHeight="1" x14ac:dyDescent="0.25">
      <c r="A2029" s="38">
        <v>202301</v>
      </c>
      <c r="B2029" s="49">
        <v>143511101</v>
      </c>
      <c r="C2029" s="50">
        <v>5540246180522</v>
      </c>
      <c r="D2029" s="51">
        <v>44949</v>
      </c>
      <c r="E2029" s="52">
        <v>1782</v>
      </c>
      <c r="F2029" s="39" t="str">
        <f>VLOOKUP(Réception!C2029,'Catégorie des articles'!A:D,4,0)</f>
        <v>BOULANGERIE</v>
      </c>
      <c r="G2029" s="39" t="str">
        <f>Réceptions[[#This Row],[AnnéeMois]]&amp;Réceptions[[#This Row],[Famille de Produit]]</f>
        <v>202301BOULANGERIE</v>
      </c>
      <c r="H2029" s="38" t="str">
        <f>Réceptions[[#This Row],[Num CDE]]&amp;Réceptions[[#This Row],[AnnéeMois]]</f>
        <v>143511101202301</v>
      </c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</row>
    <row r="2030" spans="1:23" ht="12.75" customHeight="1" x14ac:dyDescent="0.25">
      <c r="A2030" s="38">
        <v>202301</v>
      </c>
      <c r="B2030" s="46">
        <v>143511101</v>
      </c>
      <c r="C2030" s="15">
        <v>5540246193409</v>
      </c>
      <c r="D2030" s="47">
        <v>44949</v>
      </c>
      <c r="E2030" s="48">
        <v>65</v>
      </c>
      <c r="F2030" s="39" t="str">
        <f>VLOOKUP(Réception!C2030,'Catégorie des articles'!A:D,4,0)</f>
        <v>BOULANGERIE</v>
      </c>
      <c r="G2030" s="39" t="str">
        <f>Réceptions[[#This Row],[AnnéeMois]]&amp;Réceptions[[#This Row],[Famille de Produit]]</f>
        <v>202301BOULANGERIE</v>
      </c>
      <c r="H2030" s="38" t="str">
        <f>Réceptions[[#This Row],[Num CDE]]&amp;Réceptions[[#This Row],[AnnéeMois]]</f>
        <v>143511101202301</v>
      </c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</row>
    <row r="2031" spans="1:23" ht="12.75" customHeight="1" x14ac:dyDescent="0.25">
      <c r="A2031" s="38">
        <v>202301</v>
      </c>
      <c r="B2031" s="49">
        <v>143511102</v>
      </c>
      <c r="C2031" s="50">
        <v>5540246191596</v>
      </c>
      <c r="D2031" s="51">
        <v>44946</v>
      </c>
      <c r="E2031" s="52">
        <v>297</v>
      </c>
      <c r="F2031" s="39" t="str">
        <f>VLOOKUP(Réception!C2031,'Catégorie des articles'!A:D,4,0)</f>
        <v>BOULANGERIE</v>
      </c>
      <c r="G2031" s="39" t="str">
        <f>Réceptions[[#This Row],[AnnéeMois]]&amp;Réceptions[[#This Row],[Famille de Produit]]</f>
        <v>202301BOULANGERIE</v>
      </c>
      <c r="H2031" s="38" t="str">
        <f>Réceptions[[#This Row],[Num CDE]]&amp;Réceptions[[#This Row],[AnnéeMois]]</f>
        <v>143511102202301</v>
      </c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</row>
    <row r="2032" spans="1:23" ht="12.75" customHeight="1" x14ac:dyDescent="0.25">
      <c r="A2032" s="38">
        <v>202301</v>
      </c>
      <c r="B2032" s="46">
        <v>143511102</v>
      </c>
      <c r="C2032" s="15">
        <v>5540246196466</v>
      </c>
      <c r="D2032" s="47">
        <v>44946</v>
      </c>
      <c r="E2032" s="48">
        <v>1188</v>
      </c>
      <c r="F2032" s="39" t="str">
        <f>VLOOKUP(Réception!C2032,'Catégorie des articles'!A:D,4,0)</f>
        <v>BOULANGERIE</v>
      </c>
      <c r="G2032" s="39" t="str">
        <f>Réceptions[[#This Row],[AnnéeMois]]&amp;Réceptions[[#This Row],[Famille de Produit]]</f>
        <v>202301BOULANGERIE</v>
      </c>
      <c r="H2032" s="38" t="str">
        <f>Réceptions[[#This Row],[Num CDE]]&amp;Réceptions[[#This Row],[AnnéeMois]]</f>
        <v>143511102202301</v>
      </c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</row>
    <row r="2033" spans="1:23" ht="12.75" customHeight="1" x14ac:dyDescent="0.25">
      <c r="A2033" s="38">
        <v>202301</v>
      </c>
      <c r="B2033" s="46">
        <v>143511120</v>
      </c>
      <c r="C2033" s="15">
        <v>5540246172978</v>
      </c>
      <c r="D2033" s="47">
        <v>44928</v>
      </c>
      <c r="E2033" s="48">
        <v>2506</v>
      </c>
      <c r="F2033" s="39" t="str">
        <f>VLOOKUP(Réception!C2033,'Catégorie des articles'!A:D,4,0)</f>
        <v>CREMERIE</v>
      </c>
      <c r="G2033" s="39" t="str">
        <f>Réceptions[[#This Row],[AnnéeMois]]&amp;Réceptions[[#This Row],[Famille de Produit]]</f>
        <v>202301CREMERIE</v>
      </c>
      <c r="H2033" s="38" t="str">
        <f>Réceptions[[#This Row],[Num CDE]]&amp;Réceptions[[#This Row],[AnnéeMois]]</f>
        <v>143511120202301</v>
      </c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</row>
    <row r="2034" spans="1:23" ht="12.75" customHeight="1" x14ac:dyDescent="0.25">
      <c r="A2034" s="38">
        <v>202301</v>
      </c>
      <c r="B2034" s="46">
        <v>143511120</v>
      </c>
      <c r="C2034" s="15">
        <v>5540246174174</v>
      </c>
      <c r="D2034" s="47">
        <v>44928</v>
      </c>
      <c r="E2034" s="48">
        <v>348</v>
      </c>
      <c r="F2034" s="39" t="str">
        <f>VLOOKUP(Réception!C2034,'Catégorie des articles'!A:D,4,0)</f>
        <v>CREMERIE</v>
      </c>
      <c r="G2034" s="39" t="str">
        <f>Réceptions[[#This Row],[AnnéeMois]]&amp;Réceptions[[#This Row],[Famille de Produit]]</f>
        <v>202301CREMERIE</v>
      </c>
      <c r="H2034" s="38" t="str">
        <f>Réceptions[[#This Row],[Num CDE]]&amp;Réceptions[[#This Row],[AnnéeMois]]</f>
        <v>143511120202301</v>
      </c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</row>
    <row r="2035" spans="1:23" ht="12.75" customHeight="1" x14ac:dyDescent="0.25">
      <c r="A2035" s="38">
        <v>202301</v>
      </c>
      <c r="B2035" s="46">
        <v>143511120</v>
      </c>
      <c r="C2035" s="15">
        <v>5540246176699</v>
      </c>
      <c r="D2035" s="47">
        <v>44928</v>
      </c>
      <c r="E2035" s="48">
        <v>4176</v>
      </c>
      <c r="F2035" s="39" t="str">
        <f>VLOOKUP(Réception!C2035,'Catégorie des articles'!A:D,4,0)</f>
        <v>CREMERIE</v>
      </c>
      <c r="G2035" s="39" t="str">
        <f>Réceptions[[#This Row],[AnnéeMois]]&amp;Réceptions[[#This Row],[Famille de Produit]]</f>
        <v>202301CREMERIE</v>
      </c>
      <c r="H2035" s="38" t="str">
        <f>Réceptions[[#This Row],[Num CDE]]&amp;Réceptions[[#This Row],[AnnéeMois]]</f>
        <v>143511120202301</v>
      </c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</row>
    <row r="2036" spans="1:23" ht="12.75" customHeight="1" x14ac:dyDescent="0.25">
      <c r="A2036" s="38">
        <v>202301</v>
      </c>
      <c r="B2036" s="49">
        <v>143511120</v>
      </c>
      <c r="C2036" s="50">
        <v>5540246188175</v>
      </c>
      <c r="D2036" s="51">
        <v>44928</v>
      </c>
      <c r="E2036" s="52">
        <v>696</v>
      </c>
      <c r="F2036" s="39" t="str">
        <f>VLOOKUP(Réception!C2036,'Catégorie des articles'!A:D,4,0)</f>
        <v>CREMERIE</v>
      </c>
      <c r="G2036" s="39" t="str">
        <f>Réceptions[[#This Row],[AnnéeMois]]&amp;Réceptions[[#This Row],[Famille de Produit]]</f>
        <v>202301CREMERIE</v>
      </c>
      <c r="H2036" s="38" t="str">
        <f>Réceptions[[#This Row],[Num CDE]]&amp;Réceptions[[#This Row],[AnnéeMois]]</f>
        <v>143511120202301</v>
      </c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</row>
    <row r="2037" spans="1:23" ht="12.75" customHeight="1" x14ac:dyDescent="0.25">
      <c r="A2037" s="38">
        <v>202301</v>
      </c>
      <c r="B2037" s="46">
        <v>143511121</v>
      </c>
      <c r="C2037" s="15">
        <v>5540246176294</v>
      </c>
      <c r="D2037" s="47">
        <v>44928</v>
      </c>
      <c r="E2037" s="48">
        <v>743</v>
      </c>
      <c r="F2037" s="39" t="str">
        <f>VLOOKUP(Réception!C2037,'Catégorie des articles'!A:D,4,0)</f>
        <v>CREMERIE</v>
      </c>
      <c r="G2037" s="39" t="str">
        <f>Réceptions[[#This Row],[AnnéeMois]]&amp;Réceptions[[#This Row],[Famille de Produit]]</f>
        <v>202301CREMERIE</v>
      </c>
      <c r="H2037" s="38" t="str">
        <f>Réceptions[[#This Row],[Num CDE]]&amp;Réceptions[[#This Row],[AnnéeMois]]</f>
        <v>143511121202301</v>
      </c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</row>
    <row r="2038" spans="1:23" ht="12.75" customHeight="1" x14ac:dyDescent="0.25">
      <c r="A2038" s="38">
        <v>202301</v>
      </c>
      <c r="B2038" s="49">
        <v>143511121</v>
      </c>
      <c r="C2038" s="50">
        <v>5540246176295</v>
      </c>
      <c r="D2038" s="51">
        <v>44928</v>
      </c>
      <c r="E2038" s="52">
        <v>4455</v>
      </c>
      <c r="F2038" s="39" t="str">
        <f>VLOOKUP(Réception!C2038,'Catégorie des articles'!A:D,4,0)</f>
        <v>CREMERIE</v>
      </c>
      <c r="G2038" s="39" t="str">
        <f>Réceptions[[#This Row],[AnnéeMois]]&amp;Réceptions[[#This Row],[Famille de Produit]]</f>
        <v>202301CREMERIE</v>
      </c>
      <c r="H2038" s="38" t="str">
        <f>Réceptions[[#This Row],[Num CDE]]&amp;Réceptions[[#This Row],[AnnéeMois]]</f>
        <v>143511121202301</v>
      </c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</row>
    <row r="2039" spans="1:23" ht="12.75" customHeight="1" x14ac:dyDescent="0.25">
      <c r="A2039" s="38">
        <v>202301</v>
      </c>
      <c r="B2039" s="49">
        <v>143511121</v>
      </c>
      <c r="C2039" s="50">
        <v>5540246188200</v>
      </c>
      <c r="D2039" s="51">
        <v>44928</v>
      </c>
      <c r="E2039" s="52">
        <v>1485</v>
      </c>
      <c r="F2039" s="39" t="str">
        <f>VLOOKUP(Réception!C2039,'Catégorie des articles'!A:D,4,0)</f>
        <v>CREMERIE</v>
      </c>
      <c r="G2039" s="39" t="str">
        <f>Réceptions[[#This Row],[AnnéeMois]]&amp;Réceptions[[#This Row],[Famille de Produit]]</f>
        <v>202301CREMERIE</v>
      </c>
      <c r="H2039" s="38" t="str">
        <f>Réceptions[[#This Row],[Num CDE]]&amp;Réceptions[[#This Row],[AnnéeMois]]</f>
        <v>143511121202301</v>
      </c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</row>
    <row r="2040" spans="1:23" ht="12.75" customHeight="1" x14ac:dyDescent="0.25">
      <c r="A2040" s="38">
        <v>202301</v>
      </c>
      <c r="B2040" s="49">
        <v>143511127</v>
      </c>
      <c r="C2040" s="50">
        <v>5540246191598</v>
      </c>
      <c r="D2040" s="51">
        <v>44932</v>
      </c>
      <c r="E2040" s="52">
        <v>1601</v>
      </c>
      <c r="F2040" s="39" t="str">
        <f>VLOOKUP(Réception!C2040,'Catégorie des articles'!A:D,4,0)</f>
        <v>CREMERIE</v>
      </c>
      <c r="G2040" s="39" t="str">
        <f>Réceptions[[#This Row],[AnnéeMois]]&amp;Réceptions[[#This Row],[Famille de Produit]]</f>
        <v>202301CREMERIE</v>
      </c>
      <c r="H2040" s="38" t="str">
        <f>Réceptions[[#This Row],[Num CDE]]&amp;Réceptions[[#This Row],[AnnéeMois]]</f>
        <v>143511127202301</v>
      </c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</row>
    <row r="2041" spans="1:23" ht="12.75" customHeight="1" x14ac:dyDescent="0.25">
      <c r="A2041" s="38">
        <v>202301</v>
      </c>
      <c r="B2041" s="49">
        <v>143511129</v>
      </c>
      <c r="C2041" s="50">
        <v>5540246195242</v>
      </c>
      <c r="D2041" s="51">
        <v>44946</v>
      </c>
      <c r="E2041" s="52">
        <v>743</v>
      </c>
      <c r="F2041" s="39" t="str">
        <f>VLOOKUP(Réception!C2041,'Catégorie des articles'!A:D,4,0)</f>
        <v>MIX LEGUMES</v>
      </c>
      <c r="G2041" s="39" t="str">
        <f>Réceptions[[#This Row],[AnnéeMois]]&amp;Réceptions[[#This Row],[Famille de Produit]]</f>
        <v>202301MIX LEGUMES</v>
      </c>
      <c r="H2041" s="38" t="str">
        <f>Réceptions[[#This Row],[Num CDE]]&amp;Réceptions[[#This Row],[AnnéeMois]]</f>
        <v>143511129202301</v>
      </c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</row>
    <row r="2042" spans="1:23" ht="12.75" customHeight="1" x14ac:dyDescent="0.25">
      <c r="A2042" s="38">
        <v>202301</v>
      </c>
      <c r="B2042" s="49">
        <v>143511148</v>
      </c>
      <c r="C2042" s="50">
        <v>5540246174174</v>
      </c>
      <c r="D2042" s="51">
        <v>44931</v>
      </c>
      <c r="E2042" s="52">
        <v>232</v>
      </c>
      <c r="F2042" s="39" t="str">
        <f>VLOOKUP(Réception!C2042,'Catégorie des articles'!A:D,4,0)</f>
        <v>CREMERIE</v>
      </c>
      <c r="G2042" s="39" t="str">
        <f>Réceptions[[#This Row],[AnnéeMois]]&amp;Réceptions[[#This Row],[Famille de Produit]]</f>
        <v>202301CREMERIE</v>
      </c>
      <c r="H2042" s="38" t="str">
        <f>Réceptions[[#This Row],[Num CDE]]&amp;Réceptions[[#This Row],[AnnéeMois]]</f>
        <v>143511148202301</v>
      </c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</row>
    <row r="2043" spans="1:23" ht="12.75" customHeight="1" x14ac:dyDescent="0.25">
      <c r="A2043" s="38">
        <v>202301</v>
      </c>
      <c r="B2043" s="46">
        <v>143511148</v>
      </c>
      <c r="C2043" s="15">
        <v>5540246176699</v>
      </c>
      <c r="D2043" s="47">
        <v>44931</v>
      </c>
      <c r="E2043" s="48">
        <v>8352</v>
      </c>
      <c r="F2043" s="39" t="str">
        <f>VLOOKUP(Réception!C2043,'Catégorie des articles'!A:D,4,0)</f>
        <v>CREMERIE</v>
      </c>
      <c r="G2043" s="39" t="str">
        <f>Réceptions[[#This Row],[AnnéeMois]]&amp;Réceptions[[#This Row],[Famille de Produit]]</f>
        <v>202301CREMERIE</v>
      </c>
      <c r="H2043" s="38" t="str">
        <f>Réceptions[[#This Row],[Num CDE]]&amp;Réceptions[[#This Row],[AnnéeMois]]</f>
        <v>143511148202301</v>
      </c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</row>
    <row r="2044" spans="1:23" ht="12.75" customHeight="1" x14ac:dyDescent="0.25">
      <c r="A2044" s="38">
        <v>202301</v>
      </c>
      <c r="B2044" s="49">
        <v>143511149</v>
      </c>
      <c r="C2044" s="50">
        <v>5540246176294</v>
      </c>
      <c r="D2044" s="51">
        <v>44931</v>
      </c>
      <c r="E2044" s="52">
        <v>1485</v>
      </c>
      <c r="F2044" s="39" t="str">
        <f>VLOOKUP(Réception!C2044,'Catégorie des articles'!A:D,4,0)</f>
        <v>CREMERIE</v>
      </c>
      <c r="G2044" s="39" t="str">
        <f>Réceptions[[#This Row],[AnnéeMois]]&amp;Réceptions[[#This Row],[Famille de Produit]]</f>
        <v>202301CREMERIE</v>
      </c>
      <c r="H2044" s="38" t="str">
        <f>Réceptions[[#This Row],[Num CDE]]&amp;Réceptions[[#This Row],[AnnéeMois]]</f>
        <v>143511149202301</v>
      </c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</row>
    <row r="2045" spans="1:23" ht="12.75" customHeight="1" x14ac:dyDescent="0.25">
      <c r="A2045" s="38">
        <v>202301</v>
      </c>
      <c r="B2045" s="46">
        <v>143511149</v>
      </c>
      <c r="C2045" s="15">
        <v>5540246187987</v>
      </c>
      <c r="D2045" s="47">
        <v>44931</v>
      </c>
      <c r="E2045" s="48">
        <v>2784</v>
      </c>
      <c r="F2045" s="39" t="str">
        <f>VLOOKUP(Réception!C2045,'Catégorie des articles'!A:D,4,0)</f>
        <v>CREMERIE</v>
      </c>
      <c r="G2045" s="39" t="str">
        <f>Réceptions[[#This Row],[AnnéeMois]]&amp;Réceptions[[#This Row],[Famille de Produit]]</f>
        <v>202301CREMERIE</v>
      </c>
      <c r="H2045" s="38" t="str">
        <f>Réceptions[[#This Row],[Num CDE]]&amp;Réceptions[[#This Row],[AnnéeMois]]</f>
        <v>143511149202301</v>
      </c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</row>
    <row r="2046" spans="1:23" ht="12.75" customHeight="1" x14ac:dyDescent="0.25">
      <c r="A2046" s="38">
        <v>202301</v>
      </c>
      <c r="B2046" s="49">
        <v>143511152</v>
      </c>
      <c r="C2046" s="50">
        <v>5540246175049</v>
      </c>
      <c r="D2046" s="51">
        <v>44935</v>
      </c>
      <c r="E2046" s="52">
        <v>836</v>
      </c>
      <c r="F2046" s="39" t="str">
        <f>VLOOKUP(Réception!C2046,'Catégorie des articles'!A:D,4,0)</f>
        <v>CREMERIE</v>
      </c>
      <c r="G2046" s="39" t="str">
        <f>Réceptions[[#This Row],[AnnéeMois]]&amp;Réceptions[[#This Row],[Famille de Produit]]</f>
        <v>202301CREMERIE</v>
      </c>
      <c r="H2046" s="38" t="str">
        <f>Réceptions[[#This Row],[Num CDE]]&amp;Réceptions[[#This Row],[AnnéeMois]]</f>
        <v>143511152202301</v>
      </c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</row>
    <row r="2047" spans="1:23" ht="12.75" customHeight="1" x14ac:dyDescent="0.25">
      <c r="A2047" s="38">
        <v>202301</v>
      </c>
      <c r="B2047" s="46">
        <v>143511168</v>
      </c>
      <c r="C2047" s="15">
        <v>5540246183587</v>
      </c>
      <c r="D2047" s="47">
        <v>44948</v>
      </c>
      <c r="E2047" s="48">
        <v>502</v>
      </c>
      <c r="F2047" s="39" t="str">
        <f>VLOOKUP(Réception!C2047,'Catégorie des articles'!A:D,4,0)</f>
        <v>MIX LEGUMES</v>
      </c>
      <c r="G2047" s="39" t="str">
        <f>Réceptions[[#This Row],[AnnéeMois]]&amp;Réceptions[[#This Row],[Famille de Produit]]</f>
        <v>202301MIX LEGUMES</v>
      </c>
      <c r="H2047" s="38" t="str">
        <f>Réceptions[[#This Row],[Num CDE]]&amp;Réceptions[[#This Row],[AnnéeMois]]</f>
        <v>143511168202301</v>
      </c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</row>
    <row r="2048" spans="1:23" ht="12.75" customHeight="1" x14ac:dyDescent="0.25">
      <c r="A2048" s="38">
        <v>202301</v>
      </c>
      <c r="B2048" s="49">
        <v>143511168</v>
      </c>
      <c r="C2048" s="50">
        <v>5540246183589</v>
      </c>
      <c r="D2048" s="51">
        <v>44948</v>
      </c>
      <c r="E2048" s="52">
        <v>1300</v>
      </c>
      <c r="F2048" s="39" t="str">
        <f>VLOOKUP(Réception!C2048,'Catégorie des articles'!A:D,4,0)</f>
        <v>MIX LEGUMES</v>
      </c>
      <c r="G2048" s="39" t="str">
        <f>Réceptions[[#This Row],[AnnéeMois]]&amp;Réceptions[[#This Row],[Famille de Produit]]</f>
        <v>202301MIX LEGUMES</v>
      </c>
      <c r="H2048" s="38" t="str">
        <f>Réceptions[[#This Row],[Num CDE]]&amp;Réceptions[[#This Row],[AnnéeMois]]</f>
        <v>143511168202301</v>
      </c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</row>
    <row r="2049" spans="1:23" ht="12.75" customHeight="1" x14ac:dyDescent="0.25">
      <c r="A2049" s="38">
        <v>202301</v>
      </c>
      <c r="B2049" s="46">
        <v>143511168</v>
      </c>
      <c r="C2049" s="15">
        <v>5540246186352</v>
      </c>
      <c r="D2049" s="47">
        <v>44948</v>
      </c>
      <c r="E2049" s="48">
        <v>940</v>
      </c>
      <c r="F2049" s="39" t="str">
        <f>VLOOKUP(Réception!C2049,'Catégorie des articles'!A:D,4,0)</f>
        <v>MIX LEGUMES</v>
      </c>
      <c r="G2049" s="39" t="str">
        <f>Réceptions[[#This Row],[AnnéeMois]]&amp;Réceptions[[#This Row],[Famille de Produit]]</f>
        <v>202301MIX LEGUMES</v>
      </c>
      <c r="H2049" s="38" t="str">
        <f>Réceptions[[#This Row],[Num CDE]]&amp;Réceptions[[#This Row],[AnnéeMois]]</f>
        <v>143511168202301</v>
      </c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</row>
    <row r="2050" spans="1:23" ht="12.75" customHeight="1" x14ac:dyDescent="0.25">
      <c r="A2050" s="38">
        <v>202301</v>
      </c>
      <c r="B2050" s="49">
        <v>143511168</v>
      </c>
      <c r="C2050" s="50">
        <v>5540246194790</v>
      </c>
      <c r="D2050" s="51">
        <v>44948</v>
      </c>
      <c r="E2050" s="52">
        <v>1316</v>
      </c>
      <c r="F2050" s="39" t="str">
        <f>VLOOKUP(Réception!C2050,'Catégorie des articles'!A:D,4,0)</f>
        <v>MIX LEGUMES</v>
      </c>
      <c r="G2050" s="39" t="str">
        <f>Réceptions[[#This Row],[AnnéeMois]]&amp;Réceptions[[#This Row],[Famille de Produit]]</f>
        <v>202301MIX LEGUMES</v>
      </c>
      <c r="H2050" s="38" t="str">
        <f>Réceptions[[#This Row],[Num CDE]]&amp;Réceptions[[#This Row],[AnnéeMois]]</f>
        <v>143511168202301</v>
      </c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</row>
    <row r="2051" spans="1:23" ht="12.75" customHeight="1" x14ac:dyDescent="0.25">
      <c r="A2051" s="38">
        <v>202301</v>
      </c>
      <c r="B2051" s="46">
        <v>143511173</v>
      </c>
      <c r="C2051" s="15">
        <v>5540246192148</v>
      </c>
      <c r="D2051" s="47">
        <v>44946</v>
      </c>
      <c r="E2051" s="48">
        <v>45936</v>
      </c>
      <c r="F2051" s="39" t="str">
        <f>VLOOKUP(Réception!C2051,'Catégorie des articles'!A:D,4,0)</f>
        <v>MIX LEGUMES</v>
      </c>
      <c r="G2051" s="39" t="str">
        <f>Réceptions[[#This Row],[AnnéeMois]]&amp;Réceptions[[#This Row],[Famille de Produit]]</f>
        <v>202301MIX LEGUMES</v>
      </c>
      <c r="H2051" s="38" t="str">
        <f>Réceptions[[#This Row],[Num CDE]]&amp;Réceptions[[#This Row],[AnnéeMois]]</f>
        <v>143511173202301</v>
      </c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</row>
    <row r="2052" spans="1:23" ht="12.75" customHeight="1" x14ac:dyDescent="0.25">
      <c r="A2052" s="38">
        <v>202301</v>
      </c>
      <c r="B2052" s="49">
        <v>143511174</v>
      </c>
      <c r="C2052" s="50">
        <v>5540246192148</v>
      </c>
      <c r="D2052" s="51">
        <v>44949</v>
      </c>
      <c r="E2052" s="52">
        <v>45936</v>
      </c>
      <c r="F2052" s="39" t="str">
        <f>VLOOKUP(Réception!C2052,'Catégorie des articles'!A:D,4,0)</f>
        <v>MIX LEGUMES</v>
      </c>
      <c r="G2052" s="39" t="str">
        <f>Réceptions[[#This Row],[AnnéeMois]]&amp;Réceptions[[#This Row],[Famille de Produit]]</f>
        <v>202301MIX LEGUMES</v>
      </c>
      <c r="H2052" s="38" t="str">
        <f>Réceptions[[#This Row],[Num CDE]]&amp;Réceptions[[#This Row],[AnnéeMois]]</f>
        <v>143511174202301</v>
      </c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</row>
    <row r="2053" spans="1:23" ht="12.75" customHeight="1" x14ac:dyDescent="0.25">
      <c r="A2053" s="38">
        <v>202301</v>
      </c>
      <c r="B2053" s="49">
        <v>143511175</v>
      </c>
      <c r="C2053" s="50">
        <v>5540246171759</v>
      </c>
      <c r="D2053" s="51">
        <v>44947</v>
      </c>
      <c r="E2053" s="52">
        <v>5847</v>
      </c>
      <c r="F2053" s="39" t="str">
        <f>VLOOKUP(Réception!C2053,'Catégorie des articles'!A:D,4,0)</f>
        <v>MIX LEGUMES</v>
      </c>
      <c r="G2053" s="39" t="str">
        <f>Réceptions[[#This Row],[AnnéeMois]]&amp;Réceptions[[#This Row],[Famille de Produit]]</f>
        <v>202301MIX LEGUMES</v>
      </c>
      <c r="H2053" s="38" t="str">
        <f>Réceptions[[#This Row],[Num CDE]]&amp;Réceptions[[#This Row],[AnnéeMois]]</f>
        <v>143511175202301</v>
      </c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</row>
    <row r="2054" spans="1:23" ht="12.75" customHeight="1" x14ac:dyDescent="0.25">
      <c r="A2054" s="38">
        <v>202301</v>
      </c>
      <c r="B2054" s="46">
        <v>143511175</v>
      </c>
      <c r="C2054" s="15">
        <v>5540246177133</v>
      </c>
      <c r="D2054" s="47">
        <v>44947</v>
      </c>
      <c r="E2054" s="48">
        <v>8352</v>
      </c>
      <c r="F2054" s="39" t="str">
        <f>VLOOKUP(Réception!C2054,'Catégorie des articles'!A:D,4,0)</f>
        <v>MIX LEGUMES</v>
      </c>
      <c r="G2054" s="39" t="str">
        <f>Réceptions[[#This Row],[AnnéeMois]]&amp;Réceptions[[#This Row],[Famille de Produit]]</f>
        <v>202301MIX LEGUMES</v>
      </c>
      <c r="H2054" s="38" t="str">
        <f>Réceptions[[#This Row],[Num CDE]]&amp;Réceptions[[#This Row],[AnnéeMois]]</f>
        <v>143511175202301</v>
      </c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</row>
    <row r="2055" spans="1:23" ht="12.75" customHeight="1" x14ac:dyDescent="0.25">
      <c r="A2055" s="38">
        <v>202301</v>
      </c>
      <c r="B2055" s="49">
        <v>143511175</v>
      </c>
      <c r="C2055" s="50">
        <v>5540246192518</v>
      </c>
      <c r="D2055" s="51">
        <v>44947</v>
      </c>
      <c r="E2055" s="52">
        <v>4176</v>
      </c>
      <c r="F2055" s="39" t="str">
        <f>VLOOKUP(Réception!C2055,'Catégorie des articles'!A:D,4,0)</f>
        <v>MIX LEGUMES</v>
      </c>
      <c r="G2055" s="39" t="str">
        <f>Réceptions[[#This Row],[AnnéeMois]]&amp;Réceptions[[#This Row],[Famille de Produit]]</f>
        <v>202301MIX LEGUMES</v>
      </c>
      <c r="H2055" s="38" t="str">
        <f>Réceptions[[#This Row],[Num CDE]]&amp;Réceptions[[#This Row],[AnnéeMois]]</f>
        <v>143511175202301</v>
      </c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</row>
    <row r="2056" spans="1:23" ht="12.75" customHeight="1" x14ac:dyDescent="0.25">
      <c r="A2056" s="38">
        <v>202301</v>
      </c>
      <c r="B2056" s="46">
        <v>143511188</v>
      </c>
      <c r="C2056" s="15">
        <v>5540246174174</v>
      </c>
      <c r="D2056" s="47">
        <v>44932</v>
      </c>
      <c r="E2056" s="48">
        <v>232</v>
      </c>
      <c r="F2056" s="39" t="str">
        <f>VLOOKUP(Réception!C2056,'Catégorie des articles'!A:D,4,0)</f>
        <v>CREMERIE</v>
      </c>
      <c r="G2056" s="39" t="str">
        <f>Réceptions[[#This Row],[AnnéeMois]]&amp;Réceptions[[#This Row],[Famille de Produit]]</f>
        <v>202301CREMERIE</v>
      </c>
      <c r="H2056" s="38" t="str">
        <f>Réceptions[[#This Row],[Num CDE]]&amp;Réceptions[[#This Row],[AnnéeMois]]</f>
        <v>143511188202301</v>
      </c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</row>
    <row r="2057" spans="1:23" ht="12.75" customHeight="1" x14ac:dyDescent="0.25">
      <c r="A2057" s="38">
        <v>202301</v>
      </c>
      <c r="B2057" s="46">
        <v>143511188</v>
      </c>
      <c r="C2057" s="15">
        <v>5540246188175</v>
      </c>
      <c r="D2057" s="47">
        <v>44932</v>
      </c>
      <c r="E2057" s="48">
        <v>464</v>
      </c>
      <c r="F2057" s="39" t="str">
        <f>VLOOKUP(Réception!C2057,'Catégorie des articles'!A:D,4,0)</f>
        <v>CREMERIE</v>
      </c>
      <c r="G2057" s="39" t="str">
        <f>Réceptions[[#This Row],[AnnéeMois]]&amp;Réceptions[[#This Row],[Famille de Produit]]</f>
        <v>202301CREMERIE</v>
      </c>
      <c r="H2057" s="38" t="str">
        <f>Réceptions[[#This Row],[Num CDE]]&amp;Réceptions[[#This Row],[AnnéeMois]]</f>
        <v>143511188202301</v>
      </c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</row>
    <row r="2058" spans="1:23" ht="12.75" customHeight="1" x14ac:dyDescent="0.25">
      <c r="A2058" s="38">
        <v>202301</v>
      </c>
      <c r="B2058" s="46">
        <v>143511189</v>
      </c>
      <c r="C2058" s="15">
        <v>5540246176294</v>
      </c>
      <c r="D2058" s="47">
        <v>44932</v>
      </c>
      <c r="E2058" s="48">
        <v>2228</v>
      </c>
      <c r="F2058" s="39" t="str">
        <f>VLOOKUP(Réception!C2058,'Catégorie des articles'!A:D,4,0)</f>
        <v>CREMERIE</v>
      </c>
      <c r="G2058" s="39" t="str">
        <f>Réceptions[[#This Row],[AnnéeMois]]&amp;Réceptions[[#This Row],[Famille de Produit]]</f>
        <v>202301CREMERIE</v>
      </c>
      <c r="H2058" s="38" t="str">
        <f>Réceptions[[#This Row],[Num CDE]]&amp;Réceptions[[#This Row],[AnnéeMois]]</f>
        <v>143511189202301</v>
      </c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</row>
    <row r="2059" spans="1:23" ht="12.75" customHeight="1" x14ac:dyDescent="0.25">
      <c r="A2059" s="38">
        <v>202301</v>
      </c>
      <c r="B2059" s="46">
        <v>143511189</v>
      </c>
      <c r="C2059" s="15">
        <v>5540246187987</v>
      </c>
      <c r="D2059" s="47">
        <v>44932</v>
      </c>
      <c r="E2059" s="48">
        <v>4455</v>
      </c>
      <c r="F2059" s="39" t="str">
        <f>VLOOKUP(Réception!C2059,'Catégorie des articles'!A:D,4,0)</f>
        <v>CREMERIE</v>
      </c>
      <c r="G2059" s="39" t="str">
        <f>Réceptions[[#This Row],[AnnéeMois]]&amp;Réceptions[[#This Row],[Famille de Produit]]</f>
        <v>202301CREMERIE</v>
      </c>
      <c r="H2059" s="38" t="str">
        <f>Réceptions[[#This Row],[Num CDE]]&amp;Réceptions[[#This Row],[AnnéeMois]]</f>
        <v>143511189202301</v>
      </c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</row>
    <row r="2060" spans="1:23" ht="12.75" customHeight="1" x14ac:dyDescent="0.25">
      <c r="A2060" s="38">
        <v>202301</v>
      </c>
      <c r="B2060" s="49">
        <v>143511189</v>
      </c>
      <c r="C2060" s="50">
        <v>5540246188200</v>
      </c>
      <c r="D2060" s="51">
        <v>44932</v>
      </c>
      <c r="E2060" s="52">
        <v>743</v>
      </c>
      <c r="F2060" s="39" t="str">
        <f>VLOOKUP(Réception!C2060,'Catégorie des articles'!A:D,4,0)</f>
        <v>CREMERIE</v>
      </c>
      <c r="G2060" s="39" t="str">
        <f>Réceptions[[#This Row],[AnnéeMois]]&amp;Réceptions[[#This Row],[Famille de Produit]]</f>
        <v>202301CREMERIE</v>
      </c>
      <c r="H2060" s="38" t="str">
        <f>Réceptions[[#This Row],[Num CDE]]&amp;Réceptions[[#This Row],[AnnéeMois]]</f>
        <v>143511189202301</v>
      </c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</row>
    <row r="2061" spans="1:23" ht="12.75" customHeight="1" x14ac:dyDescent="0.25">
      <c r="A2061" s="38">
        <v>202301</v>
      </c>
      <c r="B2061" s="46">
        <v>143511194</v>
      </c>
      <c r="C2061" s="15">
        <v>5540246185429</v>
      </c>
      <c r="D2061" s="47">
        <v>44935</v>
      </c>
      <c r="E2061" s="48">
        <v>140</v>
      </c>
      <c r="F2061" s="39" t="str">
        <f>VLOOKUP(Réception!C2061,'Catégorie des articles'!A:D,4,0)</f>
        <v>CREMERIE</v>
      </c>
      <c r="G2061" s="39" t="str">
        <f>Réceptions[[#This Row],[AnnéeMois]]&amp;Réceptions[[#This Row],[Famille de Produit]]</f>
        <v>202301CREMERIE</v>
      </c>
      <c r="H2061" s="38" t="str">
        <f>Réceptions[[#This Row],[Num CDE]]&amp;Réceptions[[#This Row],[AnnéeMois]]</f>
        <v>143511194202301</v>
      </c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</row>
    <row r="2062" spans="1:23" ht="12.75" customHeight="1" x14ac:dyDescent="0.25">
      <c r="A2062" s="38">
        <v>202301</v>
      </c>
      <c r="B2062" s="49">
        <v>143511194</v>
      </c>
      <c r="C2062" s="50">
        <v>5540246185562</v>
      </c>
      <c r="D2062" s="51">
        <v>44935</v>
      </c>
      <c r="E2062" s="52">
        <v>140</v>
      </c>
      <c r="F2062" s="39" t="str">
        <f>VLOOKUP(Réception!C2062,'Catégorie des articles'!A:D,4,0)</f>
        <v>CREMERIE</v>
      </c>
      <c r="G2062" s="39" t="str">
        <f>Réceptions[[#This Row],[AnnéeMois]]&amp;Réceptions[[#This Row],[Famille de Produit]]</f>
        <v>202301CREMERIE</v>
      </c>
      <c r="H2062" s="38" t="str">
        <f>Réceptions[[#This Row],[Num CDE]]&amp;Réceptions[[#This Row],[AnnéeMois]]</f>
        <v>143511194202301</v>
      </c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</row>
    <row r="2063" spans="1:23" ht="12.75" customHeight="1" x14ac:dyDescent="0.25">
      <c r="A2063" s="38">
        <v>202301</v>
      </c>
      <c r="B2063" s="49">
        <v>143511201</v>
      </c>
      <c r="C2063" s="50">
        <v>5540246173906</v>
      </c>
      <c r="D2063" s="51">
        <v>44942</v>
      </c>
      <c r="E2063" s="52">
        <v>3267</v>
      </c>
      <c r="F2063" s="39" t="str">
        <f>VLOOKUP(Réception!C2063,'Catégorie des articles'!A:D,4,0)</f>
        <v>VOLAILLE</v>
      </c>
      <c r="G2063" s="39" t="str">
        <f>Réceptions[[#This Row],[AnnéeMois]]&amp;Réceptions[[#This Row],[Famille de Produit]]</f>
        <v>202301VOLAILLE</v>
      </c>
      <c r="H2063" s="38" t="str">
        <f>Réceptions[[#This Row],[Num CDE]]&amp;Réceptions[[#This Row],[AnnéeMois]]</f>
        <v>143511201202301</v>
      </c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</row>
    <row r="2064" spans="1:23" ht="12.75" customHeight="1" x14ac:dyDescent="0.25">
      <c r="A2064" s="38">
        <v>202301</v>
      </c>
      <c r="B2064" s="46">
        <v>143511201</v>
      </c>
      <c r="C2064" s="15">
        <v>5540246181016</v>
      </c>
      <c r="D2064" s="47">
        <v>44942</v>
      </c>
      <c r="E2064" s="48">
        <v>10691</v>
      </c>
      <c r="F2064" s="39" t="str">
        <f>VLOOKUP(Réception!C2064,'Catégorie des articles'!A:D,4,0)</f>
        <v>VOLAILLE</v>
      </c>
      <c r="G2064" s="39" t="str">
        <f>Réceptions[[#This Row],[AnnéeMois]]&amp;Réceptions[[#This Row],[Famille de Produit]]</f>
        <v>202301VOLAILLE</v>
      </c>
      <c r="H2064" s="38" t="str">
        <f>Réceptions[[#This Row],[Num CDE]]&amp;Réceptions[[#This Row],[AnnéeMois]]</f>
        <v>143511201202301</v>
      </c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</row>
    <row r="2065" spans="1:23" ht="12.75" customHeight="1" x14ac:dyDescent="0.25">
      <c r="A2065" s="38">
        <v>202301</v>
      </c>
      <c r="B2065" s="46">
        <v>143511209</v>
      </c>
      <c r="C2065" s="15">
        <v>5540246194632</v>
      </c>
      <c r="D2065" s="47">
        <v>44948</v>
      </c>
      <c r="E2065" s="48">
        <v>713</v>
      </c>
      <c r="F2065" s="39" t="str">
        <f>VLOOKUP(Réception!C2065,'Catégorie des articles'!A:D,4,0)</f>
        <v>BOULANGERIE</v>
      </c>
      <c r="G2065" s="39" t="str">
        <f>Réceptions[[#This Row],[AnnéeMois]]&amp;Réceptions[[#This Row],[Famille de Produit]]</f>
        <v>202301BOULANGERIE</v>
      </c>
      <c r="H2065" s="38" t="str">
        <f>Réceptions[[#This Row],[Num CDE]]&amp;Réceptions[[#This Row],[AnnéeMois]]</f>
        <v>143511209202301</v>
      </c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</row>
    <row r="2066" spans="1:23" ht="12.75" customHeight="1" x14ac:dyDescent="0.25">
      <c r="A2066" s="38">
        <v>202301</v>
      </c>
      <c r="B2066" s="49">
        <v>143521222</v>
      </c>
      <c r="C2066" s="50">
        <v>5540246172539</v>
      </c>
      <c r="D2066" s="51">
        <v>44933</v>
      </c>
      <c r="E2066" s="52">
        <v>47</v>
      </c>
      <c r="F2066" s="39" t="str">
        <f>VLOOKUP(Réception!C2066,'Catégorie des articles'!A:D,4,0)</f>
        <v>CREMERIE</v>
      </c>
      <c r="G2066" s="39" t="str">
        <f>Réceptions[[#This Row],[AnnéeMois]]&amp;Réceptions[[#This Row],[Famille de Produit]]</f>
        <v>202301CREMERIE</v>
      </c>
      <c r="H2066" s="38" t="str">
        <f>Réceptions[[#This Row],[Num CDE]]&amp;Réceptions[[#This Row],[AnnéeMois]]</f>
        <v>143521222202301</v>
      </c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</row>
    <row r="2067" spans="1:23" ht="12.75" customHeight="1" x14ac:dyDescent="0.25">
      <c r="A2067" s="38">
        <v>202301</v>
      </c>
      <c r="B2067" s="46">
        <v>143521222</v>
      </c>
      <c r="C2067" s="15">
        <v>5540246172669</v>
      </c>
      <c r="D2067" s="47">
        <v>44933</v>
      </c>
      <c r="E2067" s="48">
        <v>279</v>
      </c>
      <c r="F2067" s="39" t="str">
        <f>VLOOKUP(Réception!C2067,'Catégorie des articles'!A:D,4,0)</f>
        <v>CREMERIE</v>
      </c>
      <c r="G2067" s="39" t="str">
        <f>Réceptions[[#This Row],[AnnéeMois]]&amp;Réceptions[[#This Row],[Famille de Produit]]</f>
        <v>202301CREMERIE</v>
      </c>
      <c r="H2067" s="38" t="str">
        <f>Réceptions[[#This Row],[Num CDE]]&amp;Réceptions[[#This Row],[AnnéeMois]]</f>
        <v>143521222202301</v>
      </c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</row>
    <row r="2068" spans="1:23" ht="12.75" customHeight="1" x14ac:dyDescent="0.25">
      <c r="A2068" s="38">
        <v>202301</v>
      </c>
      <c r="B2068" s="49">
        <v>143521222</v>
      </c>
      <c r="C2068" s="50">
        <v>5540246172978</v>
      </c>
      <c r="D2068" s="51">
        <v>44933</v>
      </c>
      <c r="E2068" s="52">
        <v>1671</v>
      </c>
      <c r="F2068" s="39" t="str">
        <f>VLOOKUP(Réception!C2068,'Catégorie des articles'!A:D,4,0)</f>
        <v>CREMERIE</v>
      </c>
      <c r="G2068" s="39" t="str">
        <f>Réceptions[[#This Row],[AnnéeMois]]&amp;Réceptions[[#This Row],[Famille de Produit]]</f>
        <v>202301CREMERIE</v>
      </c>
      <c r="H2068" s="38" t="str">
        <f>Réceptions[[#This Row],[Num CDE]]&amp;Réceptions[[#This Row],[AnnéeMois]]</f>
        <v>143521222202301</v>
      </c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</row>
    <row r="2069" spans="1:23" ht="12.75" customHeight="1" x14ac:dyDescent="0.25">
      <c r="A2069" s="38">
        <v>202301</v>
      </c>
      <c r="B2069" s="49">
        <v>143521222</v>
      </c>
      <c r="C2069" s="50">
        <v>5540246174174</v>
      </c>
      <c r="D2069" s="51">
        <v>44933</v>
      </c>
      <c r="E2069" s="52">
        <v>348</v>
      </c>
      <c r="F2069" s="39" t="str">
        <f>VLOOKUP(Réception!C2069,'Catégorie des articles'!A:D,4,0)</f>
        <v>CREMERIE</v>
      </c>
      <c r="G2069" s="39" t="str">
        <f>Réceptions[[#This Row],[AnnéeMois]]&amp;Réceptions[[#This Row],[Famille de Produit]]</f>
        <v>202301CREMERIE</v>
      </c>
      <c r="H2069" s="38" t="str">
        <f>Réceptions[[#This Row],[Num CDE]]&amp;Réceptions[[#This Row],[AnnéeMois]]</f>
        <v>143521222202301</v>
      </c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</row>
    <row r="2070" spans="1:23" ht="12.75" customHeight="1" x14ac:dyDescent="0.25">
      <c r="A2070" s="38">
        <v>202301</v>
      </c>
      <c r="B2070" s="46">
        <v>143521222</v>
      </c>
      <c r="C2070" s="15">
        <v>5540246176699</v>
      </c>
      <c r="D2070" s="47">
        <v>44933</v>
      </c>
      <c r="E2070" s="48">
        <v>8352</v>
      </c>
      <c r="F2070" s="39" t="str">
        <f>VLOOKUP(Réception!C2070,'Catégorie des articles'!A:D,4,0)</f>
        <v>CREMERIE</v>
      </c>
      <c r="G2070" s="39" t="str">
        <f>Réceptions[[#This Row],[AnnéeMois]]&amp;Réceptions[[#This Row],[Famille de Produit]]</f>
        <v>202301CREMERIE</v>
      </c>
      <c r="H2070" s="38" t="str">
        <f>Réceptions[[#This Row],[Num CDE]]&amp;Réceptions[[#This Row],[AnnéeMois]]</f>
        <v>143521222202301</v>
      </c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</row>
    <row r="2071" spans="1:23" ht="12.75" customHeight="1" x14ac:dyDescent="0.25">
      <c r="A2071" s="38">
        <v>202301</v>
      </c>
      <c r="B2071" s="49">
        <v>143521224</v>
      </c>
      <c r="C2071" s="50">
        <v>5540246176294</v>
      </c>
      <c r="D2071" s="51">
        <v>44933</v>
      </c>
      <c r="E2071" s="52">
        <v>1485</v>
      </c>
      <c r="F2071" s="39" t="str">
        <f>VLOOKUP(Réception!C2071,'Catégorie des articles'!A:D,4,0)</f>
        <v>CREMERIE</v>
      </c>
      <c r="G2071" s="39" t="str">
        <f>Réceptions[[#This Row],[AnnéeMois]]&amp;Réceptions[[#This Row],[Famille de Produit]]</f>
        <v>202301CREMERIE</v>
      </c>
      <c r="H2071" s="38" t="str">
        <f>Réceptions[[#This Row],[Num CDE]]&amp;Réceptions[[#This Row],[AnnéeMois]]</f>
        <v>143521224202301</v>
      </c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</row>
    <row r="2072" spans="1:23" ht="12.75" customHeight="1" x14ac:dyDescent="0.25">
      <c r="A2072" s="38">
        <v>202301</v>
      </c>
      <c r="B2072" s="46">
        <v>143521224</v>
      </c>
      <c r="C2072" s="15">
        <v>5540246176295</v>
      </c>
      <c r="D2072" s="47">
        <v>44933</v>
      </c>
      <c r="E2072" s="48">
        <v>14848</v>
      </c>
      <c r="F2072" s="39" t="str">
        <f>VLOOKUP(Réception!C2072,'Catégorie des articles'!A:D,4,0)</f>
        <v>CREMERIE</v>
      </c>
      <c r="G2072" s="39" t="str">
        <f>Réceptions[[#This Row],[AnnéeMois]]&amp;Réceptions[[#This Row],[Famille de Produit]]</f>
        <v>202301CREMERIE</v>
      </c>
      <c r="H2072" s="38" t="str">
        <f>Réceptions[[#This Row],[Num CDE]]&amp;Réceptions[[#This Row],[AnnéeMois]]</f>
        <v>143521224202301</v>
      </c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</row>
    <row r="2073" spans="1:23" ht="12.75" customHeight="1" x14ac:dyDescent="0.25">
      <c r="A2073" s="38">
        <v>202301</v>
      </c>
      <c r="B2073" s="46">
        <v>143521224</v>
      </c>
      <c r="C2073" s="15">
        <v>5540246187987</v>
      </c>
      <c r="D2073" s="47">
        <v>44933</v>
      </c>
      <c r="E2073" s="48">
        <v>6682</v>
      </c>
      <c r="F2073" s="39" t="str">
        <f>VLOOKUP(Réception!C2073,'Catégorie des articles'!A:D,4,0)</f>
        <v>CREMERIE</v>
      </c>
      <c r="G2073" s="39" t="str">
        <f>Réceptions[[#This Row],[AnnéeMois]]&amp;Réceptions[[#This Row],[Famille de Produit]]</f>
        <v>202301CREMERIE</v>
      </c>
      <c r="H2073" s="38" t="str">
        <f>Réceptions[[#This Row],[Num CDE]]&amp;Réceptions[[#This Row],[AnnéeMois]]</f>
        <v>143521224202301</v>
      </c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</row>
    <row r="2074" spans="1:23" ht="12.75" customHeight="1" x14ac:dyDescent="0.25">
      <c r="A2074" s="38">
        <v>202301</v>
      </c>
      <c r="B2074" s="49">
        <v>143521224</v>
      </c>
      <c r="C2074" s="50">
        <v>5540246188200</v>
      </c>
      <c r="D2074" s="51">
        <v>44933</v>
      </c>
      <c r="E2074" s="52">
        <v>2228</v>
      </c>
      <c r="F2074" s="39" t="str">
        <f>VLOOKUP(Réception!C2074,'Catégorie des articles'!A:D,4,0)</f>
        <v>CREMERIE</v>
      </c>
      <c r="G2074" s="39" t="str">
        <f>Réceptions[[#This Row],[AnnéeMois]]&amp;Réceptions[[#This Row],[Famille de Produit]]</f>
        <v>202301CREMERIE</v>
      </c>
      <c r="H2074" s="38" t="str">
        <f>Réceptions[[#This Row],[Num CDE]]&amp;Réceptions[[#This Row],[AnnéeMois]]</f>
        <v>143521224202301</v>
      </c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</row>
    <row r="2075" spans="1:23" ht="12.75" customHeight="1" x14ac:dyDescent="0.25">
      <c r="A2075" s="38">
        <v>202301</v>
      </c>
      <c r="B2075" s="46">
        <v>143521231</v>
      </c>
      <c r="C2075" s="15">
        <v>5540246191598</v>
      </c>
      <c r="D2075" s="47">
        <v>44935</v>
      </c>
      <c r="E2075" s="48">
        <v>1601</v>
      </c>
      <c r="F2075" s="39" t="str">
        <f>VLOOKUP(Réception!C2075,'Catégorie des articles'!A:D,4,0)</f>
        <v>CREMERIE</v>
      </c>
      <c r="G2075" s="39" t="str">
        <f>Réceptions[[#This Row],[AnnéeMois]]&amp;Réceptions[[#This Row],[Famille de Produit]]</f>
        <v>202301CREMERIE</v>
      </c>
      <c r="H2075" s="38" t="str">
        <f>Réceptions[[#This Row],[Num CDE]]&amp;Réceptions[[#This Row],[AnnéeMois]]</f>
        <v>143521231202301</v>
      </c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</row>
    <row r="2076" spans="1:23" ht="12.75" customHeight="1" x14ac:dyDescent="0.25">
      <c r="A2076" s="38">
        <v>202301</v>
      </c>
      <c r="B2076" s="49">
        <v>143521245</v>
      </c>
      <c r="C2076" s="50">
        <v>5540246175047</v>
      </c>
      <c r="D2076" s="51">
        <v>44939</v>
      </c>
      <c r="E2076" s="52">
        <v>418</v>
      </c>
      <c r="F2076" s="39" t="str">
        <f>VLOOKUP(Réception!C2076,'Catégorie des articles'!A:D,4,0)</f>
        <v>CREMERIE</v>
      </c>
      <c r="G2076" s="39" t="str">
        <f>Réceptions[[#This Row],[AnnéeMois]]&amp;Réceptions[[#This Row],[Famille de Produit]]</f>
        <v>202301CREMERIE</v>
      </c>
      <c r="H2076" s="38" t="str">
        <f>Réceptions[[#This Row],[Num CDE]]&amp;Réceptions[[#This Row],[AnnéeMois]]</f>
        <v>143521245202301</v>
      </c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</row>
    <row r="2077" spans="1:23" ht="12.75" customHeight="1" x14ac:dyDescent="0.25">
      <c r="A2077" s="38">
        <v>202301</v>
      </c>
      <c r="B2077" s="46">
        <v>143521245</v>
      </c>
      <c r="C2077" s="15">
        <v>5540246175049</v>
      </c>
      <c r="D2077" s="47">
        <v>44939</v>
      </c>
      <c r="E2077" s="48">
        <v>1114</v>
      </c>
      <c r="F2077" s="39" t="str">
        <f>VLOOKUP(Réception!C2077,'Catégorie des articles'!A:D,4,0)</f>
        <v>CREMERIE</v>
      </c>
      <c r="G2077" s="39" t="str">
        <f>Réceptions[[#This Row],[AnnéeMois]]&amp;Réceptions[[#This Row],[Famille de Produit]]</f>
        <v>202301CREMERIE</v>
      </c>
      <c r="H2077" s="38" t="str">
        <f>Réceptions[[#This Row],[Num CDE]]&amp;Réceptions[[#This Row],[AnnéeMois]]</f>
        <v>143521245202301</v>
      </c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</row>
    <row r="2078" spans="1:23" ht="12.75" customHeight="1" x14ac:dyDescent="0.25">
      <c r="A2078" s="38">
        <v>202301</v>
      </c>
      <c r="B2078" s="49">
        <v>143521245</v>
      </c>
      <c r="C2078" s="50">
        <v>5540246175050</v>
      </c>
      <c r="D2078" s="51">
        <v>44939</v>
      </c>
      <c r="E2078" s="52">
        <v>1114</v>
      </c>
      <c r="F2078" s="39" t="str">
        <f>VLOOKUP(Réception!C2078,'Catégorie des articles'!A:D,4,0)</f>
        <v>CREMERIE</v>
      </c>
      <c r="G2078" s="39" t="str">
        <f>Réceptions[[#This Row],[AnnéeMois]]&amp;Réceptions[[#This Row],[Famille de Produit]]</f>
        <v>202301CREMERIE</v>
      </c>
      <c r="H2078" s="38" t="str">
        <f>Réceptions[[#This Row],[Num CDE]]&amp;Réceptions[[#This Row],[AnnéeMois]]</f>
        <v>143521245202301</v>
      </c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</row>
    <row r="2079" spans="1:23" ht="12.75" customHeight="1" x14ac:dyDescent="0.25">
      <c r="A2079" s="38">
        <v>202301</v>
      </c>
      <c r="B2079" s="46">
        <v>143521272</v>
      </c>
      <c r="C2079" s="15">
        <v>5540246176699</v>
      </c>
      <c r="D2079" s="47">
        <v>44935</v>
      </c>
      <c r="E2079" s="48">
        <v>6264</v>
      </c>
      <c r="F2079" s="39" t="str">
        <f>VLOOKUP(Réception!C2079,'Catégorie des articles'!A:D,4,0)</f>
        <v>CREMERIE</v>
      </c>
      <c r="G2079" s="39" t="str">
        <f>Réceptions[[#This Row],[AnnéeMois]]&amp;Réceptions[[#This Row],[Famille de Produit]]</f>
        <v>202301CREMERIE</v>
      </c>
      <c r="H2079" s="38" t="str">
        <f>Réceptions[[#This Row],[Num CDE]]&amp;Réceptions[[#This Row],[AnnéeMois]]</f>
        <v>143521272202301</v>
      </c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</row>
    <row r="2080" spans="1:23" ht="12.75" customHeight="1" x14ac:dyDescent="0.25">
      <c r="A2080" s="38">
        <v>202301</v>
      </c>
      <c r="B2080" s="46">
        <v>143521272</v>
      </c>
      <c r="C2080" s="15">
        <v>5540246188175</v>
      </c>
      <c r="D2080" s="47">
        <v>44935</v>
      </c>
      <c r="E2080" s="48">
        <v>580</v>
      </c>
      <c r="F2080" s="39" t="str">
        <f>VLOOKUP(Réception!C2080,'Catégorie des articles'!A:D,4,0)</f>
        <v>CREMERIE</v>
      </c>
      <c r="G2080" s="39" t="str">
        <f>Réceptions[[#This Row],[AnnéeMois]]&amp;Réceptions[[#This Row],[Famille de Produit]]</f>
        <v>202301CREMERIE</v>
      </c>
      <c r="H2080" s="38" t="str">
        <f>Réceptions[[#This Row],[Num CDE]]&amp;Réceptions[[#This Row],[AnnéeMois]]</f>
        <v>143521272202301</v>
      </c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</row>
    <row r="2081" spans="1:23" ht="12.75" customHeight="1" x14ac:dyDescent="0.25">
      <c r="A2081" s="38">
        <v>202301</v>
      </c>
      <c r="B2081" s="49">
        <v>143521274</v>
      </c>
      <c r="C2081" s="50">
        <v>5540246176295</v>
      </c>
      <c r="D2081" s="51">
        <v>44935</v>
      </c>
      <c r="E2081" s="52">
        <v>7424</v>
      </c>
      <c r="F2081" s="39" t="str">
        <f>VLOOKUP(Réception!C2081,'Catégorie des articles'!A:D,4,0)</f>
        <v>CREMERIE</v>
      </c>
      <c r="G2081" s="39" t="str">
        <f>Réceptions[[#This Row],[AnnéeMois]]&amp;Réceptions[[#This Row],[Famille de Produit]]</f>
        <v>202301CREMERIE</v>
      </c>
      <c r="H2081" s="38" t="str">
        <f>Réceptions[[#This Row],[Num CDE]]&amp;Réceptions[[#This Row],[AnnéeMois]]</f>
        <v>143521274202301</v>
      </c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</row>
    <row r="2082" spans="1:23" ht="12.75" customHeight="1" x14ac:dyDescent="0.25">
      <c r="A2082" s="38">
        <v>202301</v>
      </c>
      <c r="B2082" s="46">
        <v>143521274</v>
      </c>
      <c r="C2082" s="15">
        <v>5540246187987</v>
      </c>
      <c r="D2082" s="47">
        <v>44935</v>
      </c>
      <c r="E2082" s="48">
        <v>4455</v>
      </c>
      <c r="F2082" s="39" t="str">
        <f>VLOOKUP(Réception!C2082,'Catégorie des articles'!A:D,4,0)</f>
        <v>CREMERIE</v>
      </c>
      <c r="G2082" s="39" t="str">
        <f>Réceptions[[#This Row],[AnnéeMois]]&amp;Réceptions[[#This Row],[Famille de Produit]]</f>
        <v>202301CREMERIE</v>
      </c>
      <c r="H2082" s="38" t="str">
        <f>Réceptions[[#This Row],[Num CDE]]&amp;Réceptions[[#This Row],[AnnéeMois]]</f>
        <v>143521274202301</v>
      </c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</row>
    <row r="2083" spans="1:23" ht="12.75" customHeight="1" x14ac:dyDescent="0.25">
      <c r="A2083" s="38">
        <v>202301</v>
      </c>
      <c r="B2083" s="49">
        <v>143521285</v>
      </c>
      <c r="C2083" s="50">
        <v>5540246194632</v>
      </c>
      <c r="D2083" s="51">
        <v>44942</v>
      </c>
      <c r="E2083" s="52">
        <v>418</v>
      </c>
      <c r="F2083" s="39" t="str">
        <f>VLOOKUP(Réception!C2083,'Catégorie des articles'!A:D,4,0)</f>
        <v>BOULANGERIE</v>
      </c>
      <c r="G2083" s="39" t="str">
        <f>Réceptions[[#This Row],[AnnéeMois]]&amp;Réceptions[[#This Row],[Famille de Produit]]</f>
        <v>202301BOULANGERIE</v>
      </c>
      <c r="H2083" s="38" t="str">
        <f>Réceptions[[#This Row],[Num CDE]]&amp;Réceptions[[#This Row],[AnnéeMois]]</f>
        <v>143521285202301</v>
      </c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</row>
    <row r="2084" spans="1:23" ht="12.75" customHeight="1" x14ac:dyDescent="0.25">
      <c r="A2084" s="38">
        <v>202301</v>
      </c>
      <c r="B2084" s="49">
        <v>143521289</v>
      </c>
      <c r="C2084" s="50">
        <v>5540246195250</v>
      </c>
      <c r="D2084" s="51">
        <v>44940</v>
      </c>
      <c r="E2084" s="52">
        <v>84</v>
      </c>
      <c r="F2084" s="39" t="str">
        <f>VLOOKUP(Réception!C2084,'Catégorie des articles'!A:D,4,0)</f>
        <v>BOULANGERIE</v>
      </c>
      <c r="G2084" s="39" t="str">
        <f>Réceptions[[#This Row],[AnnéeMois]]&amp;Réceptions[[#This Row],[Famille de Produit]]</f>
        <v>202301BOULANGERIE</v>
      </c>
      <c r="H2084" s="38" t="str">
        <f>Réceptions[[#This Row],[Num CDE]]&amp;Réceptions[[#This Row],[AnnéeMois]]</f>
        <v>143521289202301</v>
      </c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</row>
    <row r="2085" spans="1:23" ht="12.75" customHeight="1" x14ac:dyDescent="0.25">
      <c r="A2085" s="38">
        <v>202301</v>
      </c>
      <c r="B2085" s="49">
        <v>143521300</v>
      </c>
      <c r="C2085" s="50">
        <v>5540246176699</v>
      </c>
      <c r="D2085" s="51">
        <v>44938</v>
      </c>
      <c r="E2085" s="52">
        <v>4176</v>
      </c>
      <c r="F2085" s="39" t="str">
        <f>VLOOKUP(Réception!C2085,'Catégorie des articles'!A:D,4,0)</f>
        <v>CREMERIE</v>
      </c>
      <c r="G2085" s="39" t="str">
        <f>Réceptions[[#This Row],[AnnéeMois]]&amp;Réceptions[[#This Row],[Famille de Produit]]</f>
        <v>202301CREMERIE</v>
      </c>
      <c r="H2085" s="38" t="str">
        <f>Réceptions[[#This Row],[Num CDE]]&amp;Réceptions[[#This Row],[AnnéeMois]]</f>
        <v>143521300202301</v>
      </c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</row>
    <row r="2086" spans="1:23" ht="12.75" customHeight="1" x14ac:dyDescent="0.25">
      <c r="A2086" s="38">
        <v>202301</v>
      </c>
      <c r="B2086" s="46">
        <v>143521300</v>
      </c>
      <c r="C2086" s="15">
        <v>5540246192102</v>
      </c>
      <c r="D2086" s="47">
        <v>44938</v>
      </c>
      <c r="E2086" s="48">
        <v>4009</v>
      </c>
      <c r="F2086" s="39" t="str">
        <f>VLOOKUP(Réception!C2086,'Catégorie des articles'!A:D,4,0)</f>
        <v>CREMERIE</v>
      </c>
      <c r="G2086" s="39" t="str">
        <f>Réceptions[[#This Row],[AnnéeMois]]&amp;Réceptions[[#This Row],[Famille de Produit]]</f>
        <v>202301CREMERIE</v>
      </c>
      <c r="H2086" s="38" t="str">
        <f>Réceptions[[#This Row],[Num CDE]]&amp;Réceptions[[#This Row],[AnnéeMois]]</f>
        <v>143521300202301</v>
      </c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</row>
    <row r="2087" spans="1:23" ht="12.75" customHeight="1" x14ac:dyDescent="0.25">
      <c r="A2087" s="38">
        <v>202301</v>
      </c>
      <c r="B2087" s="46">
        <v>143521302</v>
      </c>
      <c r="C2087" s="15">
        <v>5540246187987</v>
      </c>
      <c r="D2087" s="47">
        <v>44938</v>
      </c>
      <c r="E2087" s="48">
        <v>3341</v>
      </c>
      <c r="F2087" s="39" t="str">
        <f>VLOOKUP(Réception!C2087,'Catégorie des articles'!A:D,4,0)</f>
        <v>CREMERIE</v>
      </c>
      <c r="G2087" s="39" t="str">
        <f>Réceptions[[#This Row],[AnnéeMois]]&amp;Réceptions[[#This Row],[Famille de Produit]]</f>
        <v>202301CREMERIE</v>
      </c>
      <c r="H2087" s="38" t="str">
        <f>Réceptions[[#This Row],[Num CDE]]&amp;Réceptions[[#This Row],[AnnéeMois]]</f>
        <v>143521302202301</v>
      </c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</row>
    <row r="2088" spans="1:23" ht="12.75" customHeight="1" x14ac:dyDescent="0.25">
      <c r="A2088" s="38">
        <v>202301</v>
      </c>
      <c r="B2088" s="49">
        <v>143521324</v>
      </c>
      <c r="C2088" s="50">
        <v>5540246172978</v>
      </c>
      <c r="D2088" s="51">
        <v>44939</v>
      </c>
      <c r="E2088" s="52">
        <v>836</v>
      </c>
      <c r="F2088" s="39" t="str">
        <f>VLOOKUP(Réception!C2088,'Catégorie des articles'!A:D,4,0)</f>
        <v>CREMERIE</v>
      </c>
      <c r="G2088" s="39" t="str">
        <f>Réceptions[[#This Row],[AnnéeMois]]&amp;Réceptions[[#This Row],[Famille de Produit]]</f>
        <v>202301CREMERIE</v>
      </c>
      <c r="H2088" s="38" t="str">
        <f>Réceptions[[#This Row],[Num CDE]]&amp;Réceptions[[#This Row],[AnnéeMois]]</f>
        <v>143521324202301</v>
      </c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</row>
    <row r="2089" spans="1:23" ht="12.75" customHeight="1" x14ac:dyDescent="0.25">
      <c r="A2089" s="38">
        <v>202301</v>
      </c>
      <c r="B2089" s="46">
        <v>143521324</v>
      </c>
      <c r="C2089" s="15">
        <v>5540246174174</v>
      </c>
      <c r="D2089" s="47">
        <v>44939</v>
      </c>
      <c r="E2089" s="48">
        <v>464</v>
      </c>
      <c r="F2089" s="39" t="str">
        <f>VLOOKUP(Réception!C2089,'Catégorie des articles'!A:D,4,0)</f>
        <v>CREMERIE</v>
      </c>
      <c r="G2089" s="39" t="str">
        <f>Réceptions[[#This Row],[AnnéeMois]]&amp;Réceptions[[#This Row],[Famille de Produit]]</f>
        <v>202301CREMERIE</v>
      </c>
      <c r="H2089" s="38" t="str">
        <f>Réceptions[[#This Row],[Num CDE]]&amp;Réceptions[[#This Row],[AnnéeMois]]</f>
        <v>143521324202301</v>
      </c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</row>
    <row r="2090" spans="1:23" ht="12.75" customHeight="1" x14ac:dyDescent="0.25">
      <c r="A2090" s="38">
        <v>202301</v>
      </c>
      <c r="B2090" s="46">
        <v>143521324</v>
      </c>
      <c r="C2090" s="15">
        <v>5540246176699</v>
      </c>
      <c r="D2090" s="47">
        <v>44939</v>
      </c>
      <c r="E2090" s="48">
        <v>4176</v>
      </c>
      <c r="F2090" s="39" t="str">
        <f>VLOOKUP(Réception!C2090,'Catégorie des articles'!A:D,4,0)</f>
        <v>CREMERIE</v>
      </c>
      <c r="G2090" s="39" t="str">
        <f>Réceptions[[#This Row],[AnnéeMois]]&amp;Réceptions[[#This Row],[Famille de Produit]]</f>
        <v>202301CREMERIE</v>
      </c>
      <c r="H2090" s="38" t="str">
        <f>Réceptions[[#This Row],[Num CDE]]&amp;Réceptions[[#This Row],[AnnéeMois]]</f>
        <v>143521324202301</v>
      </c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</row>
    <row r="2091" spans="1:23" ht="12.75" customHeight="1" x14ac:dyDescent="0.25">
      <c r="A2091" s="38">
        <v>202301</v>
      </c>
      <c r="B2091" s="49">
        <v>143521324</v>
      </c>
      <c r="C2091" s="50">
        <v>5540246188175</v>
      </c>
      <c r="D2091" s="51">
        <v>44939</v>
      </c>
      <c r="E2091" s="52">
        <v>464</v>
      </c>
      <c r="F2091" s="39" t="str">
        <f>VLOOKUP(Réception!C2091,'Catégorie des articles'!A:D,4,0)</f>
        <v>CREMERIE</v>
      </c>
      <c r="G2091" s="39" t="str">
        <f>Réceptions[[#This Row],[AnnéeMois]]&amp;Réceptions[[#This Row],[Famille de Produit]]</f>
        <v>202301CREMERIE</v>
      </c>
      <c r="H2091" s="38" t="str">
        <f>Réceptions[[#This Row],[Num CDE]]&amp;Réceptions[[#This Row],[AnnéeMois]]</f>
        <v>143521324202301</v>
      </c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</row>
    <row r="2092" spans="1:23" ht="12.75" customHeight="1" x14ac:dyDescent="0.25">
      <c r="A2092" s="38">
        <v>202301</v>
      </c>
      <c r="B2092" s="49">
        <v>143521325</v>
      </c>
      <c r="C2092" s="50">
        <v>5540246171933</v>
      </c>
      <c r="D2092" s="51">
        <v>44939</v>
      </c>
      <c r="E2092" s="52">
        <v>1671</v>
      </c>
      <c r="F2092" s="39" t="str">
        <f>VLOOKUP(Réception!C2092,'Catégorie des articles'!A:D,4,0)</f>
        <v>CREMERIE</v>
      </c>
      <c r="G2092" s="39" t="str">
        <f>Réceptions[[#This Row],[AnnéeMois]]&amp;Réceptions[[#This Row],[Famille de Produit]]</f>
        <v>202301CREMERIE</v>
      </c>
      <c r="H2092" s="38" t="str">
        <f>Réceptions[[#This Row],[Num CDE]]&amp;Réceptions[[#This Row],[AnnéeMois]]</f>
        <v>143521325202301</v>
      </c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</row>
    <row r="2093" spans="1:23" ht="12.75" customHeight="1" x14ac:dyDescent="0.25">
      <c r="A2093" s="38">
        <v>202301</v>
      </c>
      <c r="B2093" s="46">
        <v>143521325</v>
      </c>
      <c r="C2093" s="15">
        <v>5540246188200</v>
      </c>
      <c r="D2093" s="47">
        <v>44939</v>
      </c>
      <c r="E2093" s="48">
        <v>743</v>
      </c>
      <c r="F2093" s="39" t="str">
        <f>VLOOKUP(Réception!C2093,'Catégorie des articles'!A:D,4,0)</f>
        <v>CREMERIE</v>
      </c>
      <c r="G2093" s="39" t="str">
        <f>Réceptions[[#This Row],[AnnéeMois]]&amp;Réceptions[[#This Row],[Famille de Produit]]</f>
        <v>202301CREMERIE</v>
      </c>
      <c r="H2093" s="38" t="str">
        <f>Réceptions[[#This Row],[Num CDE]]&amp;Réceptions[[#This Row],[AnnéeMois]]</f>
        <v>143521325202301</v>
      </c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</row>
    <row r="2094" spans="1:23" ht="12.75" customHeight="1" x14ac:dyDescent="0.25">
      <c r="A2094" s="38">
        <v>202301</v>
      </c>
      <c r="B2094" s="46">
        <v>143521342</v>
      </c>
      <c r="C2094" s="15">
        <v>5540246185429</v>
      </c>
      <c r="D2094" s="47">
        <v>44940</v>
      </c>
      <c r="E2094" s="48">
        <v>140</v>
      </c>
      <c r="F2094" s="39" t="str">
        <f>VLOOKUP(Réception!C2094,'Catégorie des articles'!A:D,4,0)</f>
        <v>CREMERIE</v>
      </c>
      <c r="G2094" s="39" t="str">
        <f>Réceptions[[#This Row],[AnnéeMois]]&amp;Réceptions[[#This Row],[Famille de Produit]]</f>
        <v>202301CREMERIE</v>
      </c>
      <c r="H2094" s="38" t="str">
        <f>Réceptions[[#This Row],[Num CDE]]&amp;Réceptions[[#This Row],[AnnéeMois]]</f>
        <v>143521342202301</v>
      </c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</row>
    <row r="2095" spans="1:23" ht="12.75" customHeight="1" x14ac:dyDescent="0.25">
      <c r="A2095" s="38">
        <v>202301</v>
      </c>
      <c r="B2095" s="49">
        <v>143521342</v>
      </c>
      <c r="C2095" s="50">
        <v>5540246185562</v>
      </c>
      <c r="D2095" s="51">
        <v>44940</v>
      </c>
      <c r="E2095" s="52">
        <v>279</v>
      </c>
      <c r="F2095" s="39" t="str">
        <f>VLOOKUP(Réception!C2095,'Catégorie des articles'!A:D,4,0)</f>
        <v>CREMERIE</v>
      </c>
      <c r="G2095" s="39" t="str">
        <f>Réceptions[[#This Row],[AnnéeMois]]&amp;Réceptions[[#This Row],[Famille de Produit]]</f>
        <v>202301CREMERIE</v>
      </c>
      <c r="H2095" s="38" t="str">
        <f>Réceptions[[#This Row],[Num CDE]]&amp;Réceptions[[#This Row],[AnnéeMois]]</f>
        <v>143521342202301</v>
      </c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</row>
    <row r="2096" spans="1:23" ht="12.75" customHeight="1" x14ac:dyDescent="0.25">
      <c r="A2096" s="38">
        <v>202301</v>
      </c>
      <c r="B2096" s="46">
        <v>143521342</v>
      </c>
      <c r="C2096" s="15">
        <v>5540246186325</v>
      </c>
      <c r="D2096" s="47">
        <v>44940</v>
      </c>
      <c r="E2096" s="48">
        <v>279</v>
      </c>
      <c r="F2096" s="39" t="str">
        <f>VLOOKUP(Réception!C2096,'Catégorie des articles'!A:D,4,0)</f>
        <v>CREMERIE</v>
      </c>
      <c r="G2096" s="39" t="str">
        <f>Réceptions[[#This Row],[AnnéeMois]]&amp;Réceptions[[#This Row],[Famille de Produit]]</f>
        <v>202301CREMERIE</v>
      </c>
      <c r="H2096" s="38" t="str">
        <f>Réceptions[[#This Row],[Num CDE]]&amp;Réceptions[[#This Row],[AnnéeMois]]</f>
        <v>143521342202301</v>
      </c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</row>
    <row r="2097" spans="1:23" ht="12.75" customHeight="1" x14ac:dyDescent="0.25">
      <c r="A2097" s="38">
        <v>202301</v>
      </c>
      <c r="B2097" s="46">
        <v>143531365</v>
      </c>
      <c r="C2097" s="15">
        <v>5540246174174</v>
      </c>
      <c r="D2097" s="47">
        <v>44940</v>
      </c>
      <c r="E2097" s="48">
        <v>464</v>
      </c>
      <c r="F2097" s="39" t="str">
        <f>VLOOKUP(Réception!C2097,'Catégorie des articles'!A:D,4,0)</f>
        <v>CREMERIE</v>
      </c>
      <c r="G2097" s="39" t="str">
        <f>Réceptions[[#This Row],[AnnéeMois]]&amp;Réceptions[[#This Row],[Famille de Produit]]</f>
        <v>202301CREMERIE</v>
      </c>
      <c r="H2097" s="38" t="str">
        <f>Réceptions[[#This Row],[Num CDE]]&amp;Réceptions[[#This Row],[AnnéeMois]]</f>
        <v>143531365202301</v>
      </c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</row>
    <row r="2098" spans="1:23" ht="12.75" customHeight="1" x14ac:dyDescent="0.25">
      <c r="A2098" s="38">
        <v>202301</v>
      </c>
      <c r="B2098" s="49">
        <v>143531365</v>
      </c>
      <c r="C2098" s="50">
        <v>5540246188175</v>
      </c>
      <c r="D2098" s="51">
        <v>44940</v>
      </c>
      <c r="E2098" s="52">
        <v>464</v>
      </c>
      <c r="F2098" s="39" t="str">
        <f>VLOOKUP(Réception!C2098,'Catégorie des articles'!A:D,4,0)</f>
        <v>CREMERIE</v>
      </c>
      <c r="G2098" s="39" t="str">
        <f>Réceptions[[#This Row],[AnnéeMois]]&amp;Réceptions[[#This Row],[Famille de Produit]]</f>
        <v>202301CREMERIE</v>
      </c>
      <c r="H2098" s="38" t="str">
        <f>Réceptions[[#This Row],[Num CDE]]&amp;Réceptions[[#This Row],[AnnéeMois]]</f>
        <v>143531365202301</v>
      </c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</row>
    <row r="2099" spans="1:23" ht="12.75" customHeight="1" x14ac:dyDescent="0.25">
      <c r="A2099" s="38">
        <v>202301</v>
      </c>
      <c r="B2099" s="49">
        <v>143531366</v>
      </c>
      <c r="C2099" s="50">
        <v>5540246176294</v>
      </c>
      <c r="D2099" s="51">
        <v>44940</v>
      </c>
      <c r="E2099" s="52">
        <v>1114</v>
      </c>
      <c r="F2099" s="39" t="str">
        <f>VLOOKUP(Réception!C2099,'Catégorie des articles'!A:D,4,0)</f>
        <v>CREMERIE</v>
      </c>
      <c r="G2099" s="39" t="str">
        <f>Réceptions[[#This Row],[AnnéeMois]]&amp;Réceptions[[#This Row],[Famille de Produit]]</f>
        <v>202301CREMERIE</v>
      </c>
      <c r="H2099" s="38" t="str">
        <f>Réceptions[[#This Row],[Num CDE]]&amp;Réceptions[[#This Row],[AnnéeMois]]</f>
        <v>143531366202301</v>
      </c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</row>
    <row r="2100" spans="1:23" ht="12.75" customHeight="1" x14ac:dyDescent="0.25">
      <c r="A2100" s="38">
        <v>202301</v>
      </c>
      <c r="B2100" s="46">
        <v>143531366</v>
      </c>
      <c r="C2100" s="15">
        <v>5540246176295</v>
      </c>
      <c r="D2100" s="47">
        <v>44940</v>
      </c>
      <c r="E2100" s="48">
        <v>4381</v>
      </c>
      <c r="F2100" s="39" t="str">
        <f>VLOOKUP(Réception!C2100,'Catégorie des articles'!A:D,4,0)</f>
        <v>CREMERIE</v>
      </c>
      <c r="G2100" s="39" t="str">
        <f>Réceptions[[#This Row],[AnnéeMois]]&amp;Réceptions[[#This Row],[Famille de Produit]]</f>
        <v>202301CREMERIE</v>
      </c>
      <c r="H2100" s="38" t="str">
        <f>Réceptions[[#This Row],[Num CDE]]&amp;Réceptions[[#This Row],[AnnéeMois]]</f>
        <v>143531366202301</v>
      </c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</row>
    <row r="2101" spans="1:23" ht="12.75" customHeight="1" x14ac:dyDescent="0.25">
      <c r="A2101" s="38">
        <v>202301</v>
      </c>
      <c r="B2101" s="46">
        <v>143531382</v>
      </c>
      <c r="C2101" s="15">
        <v>5540246171933</v>
      </c>
      <c r="D2101" s="47">
        <v>44941</v>
      </c>
      <c r="E2101" s="48">
        <v>446</v>
      </c>
      <c r="F2101" s="39" t="str">
        <f>VLOOKUP(Réception!C2101,'Catégorie des articles'!A:D,4,0)</f>
        <v>CREMERIE</v>
      </c>
      <c r="G2101" s="39" t="str">
        <f>Réceptions[[#This Row],[AnnéeMois]]&amp;Réceptions[[#This Row],[Famille de Produit]]</f>
        <v>202301CREMERIE</v>
      </c>
      <c r="H2101" s="38" t="str">
        <f>Réceptions[[#This Row],[Num CDE]]&amp;Réceptions[[#This Row],[AnnéeMois]]</f>
        <v>143531382202301</v>
      </c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</row>
    <row r="2102" spans="1:23" ht="12.75" customHeight="1" x14ac:dyDescent="0.25">
      <c r="A2102" s="38">
        <v>202301</v>
      </c>
      <c r="B2102" s="46">
        <v>143531393</v>
      </c>
      <c r="C2102" s="15">
        <v>5540246194632</v>
      </c>
      <c r="D2102" s="47">
        <v>44940</v>
      </c>
      <c r="E2102" s="48">
        <v>251</v>
      </c>
      <c r="F2102" s="39" t="str">
        <f>VLOOKUP(Réception!C2102,'Catégorie des articles'!A:D,4,0)</f>
        <v>BOULANGERIE</v>
      </c>
      <c r="G2102" s="39" t="str">
        <f>Réceptions[[#This Row],[AnnéeMois]]&amp;Réceptions[[#This Row],[Famille de Produit]]</f>
        <v>202301BOULANGERIE</v>
      </c>
      <c r="H2102" s="38" t="str">
        <f>Réceptions[[#This Row],[Num CDE]]&amp;Réceptions[[#This Row],[AnnéeMois]]</f>
        <v>143531393202301</v>
      </c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</row>
    <row r="2103" spans="1:23" ht="12.75" customHeight="1" x14ac:dyDescent="0.25">
      <c r="A2103" s="38">
        <v>202301</v>
      </c>
      <c r="B2103" s="49">
        <v>143531423</v>
      </c>
      <c r="C2103" s="50">
        <v>5540246188175</v>
      </c>
      <c r="D2103" s="51">
        <v>44945</v>
      </c>
      <c r="E2103" s="52">
        <v>464</v>
      </c>
      <c r="F2103" s="39" t="str">
        <f>VLOOKUP(Réception!C2103,'Catégorie des articles'!A:D,4,0)</f>
        <v>CREMERIE</v>
      </c>
      <c r="G2103" s="39" t="str">
        <f>Réceptions[[#This Row],[AnnéeMois]]&amp;Réceptions[[#This Row],[Famille de Produit]]</f>
        <v>202301CREMERIE</v>
      </c>
      <c r="H2103" s="38" t="str">
        <f>Réceptions[[#This Row],[Num CDE]]&amp;Réceptions[[#This Row],[AnnéeMois]]</f>
        <v>143531423202301</v>
      </c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</row>
    <row r="2104" spans="1:23" ht="12.75" customHeight="1" x14ac:dyDescent="0.25">
      <c r="A2104" s="38">
        <v>202301</v>
      </c>
      <c r="B2104" s="46">
        <v>143531425</v>
      </c>
      <c r="C2104" s="15">
        <v>5540246171933</v>
      </c>
      <c r="D2104" s="47">
        <v>44945</v>
      </c>
      <c r="E2104" s="48">
        <v>1114</v>
      </c>
      <c r="F2104" s="39" t="str">
        <f>VLOOKUP(Réception!C2104,'Catégorie des articles'!A:D,4,0)</f>
        <v>CREMERIE</v>
      </c>
      <c r="G2104" s="39" t="str">
        <f>Réceptions[[#This Row],[AnnéeMois]]&amp;Réceptions[[#This Row],[Famille de Produit]]</f>
        <v>202301CREMERIE</v>
      </c>
      <c r="H2104" s="38" t="str">
        <f>Réceptions[[#This Row],[Num CDE]]&amp;Réceptions[[#This Row],[AnnéeMois]]</f>
        <v>143531425202301</v>
      </c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</row>
    <row r="2105" spans="1:23" ht="12.75" customHeight="1" x14ac:dyDescent="0.25">
      <c r="A2105" s="38">
        <v>202301</v>
      </c>
      <c r="B2105" s="49">
        <v>143531425</v>
      </c>
      <c r="C2105" s="50">
        <v>5540246176294</v>
      </c>
      <c r="D2105" s="51">
        <v>44945</v>
      </c>
      <c r="E2105" s="52">
        <v>743</v>
      </c>
      <c r="F2105" s="39" t="str">
        <f>VLOOKUP(Réception!C2105,'Catégorie des articles'!A:D,4,0)</f>
        <v>CREMERIE</v>
      </c>
      <c r="G2105" s="39" t="str">
        <f>Réceptions[[#This Row],[AnnéeMois]]&amp;Réceptions[[#This Row],[Famille de Produit]]</f>
        <v>202301CREMERIE</v>
      </c>
      <c r="H2105" s="38" t="str">
        <f>Réceptions[[#This Row],[Num CDE]]&amp;Réceptions[[#This Row],[AnnéeMois]]</f>
        <v>143531425202301</v>
      </c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</row>
    <row r="2106" spans="1:23" ht="12.75" customHeight="1" x14ac:dyDescent="0.25">
      <c r="A2106" s="38">
        <v>202301</v>
      </c>
      <c r="B2106" s="46">
        <v>143531425</v>
      </c>
      <c r="C2106" s="15">
        <v>5540246176295</v>
      </c>
      <c r="D2106" s="47">
        <v>44945</v>
      </c>
      <c r="E2106" s="48">
        <v>7424</v>
      </c>
      <c r="F2106" s="39" t="str">
        <f>VLOOKUP(Réception!C2106,'Catégorie des articles'!A:D,4,0)</f>
        <v>CREMERIE</v>
      </c>
      <c r="G2106" s="39" t="str">
        <f>Réceptions[[#This Row],[AnnéeMois]]&amp;Réceptions[[#This Row],[Famille de Produit]]</f>
        <v>202301CREMERIE</v>
      </c>
      <c r="H2106" s="38" t="str">
        <f>Réceptions[[#This Row],[Num CDE]]&amp;Réceptions[[#This Row],[AnnéeMois]]</f>
        <v>143531425202301</v>
      </c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</row>
    <row r="2107" spans="1:23" ht="12.75" customHeight="1" x14ac:dyDescent="0.25">
      <c r="A2107" s="38">
        <v>202301</v>
      </c>
      <c r="B2107" s="46">
        <v>143531425</v>
      </c>
      <c r="C2107" s="15">
        <v>5540246187987</v>
      </c>
      <c r="D2107" s="47">
        <v>44945</v>
      </c>
      <c r="E2107" s="48">
        <v>4455</v>
      </c>
      <c r="F2107" s="39" t="str">
        <f>VLOOKUP(Réception!C2107,'Catégorie des articles'!A:D,4,0)</f>
        <v>CREMERIE</v>
      </c>
      <c r="G2107" s="39" t="str">
        <f>Réceptions[[#This Row],[AnnéeMois]]&amp;Réceptions[[#This Row],[Famille de Produit]]</f>
        <v>202301CREMERIE</v>
      </c>
      <c r="H2107" s="38" t="str">
        <f>Réceptions[[#This Row],[Num CDE]]&amp;Réceptions[[#This Row],[AnnéeMois]]</f>
        <v>143531425202301</v>
      </c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</row>
    <row r="2108" spans="1:23" ht="12.75" customHeight="1" x14ac:dyDescent="0.25">
      <c r="A2108" s="38">
        <v>202301</v>
      </c>
      <c r="B2108" s="49">
        <v>143531430</v>
      </c>
      <c r="C2108" s="50">
        <v>5540246194632</v>
      </c>
      <c r="D2108" s="51">
        <v>44947</v>
      </c>
      <c r="E2108" s="52">
        <v>1253</v>
      </c>
      <c r="F2108" s="39" t="str">
        <f>VLOOKUP(Réception!C2108,'Catégorie des articles'!A:D,4,0)</f>
        <v>BOULANGERIE</v>
      </c>
      <c r="G2108" s="39" t="str">
        <f>Réceptions[[#This Row],[AnnéeMois]]&amp;Réceptions[[#This Row],[Famille de Produit]]</f>
        <v>202301BOULANGERIE</v>
      </c>
      <c r="H2108" s="38" t="str">
        <f>Réceptions[[#This Row],[Num CDE]]&amp;Réceptions[[#This Row],[AnnéeMois]]</f>
        <v>143531430202301</v>
      </c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</row>
    <row r="2109" spans="1:23" ht="12.75" customHeight="1" x14ac:dyDescent="0.25">
      <c r="A2109" s="38">
        <v>202301</v>
      </c>
      <c r="B2109" s="49">
        <v>143531432</v>
      </c>
      <c r="C2109" s="50">
        <v>5540246188175</v>
      </c>
      <c r="D2109" s="51">
        <v>44942</v>
      </c>
      <c r="E2109" s="52">
        <v>464</v>
      </c>
      <c r="F2109" s="39" t="str">
        <f>VLOOKUP(Réception!C2109,'Catégorie des articles'!A:D,4,0)</f>
        <v>CREMERIE</v>
      </c>
      <c r="G2109" s="39" t="str">
        <f>Réceptions[[#This Row],[AnnéeMois]]&amp;Réceptions[[#This Row],[Famille de Produit]]</f>
        <v>202301CREMERIE</v>
      </c>
      <c r="H2109" s="38" t="str">
        <f>Réceptions[[#This Row],[Num CDE]]&amp;Réceptions[[#This Row],[AnnéeMois]]</f>
        <v>143531432202301</v>
      </c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</row>
    <row r="2110" spans="1:23" ht="12.75" customHeight="1" x14ac:dyDescent="0.25">
      <c r="A2110" s="38">
        <v>202301</v>
      </c>
      <c r="B2110" s="46">
        <v>143531433</v>
      </c>
      <c r="C2110" s="15">
        <v>5540246188175</v>
      </c>
      <c r="D2110" s="47">
        <v>44946</v>
      </c>
      <c r="E2110" s="48">
        <v>1044</v>
      </c>
      <c r="F2110" s="39" t="str">
        <f>VLOOKUP(Réception!C2110,'Catégorie des articles'!A:D,4,0)</f>
        <v>CREMERIE</v>
      </c>
      <c r="G2110" s="39" t="str">
        <f>Réceptions[[#This Row],[AnnéeMois]]&amp;Réceptions[[#This Row],[Famille de Produit]]</f>
        <v>202301CREMERIE</v>
      </c>
      <c r="H2110" s="38" t="str">
        <f>Réceptions[[#This Row],[Num CDE]]&amp;Réceptions[[#This Row],[AnnéeMois]]</f>
        <v>143531433202301</v>
      </c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</row>
    <row r="2111" spans="1:23" ht="12.75" customHeight="1" x14ac:dyDescent="0.25">
      <c r="A2111" s="38">
        <v>202301</v>
      </c>
      <c r="B2111" s="46">
        <v>143531435</v>
      </c>
      <c r="C2111" s="15">
        <v>5540246183844</v>
      </c>
      <c r="D2111" s="47">
        <v>44946</v>
      </c>
      <c r="E2111" s="48">
        <v>325</v>
      </c>
      <c r="F2111" s="39" t="str">
        <f>VLOOKUP(Réception!C2111,'Catégorie des articles'!A:D,4,0)</f>
        <v>BOULANGERIE</v>
      </c>
      <c r="G2111" s="39" t="str">
        <f>Réceptions[[#This Row],[AnnéeMois]]&amp;Réceptions[[#This Row],[Famille de Produit]]</f>
        <v>202301BOULANGERIE</v>
      </c>
      <c r="H2111" s="38" t="str">
        <f>Réceptions[[#This Row],[Num CDE]]&amp;Réceptions[[#This Row],[AnnéeMois]]</f>
        <v>143531435202301</v>
      </c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</row>
    <row r="2112" spans="1:23" ht="12.75" customHeight="1" x14ac:dyDescent="0.25">
      <c r="A2112" s="38">
        <v>202301</v>
      </c>
      <c r="B2112" s="49">
        <v>143531453</v>
      </c>
      <c r="C2112" s="50">
        <v>5540246172978</v>
      </c>
      <c r="D2112" s="51">
        <v>44946</v>
      </c>
      <c r="E2112" s="52">
        <v>1671</v>
      </c>
      <c r="F2112" s="39" t="str">
        <f>VLOOKUP(Réception!C2112,'Catégorie des articles'!A:D,4,0)</f>
        <v>CREMERIE</v>
      </c>
      <c r="G2112" s="39" t="str">
        <f>Réceptions[[#This Row],[AnnéeMois]]&amp;Réceptions[[#This Row],[Famille de Produit]]</f>
        <v>202301CREMERIE</v>
      </c>
      <c r="H2112" s="38" t="str">
        <f>Réceptions[[#This Row],[Num CDE]]&amp;Réceptions[[#This Row],[AnnéeMois]]</f>
        <v>143531453202301</v>
      </c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</row>
    <row r="2113" spans="1:23" ht="12.75" customHeight="1" x14ac:dyDescent="0.25">
      <c r="A2113" s="38">
        <v>202301</v>
      </c>
      <c r="B2113" s="49">
        <v>143531453</v>
      </c>
      <c r="C2113" s="50">
        <v>5540246174174</v>
      </c>
      <c r="D2113" s="51">
        <v>44946</v>
      </c>
      <c r="E2113" s="52">
        <v>464</v>
      </c>
      <c r="F2113" s="39" t="str">
        <f>VLOOKUP(Réception!C2113,'Catégorie des articles'!A:D,4,0)</f>
        <v>CREMERIE</v>
      </c>
      <c r="G2113" s="39" t="str">
        <f>Réceptions[[#This Row],[AnnéeMois]]&amp;Réceptions[[#This Row],[Famille de Produit]]</f>
        <v>202301CREMERIE</v>
      </c>
      <c r="H2113" s="38" t="str">
        <f>Réceptions[[#This Row],[Num CDE]]&amp;Réceptions[[#This Row],[AnnéeMois]]</f>
        <v>143531453202301</v>
      </c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</row>
    <row r="2114" spans="1:23" ht="12.75" customHeight="1" x14ac:dyDescent="0.25">
      <c r="A2114" s="38">
        <v>202301</v>
      </c>
      <c r="B2114" s="46">
        <v>143531453</v>
      </c>
      <c r="C2114" s="15">
        <v>5540246176699</v>
      </c>
      <c r="D2114" s="47">
        <v>44946</v>
      </c>
      <c r="E2114" s="48">
        <v>4176</v>
      </c>
      <c r="F2114" s="39" t="str">
        <f>VLOOKUP(Réception!C2114,'Catégorie des articles'!A:D,4,0)</f>
        <v>CREMERIE</v>
      </c>
      <c r="G2114" s="39" t="str">
        <f>Réceptions[[#This Row],[AnnéeMois]]&amp;Réceptions[[#This Row],[Famille de Produit]]</f>
        <v>202301CREMERIE</v>
      </c>
      <c r="H2114" s="38" t="str">
        <f>Réceptions[[#This Row],[Num CDE]]&amp;Réceptions[[#This Row],[AnnéeMois]]</f>
        <v>143531453202301</v>
      </c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</row>
    <row r="2115" spans="1:23" ht="12.75" customHeight="1" x14ac:dyDescent="0.25">
      <c r="A2115" s="38">
        <v>202301</v>
      </c>
      <c r="B2115" s="49">
        <v>143531453</v>
      </c>
      <c r="C2115" s="50">
        <v>5540246192102</v>
      </c>
      <c r="D2115" s="51">
        <v>44946</v>
      </c>
      <c r="E2115" s="52">
        <v>2005</v>
      </c>
      <c r="F2115" s="39" t="str">
        <f>VLOOKUP(Réception!C2115,'Catégorie des articles'!A:D,4,0)</f>
        <v>CREMERIE</v>
      </c>
      <c r="G2115" s="39" t="str">
        <f>Réceptions[[#This Row],[AnnéeMois]]&amp;Réceptions[[#This Row],[Famille de Produit]]</f>
        <v>202301CREMERIE</v>
      </c>
      <c r="H2115" s="38" t="str">
        <f>Réceptions[[#This Row],[Num CDE]]&amp;Réceptions[[#This Row],[AnnéeMois]]</f>
        <v>143531453202301</v>
      </c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</row>
    <row r="2116" spans="1:23" ht="12.75" customHeight="1" x14ac:dyDescent="0.25">
      <c r="A2116" s="38">
        <v>202301</v>
      </c>
      <c r="B2116" s="49">
        <v>143531454</v>
      </c>
      <c r="C2116" s="50">
        <v>5540246171933</v>
      </c>
      <c r="D2116" s="51">
        <v>44946</v>
      </c>
      <c r="E2116" s="52">
        <v>557</v>
      </c>
      <c r="F2116" s="39" t="str">
        <f>VLOOKUP(Réception!C2116,'Catégorie des articles'!A:D,4,0)</f>
        <v>CREMERIE</v>
      </c>
      <c r="G2116" s="39" t="str">
        <f>Réceptions[[#This Row],[AnnéeMois]]&amp;Réceptions[[#This Row],[Famille de Produit]]</f>
        <v>202301CREMERIE</v>
      </c>
      <c r="H2116" s="38" t="str">
        <f>Réceptions[[#This Row],[Num CDE]]&amp;Réceptions[[#This Row],[AnnéeMois]]</f>
        <v>143531454202301</v>
      </c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</row>
    <row r="2117" spans="1:23" ht="12.75" customHeight="1" x14ac:dyDescent="0.25">
      <c r="A2117" s="38">
        <v>202301</v>
      </c>
      <c r="B2117" s="46">
        <v>143531454</v>
      </c>
      <c r="C2117" s="15">
        <v>5540246176294</v>
      </c>
      <c r="D2117" s="47">
        <v>44946</v>
      </c>
      <c r="E2117" s="48">
        <v>743</v>
      </c>
      <c r="F2117" s="39" t="str">
        <f>VLOOKUP(Réception!C2117,'Catégorie des articles'!A:D,4,0)</f>
        <v>CREMERIE</v>
      </c>
      <c r="G2117" s="39" t="str">
        <f>Réceptions[[#This Row],[AnnéeMois]]&amp;Réceptions[[#This Row],[Famille de Produit]]</f>
        <v>202301CREMERIE</v>
      </c>
      <c r="H2117" s="38" t="str">
        <f>Réceptions[[#This Row],[Num CDE]]&amp;Réceptions[[#This Row],[AnnéeMois]]</f>
        <v>143531454202301</v>
      </c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</row>
    <row r="2118" spans="1:23" ht="12.75" customHeight="1" x14ac:dyDescent="0.25">
      <c r="A2118" s="38">
        <v>202301</v>
      </c>
      <c r="B2118" s="49">
        <v>143531454</v>
      </c>
      <c r="C2118" s="50">
        <v>5540246176295</v>
      </c>
      <c r="D2118" s="51">
        <v>44946</v>
      </c>
      <c r="E2118" s="52">
        <v>7424</v>
      </c>
      <c r="F2118" s="39" t="str">
        <f>VLOOKUP(Réception!C2118,'Catégorie des articles'!A:D,4,0)</f>
        <v>CREMERIE</v>
      </c>
      <c r="G2118" s="39" t="str">
        <f>Réceptions[[#This Row],[AnnéeMois]]&amp;Réceptions[[#This Row],[Famille de Produit]]</f>
        <v>202301CREMERIE</v>
      </c>
      <c r="H2118" s="38" t="str">
        <f>Réceptions[[#This Row],[Num CDE]]&amp;Réceptions[[#This Row],[AnnéeMois]]</f>
        <v>143531454202301</v>
      </c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</row>
    <row r="2119" spans="1:23" ht="12.75" customHeight="1" x14ac:dyDescent="0.25">
      <c r="A2119" s="38">
        <v>202301</v>
      </c>
      <c r="B2119" s="46">
        <v>143531454</v>
      </c>
      <c r="C2119" s="15">
        <v>5540246187987</v>
      </c>
      <c r="D2119" s="47">
        <v>44946</v>
      </c>
      <c r="E2119" s="48">
        <v>4455</v>
      </c>
      <c r="F2119" s="39" t="str">
        <f>VLOOKUP(Réception!C2119,'Catégorie des articles'!A:D,4,0)</f>
        <v>CREMERIE</v>
      </c>
      <c r="G2119" s="39" t="str">
        <f>Réceptions[[#This Row],[AnnéeMois]]&amp;Réceptions[[#This Row],[Famille de Produit]]</f>
        <v>202301CREMERIE</v>
      </c>
      <c r="H2119" s="38" t="str">
        <f>Réceptions[[#This Row],[Num CDE]]&amp;Réceptions[[#This Row],[AnnéeMois]]</f>
        <v>143531454202301</v>
      </c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</row>
    <row r="2120" spans="1:23" ht="12.75" customHeight="1" x14ac:dyDescent="0.25">
      <c r="A2120" s="38">
        <v>202301</v>
      </c>
      <c r="B2120" s="49">
        <v>143531458</v>
      </c>
      <c r="C2120" s="50">
        <v>5540246188175</v>
      </c>
      <c r="D2120" s="51">
        <v>44943</v>
      </c>
      <c r="E2120" s="52">
        <v>1392</v>
      </c>
      <c r="F2120" s="39" t="str">
        <f>VLOOKUP(Réception!C2120,'Catégorie des articles'!A:D,4,0)</f>
        <v>CREMERIE</v>
      </c>
      <c r="G2120" s="39" t="str">
        <f>Réceptions[[#This Row],[AnnéeMois]]&amp;Réceptions[[#This Row],[Famille de Produit]]</f>
        <v>202301CREMERIE</v>
      </c>
      <c r="H2120" s="38" t="str">
        <f>Réceptions[[#This Row],[Num CDE]]&amp;Réceptions[[#This Row],[AnnéeMois]]</f>
        <v>143531458202301</v>
      </c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</row>
    <row r="2121" spans="1:23" ht="12.75" customHeight="1" x14ac:dyDescent="0.25">
      <c r="A2121" s="38">
        <v>202301</v>
      </c>
      <c r="B2121" s="49">
        <v>143531460</v>
      </c>
      <c r="C2121" s="50">
        <v>5540246191598</v>
      </c>
      <c r="D2121" s="51">
        <v>44947</v>
      </c>
      <c r="E2121" s="52">
        <v>1601</v>
      </c>
      <c r="F2121" s="39" t="str">
        <f>VLOOKUP(Réception!C2121,'Catégorie des articles'!A:D,4,0)</f>
        <v>CREMERIE</v>
      </c>
      <c r="G2121" s="39" t="str">
        <f>Réceptions[[#This Row],[AnnéeMois]]&amp;Réceptions[[#This Row],[Famille de Produit]]</f>
        <v>202301CREMERIE</v>
      </c>
      <c r="H2121" s="38" t="str">
        <f>Réceptions[[#This Row],[Num CDE]]&amp;Réceptions[[#This Row],[AnnéeMois]]</f>
        <v>143531460202301</v>
      </c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</row>
    <row r="2122" spans="1:23" ht="12.75" customHeight="1" x14ac:dyDescent="0.25">
      <c r="A2122" s="38">
        <v>202301</v>
      </c>
      <c r="B2122" s="46">
        <v>143541475</v>
      </c>
      <c r="C2122" s="15">
        <v>5540246172669</v>
      </c>
      <c r="D2122" s="47">
        <v>44947</v>
      </c>
      <c r="E2122" s="48">
        <v>279</v>
      </c>
      <c r="F2122" s="39" t="str">
        <f>VLOOKUP(Réception!C2122,'Catégorie des articles'!A:D,4,0)</f>
        <v>CREMERIE</v>
      </c>
      <c r="G2122" s="39" t="str">
        <f>Réceptions[[#This Row],[AnnéeMois]]&amp;Réceptions[[#This Row],[Famille de Produit]]</f>
        <v>202301CREMERIE</v>
      </c>
      <c r="H2122" s="38" t="str">
        <f>Réceptions[[#This Row],[Num CDE]]&amp;Réceptions[[#This Row],[AnnéeMois]]</f>
        <v>143541475202301</v>
      </c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</row>
    <row r="2123" spans="1:23" ht="12.75" customHeight="1" x14ac:dyDescent="0.25">
      <c r="A2123" s="38">
        <v>202301</v>
      </c>
      <c r="B2123" s="49">
        <v>143541475</v>
      </c>
      <c r="C2123" s="50">
        <v>5540246172978</v>
      </c>
      <c r="D2123" s="51">
        <v>44947</v>
      </c>
      <c r="E2123" s="52">
        <v>1253</v>
      </c>
      <c r="F2123" s="39" t="str">
        <f>VLOOKUP(Réception!C2123,'Catégorie des articles'!A:D,4,0)</f>
        <v>CREMERIE</v>
      </c>
      <c r="G2123" s="39" t="str">
        <f>Réceptions[[#This Row],[AnnéeMois]]&amp;Réceptions[[#This Row],[Famille de Produit]]</f>
        <v>202301CREMERIE</v>
      </c>
      <c r="H2123" s="38" t="str">
        <f>Réceptions[[#This Row],[Num CDE]]&amp;Réceptions[[#This Row],[AnnéeMois]]</f>
        <v>143541475202301</v>
      </c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</row>
    <row r="2124" spans="1:23" ht="12.75" customHeight="1" x14ac:dyDescent="0.25">
      <c r="A2124" s="38">
        <v>202301</v>
      </c>
      <c r="B2124" s="49">
        <v>143541475</v>
      </c>
      <c r="C2124" s="50">
        <v>5540246174174</v>
      </c>
      <c r="D2124" s="51">
        <v>44947</v>
      </c>
      <c r="E2124" s="52">
        <v>464</v>
      </c>
      <c r="F2124" s="39" t="str">
        <f>VLOOKUP(Réception!C2124,'Catégorie des articles'!A:D,4,0)</f>
        <v>CREMERIE</v>
      </c>
      <c r="G2124" s="39" t="str">
        <f>Réceptions[[#This Row],[AnnéeMois]]&amp;Réceptions[[#This Row],[Famille de Produit]]</f>
        <v>202301CREMERIE</v>
      </c>
      <c r="H2124" s="38" t="str">
        <f>Réceptions[[#This Row],[Num CDE]]&amp;Réceptions[[#This Row],[AnnéeMois]]</f>
        <v>143541475202301</v>
      </c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</row>
    <row r="2125" spans="1:23" ht="12.75" customHeight="1" x14ac:dyDescent="0.25">
      <c r="A2125" s="38">
        <v>202301</v>
      </c>
      <c r="B2125" s="49">
        <v>143541475</v>
      </c>
      <c r="C2125" s="50">
        <v>5540246176699</v>
      </c>
      <c r="D2125" s="51">
        <v>44947</v>
      </c>
      <c r="E2125" s="52">
        <v>4176</v>
      </c>
      <c r="F2125" s="39" t="str">
        <f>VLOOKUP(Réception!C2125,'Catégorie des articles'!A:D,4,0)</f>
        <v>CREMERIE</v>
      </c>
      <c r="G2125" s="39" t="str">
        <f>Réceptions[[#This Row],[AnnéeMois]]&amp;Réceptions[[#This Row],[Famille de Produit]]</f>
        <v>202301CREMERIE</v>
      </c>
      <c r="H2125" s="38" t="str">
        <f>Réceptions[[#This Row],[Num CDE]]&amp;Réceptions[[#This Row],[AnnéeMois]]</f>
        <v>143541475202301</v>
      </c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</row>
    <row r="2126" spans="1:23" ht="12.75" customHeight="1" x14ac:dyDescent="0.25">
      <c r="A2126" s="38">
        <v>202301</v>
      </c>
      <c r="B2126" s="49">
        <v>143541477</v>
      </c>
      <c r="C2126" s="50">
        <v>5540246176294</v>
      </c>
      <c r="D2126" s="51">
        <v>44947</v>
      </c>
      <c r="E2126" s="52">
        <v>1485</v>
      </c>
      <c r="F2126" s="39" t="str">
        <f>VLOOKUP(Réception!C2126,'Catégorie des articles'!A:D,4,0)</f>
        <v>CREMERIE</v>
      </c>
      <c r="G2126" s="39" t="str">
        <f>Réceptions[[#This Row],[AnnéeMois]]&amp;Réceptions[[#This Row],[Famille de Produit]]</f>
        <v>202301CREMERIE</v>
      </c>
      <c r="H2126" s="38" t="str">
        <f>Réceptions[[#This Row],[Num CDE]]&amp;Réceptions[[#This Row],[AnnéeMois]]</f>
        <v>143541477202301</v>
      </c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</row>
    <row r="2127" spans="1:23" ht="12.75" customHeight="1" x14ac:dyDescent="0.25">
      <c r="A2127" s="38">
        <v>202301</v>
      </c>
      <c r="B2127" s="46">
        <v>143541477</v>
      </c>
      <c r="C2127" s="15">
        <v>5540246176295</v>
      </c>
      <c r="D2127" s="47">
        <v>44947</v>
      </c>
      <c r="E2127" s="48">
        <v>11099</v>
      </c>
      <c r="F2127" s="39" t="str">
        <f>VLOOKUP(Réception!C2127,'Catégorie des articles'!A:D,4,0)</f>
        <v>CREMERIE</v>
      </c>
      <c r="G2127" s="39" t="str">
        <f>Réceptions[[#This Row],[AnnéeMois]]&amp;Réceptions[[#This Row],[Famille de Produit]]</f>
        <v>202301CREMERIE</v>
      </c>
      <c r="H2127" s="38" t="str">
        <f>Réceptions[[#This Row],[Num CDE]]&amp;Réceptions[[#This Row],[AnnéeMois]]</f>
        <v>143541477202301</v>
      </c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</row>
    <row r="2128" spans="1:23" ht="12.75" customHeight="1" x14ac:dyDescent="0.25">
      <c r="A2128" s="38">
        <v>202301</v>
      </c>
      <c r="B2128" s="49">
        <v>143541486</v>
      </c>
      <c r="C2128" s="50">
        <v>5540246173472</v>
      </c>
      <c r="D2128" s="51">
        <v>44949</v>
      </c>
      <c r="E2128" s="52">
        <v>140</v>
      </c>
      <c r="F2128" s="39" t="str">
        <f>VLOOKUP(Réception!C2128,'Catégorie des articles'!A:D,4,0)</f>
        <v>CREMERIE</v>
      </c>
      <c r="G2128" s="39" t="str">
        <f>Réceptions[[#This Row],[AnnéeMois]]&amp;Réceptions[[#This Row],[Famille de Produit]]</f>
        <v>202301CREMERIE</v>
      </c>
      <c r="H2128" s="38" t="str">
        <f>Réceptions[[#This Row],[Num CDE]]&amp;Réceptions[[#This Row],[AnnéeMois]]</f>
        <v>143541486202301</v>
      </c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</row>
    <row r="2129" spans="1:23" ht="12.75" customHeight="1" x14ac:dyDescent="0.25">
      <c r="A2129" s="38">
        <v>202301</v>
      </c>
      <c r="B2129" s="46">
        <v>143541486</v>
      </c>
      <c r="C2129" s="15">
        <v>5540246174095</v>
      </c>
      <c r="D2129" s="47">
        <v>44949</v>
      </c>
      <c r="E2129" s="48">
        <v>140</v>
      </c>
      <c r="F2129" s="39" t="str">
        <f>VLOOKUP(Réception!C2129,'Catégorie des articles'!A:D,4,0)</f>
        <v>CREMERIE</v>
      </c>
      <c r="G2129" s="39" t="str">
        <f>Réceptions[[#This Row],[AnnéeMois]]&amp;Réceptions[[#This Row],[Famille de Produit]]</f>
        <v>202301CREMERIE</v>
      </c>
      <c r="H2129" s="38" t="str">
        <f>Réceptions[[#This Row],[Num CDE]]&amp;Réceptions[[#This Row],[AnnéeMois]]</f>
        <v>143541486202301</v>
      </c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</row>
    <row r="2130" spans="1:23" ht="12.75" customHeight="1" x14ac:dyDescent="0.25">
      <c r="A2130" s="38">
        <v>202301</v>
      </c>
      <c r="B2130" s="49">
        <v>143541486</v>
      </c>
      <c r="C2130" s="50">
        <v>5540246175049</v>
      </c>
      <c r="D2130" s="51">
        <v>44949</v>
      </c>
      <c r="E2130" s="52">
        <v>836</v>
      </c>
      <c r="F2130" s="39" t="str">
        <f>VLOOKUP(Réception!C2130,'Catégorie des articles'!A:D,4,0)</f>
        <v>CREMERIE</v>
      </c>
      <c r="G2130" s="39" t="str">
        <f>Réceptions[[#This Row],[AnnéeMois]]&amp;Réceptions[[#This Row],[Famille de Produit]]</f>
        <v>202301CREMERIE</v>
      </c>
      <c r="H2130" s="38" t="str">
        <f>Réceptions[[#This Row],[Num CDE]]&amp;Réceptions[[#This Row],[AnnéeMois]]</f>
        <v>143541486202301</v>
      </c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</row>
    <row r="2131" spans="1:23" ht="12.75" customHeight="1" x14ac:dyDescent="0.25">
      <c r="A2131" s="38">
        <v>202301</v>
      </c>
      <c r="B2131" s="46">
        <v>143541486</v>
      </c>
      <c r="C2131" s="15">
        <v>5540246175050</v>
      </c>
      <c r="D2131" s="47">
        <v>44949</v>
      </c>
      <c r="E2131" s="48">
        <v>836</v>
      </c>
      <c r="F2131" s="39" t="str">
        <f>VLOOKUP(Réception!C2131,'Catégorie des articles'!A:D,4,0)</f>
        <v>CREMERIE</v>
      </c>
      <c r="G2131" s="39" t="str">
        <f>Réceptions[[#This Row],[AnnéeMois]]&amp;Réceptions[[#This Row],[Famille de Produit]]</f>
        <v>202301CREMERIE</v>
      </c>
      <c r="H2131" s="38" t="str">
        <f>Réceptions[[#This Row],[Num CDE]]&amp;Réceptions[[#This Row],[AnnéeMois]]</f>
        <v>143541486202301</v>
      </c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</row>
    <row r="2132" spans="1:23" ht="12.75" customHeight="1" x14ac:dyDescent="0.25">
      <c r="A2132" s="38">
        <v>202301</v>
      </c>
      <c r="B2132" s="49">
        <v>143541486</v>
      </c>
      <c r="C2132" s="50">
        <v>5540246190743</v>
      </c>
      <c r="D2132" s="51">
        <v>44949</v>
      </c>
      <c r="E2132" s="52">
        <v>140</v>
      </c>
      <c r="F2132" s="39" t="str">
        <f>VLOOKUP(Réception!C2132,'Catégorie des articles'!A:D,4,0)</f>
        <v>CREMERIE</v>
      </c>
      <c r="G2132" s="39" t="str">
        <f>Réceptions[[#This Row],[AnnéeMois]]&amp;Réceptions[[#This Row],[Famille de Produit]]</f>
        <v>202301CREMERIE</v>
      </c>
      <c r="H2132" s="38" t="str">
        <f>Réceptions[[#This Row],[Num CDE]]&amp;Réceptions[[#This Row],[AnnéeMois]]</f>
        <v>143541486202301</v>
      </c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</row>
    <row r="2133" spans="1:23" ht="12.75" customHeight="1" x14ac:dyDescent="0.25">
      <c r="A2133" s="38">
        <v>202301</v>
      </c>
      <c r="B2133" s="49">
        <v>143541505</v>
      </c>
      <c r="C2133" s="50">
        <v>5540246172539</v>
      </c>
      <c r="D2133" s="51">
        <v>44948</v>
      </c>
      <c r="E2133" s="52">
        <v>70</v>
      </c>
      <c r="F2133" s="39" t="str">
        <f>VLOOKUP(Réception!C2133,'Catégorie des articles'!A:D,4,0)</f>
        <v>CREMERIE</v>
      </c>
      <c r="G2133" s="39" t="str">
        <f>Réceptions[[#This Row],[AnnéeMois]]&amp;Réceptions[[#This Row],[Famille de Produit]]</f>
        <v>202301CREMERIE</v>
      </c>
      <c r="H2133" s="38" t="str">
        <f>Réceptions[[#This Row],[Num CDE]]&amp;Réceptions[[#This Row],[AnnéeMois]]</f>
        <v>143541505202301</v>
      </c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</row>
    <row r="2134" spans="1:23" ht="12.75" customHeight="1" x14ac:dyDescent="0.25">
      <c r="A2134" s="38">
        <v>202301</v>
      </c>
      <c r="B2134" s="46">
        <v>143541505</v>
      </c>
      <c r="C2134" s="15">
        <v>5540246172669</v>
      </c>
      <c r="D2134" s="47">
        <v>44948</v>
      </c>
      <c r="E2134" s="48">
        <v>279</v>
      </c>
      <c r="F2134" s="39" t="str">
        <f>VLOOKUP(Réception!C2134,'Catégorie des articles'!A:D,4,0)</f>
        <v>CREMERIE</v>
      </c>
      <c r="G2134" s="39" t="str">
        <f>Réceptions[[#This Row],[AnnéeMois]]&amp;Réceptions[[#This Row],[Famille de Produit]]</f>
        <v>202301CREMERIE</v>
      </c>
      <c r="H2134" s="38" t="str">
        <f>Réceptions[[#This Row],[Num CDE]]&amp;Réceptions[[#This Row],[AnnéeMois]]</f>
        <v>143541505202301</v>
      </c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</row>
    <row r="2135" spans="1:23" ht="12.75" customHeight="1" x14ac:dyDescent="0.25">
      <c r="A2135" s="38">
        <v>202301</v>
      </c>
      <c r="B2135" s="49">
        <v>143541505</v>
      </c>
      <c r="C2135" s="50">
        <v>5540246172978</v>
      </c>
      <c r="D2135" s="51">
        <v>44948</v>
      </c>
      <c r="E2135" s="52">
        <v>418</v>
      </c>
      <c r="F2135" s="39" t="str">
        <f>VLOOKUP(Réception!C2135,'Catégorie des articles'!A:D,4,0)</f>
        <v>CREMERIE</v>
      </c>
      <c r="G2135" s="39" t="str">
        <f>Réceptions[[#This Row],[AnnéeMois]]&amp;Réceptions[[#This Row],[Famille de Produit]]</f>
        <v>202301CREMERIE</v>
      </c>
      <c r="H2135" s="38" t="str">
        <f>Réceptions[[#This Row],[Num CDE]]&amp;Réceptions[[#This Row],[AnnéeMois]]</f>
        <v>143541505202301</v>
      </c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</row>
    <row r="2136" spans="1:23" ht="12.75" customHeight="1" x14ac:dyDescent="0.25">
      <c r="A2136" s="38">
        <v>202301</v>
      </c>
      <c r="B2136" s="49">
        <v>143541505</v>
      </c>
      <c r="C2136" s="50">
        <v>5540246174174</v>
      </c>
      <c r="D2136" s="51">
        <v>44948</v>
      </c>
      <c r="E2136" s="52">
        <v>464</v>
      </c>
      <c r="F2136" s="39" t="str">
        <f>VLOOKUP(Réception!C2136,'Catégorie des articles'!A:D,4,0)</f>
        <v>CREMERIE</v>
      </c>
      <c r="G2136" s="39" t="str">
        <f>Réceptions[[#This Row],[AnnéeMois]]&amp;Réceptions[[#This Row],[Famille de Produit]]</f>
        <v>202301CREMERIE</v>
      </c>
      <c r="H2136" s="38" t="str">
        <f>Réceptions[[#This Row],[Num CDE]]&amp;Réceptions[[#This Row],[AnnéeMois]]</f>
        <v>143541505202301</v>
      </c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</row>
    <row r="2137" spans="1:23" ht="12.75" customHeight="1" x14ac:dyDescent="0.25">
      <c r="A2137" s="38">
        <v>202301</v>
      </c>
      <c r="B2137" s="46">
        <v>143541505</v>
      </c>
      <c r="C2137" s="15">
        <v>5540246176699</v>
      </c>
      <c r="D2137" s="47">
        <v>44948</v>
      </c>
      <c r="E2137" s="48">
        <v>12528</v>
      </c>
      <c r="F2137" s="39" t="str">
        <f>VLOOKUP(Réception!C2137,'Catégorie des articles'!A:D,4,0)</f>
        <v>CREMERIE</v>
      </c>
      <c r="G2137" s="39" t="str">
        <f>Réceptions[[#This Row],[AnnéeMois]]&amp;Réceptions[[#This Row],[Famille de Produit]]</f>
        <v>202301CREMERIE</v>
      </c>
      <c r="H2137" s="38" t="str">
        <f>Réceptions[[#This Row],[Num CDE]]&amp;Réceptions[[#This Row],[AnnéeMois]]</f>
        <v>143541505202301</v>
      </c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</row>
    <row r="2138" spans="1:23" ht="12.75" customHeight="1" x14ac:dyDescent="0.25">
      <c r="A2138" s="38">
        <v>202301</v>
      </c>
      <c r="B2138" s="49">
        <v>143541506</v>
      </c>
      <c r="C2138" s="50">
        <v>5540246171933</v>
      </c>
      <c r="D2138" s="51">
        <v>44948</v>
      </c>
      <c r="E2138" s="52">
        <v>1114</v>
      </c>
      <c r="F2138" s="39" t="str">
        <f>VLOOKUP(Réception!C2138,'Catégorie des articles'!A:D,4,0)</f>
        <v>CREMERIE</v>
      </c>
      <c r="G2138" s="39" t="str">
        <f>Réceptions[[#This Row],[AnnéeMois]]&amp;Réceptions[[#This Row],[Famille de Produit]]</f>
        <v>202301CREMERIE</v>
      </c>
      <c r="H2138" s="38" t="str">
        <f>Réceptions[[#This Row],[Num CDE]]&amp;Réceptions[[#This Row],[AnnéeMois]]</f>
        <v>143541506202301</v>
      </c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</row>
    <row r="2139" spans="1:23" ht="12.75" customHeight="1" x14ac:dyDescent="0.25">
      <c r="A2139" s="38">
        <v>202301</v>
      </c>
      <c r="B2139" s="49">
        <v>143541506</v>
      </c>
      <c r="C2139" s="50">
        <v>5540246187987</v>
      </c>
      <c r="D2139" s="51">
        <v>44948</v>
      </c>
      <c r="E2139" s="52">
        <v>4455</v>
      </c>
      <c r="F2139" s="39" t="str">
        <f>VLOOKUP(Réception!C2139,'Catégorie des articles'!A:D,4,0)</f>
        <v>CREMERIE</v>
      </c>
      <c r="G2139" s="39" t="str">
        <f>Réceptions[[#This Row],[AnnéeMois]]&amp;Réceptions[[#This Row],[Famille de Produit]]</f>
        <v>202301CREMERIE</v>
      </c>
      <c r="H2139" s="38" t="str">
        <f>Réceptions[[#This Row],[Num CDE]]&amp;Réceptions[[#This Row],[AnnéeMois]]</f>
        <v>143541506202301</v>
      </c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</row>
    <row r="2140" spans="1:23" ht="12.75" customHeight="1" x14ac:dyDescent="0.25">
      <c r="A2140" s="38">
        <v>202301</v>
      </c>
      <c r="B2140" s="46">
        <v>143541532</v>
      </c>
      <c r="C2140" s="15">
        <v>5540246172978</v>
      </c>
      <c r="D2140" s="47">
        <v>44949</v>
      </c>
      <c r="E2140" s="48">
        <v>2506</v>
      </c>
      <c r="F2140" s="39" t="str">
        <f>VLOOKUP(Réception!C2140,'Catégorie des articles'!A:D,4,0)</f>
        <v>CREMERIE</v>
      </c>
      <c r="G2140" s="39" t="str">
        <f>Réceptions[[#This Row],[AnnéeMois]]&amp;Réceptions[[#This Row],[Famille de Produit]]</f>
        <v>202301CREMERIE</v>
      </c>
      <c r="H2140" s="38" t="str">
        <f>Réceptions[[#This Row],[Num CDE]]&amp;Réceptions[[#This Row],[AnnéeMois]]</f>
        <v>143541532202301</v>
      </c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</row>
    <row r="2141" spans="1:23" ht="12.75" customHeight="1" x14ac:dyDescent="0.25">
      <c r="A2141" s="38">
        <v>202301</v>
      </c>
      <c r="B2141" s="49">
        <v>143541535</v>
      </c>
      <c r="C2141" s="50">
        <v>5540246171933</v>
      </c>
      <c r="D2141" s="51">
        <v>44949</v>
      </c>
      <c r="E2141" s="52">
        <v>557</v>
      </c>
      <c r="F2141" s="39" t="str">
        <f>VLOOKUP(Réception!C2141,'Catégorie des articles'!A:D,4,0)</f>
        <v>CREMERIE</v>
      </c>
      <c r="G2141" s="39" t="str">
        <f>Réceptions[[#This Row],[AnnéeMois]]&amp;Réceptions[[#This Row],[Famille de Produit]]</f>
        <v>202301CREMERIE</v>
      </c>
      <c r="H2141" s="38" t="str">
        <f>Réceptions[[#This Row],[Num CDE]]&amp;Réceptions[[#This Row],[AnnéeMois]]</f>
        <v>143541535202301</v>
      </c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</row>
    <row r="2142" spans="1:23" ht="12.75" customHeight="1" x14ac:dyDescent="0.25">
      <c r="A2142" s="38">
        <v>202301</v>
      </c>
      <c r="B2142" s="49">
        <v>143541535</v>
      </c>
      <c r="C2142" s="50">
        <v>5540246176294</v>
      </c>
      <c r="D2142" s="51">
        <v>44949</v>
      </c>
      <c r="E2142" s="52">
        <v>743</v>
      </c>
      <c r="F2142" s="39" t="str">
        <f>VLOOKUP(Réception!C2142,'Catégorie des articles'!A:D,4,0)</f>
        <v>CREMERIE</v>
      </c>
      <c r="G2142" s="39" t="str">
        <f>Réceptions[[#This Row],[AnnéeMois]]&amp;Réceptions[[#This Row],[Famille de Produit]]</f>
        <v>202301CREMERIE</v>
      </c>
      <c r="H2142" s="38" t="str">
        <f>Réceptions[[#This Row],[Num CDE]]&amp;Réceptions[[#This Row],[AnnéeMois]]</f>
        <v>143541535202301</v>
      </c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</row>
    <row r="2143" spans="1:23" ht="12.75" customHeight="1" x14ac:dyDescent="0.25">
      <c r="A2143" s="38">
        <v>202301</v>
      </c>
      <c r="B2143" s="46">
        <v>143541535</v>
      </c>
      <c r="C2143" s="15">
        <v>5540246187987</v>
      </c>
      <c r="D2143" s="47">
        <v>44949</v>
      </c>
      <c r="E2143" s="48">
        <v>3341</v>
      </c>
      <c r="F2143" s="39" t="str">
        <f>VLOOKUP(Réception!C2143,'Catégorie des articles'!A:D,4,0)</f>
        <v>CREMERIE</v>
      </c>
      <c r="G2143" s="39" t="str">
        <f>Réceptions[[#This Row],[AnnéeMois]]&amp;Réceptions[[#This Row],[Famille de Produit]]</f>
        <v>202301CREMERIE</v>
      </c>
      <c r="H2143" s="38" t="str">
        <f>Réceptions[[#This Row],[Num CDE]]&amp;Réceptions[[#This Row],[AnnéeMois]]</f>
        <v>143541535202301</v>
      </c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</row>
    <row r="2144" spans="1:23" ht="12.75" customHeight="1" x14ac:dyDescent="0.25">
      <c r="A2144" s="38">
        <v>202301</v>
      </c>
      <c r="B2144" s="46">
        <v>143541537</v>
      </c>
      <c r="C2144" s="15">
        <v>5540246188175</v>
      </c>
      <c r="D2144" s="47">
        <v>44953</v>
      </c>
      <c r="E2144" s="48">
        <v>743</v>
      </c>
      <c r="F2144" s="39" t="str">
        <f>VLOOKUP(Réception!C2144,'Catégorie des articles'!A:D,4,0)</f>
        <v>CREMERIE</v>
      </c>
      <c r="G2144" s="39" t="str">
        <f>Réceptions[[#This Row],[AnnéeMois]]&amp;Réceptions[[#This Row],[Famille de Produit]]</f>
        <v>202301CREMERIE</v>
      </c>
      <c r="H2144" s="38" t="str">
        <f>Réceptions[[#This Row],[Num CDE]]&amp;Réceptions[[#This Row],[AnnéeMois]]</f>
        <v>143541537202301</v>
      </c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</row>
    <row r="2145" spans="1:23" ht="12.75" customHeight="1" x14ac:dyDescent="0.25">
      <c r="A2145" s="38">
        <v>202301</v>
      </c>
      <c r="B2145" s="46">
        <v>143541542</v>
      </c>
      <c r="C2145" s="15">
        <v>5540246186325</v>
      </c>
      <c r="D2145" s="47">
        <v>44953</v>
      </c>
      <c r="E2145" s="48">
        <v>279</v>
      </c>
      <c r="F2145" s="39" t="str">
        <f>VLOOKUP(Réception!C2145,'Catégorie des articles'!A:D,4,0)</f>
        <v>CREMERIE</v>
      </c>
      <c r="G2145" s="39" t="str">
        <f>Réceptions[[#This Row],[AnnéeMois]]&amp;Réceptions[[#This Row],[Famille de Produit]]</f>
        <v>202301CREMERIE</v>
      </c>
      <c r="H2145" s="38" t="str">
        <f>Réceptions[[#This Row],[Num CDE]]&amp;Réceptions[[#This Row],[AnnéeMois]]</f>
        <v>143541542202301</v>
      </c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</row>
    <row r="2146" spans="1:23" ht="12.75" customHeight="1" x14ac:dyDescent="0.25">
      <c r="A2146" s="38">
        <v>202301</v>
      </c>
      <c r="B2146" s="49">
        <v>143541565</v>
      </c>
      <c r="C2146" s="50">
        <v>5540246172978</v>
      </c>
      <c r="D2146" s="51">
        <v>44952</v>
      </c>
      <c r="E2146" s="52">
        <v>836</v>
      </c>
      <c r="F2146" s="39" t="str">
        <f>VLOOKUP(Réception!C2146,'Catégorie des articles'!A:D,4,0)</f>
        <v>CREMERIE</v>
      </c>
      <c r="G2146" s="39" t="str">
        <f>Réceptions[[#This Row],[AnnéeMois]]&amp;Réceptions[[#This Row],[Famille de Produit]]</f>
        <v>202301CREMERIE</v>
      </c>
      <c r="H2146" s="38" t="str">
        <f>Réceptions[[#This Row],[Num CDE]]&amp;Réceptions[[#This Row],[AnnéeMois]]</f>
        <v>143541565202301</v>
      </c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</row>
    <row r="2147" spans="1:23" ht="12.75" customHeight="1" x14ac:dyDescent="0.25">
      <c r="A2147" s="38">
        <v>202301</v>
      </c>
      <c r="B2147" s="49">
        <v>143541566</v>
      </c>
      <c r="C2147" s="50">
        <v>5540246171933</v>
      </c>
      <c r="D2147" s="51">
        <v>44952</v>
      </c>
      <c r="E2147" s="52">
        <v>1003</v>
      </c>
      <c r="F2147" s="39" t="str">
        <f>VLOOKUP(Réception!C2147,'Catégorie des articles'!A:D,4,0)</f>
        <v>CREMERIE</v>
      </c>
      <c r="G2147" s="39" t="str">
        <f>Réceptions[[#This Row],[AnnéeMois]]&amp;Réceptions[[#This Row],[Famille de Produit]]</f>
        <v>202301CREMERIE</v>
      </c>
      <c r="H2147" s="38" t="str">
        <f>Réceptions[[#This Row],[Num CDE]]&amp;Réceptions[[#This Row],[AnnéeMois]]</f>
        <v>143541566202301</v>
      </c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</row>
    <row r="2148" spans="1:23" ht="12.75" customHeight="1" x14ac:dyDescent="0.25">
      <c r="A2148" s="38">
        <v>202301</v>
      </c>
      <c r="B2148" s="49">
        <v>143541566</v>
      </c>
      <c r="C2148" s="50">
        <v>5540246176294</v>
      </c>
      <c r="D2148" s="51">
        <v>44952</v>
      </c>
      <c r="E2148" s="52">
        <v>743</v>
      </c>
      <c r="F2148" s="39" t="str">
        <f>VLOOKUP(Réception!C2148,'Catégorie des articles'!A:D,4,0)</f>
        <v>CREMERIE</v>
      </c>
      <c r="G2148" s="39" t="str">
        <f>Réceptions[[#This Row],[AnnéeMois]]&amp;Réceptions[[#This Row],[Famille de Produit]]</f>
        <v>202301CREMERIE</v>
      </c>
      <c r="H2148" s="38" t="str">
        <f>Réceptions[[#This Row],[Num CDE]]&amp;Réceptions[[#This Row],[AnnéeMois]]</f>
        <v>143541566202301</v>
      </c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</row>
    <row r="2149" spans="1:23" ht="12.75" customHeight="1" x14ac:dyDescent="0.25">
      <c r="A2149" s="38">
        <v>202301</v>
      </c>
      <c r="B2149" s="49">
        <v>143541573</v>
      </c>
      <c r="C2149" s="50">
        <v>5540246191594</v>
      </c>
      <c r="D2149" s="51">
        <v>44953</v>
      </c>
      <c r="E2149" s="52">
        <v>1504</v>
      </c>
      <c r="F2149" s="39" t="str">
        <f>VLOOKUP(Réception!C2149,'Catégorie des articles'!A:D,4,0)</f>
        <v>CREMERIE</v>
      </c>
      <c r="G2149" s="39" t="str">
        <f>Réceptions[[#This Row],[AnnéeMois]]&amp;Réceptions[[#This Row],[Famille de Produit]]</f>
        <v>202301CREMERIE</v>
      </c>
      <c r="H2149" s="38" t="str">
        <f>Réceptions[[#This Row],[Num CDE]]&amp;Réceptions[[#This Row],[AnnéeMois]]</f>
        <v>143541573202301</v>
      </c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</row>
    <row r="2150" spans="1:23" ht="12.75" customHeight="1" x14ac:dyDescent="0.25">
      <c r="A2150" s="38">
        <v>202301</v>
      </c>
      <c r="B2150" s="46">
        <v>143541573</v>
      </c>
      <c r="C2150" s="15">
        <v>5540246191598</v>
      </c>
      <c r="D2150" s="47">
        <v>44953</v>
      </c>
      <c r="E2150" s="48">
        <v>1601</v>
      </c>
      <c r="F2150" s="39" t="str">
        <f>VLOOKUP(Réception!C2150,'Catégorie des articles'!A:D,4,0)</f>
        <v>CREMERIE</v>
      </c>
      <c r="G2150" s="39" t="str">
        <f>Réceptions[[#This Row],[AnnéeMois]]&amp;Réceptions[[#This Row],[Famille de Produit]]</f>
        <v>202301CREMERIE</v>
      </c>
      <c r="H2150" s="38" t="str">
        <f>Réceptions[[#This Row],[Num CDE]]&amp;Réceptions[[#This Row],[AnnéeMois]]</f>
        <v>143541573202301</v>
      </c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</row>
    <row r="2151" spans="1:23" ht="12.75" customHeight="1" x14ac:dyDescent="0.25">
      <c r="A2151" s="38">
        <v>202301</v>
      </c>
      <c r="B2151" s="49">
        <v>143541573</v>
      </c>
      <c r="C2151" s="50">
        <v>5540246192102</v>
      </c>
      <c r="D2151" s="51">
        <v>44953</v>
      </c>
      <c r="E2151" s="52">
        <v>2005</v>
      </c>
      <c r="F2151" s="39" t="str">
        <f>VLOOKUP(Réception!C2151,'Catégorie des articles'!A:D,4,0)</f>
        <v>CREMERIE</v>
      </c>
      <c r="G2151" s="39" t="str">
        <f>Réceptions[[#This Row],[AnnéeMois]]&amp;Réceptions[[#This Row],[Famille de Produit]]</f>
        <v>202301CREMERIE</v>
      </c>
      <c r="H2151" s="38" t="str">
        <f>Réceptions[[#This Row],[Num CDE]]&amp;Réceptions[[#This Row],[AnnéeMois]]</f>
        <v>143541573202301</v>
      </c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</row>
    <row r="2152" spans="1:23" ht="12.75" customHeight="1" x14ac:dyDescent="0.25">
      <c r="A2152" s="38">
        <v>202301</v>
      </c>
      <c r="B2152" s="46">
        <v>143541581</v>
      </c>
      <c r="C2152" s="15">
        <v>5540246188175</v>
      </c>
      <c r="D2152" s="47">
        <v>44949</v>
      </c>
      <c r="E2152" s="48">
        <v>1253</v>
      </c>
      <c r="F2152" s="39" t="str">
        <f>VLOOKUP(Réception!C2152,'Catégorie des articles'!A:D,4,0)</f>
        <v>CREMERIE</v>
      </c>
      <c r="G2152" s="39" t="str">
        <f>Réceptions[[#This Row],[AnnéeMois]]&amp;Réceptions[[#This Row],[Famille de Produit]]</f>
        <v>202301CREMERIE</v>
      </c>
      <c r="H2152" s="38" t="str">
        <f>Réceptions[[#This Row],[Num CDE]]&amp;Réceptions[[#This Row],[AnnéeMois]]</f>
        <v>143541581202301</v>
      </c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</row>
    <row r="2153" spans="1:23" ht="12.75" customHeight="1" x14ac:dyDescent="0.25">
      <c r="A2153" s="38">
        <v>202301</v>
      </c>
      <c r="B2153" s="49">
        <v>143541594</v>
      </c>
      <c r="C2153" s="50">
        <v>5540246194632</v>
      </c>
      <c r="D2153" s="51">
        <v>44950</v>
      </c>
      <c r="E2153" s="52">
        <v>335</v>
      </c>
      <c r="F2153" s="39" t="str">
        <f>VLOOKUP(Réception!C2153,'Catégorie des articles'!A:D,4,0)</f>
        <v>BOULANGERIE</v>
      </c>
      <c r="G2153" s="39" t="str">
        <f>Réceptions[[#This Row],[AnnéeMois]]&amp;Réceptions[[#This Row],[Famille de Produit]]</f>
        <v>202301BOULANGERIE</v>
      </c>
      <c r="H2153" s="38" t="str">
        <f>Réceptions[[#This Row],[Num CDE]]&amp;Réceptions[[#This Row],[AnnéeMois]]</f>
        <v>143541594202301</v>
      </c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</row>
    <row r="2154" spans="1:23" ht="12.75" customHeight="1" x14ac:dyDescent="0.25">
      <c r="A2154" s="38">
        <v>202301</v>
      </c>
      <c r="B2154" s="49">
        <v>143541595</v>
      </c>
      <c r="C2154" s="50">
        <v>5540246174174</v>
      </c>
      <c r="D2154" s="51">
        <v>44953</v>
      </c>
      <c r="E2154" s="52">
        <v>464</v>
      </c>
      <c r="F2154" s="39" t="str">
        <f>VLOOKUP(Réception!C2154,'Catégorie des articles'!A:D,4,0)</f>
        <v>CREMERIE</v>
      </c>
      <c r="G2154" s="39" t="str">
        <f>Réceptions[[#This Row],[AnnéeMois]]&amp;Réceptions[[#This Row],[Famille de Produit]]</f>
        <v>202301CREMERIE</v>
      </c>
      <c r="H2154" s="38" t="str">
        <f>Réceptions[[#This Row],[Num CDE]]&amp;Réceptions[[#This Row],[AnnéeMois]]</f>
        <v>143541595202301</v>
      </c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</row>
    <row r="2155" spans="1:23" ht="12.75" customHeight="1" x14ac:dyDescent="0.25">
      <c r="A2155" s="38">
        <v>202301</v>
      </c>
      <c r="B2155" s="46">
        <v>143541595</v>
      </c>
      <c r="C2155" s="15">
        <v>5540246176699</v>
      </c>
      <c r="D2155" s="47">
        <v>44953</v>
      </c>
      <c r="E2155" s="48">
        <v>4176</v>
      </c>
      <c r="F2155" s="39" t="str">
        <f>VLOOKUP(Réception!C2155,'Catégorie des articles'!A:D,4,0)</f>
        <v>CREMERIE</v>
      </c>
      <c r="G2155" s="39" t="str">
        <f>Réceptions[[#This Row],[AnnéeMois]]&amp;Réceptions[[#This Row],[Famille de Produit]]</f>
        <v>202301CREMERIE</v>
      </c>
      <c r="H2155" s="38" t="str">
        <f>Réceptions[[#This Row],[Num CDE]]&amp;Réceptions[[#This Row],[AnnéeMois]]</f>
        <v>143541595202301</v>
      </c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</row>
    <row r="2156" spans="1:23" ht="12.75" customHeight="1" x14ac:dyDescent="0.25">
      <c r="A2156" s="38">
        <v>202301</v>
      </c>
      <c r="B2156" s="46">
        <v>143541596</v>
      </c>
      <c r="C2156" s="15">
        <v>5540246171933</v>
      </c>
      <c r="D2156" s="47">
        <v>44953</v>
      </c>
      <c r="E2156" s="48">
        <v>557</v>
      </c>
      <c r="F2156" s="39" t="str">
        <f>VLOOKUP(Réception!C2156,'Catégorie des articles'!A:D,4,0)</f>
        <v>CREMERIE</v>
      </c>
      <c r="G2156" s="39" t="str">
        <f>Réceptions[[#This Row],[AnnéeMois]]&amp;Réceptions[[#This Row],[Famille de Produit]]</f>
        <v>202301CREMERIE</v>
      </c>
      <c r="H2156" s="38" t="str">
        <f>Réceptions[[#This Row],[Num CDE]]&amp;Réceptions[[#This Row],[AnnéeMois]]</f>
        <v>143541596202301</v>
      </c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</row>
    <row r="2157" spans="1:23" ht="12.75" customHeight="1" x14ac:dyDescent="0.25">
      <c r="A2157" s="38">
        <v>202301</v>
      </c>
      <c r="B2157" s="46">
        <v>143541596</v>
      </c>
      <c r="C2157" s="15">
        <v>5540246176295</v>
      </c>
      <c r="D2157" s="47">
        <v>44953</v>
      </c>
      <c r="E2157" s="48">
        <v>4455</v>
      </c>
      <c r="F2157" s="39" t="str">
        <f>VLOOKUP(Réception!C2157,'Catégorie des articles'!A:D,4,0)</f>
        <v>CREMERIE</v>
      </c>
      <c r="G2157" s="39" t="str">
        <f>Réceptions[[#This Row],[AnnéeMois]]&amp;Réceptions[[#This Row],[Famille de Produit]]</f>
        <v>202301CREMERIE</v>
      </c>
      <c r="H2157" s="38" t="str">
        <f>Réceptions[[#This Row],[Num CDE]]&amp;Réceptions[[#This Row],[AnnéeMois]]</f>
        <v>143541596202301</v>
      </c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</row>
    <row r="2158" spans="1:23" ht="12.75" customHeight="1" x14ac:dyDescent="0.25">
      <c r="A2158" s="38">
        <v>202301</v>
      </c>
      <c r="B2158" s="46">
        <v>143541596</v>
      </c>
      <c r="C2158" s="15">
        <v>5540246187987</v>
      </c>
      <c r="D2158" s="47">
        <v>44953</v>
      </c>
      <c r="E2158" s="48">
        <v>4455</v>
      </c>
      <c r="F2158" s="39" t="str">
        <f>VLOOKUP(Réception!C2158,'Catégorie des articles'!A:D,4,0)</f>
        <v>CREMERIE</v>
      </c>
      <c r="G2158" s="39" t="str">
        <f>Réceptions[[#This Row],[AnnéeMois]]&amp;Réceptions[[#This Row],[Famille de Produit]]</f>
        <v>202301CREMERIE</v>
      </c>
      <c r="H2158" s="38" t="str">
        <f>Réceptions[[#This Row],[Num CDE]]&amp;Réceptions[[#This Row],[AnnéeMois]]</f>
        <v>143541596202301</v>
      </c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</row>
    <row r="2159" spans="1:23" ht="12.75" customHeight="1" x14ac:dyDescent="0.25">
      <c r="A2159" s="38">
        <v>202301</v>
      </c>
      <c r="B2159" s="46">
        <v>143541616</v>
      </c>
      <c r="C2159" s="15">
        <v>5540246194632</v>
      </c>
      <c r="D2159" s="47">
        <v>44952</v>
      </c>
      <c r="E2159" s="48">
        <v>919</v>
      </c>
      <c r="F2159" s="39" t="str">
        <f>VLOOKUP(Réception!C2159,'Catégorie des articles'!A:D,4,0)</f>
        <v>BOULANGERIE</v>
      </c>
      <c r="G2159" s="39" t="str">
        <f>Réceptions[[#This Row],[AnnéeMois]]&amp;Réceptions[[#This Row],[Famille de Produit]]</f>
        <v>202301BOULANGERIE</v>
      </c>
      <c r="H2159" s="38" t="str">
        <f>Réceptions[[#This Row],[Num CDE]]&amp;Réceptions[[#This Row],[AnnéeMois]]</f>
        <v>143541616202301</v>
      </c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</row>
    <row r="2160" spans="1:23" ht="18.75" customHeight="1" x14ac:dyDescent="0.25">
      <c r="C2160" s="3"/>
      <c r="F2160" s="39"/>
      <c r="G2160" s="39"/>
      <c r="H2160" s="39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</row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99"/>
  <sheetViews>
    <sheetView zoomScale="80" zoomScaleNormal="80" workbookViewId="0">
      <selection activeCell="H2" sqref="H2"/>
    </sheetView>
  </sheetViews>
  <sheetFormatPr baseColWidth="10" defaultColWidth="12.54296875" defaultRowHeight="15.75" customHeight="1" x14ac:dyDescent="0.25"/>
  <cols>
    <col min="1" max="1" width="11.54296875" customWidth="1"/>
    <col min="2" max="2" width="22.1796875" customWidth="1"/>
    <col min="3" max="3" width="18.54296875" customWidth="1"/>
    <col min="4" max="4" width="19.54296875" customWidth="1"/>
    <col min="5" max="5" width="17.453125" customWidth="1"/>
    <col min="6" max="6" width="17.26953125" style="30" customWidth="1"/>
    <col min="7" max="7" width="17.81640625" style="30" customWidth="1"/>
    <col min="8" max="8" width="9.1796875" style="30" customWidth="1"/>
    <col min="9" max="9" width="31.1796875" style="30" customWidth="1"/>
    <col min="10" max="19" width="8.54296875" customWidth="1"/>
  </cols>
  <sheetData>
    <row r="1" spans="1:19" ht="35.25" customHeight="1" x14ac:dyDescent="0.25">
      <c r="A1" s="42" t="s">
        <v>159</v>
      </c>
      <c r="B1" s="42" t="s">
        <v>160</v>
      </c>
      <c r="C1" s="41" t="s">
        <v>161</v>
      </c>
      <c r="D1" s="41" t="s">
        <v>162</v>
      </c>
      <c r="E1" s="41" t="s">
        <v>163</v>
      </c>
      <c r="F1" s="44" t="s">
        <v>3</v>
      </c>
      <c r="G1" s="45" t="s">
        <v>169</v>
      </c>
      <c r="H1" s="44" t="s">
        <v>187</v>
      </c>
      <c r="I1" s="45" t="s">
        <v>188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2.75" customHeight="1" x14ac:dyDescent="0.25">
      <c r="A2" s="15">
        <v>202205</v>
      </c>
      <c r="B2" s="50">
        <v>5540246170256</v>
      </c>
      <c r="C2" s="52">
        <v>1594</v>
      </c>
      <c r="D2" s="52">
        <v>10713.902400000001</v>
      </c>
      <c r="E2" s="52">
        <v>8357</v>
      </c>
      <c r="F2" s="39" t="str">
        <f>VLOOKUP(B2,'Catégorie des articles'!A:D,4,0)</f>
        <v>BOULANGERIE</v>
      </c>
      <c r="G2" s="53">
        <f>IFERROR(D2/C2,0)</f>
        <v>6.7213942283563366</v>
      </c>
      <c r="H2" s="39" t="str">
        <f>IF(C2&lt;=0,"Rupture","En stock")</f>
        <v>En stock</v>
      </c>
      <c r="I2" s="54" t="str">
        <f>Expéditions[[#This Row],[AnnéeMois]]&amp;Expéditions[[#This Row],[Famille de Produit]]</f>
        <v>202205BOULANGERIE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2.75" customHeight="1" x14ac:dyDescent="0.25">
      <c r="A3" s="15">
        <v>202205</v>
      </c>
      <c r="B3" s="50">
        <v>5540246171759</v>
      </c>
      <c r="C3" s="52">
        <v>2423</v>
      </c>
      <c r="D3" s="52">
        <v>13304.736000000001</v>
      </c>
      <c r="E3" s="52">
        <v>5049</v>
      </c>
      <c r="F3" s="38" t="str">
        <f>VLOOKUP(B3,'Catégorie des articles'!A:D,4,0)</f>
        <v>MIX LEGUMES</v>
      </c>
      <c r="G3" s="53">
        <f t="shared" ref="G3:G66" si="0">IFERROR(D3/C3,0)</f>
        <v>5.49101774659513</v>
      </c>
      <c r="H3" s="39" t="str">
        <f t="shared" ref="H3:H66" si="1">IF(C3&lt;=0,"Rupture","En stock")</f>
        <v>En stock</v>
      </c>
      <c r="I3" s="54" t="str">
        <f>Expéditions[[#This Row],[AnnéeMois]]&amp;Expéditions[[#This Row],[Famille de Produit]]</f>
        <v>202205MIX LEGUMES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2.75" customHeight="1" x14ac:dyDescent="0.25">
      <c r="A4" s="15">
        <v>202205</v>
      </c>
      <c r="B4" s="50">
        <v>5540246171796</v>
      </c>
      <c r="C4" s="52">
        <v>0</v>
      </c>
      <c r="D4" s="52">
        <v>0</v>
      </c>
      <c r="E4" s="52">
        <v>1323</v>
      </c>
      <c r="F4" s="38" t="str">
        <f>VLOOKUP(B4,'Catégorie des articles'!A:D,4,0)</f>
        <v>CREMERIE</v>
      </c>
      <c r="G4" s="53">
        <f t="shared" si="0"/>
        <v>0</v>
      </c>
      <c r="H4" s="39" t="str">
        <f t="shared" si="1"/>
        <v>Rupture</v>
      </c>
      <c r="I4" s="54" t="str">
        <f>Expéditions[[#This Row],[AnnéeMois]]&amp;Expéditions[[#This Row],[Famille de Produit]]</f>
        <v>202205CREMERIE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2.75" customHeight="1" x14ac:dyDescent="0.25">
      <c r="A5" s="15">
        <v>202205</v>
      </c>
      <c r="B5" s="50">
        <v>5540246171888</v>
      </c>
      <c r="C5" s="52">
        <v>-21</v>
      </c>
      <c r="D5" s="52">
        <v>-351.86400000000003</v>
      </c>
      <c r="E5" s="52">
        <v>1673</v>
      </c>
      <c r="F5" s="38" t="str">
        <f>VLOOKUP(B5,'Catégorie des articles'!A:D,4,0)</f>
        <v>BOULANGERIE</v>
      </c>
      <c r="G5" s="53">
        <f t="shared" si="0"/>
        <v>16.755428571428574</v>
      </c>
      <c r="H5" s="39" t="str">
        <f t="shared" si="1"/>
        <v>Rupture</v>
      </c>
      <c r="I5" s="54" t="str">
        <f>Expéditions[[#This Row],[AnnéeMois]]&amp;Expéditions[[#This Row],[Famille de Produit]]</f>
        <v>202205BOULANGERIE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ht="12.75" customHeight="1" x14ac:dyDescent="0.25">
      <c r="A6" s="15">
        <v>202205</v>
      </c>
      <c r="B6" s="15">
        <v>5540246171933</v>
      </c>
      <c r="C6" s="48">
        <v>836</v>
      </c>
      <c r="D6" s="48">
        <v>538.0992</v>
      </c>
      <c r="E6" s="48">
        <v>6738</v>
      </c>
      <c r="F6" s="38" t="str">
        <f>VLOOKUP(B6,'Catégorie des articles'!A:D,4,0)</f>
        <v>CREMERIE</v>
      </c>
      <c r="G6" s="53">
        <f t="shared" si="0"/>
        <v>0.64365933014354071</v>
      </c>
      <c r="H6" s="39" t="str">
        <f t="shared" si="1"/>
        <v>En stock</v>
      </c>
      <c r="I6" s="54" t="str">
        <f>Expéditions[[#This Row],[AnnéeMois]]&amp;Expéditions[[#This Row],[Famille de Produit]]</f>
        <v>202205CREMERIE</v>
      </c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2.75" customHeight="1" x14ac:dyDescent="0.25">
      <c r="A7" s="15">
        <v>202205</v>
      </c>
      <c r="B7" s="15">
        <v>5540246172539</v>
      </c>
      <c r="C7" s="48">
        <v>28</v>
      </c>
      <c r="D7" s="48">
        <v>579.35520000000008</v>
      </c>
      <c r="E7" s="48">
        <v>89</v>
      </c>
      <c r="F7" s="38" t="str">
        <f>VLOOKUP(B7,'Catégorie des articles'!A:D,4,0)</f>
        <v>CREMERIE</v>
      </c>
      <c r="G7" s="53">
        <f t="shared" si="0"/>
        <v>20.691257142857147</v>
      </c>
      <c r="H7" s="39" t="str">
        <f t="shared" si="1"/>
        <v>En stock</v>
      </c>
      <c r="I7" s="54" t="str">
        <f>Expéditions[[#This Row],[AnnéeMois]]&amp;Expéditions[[#This Row],[Famille de Produit]]</f>
        <v>202205CREMERIE</v>
      </c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2.75" customHeight="1" x14ac:dyDescent="0.25">
      <c r="A8" s="15">
        <v>202205</v>
      </c>
      <c r="B8" s="50">
        <v>5540246172669</v>
      </c>
      <c r="C8" s="52">
        <v>168</v>
      </c>
      <c r="D8" s="52">
        <v>2273.0976000000001</v>
      </c>
      <c r="E8" s="52">
        <v>1170</v>
      </c>
      <c r="F8" s="38" t="str">
        <f>VLOOKUP(B8,'Catégorie des articles'!A:D,4,0)</f>
        <v>CREMERIE</v>
      </c>
      <c r="G8" s="53">
        <f t="shared" si="0"/>
        <v>13.530342857142857</v>
      </c>
      <c r="H8" s="39" t="str">
        <f t="shared" si="1"/>
        <v>En stock</v>
      </c>
      <c r="I8" s="54" t="str">
        <f>Expéditions[[#This Row],[AnnéeMois]]&amp;Expéditions[[#This Row],[Famille de Produit]]</f>
        <v>202205CREMERIE</v>
      </c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2.75" customHeight="1" x14ac:dyDescent="0.25">
      <c r="A9" s="15">
        <v>202205</v>
      </c>
      <c r="B9" s="50">
        <v>5540246172978</v>
      </c>
      <c r="C9" s="52">
        <v>752</v>
      </c>
      <c r="D9" s="52">
        <v>606.05280000000005</v>
      </c>
      <c r="E9" s="52">
        <v>8854</v>
      </c>
      <c r="F9" s="38" t="str">
        <f>VLOOKUP(B9,'Catégorie des articles'!A:D,4,0)</f>
        <v>CREMERIE</v>
      </c>
      <c r="G9" s="53">
        <f t="shared" si="0"/>
        <v>0.80592127659574475</v>
      </c>
      <c r="H9" s="39" t="str">
        <f t="shared" si="1"/>
        <v>En stock</v>
      </c>
      <c r="I9" s="54" t="str">
        <f>Expéditions[[#This Row],[AnnéeMois]]&amp;Expéditions[[#This Row],[Famille de Produit]]</f>
        <v>202205CREMERIE</v>
      </c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2.75" customHeight="1" x14ac:dyDescent="0.25">
      <c r="A10" s="15">
        <v>202205</v>
      </c>
      <c r="B10" s="15">
        <v>5540246173472</v>
      </c>
      <c r="C10" s="48">
        <v>0</v>
      </c>
      <c r="D10" s="48">
        <v>0</v>
      </c>
      <c r="E10" s="48">
        <v>543</v>
      </c>
      <c r="F10" s="38" t="str">
        <f>VLOOKUP(B10,'Catégorie des articles'!A:D,4,0)</f>
        <v>CREMERIE</v>
      </c>
      <c r="G10" s="53">
        <f t="shared" si="0"/>
        <v>0</v>
      </c>
      <c r="H10" s="39" t="str">
        <f t="shared" si="1"/>
        <v>Rupture</v>
      </c>
      <c r="I10" s="54" t="str">
        <f>Expéditions[[#This Row],[AnnéeMois]]&amp;Expéditions[[#This Row],[Famille de Produit]]</f>
        <v>202205CREMERIE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2.75" customHeight="1" x14ac:dyDescent="0.25">
      <c r="A11" s="15">
        <v>202205</v>
      </c>
      <c r="B11" s="50">
        <v>5540246173492</v>
      </c>
      <c r="C11" s="52">
        <v>989</v>
      </c>
      <c r="D11" s="52">
        <v>15396.134400000001</v>
      </c>
      <c r="E11" s="52">
        <v>993</v>
      </c>
      <c r="F11" s="38" t="str">
        <f>VLOOKUP(B11,'Catégorie des articles'!A:D,4,0)</f>
        <v>VOLAILLE</v>
      </c>
      <c r="G11" s="53">
        <f t="shared" si="0"/>
        <v>15.567375530839232</v>
      </c>
      <c r="H11" s="39" t="str">
        <f t="shared" si="1"/>
        <v>En stock</v>
      </c>
      <c r="I11" s="54" t="str">
        <f>Expéditions[[#This Row],[AnnéeMois]]&amp;Expéditions[[#This Row],[Famille de Produit]]</f>
        <v>202205VOLAILLE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2.75" customHeight="1" x14ac:dyDescent="0.25">
      <c r="A12" s="15">
        <v>202205</v>
      </c>
      <c r="B12" s="50">
        <v>5540246173685</v>
      </c>
      <c r="C12" s="52">
        <v>107</v>
      </c>
      <c r="D12" s="52">
        <v>2694.6432</v>
      </c>
      <c r="E12" s="52">
        <v>260</v>
      </c>
      <c r="F12" s="38" t="str">
        <f>VLOOKUP(B12,'Catégorie des articles'!A:D,4,0)</f>
        <v>EMBALLAGES</v>
      </c>
      <c r="G12" s="53">
        <f t="shared" si="0"/>
        <v>25.183581308411213</v>
      </c>
      <c r="H12" s="39" t="str">
        <f t="shared" si="1"/>
        <v>En stock</v>
      </c>
      <c r="I12" s="54" t="str">
        <f>Expéditions[[#This Row],[AnnéeMois]]&amp;Expéditions[[#This Row],[Famille de Produit]]</f>
        <v>202205EMBALLAGES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2.75" customHeight="1" x14ac:dyDescent="0.25">
      <c r="A13" s="15">
        <v>202205</v>
      </c>
      <c r="B13" s="15">
        <v>5540246173686</v>
      </c>
      <c r="C13" s="48">
        <v>875</v>
      </c>
      <c r="D13" s="48">
        <v>22084.358400000001</v>
      </c>
      <c r="E13" s="48">
        <v>314</v>
      </c>
      <c r="F13" s="38" t="str">
        <f>VLOOKUP(B13,'Catégorie des articles'!A:D,4,0)</f>
        <v>EMBALLAGES</v>
      </c>
      <c r="G13" s="53">
        <f t="shared" si="0"/>
        <v>25.239266742857144</v>
      </c>
      <c r="H13" s="39" t="str">
        <f t="shared" si="1"/>
        <v>En stock</v>
      </c>
      <c r="I13" s="54" t="str">
        <f>Expéditions[[#This Row],[AnnéeMois]]&amp;Expéditions[[#This Row],[Famille de Produit]]</f>
        <v>202205EMBALLAGES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2.75" customHeight="1" x14ac:dyDescent="0.25">
      <c r="A14" s="15">
        <v>202205</v>
      </c>
      <c r="B14" s="15">
        <v>5540246173906</v>
      </c>
      <c r="C14" s="48">
        <v>1300</v>
      </c>
      <c r="D14" s="48">
        <v>24143.616000000002</v>
      </c>
      <c r="E14" s="48">
        <v>1448</v>
      </c>
      <c r="F14" s="38" t="str">
        <f>VLOOKUP(B14,'Catégorie des articles'!A:D,4,0)</f>
        <v>VOLAILLE</v>
      </c>
      <c r="G14" s="53">
        <f t="shared" si="0"/>
        <v>18.572012307692308</v>
      </c>
      <c r="H14" s="39" t="str">
        <f t="shared" si="1"/>
        <v>En stock</v>
      </c>
      <c r="I14" s="54" t="str">
        <f>Expéditions[[#This Row],[AnnéeMois]]&amp;Expéditions[[#This Row],[Famille de Produit]]</f>
        <v>202205VOLAILLE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2.75" customHeight="1" x14ac:dyDescent="0.25">
      <c r="A15" s="15">
        <v>202205</v>
      </c>
      <c r="B15" s="15">
        <v>5540246174095</v>
      </c>
      <c r="C15" s="48">
        <v>14</v>
      </c>
      <c r="D15" s="48">
        <v>434.41920000000005</v>
      </c>
      <c r="E15" s="48">
        <v>105</v>
      </c>
      <c r="F15" s="38" t="str">
        <f>VLOOKUP(B15,'Catégorie des articles'!A:D,4,0)</f>
        <v>CREMERIE</v>
      </c>
      <c r="G15" s="53">
        <f t="shared" si="0"/>
        <v>31.02994285714286</v>
      </c>
      <c r="H15" s="39" t="str">
        <f t="shared" si="1"/>
        <v>En stock</v>
      </c>
      <c r="I15" s="54" t="str">
        <f>Expéditions[[#This Row],[AnnéeMois]]&amp;Expéditions[[#This Row],[Famille de Produit]]</f>
        <v>202205CREMERIE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2.75" customHeight="1" x14ac:dyDescent="0.25">
      <c r="A16" s="15">
        <v>202205</v>
      </c>
      <c r="B16" s="50">
        <v>5540246174174</v>
      </c>
      <c r="C16" s="52">
        <v>26</v>
      </c>
      <c r="D16" s="52">
        <v>339.55200000000002</v>
      </c>
      <c r="E16" s="52">
        <v>708</v>
      </c>
      <c r="F16" s="38" t="str">
        <f>VLOOKUP(B16,'Catégorie des articles'!A:D,4,0)</f>
        <v>CREMERIE</v>
      </c>
      <c r="G16" s="53">
        <f t="shared" si="0"/>
        <v>13.059692307692309</v>
      </c>
      <c r="H16" s="39" t="str">
        <f t="shared" si="1"/>
        <v>En stock</v>
      </c>
      <c r="I16" s="54" t="str">
        <f>Expéditions[[#This Row],[AnnéeMois]]&amp;Expéditions[[#This Row],[Famille de Produit]]</f>
        <v>202205CREMERIE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2.75" customHeight="1" x14ac:dyDescent="0.25">
      <c r="A17" s="15">
        <v>202205</v>
      </c>
      <c r="B17" s="15">
        <v>5540246175047</v>
      </c>
      <c r="C17" s="48">
        <v>0</v>
      </c>
      <c r="D17" s="48">
        <v>0</v>
      </c>
      <c r="E17" s="48">
        <v>710</v>
      </c>
      <c r="F17" s="38" t="str">
        <f>VLOOKUP(B17,'Catégorie des articles'!A:D,4,0)</f>
        <v>CREMERIE</v>
      </c>
      <c r="G17" s="53">
        <f t="shared" si="0"/>
        <v>0</v>
      </c>
      <c r="H17" s="39" t="str">
        <f t="shared" si="1"/>
        <v>Rupture</v>
      </c>
      <c r="I17" s="54" t="str">
        <f>Expéditions[[#This Row],[AnnéeMois]]&amp;Expéditions[[#This Row],[Famille de Produit]]</f>
        <v>202205CREMERIE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12.75" customHeight="1" x14ac:dyDescent="0.25">
      <c r="A18" s="15">
        <v>202205</v>
      </c>
      <c r="B18" s="50">
        <v>5540246175049</v>
      </c>
      <c r="C18" s="52">
        <v>502</v>
      </c>
      <c r="D18" s="52">
        <v>5216.1408000000001</v>
      </c>
      <c r="E18" s="52">
        <v>1643</v>
      </c>
      <c r="F18" s="38" t="str">
        <f>VLOOKUP(B18,'Catégorie des articles'!A:D,4,0)</f>
        <v>CREMERIE</v>
      </c>
      <c r="G18" s="53">
        <f t="shared" si="0"/>
        <v>10.390718725099601</v>
      </c>
      <c r="H18" s="39" t="str">
        <f t="shared" si="1"/>
        <v>En stock</v>
      </c>
      <c r="I18" s="54" t="str">
        <f>Expéditions[[#This Row],[AnnéeMois]]&amp;Expéditions[[#This Row],[Famille de Produit]]</f>
        <v>202205CREMERIE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2.75" customHeight="1" x14ac:dyDescent="0.25">
      <c r="A19" s="15">
        <v>202205</v>
      </c>
      <c r="B19" s="15">
        <v>5540246175050</v>
      </c>
      <c r="C19" s="48">
        <v>195</v>
      </c>
      <c r="D19" s="48">
        <v>2257.1136000000001</v>
      </c>
      <c r="E19" s="48">
        <v>2409</v>
      </c>
      <c r="F19" s="38" t="str">
        <f>VLOOKUP(B19,'Catégorie des articles'!A:D,4,0)</f>
        <v>CREMERIE</v>
      </c>
      <c r="G19" s="53">
        <f t="shared" si="0"/>
        <v>11.574941538461539</v>
      </c>
      <c r="H19" s="39" t="str">
        <f t="shared" si="1"/>
        <v>En stock</v>
      </c>
      <c r="I19" s="54" t="str">
        <f>Expéditions[[#This Row],[AnnéeMois]]&amp;Expéditions[[#This Row],[Famille de Produit]]</f>
        <v>202205CREMERIE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2.75" customHeight="1" x14ac:dyDescent="0.25">
      <c r="A20" s="15">
        <v>202205</v>
      </c>
      <c r="B20" s="50">
        <v>5540246175372</v>
      </c>
      <c r="C20" s="52">
        <v>627</v>
      </c>
      <c r="D20" s="52">
        <v>2449.44</v>
      </c>
      <c r="E20" s="52">
        <v>696</v>
      </c>
      <c r="F20" s="38" t="str">
        <f>VLOOKUP(B20,'Catégorie des articles'!A:D,4,0)</f>
        <v>BOULANGERIE</v>
      </c>
      <c r="G20" s="53">
        <f t="shared" si="0"/>
        <v>3.9066028708133973</v>
      </c>
      <c r="H20" s="39" t="str">
        <f t="shared" si="1"/>
        <v>En stock</v>
      </c>
      <c r="I20" s="54" t="str">
        <f>Expéditions[[#This Row],[AnnéeMois]]&amp;Expéditions[[#This Row],[Famille de Produit]]</f>
        <v>202205BOULANGERIE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2.75" customHeight="1" x14ac:dyDescent="0.25">
      <c r="A21" s="15">
        <v>202205</v>
      </c>
      <c r="B21" s="15">
        <v>5540246175461</v>
      </c>
      <c r="C21" s="48">
        <v>0</v>
      </c>
      <c r="D21" s="48">
        <v>0</v>
      </c>
      <c r="E21" s="48">
        <v>0</v>
      </c>
      <c r="F21" s="38" t="str">
        <f>VLOOKUP(B21,'Catégorie des articles'!A:D,4,0)</f>
        <v>MIX LEGUMES</v>
      </c>
      <c r="G21" s="53">
        <f t="shared" si="0"/>
        <v>0</v>
      </c>
      <c r="H21" s="39" t="str">
        <f t="shared" si="1"/>
        <v>Rupture</v>
      </c>
      <c r="I21" s="54" t="str">
        <f>Expéditions[[#This Row],[AnnéeMois]]&amp;Expéditions[[#This Row],[Famille de Produit]]</f>
        <v>202205MIX LEGUMES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12.75" customHeight="1" x14ac:dyDescent="0.25">
      <c r="A22" s="15">
        <v>202205</v>
      </c>
      <c r="B22" s="15">
        <v>5540246176294</v>
      </c>
      <c r="C22" s="48">
        <v>4975</v>
      </c>
      <c r="D22" s="48">
        <v>4584.7296000000006</v>
      </c>
      <c r="E22" s="48">
        <v>22755</v>
      </c>
      <c r="F22" s="38" t="str">
        <f>VLOOKUP(B22,'Catégorie des articles'!A:D,4,0)</f>
        <v>CREMERIE</v>
      </c>
      <c r="G22" s="53">
        <f t="shared" si="0"/>
        <v>0.92155368844221119</v>
      </c>
      <c r="H22" s="39" t="str">
        <f t="shared" si="1"/>
        <v>En stock</v>
      </c>
      <c r="I22" s="54" t="str">
        <f>Expéditions[[#This Row],[AnnéeMois]]&amp;Expéditions[[#This Row],[Famille de Produit]]</f>
        <v>202205CREMERIE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2.75" customHeight="1" x14ac:dyDescent="0.25">
      <c r="A23" s="15">
        <v>202205</v>
      </c>
      <c r="B23" s="50">
        <v>5540246176295</v>
      </c>
      <c r="C23" s="52">
        <v>0</v>
      </c>
      <c r="D23" s="52">
        <v>0</v>
      </c>
      <c r="E23" s="52">
        <v>75104</v>
      </c>
      <c r="F23" s="38" t="str">
        <f>VLOOKUP(B23,'Catégorie des articles'!A:D,4,0)</f>
        <v>CREMERIE</v>
      </c>
      <c r="G23" s="53">
        <f t="shared" si="0"/>
        <v>0</v>
      </c>
      <c r="H23" s="39" t="str">
        <f t="shared" si="1"/>
        <v>Rupture</v>
      </c>
      <c r="I23" s="54" t="str">
        <f>Expéditions[[#This Row],[AnnéeMois]]&amp;Expéditions[[#This Row],[Famille de Produit]]</f>
        <v>202205CREMERIE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ht="12.75" customHeight="1" x14ac:dyDescent="0.25">
      <c r="A24" s="15">
        <v>202205</v>
      </c>
      <c r="B24" s="50">
        <v>5540246176699</v>
      </c>
      <c r="C24" s="52">
        <v>0</v>
      </c>
      <c r="D24" s="52">
        <v>0</v>
      </c>
      <c r="E24" s="52">
        <v>7308</v>
      </c>
      <c r="F24" s="38" t="str">
        <f>VLOOKUP(B24,'Catégorie des articles'!A:D,4,0)</f>
        <v>CREMERIE</v>
      </c>
      <c r="G24" s="53">
        <f t="shared" si="0"/>
        <v>0</v>
      </c>
      <c r="H24" s="39" t="str">
        <f t="shared" si="1"/>
        <v>Rupture</v>
      </c>
      <c r="I24" s="54" t="str">
        <f>Expéditions[[#This Row],[AnnéeMois]]&amp;Expéditions[[#This Row],[Famille de Produit]]</f>
        <v>202205CREMERIE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2.75" customHeight="1" x14ac:dyDescent="0.25">
      <c r="A25" s="15">
        <v>202205</v>
      </c>
      <c r="B25" s="15">
        <v>5540246177132</v>
      </c>
      <c r="C25" s="48">
        <v>7935</v>
      </c>
      <c r="D25" s="48">
        <v>29105.567999999999</v>
      </c>
      <c r="E25" s="48">
        <v>48999</v>
      </c>
      <c r="F25" s="38" t="str">
        <f>VLOOKUP(B25,'Catégorie des articles'!A:D,4,0)</f>
        <v>MIX LEGUMES</v>
      </c>
      <c r="G25" s="53">
        <f t="shared" si="0"/>
        <v>3.6679984877126652</v>
      </c>
      <c r="H25" s="39" t="str">
        <f t="shared" si="1"/>
        <v>En stock</v>
      </c>
      <c r="I25" s="54" t="str">
        <f>Expéditions[[#This Row],[AnnéeMois]]&amp;Expéditions[[#This Row],[Famille de Produit]]</f>
        <v>202205MIX LEGUMES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2.75" customHeight="1" x14ac:dyDescent="0.25">
      <c r="A26" s="15">
        <v>202205</v>
      </c>
      <c r="B26" s="50">
        <v>5540246177133</v>
      </c>
      <c r="C26" s="52">
        <v>9849</v>
      </c>
      <c r="D26" s="52">
        <v>35759.880000000005</v>
      </c>
      <c r="E26" s="52">
        <v>23386</v>
      </c>
      <c r="F26" s="38" t="str">
        <f>VLOOKUP(B26,'Catégorie des articles'!A:D,4,0)</f>
        <v>MIX LEGUMES</v>
      </c>
      <c r="G26" s="53">
        <f t="shared" si="0"/>
        <v>3.6308132805360955</v>
      </c>
      <c r="H26" s="39" t="str">
        <f t="shared" si="1"/>
        <v>En stock</v>
      </c>
      <c r="I26" s="54" t="str">
        <f>Expéditions[[#This Row],[AnnéeMois]]&amp;Expéditions[[#This Row],[Famille de Produit]]</f>
        <v>202205MIX LEGUMES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2.75" customHeight="1" x14ac:dyDescent="0.25">
      <c r="A27" s="15">
        <v>202205</v>
      </c>
      <c r="B27" s="15">
        <v>5540246177376</v>
      </c>
      <c r="C27" s="48">
        <v>592</v>
      </c>
      <c r="D27" s="48">
        <v>23353.920000000002</v>
      </c>
      <c r="E27" s="48">
        <v>601</v>
      </c>
      <c r="F27" s="38" t="str">
        <f>VLOOKUP(B27,'Catégorie des articles'!A:D,4,0)</f>
        <v>BOULANGERIE</v>
      </c>
      <c r="G27" s="53">
        <f t="shared" si="0"/>
        <v>39.449189189189191</v>
      </c>
      <c r="H27" s="39" t="str">
        <f t="shared" si="1"/>
        <v>En stock</v>
      </c>
      <c r="I27" s="54" t="str">
        <f>Expéditions[[#This Row],[AnnéeMois]]&amp;Expéditions[[#This Row],[Famille de Produit]]</f>
        <v>202205BOULANGERIE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2.75" customHeight="1" x14ac:dyDescent="0.25">
      <c r="A28" s="15">
        <v>202205</v>
      </c>
      <c r="B28" s="15">
        <v>5540246180522</v>
      </c>
      <c r="C28" s="48">
        <v>1177</v>
      </c>
      <c r="D28" s="48">
        <v>20588.256000000001</v>
      </c>
      <c r="E28" s="48">
        <v>1365</v>
      </c>
      <c r="F28" s="38" t="str">
        <f>VLOOKUP(B28,'Catégorie des articles'!A:D,4,0)</f>
        <v>BOULANGERIE</v>
      </c>
      <c r="G28" s="53">
        <f t="shared" si="0"/>
        <v>17.492146134239594</v>
      </c>
      <c r="H28" s="39" t="str">
        <f t="shared" si="1"/>
        <v>En stock</v>
      </c>
      <c r="I28" s="54" t="str">
        <f>Expéditions[[#This Row],[AnnéeMois]]&amp;Expéditions[[#This Row],[Famille de Produit]]</f>
        <v>202205BOULANGERIE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ht="12.75" customHeight="1" x14ac:dyDescent="0.25">
      <c r="A29" s="15">
        <v>202205</v>
      </c>
      <c r="B29" s="50">
        <v>5540246181016</v>
      </c>
      <c r="C29" s="52">
        <v>2228</v>
      </c>
      <c r="D29" s="52">
        <v>17501.184000000001</v>
      </c>
      <c r="E29" s="52">
        <v>15591</v>
      </c>
      <c r="F29" s="38" t="str">
        <f>VLOOKUP(B29,'Catégorie des articles'!A:D,4,0)</f>
        <v>VOLAILLE</v>
      </c>
      <c r="G29" s="53">
        <f t="shared" si="0"/>
        <v>7.8551095152603239</v>
      </c>
      <c r="H29" s="39" t="str">
        <f t="shared" si="1"/>
        <v>En stock</v>
      </c>
      <c r="I29" s="54" t="str">
        <f>Expéditions[[#This Row],[AnnéeMois]]&amp;Expéditions[[#This Row],[Famille de Produit]]</f>
        <v>202205VOLAILLE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2.75" customHeight="1" x14ac:dyDescent="0.25">
      <c r="A30" s="15">
        <v>202205</v>
      </c>
      <c r="B30" s="15">
        <v>5540246181061</v>
      </c>
      <c r="C30" s="48">
        <v>27353</v>
      </c>
      <c r="D30" s="48">
        <v>33259.118399999999</v>
      </c>
      <c r="E30" s="48">
        <v>68696</v>
      </c>
      <c r="F30" s="38" t="str">
        <f>VLOOKUP(B30,'Catégorie des articles'!A:D,4,0)</f>
        <v>VOLAILLE</v>
      </c>
      <c r="G30" s="53">
        <f t="shared" si="0"/>
        <v>1.2159221438233465</v>
      </c>
      <c r="H30" s="39" t="str">
        <f t="shared" si="1"/>
        <v>En stock</v>
      </c>
      <c r="I30" s="54" t="str">
        <f>Expéditions[[#This Row],[AnnéeMois]]&amp;Expéditions[[#This Row],[Famille de Produit]]</f>
        <v>202205VOLAILLE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ht="12.75" customHeight="1" x14ac:dyDescent="0.25">
      <c r="A31" s="15">
        <v>202205</v>
      </c>
      <c r="B31" s="50">
        <v>5540246182684</v>
      </c>
      <c r="C31" s="52">
        <v>205</v>
      </c>
      <c r="D31" s="52">
        <v>10245.312</v>
      </c>
      <c r="E31" s="52">
        <v>339</v>
      </c>
      <c r="F31" s="38" t="str">
        <f>VLOOKUP(B31,'Catégorie des articles'!A:D,4,0)</f>
        <v>BOULANGERIE</v>
      </c>
      <c r="G31" s="53">
        <f t="shared" si="0"/>
        <v>49.977131707317071</v>
      </c>
      <c r="H31" s="39" t="str">
        <f t="shared" si="1"/>
        <v>En stock</v>
      </c>
      <c r="I31" s="54" t="str">
        <f>Expéditions[[#This Row],[AnnéeMois]]&amp;Expéditions[[#This Row],[Famille de Produit]]</f>
        <v>202205BOULANGERIE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ht="12.75" customHeight="1" x14ac:dyDescent="0.25">
      <c r="A32" s="15">
        <v>202205</v>
      </c>
      <c r="B32" s="50">
        <v>5540246183130</v>
      </c>
      <c r="C32" s="52">
        <v>5304</v>
      </c>
      <c r="D32" s="52">
        <v>22456.915199999999</v>
      </c>
      <c r="E32" s="52">
        <v>7392</v>
      </c>
      <c r="F32" s="38" t="str">
        <f>VLOOKUP(B32,'Catégorie des articles'!A:D,4,0)</f>
        <v>MIX LEGUMES</v>
      </c>
      <c r="G32" s="53">
        <f t="shared" si="0"/>
        <v>4.2339583710407238</v>
      </c>
      <c r="H32" s="39" t="str">
        <f t="shared" si="1"/>
        <v>En stock</v>
      </c>
      <c r="I32" s="54" t="str">
        <f>Expéditions[[#This Row],[AnnéeMois]]&amp;Expéditions[[#This Row],[Famille de Produit]]</f>
        <v>202205MIX LEGUMES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ht="12.75" customHeight="1" x14ac:dyDescent="0.25">
      <c r="A33" s="15">
        <v>202205</v>
      </c>
      <c r="B33" s="50">
        <v>5540246183455</v>
      </c>
      <c r="C33" s="52">
        <v>1346</v>
      </c>
      <c r="D33" s="52">
        <v>10573.632</v>
      </c>
      <c r="E33" s="52">
        <v>998</v>
      </c>
      <c r="F33" s="38" t="str">
        <f>VLOOKUP(B33,'Catégorie des articles'!A:D,4,0)</f>
        <v>MIX LEGUMES</v>
      </c>
      <c r="G33" s="53">
        <f t="shared" si="0"/>
        <v>7.8555958395245167</v>
      </c>
      <c r="H33" s="39" t="str">
        <f t="shared" si="1"/>
        <v>En stock</v>
      </c>
      <c r="I33" s="54" t="str">
        <f>Expéditions[[#This Row],[AnnéeMois]]&amp;Expéditions[[#This Row],[Famille de Produit]]</f>
        <v>202205MIX LEGUMES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ht="12.75" customHeight="1" x14ac:dyDescent="0.25">
      <c r="A34" s="15">
        <v>202205</v>
      </c>
      <c r="B34" s="15">
        <v>5540246183537</v>
      </c>
      <c r="C34" s="48">
        <v>1931</v>
      </c>
      <c r="D34" s="48">
        <v>2713.6512000000002</v>
      </c>
      <c r="E34" s="48">
        <v>3286</v>
      </c>
      <c r="F34" s="38" t="str">
        <f>VLOOKUP(B34,'Catégorie des articles'!A:D,4,0)</f>
        <v>MIX LEGUMES</v>
      </c>
      <c r="G34" s="53">
        <f t="shared" si="0"/>
        <v>1.4053087519419991</v>
      </c>
      <c r="H34" s="39" t="str">
        <f t="shared" si="1"/>
        <v>En stock</v>
      </c>
      <c r="I34" s="54" t="str">
        <f>Expéditions[[#This Row],[AnnéeMois]]&amp;Expéditions[[#This Row],[Famille de Produit]]</f>
        <v>202205MIX LEGUMES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ht="12.75" customHeight="1" x14ac:dyDescent="0.25">
      <c r="A35" s="15">
        <v>202205</v>
      </c>
      <c r="B35" s="50">
        <v>5540246183538</v>
      </c>
      <c r="C35" s="52">
        <v>1615</v>
      </c>
      <c r="D35" s="52">
        <v>2119.7376000000004</v>
      </c>
      <c r="E35" s="52">
        <v>2525</v>
      </c>
      <c r="F35" s="38" t="str">
        <f>VLOOKUP(B35,'Catégorie des articles'!A:D,4,0)</f>
        <v>MIX LEGUMES</v>
      </c>
      <c r="G35" s="53">
        <f t="shared" si="0"/>
        <v>1.3125310216718269</v>
      </c>
      <c r="H35" s="39" t="str">
        <f t="shared" si="1"/>
        <v>En stock</v>
      </c>
      <c r="I35" s="54" t="str">
        <f>Expéditions[[#This Row],[AnnéeMois]]&amp;Expéditions[[#This Row],[Famille de Produit]]</f>
        <v>202205MIX LEGUMES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2.75" customHeight="1" x14ac:dyDescent="0.25">
      <c r="A36" s="15">
        <v>202205</v>
      </c>
      <c r="B36" s="15">
        <v>5540246183541</v>
      </c>
      <c r="C36" s="48">
        <v>488</v>
      </c>
      <c r="D36" s="48">
        <v>4390.848</v>
      </c>
      <c r="E36" s="48">
        <v>348</v>
      </c>
      <c r="F36" s="38" t="str">
        <f>VLOOKUP(B36,'Catégorie des articles'!A:D,4,0)</f>
        <v>MIX LEGUMES</v>
      </c>
      <c r="G36" s="53">
        <f t="shared" si="0"/>
        <v>8.9976393442622946</v>
      </c>
      <c r="H36" s="39" t="str">
        <f t="shared" si="1"/>
        <v>En stock</v>
      </c>
      <c r="I36" s="54" t="str">
        <f>Expéditions[[#This Row],[AnnéeMois]]&amp;Expéditions[[#This Row],[Famille de Produit]]</f>
        <v>202205MIX LEGUMES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ht="12.75" customHeight="1" x14ac:dyDescent="0.25">
      <c r="A37" s="15">
        <v>202205</v>
      </c>
      <c r="B37" s="50">
        <v>5540246183542</v>
      </c>
      <c r="C37" s="52">
        <v>766</v>
      </c>
      <c r="D37" s="52">
        <v>2152.6560000000004</v>
      </c>
      <c r="E37" s="52">
        <v>766</v>
      </c>
      <c r="F37" s="38" t="str">
        <f>VLOOKUP(B37,'Catégorie des articles'!A:D,4,0)</f>
        <v>MIX LEGUMES</v>
      </c>
      <c r="G37" s="53">
        <f t="shared" si="0"/>
        <v>2.8102558746736297</v>
      </c>
      <c r="H37" s="39" t="str">
        <f t="shared" si="1"/>
        <v>En stock</v>
      </c>
      <c r="I37" s="54" t="str">
        <f>Expéditions[[#This Row],[AnnéeMois]]&amp;Expéditions[[#This Row],[Famille de Produit]]</f>
        <v>202205MIX LEGUMES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ht="12.75" customHeight="1" x14ac:dyDescent="0.25">
      <c r="A38" s="15">
        <v>202205</v>
      </c>
      <c r="B38" s="50">
        <v>5540246183547</v>
      </c>
      <c r="C38" s="52">
        <v>9895</v>
      </c>
      <c r="D38" s="52">
        <v>101704.89600000001</v>
      </c>
      <c r="E38" s="52">
        <v>11902</v>
      </c>
      <c r="F38" s="38" t="str">
        <f>VLOOKUP(B38,'Catégorie des articles'!A:D,4,0)</f>
        <v>VOLAILLE</v>
      </c>
      <c r="G38" s="53">
        <f t="shared" si="0"/>
        <v>10.278412935826175</v>
      </c>
      <c r="H38" s="39" t="str">
        <f t="shared" si="1"/>
        <v>En stock</v>
      </c>
      <c r="I38" s="54" t="str">
        <f>Expéditions[[#This Row],[AnnéeMois]]&amp;Expéditions[[#This Row],[Famille de Produit]]</f>
        <v>202205VOLAILLE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ht="12.75" customHeight="1" x14ac:dyDescent="0.25">
      <c r="A39" s="15">
        <v>202205</v>
      </c>
      <c r="B39" s="50">
        <v>5540246183552</v>
      </c>
      <c r="C39" s="52">
        <v>968</v>
      </c>
      <c r="D39" s="52">
        <v>1783.4256</v>
      </c>
      <c r="E39" s="52">
        <v>260</v>
      </c>
      <c r="F39" s="38" t="str">
        <f>VLOOKUP(B39,'Catégorie des articles'!A:D,4,0)</f>
        <v>MIX LEGUMES</v>
      </c>
      <c r="G39" s="53">
        <f t="shared" si="0"/>
        <v>1.8423818181818181</v>
      </c>
      <c r="H39" s="39" t="str">
        <f t="shared" si="1"/>
        <v>En stock</v>
      </c>
      <c r="I39" s="54" t="str">
        <f>Expéditions[[#This Row],[AnnéeMois]]&amp;Expéditions[[#This Row],[Famille de Produit]]</f>
        <v>202205MIX LEGUMES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ht="12.75" customHeight="1" x14ac:dyDescent="0.25">
      <c r="A40" s="15">
        <v>202205</v>
      </c>
      <c r="B40" s="15">
        <v>5540246183554</v>
      </c>
      <c r="C40" s="48">
        <v>864</v>
      </c>
      <c r="D40" s="48">
        <v>6498.8783999999996</v>
      </c>
      <c r="E40" s="48">
        <v>154</v>
      </c>
      <c r="F40" s="38" t="str">
        <f>VLOOKUP(B40,'Catégorie des articles'!A:D,4,0)</f>
        <v>MIX LEGUMES</v>
      </c>
      <c r="G40" s="53">
        <f t="shared" si="0"/>
        <v>7.5218499999999997</v>
      </c>
      <c r="H40" s="39" t="str">
        <f t="shared" si="1"/>
        <v>En stock</v>
      </c>
      <c r="I40" s="54" t="str">
        <f>Expéditions[[#This Row],[AnnéeMois]]&amp;Expéditions[[#This Row],[Famille de Produit]]</f>
        <v>202205MIX LEGUMES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 x14ac:dyDescent="0.25">
      <c r="A41" s="15">
        <v>202205</v>
      </c>
      <c r="B41" s="50">
        <v>5540246183555</v>
      </c>
      <c r="C41" s="52">
        <v>1337</v>
      </c>
      <c r="D41" s="52">
        <v>1786.6224000000002</v>
      </c>
      <c r="E41" s="52">
        <v>669</v>
      </c>
      <c r="F41" s="38" t="str">
        <f>VLOOKUP(B41,'Catégorie des articles'!A:D,4,0)</f>
        <v>MIX LEGUMES</v>
      </c>
      <c r="G41" s="53">
        <f t="shared" si="0"/>
        <v>1.3362919970082274</v>
      </c>
      <c r="H41" s="39" t="str">
        <f t="shared" si="1"/>
        <v>En stock</v>
      </c>
      <c r="I41" s="54" t="str">
        <f>Expéditions[[#This Row],[AnnéeMois]]&amp;Expéditions[[#This Row],[Famille de Produit]]</f>
        <v>202205MIX LEGUMES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 x14ac:dyDescent="0.25">
      <c r="A42" s="15">
        <v>202205</v>
      </c>
      <c r="B42" s="15">
        <v>5540246183556</v>
      </c>
      <c r="C42" s="48">
        <v>1977</v>
      </c>
      <c r="D42" s="48">
        <v>14832.979200000002</v>
      </c>
      <c r="E42" s="48">
        <v>1323</v>
      </c>
      <c r="F42" s="38" t="str">
        <f>VLOOKUP(B42,'Catégorie des articles'!A:D,4,0)</f>
        <v>MIX LEGUMES</v>
      </c>
      <c r="G42" s="53">
        <f t="shared" si="0"/>
        <v>7.5027714719271632</v>
      </c>
      <c r="H42" s="39" t="str">
        <f t="shared" si="1"/>
        <v>En stock</v>
      </c>
      <c r="I42" s="54" t="str">
        <f>Expéditions[[#This Row],[AnnéeMois]]&amp;Expéditions[[#This Row],[Famille de Produit]]</f>
        <v>202205MIX LEGUMES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 x14ac:dyDescent="0.25">
      <c r="A43" s="15">
        <v>202205</v>
      </c>
      <c r="B43" s="50">
        <v>5540246183558</v>
      </c>
      <c r="C43" s="52">
        <v>2947</v>
      </c>
      <c r="D43" s="52">
        <v>16239.744000000001</v>
      </c>
      <c r="E43" s="52">
        <v>4594</v>
      </c>
      <c r="F43" s="38" t="str">
        <f>VLOOKUP(B43,'Catégorie des articles'!A:D,4,0)</f>
        <v>MIX LEGUMES</v>
      </c>
      <c r="G43" s="53">
        <f t="shared" si="0"/>
        <v>5.5106019681031562</v>
      </c>
      <c r="H43" s="39" t="str">
        <f t="shared" si="1"/>
        <v>En stock</v>
      </c>
      <c r="I43" s="54" t="str">
        <f>Expéditions[[#This Row],[AnnéeMois]]&amp;Expéditions[[#This Row],[Famille de Produit]]</f>
        <v>202205MIX LEGUMES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 x14ac:dyDescent="0.25">
      <c r="A44" s="15">
        <v>202205</v>
      </c>
      <c r="B44" s="15">
        <v>5540246183560</v>
      </c>
      <c r="C44" s="48">
        <v>344</v>
      </c>
      <c r="D44" s="48">
        <v>8375.616</v>
      </c>
      <c r="E44" s="48">
        <v>149</v>
      </c>
      <c r="F44" s="38" t="str">
        <f>VLOOKUP(B44,'Catégorie des articles'!A:D,4,0)</f>
        <v>MIX LEGUMES</v>
      </c>
      <c r="G44" s="53">
        <f t="shared" si="0"/>
        <v>24.347720930232558</v>
      </c>
      <c r="H44" s="39" t="str">
        <f t="shared" si="1"/>
        <v>En stock</v>
      </c>
      <c r="I44" s="54" t="str">
        <f>Expéditions[[#This Row],[AnnéeMois]]&amp;Expéditions[[#This Row],[Famille de Produit]]</f>
        <v>202205MIX LEGUMES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 x14ac:dyDescent="0.25">
      <c r="A45" s="15">
        <v>202205</v>
      </c>
      <c r="B45" s="50">
        <v>5540246183562</v>
      </c>
      <c r="C45" s="52">
        <v>0</v>
      </c>
      <c r="D45" s="52">
        <v>0</v>
      </c>
      <c r="E45" s="52">
        <v>4594</v>
      </c>
      <c r="F45" s="38" t="str">
        <f>VLOOKUP(B45,'Catégorie des articles'!A:D,4,0)</f>
        <v>MIX LEGUMES</v>
      </c>
      <c r="G45" s="53">
        <f t="shared" si="0"/>
        <v>0</v>
      </c>
      <c r="H45" s="39" t="str">
        <f t="shared" si="1"/>
        <v>Rupture</v>
      </c>
      <c r="I45" s="54" t="str">
        <f>Expéditions[[#This Row],[AnnéeMois]]&amp;Expéditions[[#This Row],[Famille de Produit]]</f>
        <v>202205MIX LEGUMES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 x14ac:dyDescent="0.25">
      <c r="A46" s="15">
        <v>202205</v>
      </c>
      <c r="B46" s="50">
        <v>5540246183587</v>
      </c>
      <c r="C46" s="52">
        <v>1413</v>
      </c>
      <c r="D46" s="52">
        <v>29752.617600000001</v>
      </c>
      <c r="E46" s="52">
        <v>696</v>
      </c>
      <c r="F46" s="38" t="str">
        <f>VLOOKUP(B46,'Catégorie des articles'!A:D,4,0)</f>
        <v>MIX LEGUMES</v>
      </c>
      <c r="G46" s="53">
        <f t="shared" si="0"/>
        <v>21.056346496815287</v>
      </c>
      <c r="H46" s="39" t="str">
        <f t="shared" si="1"/>
        <v>En stock</v>
      </c>
      <c r="I46" s="54" t="str">
        <f>Expéditions[[#This Row],[AnnéeMois]]&amp;Expéditions[[#This Row],[Famille de Produit]]</f>
        <v>202205MIX LEGUMES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 x14ac:dyDescent="0.25">
      <c r="A47" s="15">
        <v>202205</v>
      </c>
      <c r="B47" s="15">
        <v>5540246183589</v>
      </c>
      <c r="C47" s="48">
        <v>917</v>
      </c>
      <c r="D47" s="48">
        <v>12081.312</v>
      </c>
      <c r="E47" s="48">
        <v>1914</v>
      </c>
      <c r="F47" s="38" t="str">
        <f>VLOOKUP(B47,'Catégorie des articles'!A:D,4,0)</f>
        <v>MIX LEGUMES</v>
      </c>
      <c r="G47" s="53">
        <f t="shared" si="0"/>
        <v>13.174822246455834</v>
      </c>
      <c r="H47" s="39" t="str">
        <f t="shared" si="1"/>
        <v>En stock</v>
      </c>
      <c r="I47" s="54" t="str">
        <f>Expéditions[[#This Row],[AnnéeMois]]&amp;Expéditions[[#This Row],[Famille de Produit]]</f>
        <v>202205MIX LEGUMES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 x14ac:dyDescent="0.25">
      <c r="A48" s="15">
        <v>202205</v>
      </c>
      <c r="B48" s="50">
        <v>5540246183590</v>
      </c>
      <c r="C48" s="52">
        <v>2499</v>
      </c>
      <c r="D48" s="52">
        <v>34662.167999999998</v>
      </c>
      <c r="E48" s="52">
        <v>0</v>
      </c>
      <c r="F48" s="38" t="str">
        <f>VLOOKUP(B48,'Catégorie des articles'!A:D,4,0)</f>
        <v>MIX LEGUMES</v>
      </c>
      <c r="G48" s="53">
        <f t="shared" si="0"/>
        <v>13.870415366146458</v>
      </c>
      <c r="H48" s="39" t="str">
        <f t="shared" si="1"/>
        <v>En stock</v>
      </c>
      <c r="I48" s="54" t="str">
        <f>Expéditions[[#This Row],[AnnéeMois]]&amp;Expéditions[[#This Row],[Famille de Produit]]</f>
        <v>202205MIX LEGUMES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 x14ac:dyDescent="0.25">
      <c r="A49" s="15">
        <v>202205</v>
      </c>
      <c r="B49" s="50">
        <v>5540246183844</v>
      </c>
      <c r="C49" s="52">
        <v>142</v>
      </c>
      <c r="D49" s="52">
        <v>4084.5600000000004</v>
      </c>
      <c r="E49" s="52">
        <v>232</v>
      </c>
      <c r="F49" s="38" t="str">
        <f>VLOOKUP(B49,'Catégorie des articles'!A:D,4,0)</f>
        <v>BOULANGERIE</v>
      </c>
      <c r="G49" s="53">
        <f t="shared" si="0"/>
        <v>28.764507042253523</v>
      </c>
      <c r="H49" s="39" t="str">
        <f t="shared" si="1"/>
        <v>En stock</v>
      </c>
      <c r="I49" s="54" t="str">
        <f>Expéditions[[#This Row],[AnnéeMois]]&amp;Expéditions[[#This Row],[Famille de Produit]]</f>
        <v>202205BOULANGERIE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 x14ac:dyDescent="0.25">
      <c r="A50" s="15">
        <v>202205</v>
      </c>
      <c r="B50" s="50">
        <v>5540246184036</v>
      </c>
      <c r="C50" s="52">
        <v>158</v>
      </c>
      <c r="D50" s="52">
        <v>2702.5920000000001</v>
      </c>
      <c r="E50" s="52">
        <v>205</v>
      </c>
      <c r="F50" s="38" t="str">
        <f>VLOOKUP(B50,'Catégorie des articles'!A:D,4,0)</f>
        <v>BOULANGERIE</v>
      </c>
      <c r="G50" s="53">
        <f t="shared" si="0"/>
        <v>17.105012658227849</v>
      </c>
      <c r="H50" s="39" t="str">
        <f t="shared" si="1"/>
        <v>En stock</v>
      </c>
      <c r="I50" s="54" t="str">
        <f>Expéditions[[#This Row],[AnnéeMois]]&amp;Expéditions[[#This Row],[Famille de Produit]]</f>
        <v>202205BOULANGERIE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 x14ac:dyDescent="0.25">
      <c r="A51" s="15">
        <v>202205</v>
      </c>
      <c r="B51" s="50">
        <v>5540246184617</v>
      </c>
      <c r="C51" s="52">
        <v>32629</v>
      </c>
      <c r="D51" s="52">
        <v>46174.924800000001</v>
      </c>
      <c r="E51" s="52">
        <v>56664</v>
      </c>
      <c r="F51" s="38" t="str">
        <f>VLOOKUP(B51,'Catégorie des articles'!A:D,4,0)</f>
        <v>MIX LEGUMES</v>
      </c>
      <c r="G51" s="53">
        <f t="shared" si="0"/>
        <v>1.4151498605534953</v>
      </c>
      <c r="H51" s="39" t="str">
        <f t="shared" si="1"/>
        <v>En stock</v>
      </c>
      <c r="I51" s="54" t="str">
        <f>Expéditions[[#This Row],[AnnéeMois]]&amp;Expéditions[[#This Row],[Famille de Produit]]</f>
        <v>202205MIX LEGUMES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2.75" customHeight="1" x14ac:dyDescent="0.25">
      <c r="A52" s="15">
        <v>202205</v>
      </c>
      <c r="B52" s="50">
        <v>5540246184808</v>
      </c>
      <c r="C52" s="52">
        <v>0</v>
      </c>
      <c r="D52" s="52">
        <v>0</v>
      </c>
      <c r="E52" s="52">
        <v>16287</v>
      </c>
      <c r="F52" s="38" t="str">
        <f>VLOOKUP(B52,'Catégorie des articles'!A:D,4,0)</f>
        <v>CREMERIE</v>
      </c>
      <c r="G52" s="53">
        <f t="shared" si="0"/>
        <v>0</v>
      </c>
      <c r="H52" s="39" t="str">
        <f t="shared" si="1"/>
        <v>Rupture</v>
      </c>
      <c r="I52" s="54" t="str">
        <f>Expéditions[[#This Row],[AnnéeMois]]&amp;Expéditions[[#This Row],[Famille de Produit]]</f>
        <v>202205CREMERIE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2.75" customHeight="1" x14ac:dyDescent="0.25">
      <c r="A53" s="15">
        <v>202205</v>
      </c>
      <c r="B53" s="50">
        <v>5540246185278</v>
      </c>
      <c r="C53" s="52">
        <v>5285</v>
      </c>
      <c r="D53" s="52">
        <v>5215.7088000000003</v>
      </c>
      <c r="E53" s="52">
        <v>34664</v>
      </c>
      <c r="F53" s="38" t="str">
        <f>VLOOKUP(B53,'Catégorie des articles'!A:D,4,0)</f>
        <v>VOLAILLE</v>
      </c>
      <c r="G53" s="53">
        <f t="shared" si="0"/>
        <v>0.9868890823084201</v>
      </c>
      <c r="H53" s="39" t="str">
        <f t="shared" si="1"/>
        <v>En stock</v>
      </c>
      <c r="I53" s="54" t="str">
        <f>Expéditions[[#This Row],[AnnéeMois]]&amp;Expéditions[[#This Row],[Famille de Produit]]</f>
        <v>202205VOLAILLE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2.75" customHeight="1" x14ac:dyDescent="0.25">
      <c r="A54" s="15">
        <v>202205</v>
      </c>
      <c r="B54" s="15">
        <v>5540246185429</v>
      </c>
      <c r="C54" s="48">
        <v>168</v>
      </c>
      <c r="D54" s="48">
        <v>883.35360000000003</v>
      </c>
      <c r="E54" s="48">
        <v>529</v>
      </c>
      <c r="F54" s="38" t="str">
        <f>VLOOKUP(B54,'Catégorie des articles'!A:D,4,0)</f>
        <v>CREMERIE</v>
      </c>
      <c r="G54" s="53">
        <f t="shared" si="0"/>
        <v>5.258057142857143</v>
      </c>
      <c r="H54" s="39" t="str">
        <f t="shared" si="1"/>
        <v>En stock</v>
      </c>
      <c r="I54" s="54" t="str">
        <f>Expéditions[[#This Row],[AnnéeMois]]&amp;Expéditions[[#This Row],[Famille de Produit]]</f>
        <v>202205CREMERIE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2.75" customHeight="1" x14ac:dyDescent="0.25">
      <c r="A55" s="15">
        <v>202205</v>
      </c>
      <c r="B55" s="15">
        <v>5540246185562</v>
      </c>
      <c r="C55" s="48">
        <v>488</v>
      </c>
      <c r="D55" s="48">
        <v>1415.2320000000002</v>
      </c>
      <c r="E55" s="48">
        <v>195</v>
      </c>
      <c r="F55" s="38" t="str">
        <f>VLOOKUP(B55,'Catégorie des articles'!A:D,4,0)</f>
        <v>CREMERIE</v>
      </c>
      <c r="G55" s="53">
        <f t="shared" si="0"/>
        <v>2.9000655737704921</v>
      </c>
      <c r="H55" s="39" t="str">
        <f t="shared" si="1"/>
        <v>En stock</v>
      </c>
      <c r="I55" s="54" t="str">
        <f>Expéditions[[#This Row],[AnnéeMois]]&amp;Expéditions[[#This Row],[Famille de Produit]]</f>
        <v>202205CREMERIE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2.75" customHeight="1" x14ac:dyDescent="0.25">
      <c r="A56" s="15">
        <v>202205</v>
      </c>
      <c r="B56" s="50">
        <v>5540246185627</v>
      </c>
      <c r="C56" s="52">
        <v>7</v>
      </c>
      <c r="D56" s="52">
        <v>4027.9680000000003</v>
      </c>
      <c r="E56" s="52">
        <v>0</v>
      </c>
      <c r="F56" s="38" t="str">
        <f>VLOOKUP(B56,'Catégorie des articles'!A:D,4,0)</f>
        <v>EMBALLAGES</v>
      </c>
      <c r="G56" s="53">
        <f t="shared" si="0"/>
        <v>575.42400000000009</v>
      </c>
      <c r="H56" s="39" t="str">
        <f t="shared" si="1"/>
        <v>En stock</v>
      </c>
      <c r="I56" s="54" t="str">
        <f>Expéditions[[#This Row],[AnnéeMois]]&amp;Expéditions[[#This Row],[Famille de Produit]]</f>
        <v>202205EMBALLAGES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2.75" customHeight="1" x14ac:dyDescent="0.25">
      <c r="A57" s="15">
        <v>202205</v>
      </c>
      <c r="B57" s="15">
        <v>5540246186010</v>
      </c>
      <c r="C57" s="48">
        <v>63</v>
      </c>
      <c r="D57" s="48">
        <v>9227.3904000000002</v>
      </c>
      <c r="E57" s="48">
        <v>14</v>
      </c>
      <c r="F57" s="38" t="str">
        <f>VLOOKUP(B57,'Catégorie des articles'!A:D,4,0)</f>
        <v>EMBALLAGES</v>
      </c>
      <c r="G57" s="53">
        <f t="shared" si="0"/>
        <v>146.46651428571428</v>
      </c>
      <c r="H57" s="39" t="str">
        <f t="shared" si="1"/>
        <v>En stock</v>
      </c>
      <c r="I57" s="54" t="str">
        <f>Expéditions[[#This Row],[AnnéeMois]]&amp;Expéditions[[#This Row],[Famille de Produit]]</f>
        <v>202205EMBALLAGES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2.75" customHeight="1" x14ac:dyDescent="0.25">
      <c r="A58" s="15">
        <v>202205</v>
      </c>
      <c r="B58" s="50">
        <v>5540246186011</v>
      </c>
      <c r="C58" s="52">
        <v>96</v>
      </c>
      <c r="D58" s="52">
        <v>5416.3296</v>
      </c>
      <c r="E58" s="52">
        <v>28</v>
      </c>
      <c r="F58" s="38" t="str">
        <f>VLOOKUP(B58,'Catégorie des articles'!A:D,4,0)</f>
        <v>EMBALLAGES</v>
      </c>
      <c r="G58" s="53">
        <f t="shared" si="0"/>
        <v>56.420099999999998</v>
      </c>
      <c r="H58" s="39" t="str">
        <f t="shared" si="1"/>
        <v>En stock</v>
      </c>
      <c r="I58" s="54" t="str">
        <f>Expéditions[[#This Row],[AnnéeMois]]&amp;Expéditions[[#This Row],[Famille de Produit]]</f>
        <v>202205EMBALLAGES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2.75" customHeight="1" x14ac:dyDescent="0.25">
      <c r="A59" s="15">
        <v>202205</v>
      </c>
      <c r="B59" s="15">
        <v>5540246186017</v>
      </c>
      <c r="C59" s="48">
        <v>28</v>
      </c>
      <c r="D59" s="48">
        <v>2947.6224000000002</v>
      </c>
      <c r="E59" s="48">
        <v>7</v>
      </c>
      <c r="F59" s="38" t="str">
        <f>VLOOKUP(B59,'Catégorie des articles'!A:D,4,0)</f>
        <v>EMBALLAGES</v>
      </c>
      <c r="G59" s="53">
        <f t="shared" si="0"/>
        <v>105.27222857142858</v>
      </c>
      <c r="H59" s="39" t="str">
        <f t="shared" si="1"/>
        <v>En stock</v>
      </c>
      <c r="I59" s="54" t="str">
        <f>Expéditions[[#This Row],[AnnéeMois]]&amp;Expéditions[[#This Row],[Famille de Produit]]</f>
        <v>202205EMBALLAGES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2.75" customHeight="1" x14ac:dyDescent="0.25">
      <c r="A60" s="15">
        <v>202205</v>
      </c>
      <c r="B60" s="50">
        <v>5540246186325</v>
      </c>
      <c r="C60" s="52">
        <v>418</v>
      </c>
      <c r="D60" s="52">
        <v>1026.432</v>
      </c>
      <c r="E60" s="52">
        <v>613</v>
      </c>
      <c r="F60" s="38" t="str">
        <f>VLOOKUP(B60,'Catégorie des articles'!A:D,4,0)</f>
        <v>CREMERIE</v>
      </c>
      <c r="G60" s="53">
        <f t="shared" si="0"/>
        <v>2.4555789473684211</v>
      </c>
      <c r="H60" s="39" t="str">
        <f t="shared" si="1"/>
        <v>En stock</v>
      </c>
      <c r="I60" s="54" t="str">
        <f>Expéditions[[#This Row],[AnnéeMois]]&amp;Expéditions[[#This Row],[Famille de Produit]]</f>
        <v>202205CREMERIE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2.75" customHeight="1" x14ac:dyDescent="0.25">
      <c r="A61" s="15">
        <v>202205</v>
      </c>
      <c r="B61" s="50">
        <v>5540246186351</v>
      </c>
      <c r="C61" s="52">
        <v>453</v>
      </c>
      <c r="D61" s="52">
        <v>26813.592000000004</v>
      </c>
      <c r="E61" s="52">
        <v>759</v>
      </c>
      <c r="F61" s="38" t="str">
        <f>VLOOKUP(B61,'Catégorie des articles'!A:D,4,0)</f>
        <v>MIX LEGUMES</v>
      </c>
      <c r="G61" s="53">
        <f t="shared" si="0"/>
        <v>59.191152317880807</v>
      </c>
      <c r="H61" s="39" t="str">
        <f t="shared" si="1"/>
        <v>En stock</v>
      </c>
      <c r="I61" s="54" t="str">
        <f>Expéditions[[#This Row],[AnnéeMois]]&amp;Expéditions[[#This Row],[Famille de Produit]]</f>
        <v>202205MIX LEGUMES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2.75" customHeight="1" x14ac:dyDescent="0.25">
      <c r="A62" s="15">
        <v>202205</v>
      </c>
      <c r="B62" s="15">
        <v>5540246186352</v>
      </c>
      <c r="C62" s="48">
        <v>870</v>
      </c>
      <c r="D62" s="48">
        <v>9153</v>
      </c>
      <c r="E62" s="48">
        <v>3434</v>
      </c>
      <c r="F62" s="38" t="str">
        <f>VLOOKUP(B62,'Catégorie des articles'!A:D,4,0)</f>
        <v>MIX LEGUMES</v>
      </c>
      <c r="G62" s="53">
        <f t="shared" si="0"/>
        <v>10.520689655172413</v>
      </c>
      <c r="H62" s="39" t="str">
        <f t="shared" si="1"/>
        <v>En stock</v>
      </c>
      <c r="I62" s="54" t="str">
        <f>Expéditions[[#This Row],[AnnéeMois]]&amp;Expéditions[[#This Row],[Famille de Produit]]</f>
        <v>202205MIX LEGUMES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2.75" customHeight="1" x14ac:dyDescent="0.25">
      <c r="A63" s="15">
        <v>202205</v>
      </c>
      <c r="B63" s="15">
        <v>5540246187882</v>
      </c>
      <c r="C63" s="48">
        <v>96</v>
      </c>
      <c r="D63" s="48">
        <v>3649.0176000000001</v>
      </c>
      <c r="E63" s="48">
        <v>7</v>
      </c>
      <c r="F63" s="38" t="str">
        <f>VLOOKUP(B63,'Catégorie des articles'!A:D,4,0)</f>
        <v>EMBALLAGES</v>
      </c>
      <c r="G63" s="53">
        <f t="shared" si="0"/>
        <v>38.010600000000004</v>
      </c>
      <c r="H63" s="39" t="str">
        <f t="shared" si="1"/>
        <v>En stock</v>
      </c>
      <c r="I63" s="54" t="str">
        <f>Expéditions[[#This Row],[AnnéeMois]]&amp;Expéditions[[#This Row],[Famille de Produit]]</f>
        <v>202205EMBALLAGES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2.75" customHeight="1" x14ac:dyDescent="0.25">
      <c r="A64" s="15">
        <v>202205</v>
      </c>
      <c r="B64" s="50">
        <v>5540246187940</v>
      </c>
      <c r="C64" s="52">
        <v>418</v>
      </c>
      <c r="D64" s="52">
        <v>3576.96</v>
      </c>
      <c r="E64" s="52">
        <v>10</v>
      </c>
      <c r="F64" s="38" t="str">
        <f>VLOOKUP(B64,'Catégorie des articles'!A:D,4,0)</f>
        <v>MIX LEGUMES</v>
      </c>
      <c r="G64" s="53">
        <f t="shared" si="0"/>
        <v>8.557320574162679</v>
      </c>
      <c r="H64" s="39" t="str">
        <f t="shared" si="1"/>
        <v>En stock</v>
      </c>
      <c r="I64" s="54" t="str">
        <f>Expéditions[[#This Row],[AnnéeMois]]&amp;Expéditions[[#This Row],[Famille de Produit]]</f>
        <v>202205MIX LEGUMES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2.75" customHeight="1" x14ac:dyDescent="0.25">
      <c r="A65" s="15">
        <v>202205</v>
      </c>
      <c r="B65" s="15">
        <v>5540246187987</v>
      </c>
      <c r="C65" s="48">
        <v>1671</v>
      </c>
      <c r="D65" s="48">
        <v>821.14560000000006</v>
      </c>
      <c r="E65" s="48">
        <v>38475</v>
      </c>
      <c r="F65" s="38" t="str">
        <f>VLOOKUP(B65,'Catégorie des articles'!A:D,4,0)</f>
        <v>CREMERIE</v>
      </c>
      <c r="G65" s="53">
        <f t="shared" si="0"/>
        <v>0.49140969479353686</v>
      </c>
      <c r="H65" s="39" t="str">
        <f t="shared" si="1"/>
        <v>En stock</v>
      </c>
      <c r="I65" s="54" t="str">
        <f>Expéditions[[#This Row],[AnnéeMois]]&amp;Expéditions[[#This Row],[Famille de Produit]]</f>
        <v>202205CREMERIE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2.75" customHeight="1" x14ac:dyDescent="0.25">
      <c r="A66" s="15">
        <v>202205</v>
      </c>
      <c r="B66" s="50">
        <v>5540246187995</v>
      </c>
      <c r="C66" s="52">
        <v>0</v>
      </c>
      <c r="D66" s="52">
        <v>0</v>
      </c>
      <c r="E66" s="52">
        <v>386</v>
      </c>
      <c r="F66" s="38" t="str">
        <f>VLOOKUP(B66,'Catégorie des articles'!A:D,4,0)</f>
        <v>EMBALLAGES</v>
      </c>
      <c r="G66" s="53">
        <f t="shared" si="0"/>
        <v>0</v>
      </c>
      <c r="H66" s="39" t="str">
        <f t="shared" si="1"/>
        <v>Rupture</v>
      </c>
      <c r="I66" s="54" t="str">
        <f>Expéditions[[#This Row],[AnnéeMois]]&amp;Expéditions[[#This Row],[Famille de Produit]]</f>
        <v>202205EMBALLAGES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2.75" customHeight="1" x14ac:dyDescent="0.25">
      <c r="A67" s="15">
        <v>202205</v>
      </c>
      <c r="B67" s="15">
        <v>5540246187996</v>
      </c>
      <c r="C67" s="48">
        <v>0</v>
      </c>
      <c r="D67" s="48">
        <v>0</v>
      </c>
      <c r="E67" s="48">
        <v>0</v>
      </c>
      <c r="F67" s="38" t="str">
        <f>VLOOKUP(B67,'Catégorie des articles'!A:D,4,0)</f>
        <v>EMBALLAGES</v>
      </c>
      <c r="G67" s="53">
        <f t="shared" ref="G67:G130" si="2">IFERROR(D67/C67,0)</f>
        <v>0</v>
      </c>
      <c r="H67" s="39" t="str">
        <f t="shared" ref="H67:H130" si="3">IF(C67&lt;=0,"Rupture","En stock")</f>
        <v>Rupture</v>
      </c>
      <c r="I67" s="54" t="str">
        <f>Expéditions[[#This Row],[AnnéeMois]]&amp;Expéditions[[#This Row],[Famille de Produit]]</f>
        <v>202205EMBALLAGES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2.75" customHeight="1" x14ac:dyDescent="0.25">
      <c r="A68" s="15">
        <v>202205</v>
      </c>
      <c r="B68" s="50">
        <v>5540246187997</v>
      </c>
      <c r="C68" s="52">
        <v>0</v>
      </c>
      <c r="D68" s="52">
        <v>0</v>
      </c>
      <c r="E68" s="52">
        <v>12</v>
      </c>
      <c r="F68" s="38" t="str">
        <f>VLOOKUP(B68,'Catégorie des articles'!A:D,4,0)</f>
        <v>EMBALLAGES</v>
      </c>
      <c r="G68" s="53">
        <f t="shared" si="2"/>
        <v>0</v>
      </c>
      <c r="H68" s="39" t="str">
        <f t="shared" si="3"/>
        <v>Rupture</v>
      </c>
      <c r="I68" s="54" t="str">
        <f>Expéditions[[#This Row],[AnnéeMois]]&amp;Expéditions[[#This Row],[Famille de Produit]]</f>
        <v>202205EMBALLAGES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2.75" customHeight="1" x14ac:dyDescent="0.25">
      <c r="A69" s="15">
        <v>202205</v>
      </c>
      <c r="B69" s="15">
        <v>5540246187998</v>
      </c>
      <c r="C69" s="48">
        <v>0</v>
      </c>
      <c r="D69" s="48">
        <v>0</v>
      </c>
      <c r="E69" s="48">
        <v>374</v>
      </c>
      <c r="F69" s="38" t="str">
        <f>VLOOKUP(B69,'Catégorie des articles'!A:D,4,0)</f>
        <v>EMBALLAGES</v>
      </c>
      <c r="G69" s="53">
        <f t="shared" si="2"/>
        <v>0</v>
      </c>
      <c r="H69" s="39" t="str">
        <f t="shared" si="3"/>
        <v>Rupture</v>
      </c>
      <c r="I69" s="54" t="str">
        <f>Expéditions[[#This Row],[AnnéeMois]]&amp;Expéditions[[#This Row],[Famille de Produit]]</f>
        <v>202205EMBALLAGES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2.75" customHeight="1" x14ac:dyDescent="0.25">
      <c r="A70" s="15">
        <v>202205</v>
      </c>
      <c r="B70" s="50">
        <v>5540246188047</v>
      </c>
      <c r="C70" s="52">
        <v>154</v>
      </c>
      <c r="D70" s="52">
        <v>18652.550400000004</v>
      </c>
      <c r="E70" s="52">
        <v>35</v>
      </c>
      <c r="F70" s="38" t="str">
        <f>VLOOKUP(B70,'Catégorie des articles'!A:D,4,0)</f>
        <v>EMBALLAGES</v>
      </c>
      <c r="G70" s="53">
        <f t="shared" si="2"/>
        <v>121.12045714285716</v>
      </c>
      <c r="H70" s="39" t="str">
        <f t="shared" si="3"/>
        <v>En stock</v>
      </c>
      <c r="I70" s="54" t="str">
        <f>Expéditions[[#This Row],[AnnéeMois]]&amp;Expéditions[[#This Row],[Famille de Produit]]</f>
        <v>202205EMBALLAGES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25">
      <c r="A71" s="15">
        <v>202205</v>
      </c>
      <c r="B71" s="50">
        <v>5540246188175</v>
      </c>
      <c r="C71" s="52">
        <v>0</v>
      </c>
      <c r="D71" s="52">
        <v>0</v>
      </c>
      <c r="E71" s="52">
        <v>288</v>
      </c>
      <c r="F71" s="38" t="str">
        <f>VLOOKUP(B71,'Catégorie des articles'!A:D,4,0)</f>
        <v>CREMERIE</v>
      </c>
      <c r="G71" s="53">
        <f t="shared" si="2"/>
        <v>0</v>
      </c>
      <c r="H71" s="39" t="str">
        <f t="shared" si="3"/>
        <v>Rupture</v>
      </c>
      <c r="I71" s="54" t="str">
        <f>Expéditions[[#This Row],[AnnéeMois]]&amp;Expéditions[[#This Row],[Famille de Produit]]</f>
        <v>202205CREMERIE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25">
      <c r="A72" s="15">
        <v>202205</v>
      </c>
      <c r="B72" s="50">
        <v>5540246188200</v>
      </c>
      <c r="C72" s="52">
        <v>0</v>
      </c>
      <c r="D72" s="52">
        <v>0</v>
      </c>
      <c r="E72" s="52">
        <v>12733</v>
      </c>
      <c r="F72" s="38" t="str">
        <f>VLOOKUP(B72,'Catégorie des articles'!A:D,4,0)</f>
        <v>CREMERIE</v>
      </c>
      <c r="G72" s="53">
        <f t="shared" si="2"/>
        <v>0</v>
      </c>
      <c r="H72" s="39" t="str">
        <f t="shared" si="3"/>
        <v>Rupture</v>
      </c>
      <c r="I72" s="54" t="str">
        <f>Expéditions[[#This Row],[AnnéeMois]]&amp;Expéditions[[#This Row],[Famille de Produit]]</f>
        <v>202205CREMERIE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25">
      <c r="A73" s="15">
        <v>202205</v>
      </c>
      <c r="B73" s="50">
        <v>5540246188224</v>
      </c>
      <c r="C73" s="52">
        <v>5568</v>
      </c>
      <c r="D73" s="52">
        <v>6531.84</v>
      </c>
      <c r="E73" s="52">
        <v>12876</v>
      </c>
      <c r="F73" s="38" t="str">
        <f>VLOOKUP(B73,'Catégorie des articles'!A:D,4,0)</f>
        <v>VOLAILLE</v>
      </c>
      <c r="G73" s="53">
        <f t="shared" si="2"/>
        <v>1.173103448275862</v>
      </c>
      <c r="H73" s="39" t="str">
        <f t="shared" si="3"/>
        <v>En stock</v>
      </c>
      <c r="I73" s="54" t="str">
        <f>Expéditions[[#This Row],[AnnéeMois]]&amp;Expéditions[[#This Row],[Famille de Produit]]</f>
        <v>202205VOLAILLE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25">
      <c r="A74" s="15">
        <v>202205</v>
      </c>
      <c r="B74" s="50">
        <v>5540246188512</v>
      </c>
      <c r="C74" s="52">
        <v>179</v>
      </c>
      <c r="D74" s="52">
        <v>24488.9568</v>
      </c>
      <c r="E74" s="52">
        <v>28</v>
      </c>
      <c r="F74" s="38" t="str">
        <f>VLOOKUP(B74,'Catégorie des articles'!A:D,4,0)</f>
        <v>EMBALLAGES</v>
      </c>
      <c r="G74" s="53">
        <f t="shared" si="2"/>
        <v>136.80981452513967</v>
      </c>
      <c r="H74" s="39" t="str">
        <f t="shared" si="3"/>
        <v>En stock</v>
      </c>
      <c r="I74" s="54" t="str">
        <f>Expéditions[[#This Row],[AnnéeMois]]&amp;Expéditions[[#This Row],[Famille de Produit]]</f>
        <v>202205EMBALLAGES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25">
      <c r="A75" s="15">
        <v>202205</v>
      </c>
      <c r="B75" s="50">
        <v>5540246188583</v>
      </c>
      <c r="C75" s="52">
        <v>4594</v>
      </c>
      <c r="D75" s="52">
        <v>16448.572800000002</v>
      </c>
      <c r="E75" s="52">
        <v>8464</v>
      </c>
      <c r="F75" s="38" t="str">
        <f>VLOOKUP(B75,'Catégorie des articles'!A:D,4,0)</f>
        <v>BOULANGERIE</v>
      </c>
      <c r="G75" s="53">
        <f t="shared" si="2"/>
        <v>3.5804468437091863</v>
      </c>
      <c r="H75" s="39" t="str">
        <f t="shared" si="3"/>
        <v>En stock</v>
      </c>
      <c r="I75" s="54" t="str">
        <f>Expéditions[[#This Row],[AnnéeMois]]&amp;Expéditions[[#This Row],[Famille de Produit]]</f>
        <v>202205BOULANGERIE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25">
      <c r="A76" s="15">
        <v>202205</v>
      </c>
      <c r="B76" s="50">
        <v>5540246188647</v>
      </c>
      <c r="C76" s="52">
        <v>1798</v>
      </c>
      <c r="D76" s="52">
        <v>26616.600000000002</v>
      </c>
      <c r="E76" s="52">
        <v>0</v>
      </c>
      <c r="F76" s="38" t="str">
        <f>VLOOKUP(B76,'Catégorie des articles'!A:D,4,0)</f>
        <v>MIX LEGUMES</v>
      </c>
      <c r="G76" s="53">
        <f t="shared" si="2"/>
        <v>14.80344827586207</v>
      </c>
      <c r="H76" s="39" t="str">
        <f t="shared" si="3"/>
        <v>En stock</v>
      </c>
      <c r="I76" s="54" t="str">
        <f>Expéditions[[#This Row],[AnnéeMois]]&amp;Expéditions[[#This Row],[Famille de Produit]]</f>
        <v>202205MIX LEGUMES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25">
      <c r="A77" s="15">
        <v>202205</v>
      </c>
      <c r="B77" s="50">
        <v>5540246190092</v>
      </c>
      <c r="C77" s="52">
        <v>96</v>
      </c>
      <c r="D77" s="52">
        <v>13163.5584</v>
      </c>
      <c r="E77" s="52">
        <v>47</v>
      </c>
      <c r="F77" s="38" t="str">
        <f>VLOOKUP(B77,'Catégorie des articles'!A:D,4,0)</f>
        <v>EMBALLAGES</v>
      </c>
      <c r="G77" s="53">
        <f t="shared" si="2"/>
        <v>137.12039999999999</v>
      </c>
      <c r="H77" s="39" t="str">
        <f t="shared" si="3"/>
        <v>En stock</v>
      </c>
      <c r="I77" s="54" t="str">
        <f>Expéditions[[#This Row],[AnnéeMois]]&amp;Expéditions[[#This Row],[Famille de Produit]]</f>
        <v>202205EMBALLAGES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25">
      <c r="A78" s="15">
        <v>202205</v>
      </c>
      <c r="B78" s="15">
        <v>5540246190097</v>
      </c>
      <c r="C78" s="48">
        <v>4880</v>
      </c>
      <c r="D78" s="48">
        <v>120385.00800000002</v>
      </c>
      <c r="E78" s="48">
        <v>8234</v>
      </c>
      <c r="F78" s="38" t="str">
        <f>VLOOKUP(B78,'Catégorie des articles'!A:D,4,0)</f>
        <v>VOLAILLE</v>
      </c>
      <c r="G78" s="53">
        <f t="shared" si="2"/>
        <v>24.669059016393447</v>
      </c>
      <c r="H78" s="39" t="str">
        <f t="shared" si="3"/>
        <v>En stock</v>
      </c>
      <c r="I78" s="54" t="str">
        <f>Expéditions[[#This Row],[AnnéeMois]]&amp;Expéditions[[#This Row],[Famille de Produit]]</f>
        <v>202205VOLAILLE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25">
      <c r="A79" s="15">
        <v>202205</v>
      </c>
      <c r="B79" s="50">
        <v>5540246190727</v>
      </c>
      <c r="C79" s="52">
        <v>383</v>
      </c>
      <c r="D79" s="52">
        <v>4326.0048000000006</v>
      </c>
      <c r="E79" s="52">
        <v>557</v>
      </c>
      <c r="F79" s="38" t="str">
        <f>VLOOKUP(B79,'Catégorie des articles'!A:D,4,0)</f>
        <v>BOULANGERIE</v>
      </c>
      <c r="G79" s="53">
        <f t="shared" si="2"/>
        <v>11.295051697127938</v>
      </c>
      <c r="H79" s="39" t="str">
        <f t="shared" si="3"/>
        <v>En stock</v>
      </c>
      <c r="I79" s="54" t="str">
        <f>Expéditions[[#This Row],[AnnéeMois]]&amp;Expéditions[[#This Row],[Famille de Produit]]</f>
        <v>202205BOULANGERIE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25">
      <c r="A80" s="15">
        <v>202205</v>
      </c>
      <c r="B80" s="15">
        <v>5540246190743</v>
      </c>
      <c r="C80" s="48">
        <v>140</v>
      </c>
      <c r="D80" s="48">
        <v>1181.9520000000002</v>
      </c>
      <c r="E80" s="48">
        <v>808</v>
      </c>
      <c r="F80" s="38" t="str">
        <f>VLOOKUP(B80,'Catégorie des articles'!A:D,4,0)</f>
        <v>CREMERIE</v>
      </c>
      <c r="G80" s="53">
        <f t="shared" si="2"/>
        <v>8.442514285714287</v>
      </c>
      <c r="H80" s="39" t="str">
        <f t="shared" si="3"/>
        <v>En stock</v>
      </c>
      <c r="I80" s="54" t="str">
        <f>Expéditions[[#This Row],[AnnéeMois]]&amp;Expéditions[[#This Row],[Famille de Produit]]</f>
        <v>202205CREMERIE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25">
      <c r="A81" s="15">
        <v>202205</v>
      </c>
      <c r="B81" s="50">
        <v>5540246190831</v>
      </c>
      <c r="C81" s="52">
        <v>2019</v>
      </c>
      <c r="D81" s="52">
        <v>15187.694400000002</v>
      </c>
      <c r="E81" s="52">
        <v>720</v>
      </c>
      <c r="F81" s="38" t="str">
        <f>VLOOKUP(B81,'Catégorie des articles'!A:D,4,0)</f>
        <v>MIX LEGUMES</v>
      </c>
      <c r="G81" s="53">
        <f t="shared" si="2"/>
        <v>7.5223845468053501</v>
      </c>
      <c r="H81" s="39" t="str">
        <f t="shared" si="3"/>
        <v>En stock</v>
      </c>
      <c r="I81" s="54" t="str">
        <f>Expéditions[[#This Row],[AnnéeMois]]&amp;Expéditions[[#This Row],[Famille de Produit]]</f>
        <v>202205MIX LEGUMES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25">
      <c r="A82" s="15">
        <v>202205</v>
      </c>
      <c r="B82" s="15">
        <v>5540246190835</v>
      </c>
      <c r="C82" s="48">
        <v>114</v>
      </c>
      <c r="D82" s="48">
        <v>24029.9136</v>
      </c>
      <c r="E82" s="48">
        <v>52</v>
      </c>
      <c r="F82" s="38" t="str">
        <f>VLOOKUP(B82,'Catégorie des articles'!A:D,4,0)</f>
        <v>BOULANGERIE</v>
      </c>
      <c r="G82" s="53">
        <f t="shared" si="2"/>
        <v>210.78871578947368</v>
      </c>
      <c r="H82" s="39" t="str">
        <f t="shared" si="3"/>
        <v>En stock</v>
      </c>
      <c r="I82" s="54" t="str">
        <f>Expéditions[[#This Row],[AnnéeMois]]&amp;Expéditions[[#This Row],[Famille de Produit]]</f>
        <v>202205BOULANGERIE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25">
      <c r="A83" s="15">
        <v>202205</v>
      </c>
      <c r="B83" s="15">
        <v>5540246191380</v>
      </c>
      <c r="C83" s="48">
        <v>557</v>
      </c>
      <c r="D83" s="48">
        <v>2633.4720000000002</v>
      </c>
      <c r="E83" s="48">
        <v>140</v>
      </c>
      <c r="F83" s="38" t="str">
        <f>VLOOKUP(B83,'Catégorie des articles'!A:D,4,0)</f>
        <v>CREMERIE</v>
      </c>
      <c r="G83" s="53">
        <f t="shared" si="2"/>
        <v>4.7279569120287253</v>
      </c>
      <c r="H83" s="39" t="str">
        <f t="shared" si="3"/>
        <v>En stock</v>
      </c>
      <c r="I83" s="54" t="str">
        <f>Expéditions[[#This Row],[AnnéeMois]]&amp;Expéditions[[#This Row],[Famille de Produit]]</f>
        <v>202205CREMERIE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25">
      <c r="A84" s="15">
        <v>202205</v>
      </c>
      <c r="B84" s="50">
        <v>5540246191394</v>
      </c>
      <c r="C84" s="52">
        <v>2436</v>
      </c>
      <c r="D84" s="52">
        <v>13009.248000000001</v>
      </c>
      <c r="E84" s="52">
        <v>0</v>
      </c>
      <c r="F84" s="38" t="str">
        <f>VLOOKUP(B84,'Catégorie des articles'!A:D,4,0)</f>
        <v>CREMERIE</v>
      </c>
      <c r="G84" s="53">
        <f t="shared" si="2"/>
        <v>5.3404137931034485</v>
      </c>
      <c r="H84" s="39" t="str">
        <f t="shared" si="3"/>
        <v>En stock</v>
      </c>
      <c r="I84" s="54" t="str">
        <f>Expéditions[[#This Row],[AnnéeMois]]&amp;Expéditions[[#This Row],[Famille de Produit]]</f>
        <v>202205CREMERIE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25">
      <c r="A85" s="15">
        <v>202205</v>
      </c>
      <c r="B85" s="50">
        <v>5540246191594</v>
      </c>
      <c r="C85" s="52">
        <v>112</v>
      </c>
      <c r="D85" s="52">
        <v>199.88640000000004</v>
      </c>
      <c r="E85" s="52">
        <v>112</v>
      </c>
      <c r="F85" s="38" t="str">
        <f>VLOOKUP(B85,'Catégorie des articles'!A:D,4,0)</f>
        <v>CREMERIE</v>
      </c>
      <c r="G85" s="53">
        <f t="shared" si="2"/>
        <v>1.7847000000000004</v>
      </c>
      <c r="H85" s="39" t="str">
        <f t="shared" si="3"/>
        <v>En stock</v>
      </c>
      <c r="I85" s="54" t="str">
        <f>Expéditions[[#This Row],[AnnéeMois]]&amp;Expéditions[[#This Row],[Famille de Produit]]</f>
        <v>202205CREMERIE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25">
      <c r="A86" s="15">
        <v>202205</v>
      </c>
      <c r="B86" s="15">
        <v>5540246191596</v>
      </c>
      <c r="C86" s="48">
        <v>161</v>
      </c>
      <c r="D86" s="48">
        <v>8936.4384000000009</v>
      </c>
      <c r="E86" s="48">
        <v>156</v>
      </c>
      <c r="F86" s="38" t="str">
        <f>VLOOKUP(B86,'Catégorie des articles'!A:D,4,0)</f>
        <v>BOULANGERIE</v>
      </c>
      <c r="G86" s="53">
        <f t="shared" si="2"/>
        <v>55.50582857142858</v>
      </c>
      <c r="H86" s="39" t="str">
        <f t="shared" si="3"/>
        <v>En stock</v>
      </c>
      <c r="I86" s="54" t="str">
        <f>Expéditions[[#This Row],[AnnéeMois]]&amp;Expéditions[[#This Row],[Famille de Produit]]</f>
        <v>202205BOULANGERIE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25">
      <c r="A87" s="15">
        <v>202205</v>
      </c>
      <c r="B87" s="50">
        <v>5540246191598</v>
      </c>
      <c r="C87" s="52">
        <v>0</v>
      </c>
      <c r="D87" s="52">
        <v>0</v>
      </c>
      <c r="E87" s="52">
        <v>1935</v>
      </c>
      <c r="F87" s="38" t="str">
        <f>VLOOKUP(B87,'Catégorie des articles'!A:D,4,0)</f>
        <v>CREMERIE</v>
      </c>
      <c r="G87" s="53">
        <f t="shared" si="2"/>
        <v>0</v>
      </c>
      <c r="H87" s="39" t="str">
        <f t="shared" si="3"/>
        <v>Rupture</v>
      </c>
      <c r="I87" s="54" t="str">
        <f>Expéditions[[#This Row],[AnnéeMois]]&amp;Expéditions[[#This Row],[Famille de Produit]]</f>
        <v>202205CREMERIE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25">
      <c r="A88" s="15">
        <v>202205</v>
      </c>
      <c r="B88" s="15">
        <v>5540246191718</v>
      </c>
      <c r="C88" s="48">
        <v>1235</v>
      </c>
      <c r="D88" s="48">
        <v>3658.7808000000005</v>
      </c>
      <c r="E88" s="48">
        <v>488</v>
      </c>
      <c r="F88" s="38" t="str">
        <f>VLOOKUP(B88,'Catégorie des articles'!A:D,4,0)</f>
        <v>MIX LEGUMES</v>
      </c>
      <c r="G88" s="53">
        <f t="shared" si="2"/>
        <v>2.9625755465587047</v>
      </c>
      <c r="H88" s="39" t="str">
        <f t="shared" si="3"/>
        <v>En stock</v>
      </c>
      <c r="I88" s="54" t="str">
        <f>Expéditions[[#This Row],[AnnéeMois]]&amp;Expéditions[[#This Row],[Famille de Produit]]</f>
        <v>202205MIX LEGUMES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25">
      <c r="A89" s="15">
        <v>202205</v>
      </c>
      <c r="B89" s="15">
        <v>5540246191736</v>
      </c>
      <c r="C89" s="48">
        <v>288</v>
      </c>
      <c r="D89" s="48">
        <v>9304.7616000000016</v>
      </c>
      <c r="E89" s="48">
        <v>0</v>
      </c>
      <c r="F89" s="38" t="str">
        <f>VLOOKUP(B89,'Catégorie des articles'!A:D,4,0)</f>
        <v>CREMERIE</v>
      </c>
      <c r="G89" s="53">
        <f t="shared" si="2"/>
        <v>32.308200000000006</v>
      </c>
      <c r="H89" s="39" t="str">
        <f t="shared" si="3"/>
        <v>En stock</v>
      </c>
      <c r="I89" s="54" t="str">
        <f>Expéditions[[#This Row],[AnnéeMois]]&amp;Expéditions[[#This Row],[Famille de Produit]]</f>
        <v>202205CREMERIE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25">
      <c r="A90" s="15">
        <v>202205</v>
      </c>
      <c r="B90" s="50">
        <v>5540246192102</v>
      </c>
      <c r="C90" s="52">
        <v>7879</v>
      </c>
      <c r="D90" s="52">
        <v>8626.3919999999998</v>
      </c>
      <c r="E90" s="52">
        <v>6652</v>
      </c>
      <c r="F90" s="38" t="str">
        <f>VLOOKUP(B90,'Catégorie des articles'!A:D,4,0)</f>
        <v>CREMERIE</v>
      </c>
      <c r="G90" s="53">
        <f t="shared" si="2"/>
        <v>1.0948587384185811</v>
      </c>
      <c r="H90" s="39" t="str">
        <f t="shared" si="3"/>
        <v>En stock</v>
      </c>
      <c r="I90" s="54" t="str">
        <f>Expéditions[[#This Row],[AnnéeMois]]&amp;Expéditions[[#This Row],[Famille de Produit]]</f>
        <v>202205CREMERIE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25">
      <c r="A91" s="15">
        <v>202205</v>
      </c>
      <c r="B91" s="50">
        <v>5540246192209</v>
      </c>
      <c r="C91" s="52">
        <v>2478</v>
      </c>
      <c r="D91" s="52">
        <v>12457.152</v>
      </c>
      <c r="E91" s="52">
        <v>1420</v>
      </c>
      <c r="F91" s="38" t="str">
        <f>VLOOKUP(B91,'Catégorie des articles'!A:D,4,0)</f>
        <v>MIX LEGUMES</v>
      </c>
      <c r="G91" s="53">
        <f t="shared" si="2"/>
        <v>5.0270992736077478</v>
      </c>
      <c r="H91" s="39" t="str">
        <f t="shared" si="3"/>
        <v>En stock</v>
      </c>
      <c r="I91" s="54" t="str">
        <f>Expéditions[[#This Row],[AnnéeMois]]&amp;Expéditions[[#This Row],[Famille de Produit]]</f>
        <v>202205MIX LEGUMES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25">
      <c r="A92" s="15">
        <v>202205</v>
      </c>
      <c r="B92" s="15">
        <v>5540246192264</v>
      </c>
      <c r="C92" s="48">
        <v>149</v>
      </c>
      <c r="D92" s="48">
        <v>2156.5439999999999</v>
      </c>
      <c r="E92" s="48">
        <v>1578</v>
      </c>
      <c r="F92" s="38" t="str">
        <f>VLOOKUP(B92,'Catégorie des articles'!A:D,4,0)</f>
        <v>CREMERIE</v>
      </c>
      <c r="G92" s="53">
        <f t="shared" si="2"/>
        <v>14.473449664429529</v>
      </c>
      <c r="H92" s="39" t="str">
        <f t="shared" si="3"/>
        <v>En stock</v>
      </c>
      <c r="I92" s="54" t="str">
        <f>Expéditions[[#This Row],[AnnéeMois]]&amp;Expéditions[[#This Row],[Famille de Produit]]</f>
        <v>202205CREMERIE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25">
      <c r="A93" s="15">
        <v>202205</v>
      </c>
      <c r="B93" s="50">
        <v>5540246192265</v>
      </c>
      <c r="C93" s="52">
        <v>706</v>
      </c>
      <c r="D93" s="52">
        <v>9442.4832000000024</v>
      </c>
      <c r="E93" s="52">
        <v>1782</v>
      </c>
      <c r="F93" s="38" t="str">
        <f>VLOOKUP(B93,'Catégorie des articles'!A:D,4,0)</f>
        <v>CREMERIE</v>
      </c>
      <c r="G93" s="53">
        <f t="shared" si="2"/>
        <v>13.374622096317283</v>
      </c>
      <c r="H93" s="39" t="str">
        <f t="shared" si="3"/>
        <v>En stock</v>
      </c>
      <c r="I93" s="54" t="str">
        <f>Expéditions[[#This Row],[AnnéeMois]]&amp;Expéditions[[#This Row],[Famille de Produit]]</f>
        <v>202205CREMERIE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25">
      <c r="A94" s="15">
        <v>202205</v>
      </c>
      <c r="B94" s="50">
        <v>5540246192462</v>
      </c>
      <c r="C94" s="52">
        <v>1114</v>
      </c>
      <c r="D94" s="52">
        <v>7153.92</v>
      </c>
      <c r="E94" s="52">
        <v>669</v>
      </c>
      <c r="F94" s="38" t="str">
        <f>VLOOKUP(B94,'Catégorie des articles'!A:D,4,0)</f>
        <v>MIX LEGUMES</v>
      </c>
      <c r="G94" s="53">
        <f t="shared" si="2"/>
        <v>6.4218312387791743</v>
      </c>
      <c r="H94" s="39" t="str">
        <f t="shared" si="3"/>
        <v>En stock</v>
      </c>
      <c r="I94" s="54" t="str">
        <f>Expéditions[[#This Row],[AnnéeMois]]&amp;Expéditions[[#This Row],[Famille de Produit]]</f>
        <v>202205MIX LEGUMES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25">
      <c r="A95" s="15">
        <v>202205</v>
      </c>
      <c r="B95" s="15">
        <v>5540246192505</v>
      </c>
      <c r="C95" s="48">
        <v>0</v>
      </c>
      <c r="D95" s="48">
        <v>0</v>
      </c>
      <c r="E95" s="48">
        <v>0</v>
      </c>
      <c r="F95" s="38" t="str">
        <f>VLOOKUP(B95,'Catégorie des articles'!A:D,4,0)</f>
        <v>MIX LEGUMES</v>
      </c>
      <c r="G95" s="53">
        <f t="shared" si="2"/>
        <v>0</v>
      </c>
      <c r="H95" s="39" t="str">
        <f t="shared" si="3"/>
        <v>Rupture</v>
      </c>
      <c r="I95" s="54" t="str">
        <f>Expéditions[[#This Row],[AnnéeMois]]&amp;Expéditions[[#This Row],[Famille de Produit]]</f>
        <v>202205MIX LEGUMES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25">
      <c r="A96" s="15">
        <v>202205</v>
      </c>
      <c r="B96" s="15">
        <v>5540246192518</v>
      </c>
      <c r="C96" s="48">
        <v>6292</v>
      </c>
      <c r="D96" s="48">
        <v>40958.567999999999</v>
      </c>
      <c r="E96" s="48">
        <v>7545</v>
      </c>
      <c r="F96" s="38" t="str">
        <f>VLOOKUP(B96,'Catégorie des articles'!A:D,4,0)</f>
        <v>MIX LEGUMES</v>
      </c>
      <c r="G96" s="53">
        <f t="shared" si="2"/>
        <v>6.5096261919898284</v>
      </c>
      <c r="H96" s="39" t="str">
        <f t="shared" si="3"/>
        <v>En stock</v>
      </c>
      <c r="I96" s="54" t="str">
        <f>Expéditions[[#This Row],[AnnéeMois]]&amp;Expéditions[[#This Row],[Famille de Produit]]</f>
        <v>202205MIX LEGUMES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25">
      <c r="A97" s="15">
        <v>202205</v>
      </c>
      <c r="B97" s="15">
        <v>5540246192571</v>
      </c>
      <c r="C97" s="48">
        <v>1003</v>
      </c>
      <c r="D97" s="48">
        <v>2620.2096000000001</v>
      </c>
      <c r="E97" s="48">
        <v>209</v>
      </c>
      <c r="F97" s="38" t="str">
        <f>VLOOKUP(B97,'Catégorie des articles'!A:D,4,0)</f>
        <v>MIX LEGUMES</v>
      </c>
      <c r="G97" s="53">
        <f t="shared" si="2"/>
        <v>2.6123724825523431</v>
      </c>
      <c r="H97" s="39" t="str">
        <f t="shared" si="3"/>
        <v>En stock</v>
      </c>
      <c r="I97" s="54" t="str">
        <f>Expéditions[[#This Row],[AnnéeMois]]&amp;Expéditions[[#This Row],[Famille de Produit]]</f>
        <v>202205MIX LEGUMES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25">
      <c r="A98" s="15">
        <v>202205</v>
      </c>
      <c r="B98" s="50">
        <v>5540246192594</v>
      </c>
      <c r="C98" s="52">
        <v>706</v>
      </c>
      <c r="D98" s="52">
        <v>4662.1440000000002</v>
      </c>
      <c r="E98" s="52">
        <v>195</v>
      </c>
      <c r="F98" s="38" t="str">
        <f>VLOOKUP(B98,'Catégorie des articles'!A:D,4,0)</f>
        <v>MIX LEGUMES</v>
      </c>
      <c r="G98" s="53">
        <f t="shared" si="2"/>
        <v>6.6036033994334282</v>
      </c>
      <c r="H98" s="39" t="str">
        <f t="shared" si="3"/>
        <v>En stock</v>
      </c>
      <c r="I98" s="54" t="str">
        <f>Expéditions[[#This Row],[AnnéeMois]]&amp;Expéditions[[#This Row],[Famille de Produit]]</f>
        <v>202205MIX LEGUMES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25">
      <c r="A99" s="15">
        <v>202205</v>
      </c>
      <c r="B99" s="15">
        <v>5540246192824</v>
      </c>
      <c r="C99" s="48">
        <v>919</v>
      </c>
      <c r="D99" s="48">
        <v>4947.3936000000003</v>
      </c>
      <c r="E99" s="48">
        <v>669</v>
      </c>
      <c r="F99" s="38" t="str">
        <f>VLOOKUP(B99,'Catégorie des articles'!A:D,4,0)</f>
        <v>MIX LEGUMES</v>
      </c>
      <c r="G99" s="53">
        <f t="shared" si="2"/>
        <v>5.3834533188248104</v>
      </c>
      <c r="H99" s="39" t="str">
        <f t="shared" si="3"/>
        <v>En stock</v>
      </c>
      <c r="I99" s="54" t="str">
        <f>Expéditions[[#This Row],[AnnéeMois]]&amp;Expéditions[[#This Row],[Famille de Produit]]</f>
        <v>202205MIX LEGUMES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25">
      <c r="A100" s="15">
        <v>202205</v>
      </c>
      <c r="B100" s="15">
        <v>5540246192831</v>
      </c>
      <c r="C100" s="48">
        <v>780</v>
      </c>
      <c r="D100" s="48">
        <v>6909.2352000000001</v>
      </c>
      <c r="E100" s="48">
        <v>455</v>
      </c>
      <c r="F100" s="38" t="str">
        <f>VLOOKUP(B100,'Catégorie des articles'!A:D,4,0)</f>
        <v>MIX LEGUMES</v>
      </c>
      <c r="G100" s="53">
        <f t="shared" si="2"/>
        <v>8.8579938461538461</v>
      </c>
      <c r="H100" s="39" t="str">
        <f t="shared" si="3"/>
        <v>En stock</v>
      </c>
      <c r="I100" s="54" t="str">
        <f>Expéditions[[#This Row],[AnnéeMois]]&amp;Expéditions[[#This Row],[Famille de Produit]]</f>
        <v>202205MIX LEGUMES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25">
      <c r="A101" s="15">
        <v>202205</v>
      </c>
      <c r="B101" s="50">
        <v>5540246192836</v>
      </c>
      <c r="C101" s="52">
        <v>84</v>
      </c>
      <c r="D101" s="52">
        <v>11558.2464</v>
      </c>
      <c r="E101" s="52">
        <v>0</v>
      </c>
      <c r="F101" s="38" t="str">
        <f>VLOOKUP(B101,'Catégorie des articles'!A:D,4,0)</f>
        <v>EMBALLAGES</v>
      </c>
      <c r="G101" s="53">
        <f t="shared" si="2"/>
        <v>137.59817142857142</v>
      </c>
      <c r="H101" s="39" t="str">
        <f t="shared" si="3"/>
        <v>En stock</v>
      </c>
      <c r="I101" s="54" t="str">
        <f>Expéditions[[#This Row],[AnnéeMois]]&amp;Expéditions[[#This Row],[Famille de Produit]]</f>
        <v>202205EMBALLAGES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25">
      <c r="A102" s="15">
        <v>202205</v>
      </c>
      <c r="B102" s="15">
        <v>5540246192907</v>
      </c>
      <c r="C102" s="48">
        <v>2200</v>
      </c>
      <c r="D102" s="48">
        <v>61737.552000000003</v>
      </c>
      <c r="E102" s="48">
        <v>2005</v>
      </c>
      <c r="F102" s="38" t="str">
        <f>VLOOKUP(B102,'Catégorie des articles'!A:D,4,0)</f>
        <v>VOLAILLE</v>
      </c>
      <c r="G102" s="53">
        <f t="shared" si="2"/>
        <v>28.062523636363636</v>
      </c>
      <c r="H102" s="39" t="str">
        <f t="shared" si="3"/>
        <v>En stock</v>
      </c>
      <c r="I102" s="54" t="str">
        <f>Expéditions[[#This Row],[AnnéeMois]]&amp;Expéditions[[#This Row],[Famille de Produit]]</f>
        <v>202205VOLAILLE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25">
      <c r="A103" s="15">
        <v>202205</v>
      </c>
      <c r="B103" s="15">
        <v>5540246193249</v>
      </c>
      <c r="C103" s="48">
        <v>1244</v>
      </c>
      <c r="D103" s="48">
        <v>54530.495999999999</v>
      </c>
      <c r="E103" s="48">
        <v>956</v>
      </c>
      <c r="F103" s="38" t="str">
        <f>VLOOKUP(B103,'Catégorie des articles'!A:D,4,0)</f>
        <v>EMBALLAGES</v>
      </c>
      <c r="G103" s="53">
        <f t="shared" si="2"/>
        <v>43.8348038585209</v>
      </c>
      <c r="H103" s="39" t="str">
        <f t="shared" si="3"/>
        <v>En stock</v>
      </c>
      <c r="I103" s="54" t="str">
        <f>Expéditions[[#This Row],[AnnéeMois]]&amp;Expéditions[[#This Row],[Famille de Produit]]</f>
        <v>202205EMBALLAGES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25">
      <c r="A104" s="15">
        <v>202205</v>
      </c>
      <c r="B104" s="15">
        <v>5540246193316</v>
      </c>
      <c r="C104" s="48">
        <v>358</v>
      </c>
      <c r="D104" s="48">
        <v>10817.452800000001</v>
      </c>
      <c r="E104" s="48">
        <v>98</v>
      </c>
      <c r="F104" s="38" t="str">
        <f>VLOOKUP(B104,'Catégorie des articles'!A:D,4,0)</f>
        <v>BOULANGERIE</v>
      </c>
      <c r="G104" s="53">
        <f t="shared" si="2"/>
        <v>30.216348603351957</v>
      </c>
      <c r="H104" s="39" t="str">
        <f t="shared" si="3"/>
        <v>En stock</v>
      </c>
      <c r="I104" s="54" t="str">
        <f>Expéditions[[#This Row],[AnnéeMois]]&amp;Expéditions[[#This Row],[Famille de Produit]]</f>
        <v>202205BOULANGERIE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25">
      <c r="A105" s="15">
        <v>202205</v>
      </c>
      <c r="B105" s="15">
        <v>5540246193409</v>
      </c>
      <c r="C105" s="48">
        <v>116</v>
      </c>
      <c r="D105" s="48">
        <v>5961.6</v>
      </c>
      <c r="E105" s="48">
        <v>21</v>
      </c>
      <c r="F105" s="38" t="str">
        <f>VLOOKUP(B105,'Catégorie des articles'!A:D,4,0)</f>
        <v>BOULANGERIE</v>
      </c>
      <c r="G105" s="53">
        <f t="shared" si="2"/>
        <v>51.393103448275866</v>
      </c>
      <c r="H105" s="39" t="str">
        <f t="shared" si="3"/>
        <v>En stock</v>
      </c>
      <c r="I105" s="54" t="str">
        <f>Expéditions[[#This Row],[AnnéeMois]]&amp;Expéditions[[#This Row],[Famille de Produit]]</f>
        <v>202205BOULANGERIE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25">
      <c r="A106" s="15">
        <v>202205</v>
      </c>
      <c r="B106" s="15">
        <v>5540246193505</v>
      </c>
      <c r="C106" s="48">
        <v>0</v>
      </c>
      <c r="D106" s="48">
        <v>0</v>
      </c>
      <c r="E106" s="48">
        <v>52432</v>
      </c>
      <c r="F106" s="38" t="str">
        <f>VLOOKUP(B106,'Catégorie des articles'!A:D,4,0)</f>
        <v>BOULANGERIE</v>
      </c>
      <c r="G106" s="53">
        <f t="shared" si="2"/>
        <v>0</v>
      </c>
      <c r="H106" s="39" t="str">
        <f t="shared" si="3"/>
        <v>Rupture</v>
      </c>
      <c r="I106" s="54" t="str">
        <f>Expéditions[[#This Row],[AnnéeMois]]&amp;Expéditions[[#This Row],[Famille de Produit]]</f>
        <v>202205BOULANGERIE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25">
      <c r="A107" s="15">
        <v>202205</v>
      </c>
      <c r="B107" s="50">
        <v>5540246193566</v>
      </c>
      <c r="C107" s="52">
        <v>14292</v>
      </c>
      <c r="D107" s="52">
        <v>127733.76000000001</v>
      </c>
      <c r="E107" s="52">
        <v>4443</v>
      </c>
      <c r="F107" s="38" t="str">
        <f>VLOOKUP(B107,'Catégorie des articles'!A:D,4,0)</f>
        <v>VOLAILLE</v>
      </c>
      <c r="G107" s="53">
        <f t="shared" si="2"/>
        <v>8.9374307304785905</v>
      </c>
      <c r="H107" s="39" t="str">
        <f t="shared" si="3"/>
        <v>En stock</v>
      </c>
      <c r="I107" s="54" t="str">
        <f>Expéditions[[#This Row],[AnnéeMois]]&amp;Expéditions[[#This Row],[Famille de Produit]]</f>
        <v>202205VOLAILLE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25">
      <c r="A108" s="15">
        <v>202205</v>
      </c>
      <c r="B108" s="50">
        <v>5540246193999</v>
      </c>
      <c r="C108" s="52">
        <v>0</v>
      </c>
      <c r="D108" s="52">
        <v>0</v>
      </c>
      <c r="E108" s="52">
        <v>0</v>
      </c>
      <c r="F108" s="38" t="str">
        <f>VLOOKUP(B108,'Catégorie des articles'!A:D,4,0)</f>
        <v>MIX LEGUMES</v>
      </c>
      <c r="G108" s="53">
        <f t="shared" si="2"/>
        <v>0</v>
      </c>
      <c r="H108" s="39" t="str">
        <f t="shared" si="3"/>
        <v>Rupture</v>
      </c>
      <c r="I108" s="54" t="str">
        <f>Expéditions[[#This Row],[AnnéeMois]]&amp;Expéditions[[#This Row],[Famille de Produit]]</f>
        <v>202205MIX LEGUMES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25">
      <c r="A109" s="15">
        <v>202206</v>
      </c>
      <c r="B109" s="50">
        <v>5540246170256</v>
      </c>
      <c r="C109" s="52">
        <v>2759</v>
      </c>
      <c r="D109" s="52">
        <v>18542.692800000001</v>
      </c>
      <c r="E109" s="52">
        <v>10721</v>
      </c>
      <c r="F109" s="38" t="str">
        <f>VLOOKUP(B109,'Catégorie des articles'!A:D,4,0)</f>
        <v>BOULANGERIE</v>
      </c>
      <c r="G109" s="53">
        <f t="shared" si="2"/>
        <v>6.7208020297209137</v>
      </c>
      <c r="H109" s="39" t="str">
        <f t="shared" si="3"/>
        <v>En stock</v>
      </c>
      <c r="I109" s="54" t="str">
        <f>Expéditions[[#This Row],[AnnéeMois]]&amp;Expéditions[[#This Row],[Famille de Produit]]</f>
        <v>202206BOULANGERIE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25">
      <c r="A110" s="15">
        <v>202206</v>
      </c>
      <c r="B110" s="50">
        <v>5540246171759</v>
      </c>
      <c r="C110" s="52">
        <v>2887</v>
      </c>
      <c r="D110" s="52">
        <v>15853.536000000002</v>
      </c>
      <c r="E110" s="52">
        <v>5151</v>
      </c>
      <c r="F110" s="38" t="str">
        <f>VLOOKUP(B110,'Catégorie des articles'!A:D,4,0)</f>
        <v>MIX LEGUMES</v>
      </c>
      <c r="G110" s="53">
        <f t="shared" si="2"/>
        <v>5.4913529615517849</v>
      </c>
      <c r="H110" s="39" t="str">
        <f t="shared" si="3"/>
        <v>En stock</v>
      </c>
      <c r="I110" s="54" t="str">
        <f>Expéditions[[#This Row],[AnnéeMois]]&amp;Expéditions[[#This Row],[Famille de Produit]]</f>
        <v>202206MIX LEGUMES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25">
      <c r="A111" s="15">
        <v>202206</v>
      </c>
      <c r="B111" s="50">
        <v>5540246171796</v>
      </c>
      <c r="C111" s="52">
        <v>1351</v>
      </c>
      <c r="D111" s="52">
        <v>10243.022400000002</v>
      </c>
      <c r="E111" s="52">
        <v>1351</v>
      </c>
      <c r="F111" s="38" t="str">
        <f>VLOOKUP(B111,'Catégorie des articles'!A:D,4,0)</f>
        <v>CREMERIE</v>
      </c>
      <c r="G111" s="53">
        <f t="shared" si="2"/>
        <v>7.5818078460399718</v>
      </c>
      <c r="H111" s="39" t="str">
        <f t="shared" si="3"/>
        <v>En stock</v>
      </c>
      <c r="I111" s="54" t="str">
        <f>Expéditions[[#This Row],[AnnéeMois]]&amp;Expéditions[[#This Row],[Famille de Produit]]</f>
        <v>202206CREMERIE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25">
      <c r="A112" s="15">
        <v>202206</v>
      </c>
      <c r="B112" s="50">
        <v>5540246171888</v>
      </c>
      <c r="C112" s="52">
        <v>1457</v>
      </c>
      <c r="D112" s="52">
        <v>24552.288</v>
      </c>
      <c r="E112" s="52">
        <v>2733</v>
      </c>
      <c r="F112" s="38" t="str">
        <f>VLOOKUP(B112,'Catégorie des articles'!A:D,4,0)</f>
        <v>BOULANGERIE</v>
      </c>
      <c r="G112" s="53">
        <f t="shared" si="2"/>
        <v>16.851261496225121</v>
      </c>
      <c r="H112" s="39" t="str">
        <f t="shared" si="3"/>
        <v>En stock</v>
      </c>
      <c r="I112" s="54" t="str">
        <f>Expéditions[[#This Row],[AnnéeMois]]&amp;Expéditions[[#This Row],[Famille de Produit]]</f>
        <v>202206BOULANGERIE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25">
      <c r="A113" s="15">
        <v>202206</v>
      </c>
      <c r="B113" s="15">
        <v>5540246171933</v>
      </c>
      <c r="C113" s="48">
        <v>1114</v>
      </c>
      <c r="D113" s="48">
        <v>717.46560000000011</v>
      </c>
      <c r="E113" s="48">
        <v>9403</v>
      </c>
      <c r="F113" s="38" t="str">
        <f>VLOOKUP(B113,'Catégorie des articles'!A:D,4,0)</f>
        <v>CREMERIE</v>
      </c>
      <c r="G113" s="53">
        <f t="shared" si="2"/>
        <v>0.64404452423698388</v>
      </c>
      <c r="H113" s="39" t="str">
        <f t="shared" si="3"/>
        <v>En stock</v>
      </c>
      <c r="I113" s="54" t="str">
        <f>Expéditions[[#This Row],[AnnéeMois]]&amp;Expéditions[[#This Row],[Famille de Produit]]</f>
        <v>202206CREMERIE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25">
      <c r="A114" s="15">
        <v>202206</v>
      </c>
      <c r="B114" s="15">
        <v>5540246172539</v>
      </c>
      <c r="C114" s="48">
        <v>56</v>
      </c>
      <c r="D114" s="48">
        <v>1158.7104000000002</v>
      </c>
      <c r="E114" s="48">
        <v>116</v>
      </c>
      <c r="F114" s="38" t="str">
        <f>VLOOKUP(B114,'Catégorie des articles'!A:D,4,0)</f>
        <v>CREMERIE</v>
      </c>
      <c r="G114" s="53">
        <f t="shared" si="2"/>
        <v>20.691257142857147</v>
      </c>
      <c r="H114" s="39" t="str">
        <f t="shared" si="3"/>
        <v>En stock</v>
      </c>
      <c r="I114" s="54" t="str">
        <f>Expéditions[[#This Row],[AnnéeMois]]&amp;Expéditions[[#This Row],[Famille de Produit]]</f>
        <v>202206CREMERIE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25">
      <c r="A115" s="15">
        <v>202206</v>
      </c>
      <c r="B115" s="50">
        <v>5540246172669</v>
      </c>
      <c r="C115" s="52">
        <v>738</v>
      </c>
      <c r="D115" s="52">
        <v>10039.420800000002</v>
      </c>
      <c r="E115" s="52">
        <v>989</v>
      </c>
      <c r="F115" s="38" t="str">
        <f>VLOOKUP(B115,'Catégorie des articles'!A:D,4,0)</f>
        <v>CREMERIE</v>
      </c>
      <c r="G115" s="53">
        <f t="shared" si="2"/>
        <v>13.603551219512198</v>
      </c>
      <c r="H115" s="39" t="str">
        <f t="shared" si="3"/>
        <v>En stock</v>
      </c>
      <c r="I115" s="54" t="str">
        <f>Expéditions[[#This Row],[AnnéeMois]]&amp;Expéditions[[#This Row],[Famille de Produit]]</f>
        <v>202206CREMERIE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25">
      <c r="A116" s="15">
        <v>202206</v>
      </c>
      <c r="B116" s="50">
        <v>5540246172978</v>
      </c>
      <c r="C116" s="52">
        <v>0</v>
      </c>
      <c r="D116" s="52">
        <v>0</v>
      </c>
      <c r="E116" s="52">
        <v>13531</v>
      </c>
      <c r="F116" s="38" t="str">
        <f>VLOOKUP(B116,'Catégorie des articles'!A:D,4,0)</f>
        <v>CREMERIE</v>
      </c>
      <c r="G116" s="53">
        <f t="shared" si="2"/>
        <v>0</v>
      </c>
      <c r="H116" s="39" t="str">
        <f t="shared" si="3"/>
        <v>Rupture</v>
      </c>
      <c r="I116" s="54" t="str">
        <f>Expéditions[[#This Row],[AnnéeMois]]&amp;Expéditions[[#This Row],[Famille de Produit]]</f>
        <v>202206CREMERIE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25">
      <c r="A117" s="15">
        <v>202206</v>
      </c>
      <c r="B117" s="15">
        <v>5540246173472</v>
      </c>
      <c r="C117" s="48">
        <v>321</v>
      </c>
      <c r="D117" s="48">
        <v>7392.3840000000009</v>
      </c>
      <c r="E117" s="48">
        <v>808</v>
      </c>
      <c r="F117" s="38" t="str">
        <f>VLOOKUP(B117,'Catégorie des articles'!A:D,4,0)</f>
        <v>CREMERIE</v>
      </c>
      <c r="G117" s="53">
        <f t="shared" si="2"/>
        <v>23.029233644859815</v>
      </c>
      <c r="H117" s="39" t="str">
        <f t="shared" si="3"/>
        <v>En stock</v>
      </c>
      <c r="I117" s="54" t="str">
        <f>Expéditions[[#This Row],[AnnéeMois]]&amp;Expéditions[[#This Row],[Famille de Produit]]</f>
        <v>202206CREMERIE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25">
      <c r="A118" s="15">
        <v>202206</v>
      </c>
      <c r="B118" s="15">
        <v>5540246173685</v>
      </c>
      <c r="C118" s="48">
        <v>738</v>
      </c>
      <c r="D118" s="48">
        <v>18628.185600000001</v>
      </c>
      <c r="E118" s="48">
        <v>372</v>
      </c>
      <c r="F118" s="38" t="str">
        <f>VLOOKUP(B118,'Catégorie des articles'!A:D,4,0)</f>
        <v>EMBALLAGES</v>
      </c>
      <c r="G118" s="53">
        <f t="shared" si="2"/>
        <v>25.241443902439027</v>
      </c>
      <c r="H118" s="39" t="str">
        <f t="shared" si="3"/>
        <v>En stock</v>
      </c>
      <c r="I118" s="54" t="str">
        <f>Expéditions[[#This Row],[AnnéeMois]]&amp;Expéditions[[#This Row],[Famille de Produit]]</f>
        <v>202206EMBALLAGES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25">
      <c r="A119" s="15">
        <v>202206</v>
      </c>
      <c r="B119" s="50">
        <v>5540246173686</v>
      </c>
      <c r="C119" s="52">
        <v>560</v>
      </c>
      <c r="D119" s="52">
        <v>14117.587200000002</v>
      </c>
      <c r="E119" s="52">
        <v>430</v>
      </c>
      <c r="F119" s="38" t="str">
        <f>VLOOKUP(B119,'Catégorie des articles'!A:D,4,0)</f>
        <v>EMBALLAGES</v>
      </c>
      <c r="G119" s="53">
        <f t="shared" si="2"/>
        <v>25.209977142857145</v>
      </c>
      <c r="H119" s="39" t="str">
        <f t="shared" si="3"/>
        <v>En stock</v>
      </c>
      <c r="I119" s="54" t="str">
        <f>Expéditions[[#This Row],[AnnéeMois]]&amp;Expéditions[[#This Row],[Famille de Produit]]</f>
        <v>202206EMBALLAGES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25">
      <c r="A120" s="15">
        <v>202206</v>
      </c>
      <c r="B120" s="50">
        <v>5540246173906</v>
      </c>
      <c r="C120" s="52">
        <v>669</v>
      </c>
      <c r="D120" s="52">
        <v>12416.7168</v>
      </c>
      <c r="E120" s="52">
        <v>2413</v>
      </c>
      <c r="F120" s="38" t="str">
        <f>VLOOKUP(B120,'Catégorie des articles'!A:D,4,0)</f>
        <v>VOLAILLE</v>
      </c>
      <c r="G120" s="53">
        <f t="shared" si="2"/>
        <v>18.560114798206278</v>
      </c>
      <c r="H120" s="39" t="str">
        <f t="shared" si="3"/>
        <v>En stock</v>
      </c>
      <c r="I120" s="54" t="str">
        <f>Expéditions[[#This Row],[AnnéeMois]]&amp;Expéditions[[#This Row],[Famille de Produit]]</f>
        <v>202206VOLAILLE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25">
      <c r="A121" s="15">
        <v>202206</v>
      </c>
      <c r="B121" s="50">
        <v>5540246174095</v>
      </c>
      <c r="C121" s="52">
        <v>56</v>
      </c>
      <c r="D121" s="52">
        <v>1737.6768000000002</v>
      </c>
      <c r="E121" s="52">
        <v>174</v>
      </c>
      <c r="F121" s="38" t="str">
        <f>VLOOKUP(B121,'Catégorie des articles'!A:D,4,0)</f>
        <v>CREMERIE</v>
      </c>
      <c r="G121" s="53">
        <f t="shared" si="2"/>
        <v>31.02994285714286</v>
      </c>
      <c r="H121" s="39" t="str">
        <f t="shared" si="3"/>
        <v>En stock</v>
      </c>
      <c r="I121" s="54" t="str">
        <f>Expéditions[[#This Row],[AnnéeMois]]&amp;Expéditions[[#This Row],[Famille de Produit]]</f>
        <v>202206CREMERIE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25">
      <c r="A122" s="15">
        <v>202206</v>
      </c>
      <c r="B122" s="15">
        <v>5540246174174</v>
      </c>
      <c r="C122" s="48">
        <v>154</v>
      </c>
      <c r="D122" s="48">
        <v>2037.1824000000001</v>
      </c>
      <c r="E122" s="48">
        <v>766</v>
      </c>
      <c r="F122" s="38" t="str">
        <f>VLOOKUP(B122,'Catégorie des articles'!A:D,4,0)</f>
        <v>CREMERIE</v>
      </c>
      <c r="G122" s="53">
        <f t="shared" si="2"/>
        <v>13.228457142857144</v>
      </c>
      <c r="H122" s="39" t="str">
        <f t="shared" si="3"/>
        <v>En stock</v>
      </c>
      <c r="I122" s="54" t="str">
        <f>Expéditions[[#This Row],[AnnéeMois]]&amp;Expéditions[[#This Row],[Famille de Produit]]</f>
        <v>202206CREMERIE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25">
      <c r="A123" s="15">
        <v>202206</v>
      </c>
      <c r="B123" s="50">
        <v>5540246175047</v>
      </c>
      <c r="C123" s="52">
        <v>404</v>
      </c>
      <c r="D123" s="52">
        <v>4277.0591999999997</v>
      </c>
      <c r="E123" s="52">
        <v>543</v>
      </c>
      <c r="F123" s="38" t="str">
        <f>VLOOKUP(B123,'Catégorie des articles'!A:D,4,0)</f>
        <v>CREMERIE</v>
      </c>
      <c r="G123" s="53">
        <f t="shared" si="2"/>
        <v>10.586780198019801</v>
      </c>
      <c r="H123" s="39" t="str">
        <f t="shared" si="3"/>
        <v>En stock</v>
      </c>
      <c r="I123" s="54" t="str">
        <f>Expéditions[[#This Row],[AnnéeMois]]&amp;Expéditions[[#This Row],[Famille de Produit]]</f>
        <v>202206CREMERIE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25">
      <c r="A124" s="15">
        <v>202206</v>
      </c>
      <c r="B124" s="15">
        <v>5540246175049</v>
      </c>
      <c r="C124" s="48">
        <v>613</v>
      </c>
      <c r="D124" s="48">
        <v>6375.2832000000008</v>
      </c>
      <c r="E124" s="48">
        <v>2757</v>
      </c>
      <c r="F124" s="38" t="str">
        <f>VLOOKUP(B124,'Catégorie des articles'!A:D,4,0)</f>
        <v>CREMERIE</v>
      </c>
      <c r="G124" s="53">
        <f t="shared" si="2"/>
        <v>10.400135725938011</v>
      </c>
      <c r="H124" s="39" t="str">
        <f t="shared" si="3"/>
        <v>En stock</v>
      </c>
      <c r="I124" s="54" t="str">
        <f>Expéditions[[#This Row],[AnnéeMois]]&amp;Expéditions[[#This Row],[Famille de Produit]]</f>
        <v>202206CREMERIE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25">
      <c r="A125" s="15">
        <v>202206</v>
      </c>
      <c r="B125" s="50">
        <v>5540246175050</v>
      </c>
      <c r="C125" s="52">
        <v>571</v>
      </c>
      <c r="D125" s="52">
        <v>6610.1184000000003</v>
      </c>
      <c r="E125" s="52">
        <v>2993</v>
      </c>
      <c r="F125" s="38" t="str">
        <f>VLOOKUP(B125,'Catégorie des articles'!A:D,4,0)</f>
        <v>CREMERIE</v>
      </c>
      <c r="G125" s="53">
        <f t="shared" si="2"/>
        <v>11.576389492119089</v>
      </c>
      <c r="H125" s="39" t="str">
        <f t="shared" si="3"/>
        <v>En stock</v>
      </c>
      <c r="I125" s="54" t="str">
        <f>Expéditions[[#This Row],[AnnéeMois]]&amp;Expéditions[[#This Row],[Famille de Produit]]</f>
        <v>202206CREMERIE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25">
      <c r="A126" s="15">
        <v>202206</v>
      </c>
      <c r="B126" s="15">
        <v>5540246175372</v>
      </c>
      <c r="C126" s="48">
        <v>3272</v>
      </c>
      <c r="D126" s="48">
        <v>12791.52</v>
      </c>
      <c r="E126" s="48">
        <v>383</v>
      </c>
      <c r="F126" s="38" t="str">
        <f>VLOOKUP(B126,'Catégorie des articles'!A:D,4,0)</f>
        <v>BOULANGERIE</v>
      </c>
      <c r="G126" s="53">
        <f t="shared" si="2"/>
        <v>3.909388753056235</v>
      </c>
      <c r="H126" s="39" t="str">
        <f t="shared" si="3"/>
        <v>En stock</v>
      </c>
      <c r="I126" s="54" t="str">
        <f>Expéditions[[#This Row],[AnnéeMois]]&amp;Expéditions[[#This Row],[Famille de Produit]]</f>
        <v>202206BOULANGERIE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25">
      <c r="A127" s="15">
        <v>202206</v>
      </c>
      <c r="B127" s="50">
        <v>5540246175461</v>
      </c>
      <c r="C127" s="52">
        <v>6014</v>
      </c>
      <c r="D127" s="52">
        <v>55427.328000000001</v>
      </c>
      <c r="E127" s="52">
        <v>0</v>
      </c>
      <c r="F127" s="38" t="str">
        <f>VLOOKUP(B127,'Catégorie des articles'!A:D,4,0)</f>
        <v>MIX LEGUMES</v>
      </c>
      <c r="G127" s="53">
        <f t="shared" si="2"/>
        <v>9.2163831060858001</v>
      </c>
      <c r="H127" s="39" t="str">
        <f t="shared" si="3"/>
        <v>En stock</v>
      </c>
      <c r="I127" s="54" t="str">
        <f>Expéditions[[#This Row],[AnnéeMois]]&amp;Expéditions[[#This Row],[Famille de Produit]]</f>
        <v>202206MIX LEGUMES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25">
      <c r="A128" s="15">
        <v>202206</v>
      </c>
      <c r="B128" s="50">
        <v>5540246176294</v>
      </c>
      <c r="C128" s="52">
        <v>2636</v>
      </c>
      <c r="D128" s="52">
        <v>2429.2224000000006</v>
      </c>
      <c r="E128" s="52">
        <v>27618</v>
      </c>
      <c r="F128" s="38" t="str">
        <f>VLOOKUP(B128,'Catégorie des articles'!A:D,4,0)</f>
        <v>CREMERIE</v>
      </c>
      <c r="G128" s="53">
        <f t="shared" si="2"/>
        <v>0.92155629742033407</v>
      </c>
      <c r="H128" s="39" t="str">
        <f t="shared" si="3"/>
        <v>En stock</v>
      </c>
      <c r="I128" s="54" t="str">
        <f>Expéditions[[#This Row],[AnnéeMois]]&amp;Expéditions[[#This Row],[Famille de Produit]]</f>
        <v>202206CREMERIE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25">
      <c r="A129" s="15">
        <v>202206</v>
      </c>
      <c r="B129" s="15">
        <v>5540246176295</v>
      </c>
      <c r="C129" s="48">
        <v>3564</v>
      </c>
      <c r="D129" s="48">
        <v>3284.5824000000002</v>
      </c>
      <c r="E129" s="48">
        <v>127805</v>
      </c>
      <c r="F129" s="38" t="str">
        <f>VLOOKUP(B129,'Catégorie des articles'!A:D,4,0)</f>
        <v>CREMERIE</v>
      </c>
      <c r="G129" s="53">
        <f t="shared" si="2"/>
        <v>0.92160000000000009</v>
      </c>
      <c r="H129" s="39" t="str">
        <f t="shared" si="3"/>
        <v>En stock</v>
      </c>
      <c r="I129" s="54" t="str">
        <f>Expéditions[[#This Row],[AnnéeMois]]&amp;Expéditions[[#This Row],[Famille de Produit]]</f>
        <v>202206CREMERIE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25">
      <c r="A130" s="15">
        <v>202206</v>
      </c>
      <c r="B130" s="15">
        <v>5540246176699</v>
      </c>
      <c r="C130" s="48">
        <v>-836</v>
      </c>
      <c r="D130" s="48">
        <v>-373.24800000000005</v>
      </c>
      <c r="E130" s="48">
        <v>47816</v>
      </c>
      <c r="F130" s="38" t="str">
        <f>VLOOKUP(B130,'Catégorie des articles'!A:D,4,0)</f>
        <v>CREMERIE</v>
      </c>
      <c r="G130" s="53">
        <f t="shared" si="2"/>
        <v>0.44646889952153118</v>
      </c>
      <c r="H130" s="39" t="str">
        <f t="shared" si="3"/>
        <v>Rupture</v>
      </c>
      <c r="I130" s="54" t="str">
        <f>Expéditions[[#This Row],[AnnéeMois]]&amp;Expéditions[[#This Row],[Famille de Produit]]</f>
        <v>202206CREMERIE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25">
      <c r="A131" s="15">
        <v>202206</v>
      </c>
      <c r="B131" s="50">
        <v>5540246177132</v>
      </c>
      <c r="C131" s="52">
        <v>9512</v>
      </c>
      <c r="D131" s="52">
        <v>34892.639999999999</v>
      </c>
      <c r="E131" s="52">
        <v>66816</v>
      </c>
      <c r="F131" s="38" t="str">
        <f>VLOOKUP(B131,'Catégorie des articles'!A:D,4,0)</f>
        <v>MIX LEGUMES</v>
      </c>
      <c r="G131" s="53">
        <f t="shared" ref="G131:G194" si="4">IFERROR(D131/C131,0)</f>
        <v>3.6682758620689655</v>
      </c>
      <c r="H131" s="39" t="str">
        <f t="shared" ref="H131:H194" si="5">IF(C131&lt;=0,"Rupture","En stock")</f>
        <v>En stock</v>
      </c>
      <c r="I131" s="54" t="str">
        <f>Expéditions[[#This Row],[AnnéeMois]]&amp;Expéditions[[#This Row],[Famille de Produit]]</f>
        <v>202206MIX LEGUMES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25">
      <c r="A132" s="15">
        <v>202206</v>
      </c>
      <c r="B132" s="15">
        <v>5540246177133</v>
      </c>
      <c r="C132" s="48">
        <v>14825</v>
      </c>
      <c r="D132" s="48">
        <v>53829.36</v>
      </c>
      <c r="E132" s="48">
        <v>29279</v>
      </c>
      <c r="F132" s="38" t="str">
        <f>VLOOKUP(B132,'Catégorie des articles'!A:D,4,0)</f>
        <v>MIX LEGUMES</v>
      </c>
      <c r="G132" s="53">
        <f t="shared" si="4"/>
        <v>3.6309854974704892</v>
      </c>
      <c r="H132" s="39" t="str">
        <f t="shared" si="5"/>
        <v>En stock</v>
      </c>
      <c r="I132" s="54" t="str">
        <f>Expéditions[[#This Row],[AnnéeMois]]&amp;Expéditions[[#This Row],[Famille de Produit]]</f>
        <v>202206MIX LEGUMES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25">
      <c r="A133" s="15">
        <v>202206</v>
      </c>
      <c r="B133" s="15">
        <v>5540246177376</v>
      </c>
      <c r="C133" s="48">
        <v>1235</v>
      </c>
      <c r="D133" s="48">
        <v>48722.688000000002</v>
      </c>
      <c r="E133" s="48">
        <v>1005</v>
      </c>
      <c r="F133" s="38" t="str">
        <f>VLOOKUP(B133,'Catégorie des articles'!A:D,4,0)</f>
        <v>BOULANGERIE</v>
      </c>
      <c r="G133" s="53">
        <f t="shared" si="4"/>
        <v>39.451569230769231</v>
      </c>
      <c r="H133" s="39" t="str">
        <f t="shared" si="5"/>
        <v>En stock</v>
      </c>
      <c r="I133" s="54" t="str">
        <f>Expéditions[[#This Row],[AnnéeMois]]&amp;Expéditions[[#This Row],[Famille de Produit]]</f>
        <v>202206BOULANGERIE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25">
      <c r="A134" s="15">
        <v>202206</v>
      </c>
      <c r="B134" s="50">
        <v>5540246180522</v>
      </c>
      <c r="C134" s="52">
        <v>1126</v>
      </c>
      <c r="D134" s="52">
        <v>19694.88</v>
      </c>
      <c r="E134" s="52">
        <v>1747</v>
      </c>
      <c r="F134" s="38" t="str">
        <f>VLOOKUP(B134,'Catégorie des articles'!A:D,4,0)</f>
        <v>BOULANGERIE</v>
      </c>
      <c r="G134" s="53">
        <f t="shared" si="4"/>
        <v>17.491012433392541</v>
      </c>
      <c r="H134" s="39" t="str">
        <f t="shared" si="5"/>
        <v>En stock</v>
      </c>
      <c r="I134" s="54" t="str">
        <f>Expéditions[[#This Row],[AnnéeMois]]&amp;Expéditions[[#This Row],[Famille de Produit]]</f>
        <v>202206BOULANGERIE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25">
      <c r="A135" s="15">
        <v>202206</v>
      </c>
      <c r="B135" s="15">
        <v>5540246181016</v>
      </c>
      <c r="C135" s="48">
        <v>8018</v>
      </c>
      <c r="D135" s="48">
        <v>65407.996800000001</v>
      </c>
      <c r="E135" s="48">
        <v>20129</v>
      </c>
      <c r="F135" s="38" t="str">
        <f>VLOOKUP(B135,'Catégorie des articles'!A:D,4,0)</f>
        <v>VOLAILLE</v>
      </c>
      <c r="G135" s="53">
        <f t="shared" si="4"/>
        <v>8.1576448989773009</v>
      </c>
      <c r="H135" s="39" t="str">
        <f t="shared" si="5"/>
        <v>En stock</v>
      </c>
      <c r="I135" s="54" t="str">
        <f>Expéditions[[#This Row],[AnnéeMois]]&amp;Expéditions[[#This Row],[Famille de Produit]]</f>
        <v>202206VOLAILLE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25">
      <c r="A136" s="15">
        <v>202206</v>
      </c>
      <c r="B136" s="50">
        <v>5540246181061</v>
      </c>
      <c r="C136" s="52">
        <v>37689</v>
      </c>
      <c r="D136" s="52">
        <v>45826.516800000005</v>
      </c>
      <c r="E136" s="52">
        <v>84147</v>
      </c>
      <c r="F136" s="38" t="str">
        <f>VLOOKUP(B136,'Catégorie des articles'!A:D,4,0)</f>
        <v>VOLAILLE</v>
      </c>
      <c r="G136" s="53">
        <f t="shared" si="4"/>
        <v>1.2159122502586963</v>
      </c>
      <c r="H136" s="39" t="str">
        <f t="shared" si="5"/>
        <v>En stock</v>
      </c>
      <c r="I136" s="54" t="str">
        <f>Expéditions[[#This Row],[AnnéeMois]]&amp;Expéditions[[#This Row],[Famille de Produit]]</f>
        <v>202206VOLAILLE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25">
      <c r="A137" s="15">
        <v>202206</v>
      </c>
      <c r="B137" s="50">
        <v>5540246182684</v>
      </c>
      <c r="C137" s="52">
        <v>260</v>
      </c>
      <c r="D137" s="52">
        <v>13039.488000000001</v>
      </c>
      <c r="E137" s="52">
        <v>434</v>
      </c>
      <c r="F137" s="38" t="str">
        <f>VLOOKUP(B137,'Catégorie des articles'!A:D,4,0)</f>
        <v>BOULANGERIE</v>
      </c>
      <c r="G137" s="53">
        <f t="shared" si="4"/>
        <v>50.151876923076927</v>
      </c>
      <c r="H137" s="39" t="str">
        <f t="shared" si="5"/>
        <v>En stock</v>
      </c>
      <c r="I137" s="54" t="str">
        <f>Expéditions[[#This Row],[AnnéeMois]]&amp;Expéditions[[#This Row],[Famille de Produit]]</f>
        <v>202206BOULANGERIE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25">
      <c r="A138" s="15">
        <v>202206</v>
      </c>
      <c r="B138" s="50">
        <v>5540246183130</v>
      </c>
      <c r="C138" s="52">
        <v>6369</v>
      </c>
      <c r="D138" s="52">
        <v>26966.001600000003</v>
      </c>
      <c r="E138" s="52">
        <v>8018</v>
      </c>
      <c r="F138" s="38" t="str">
        <f>VLOOKUP(B138,'Catégorie des articles'!A:D,4,0)</f>
        <v>MIX LEGUMES</v>
      </c>
      <c r="G138" s="53">
        <f t="shared" si="4"/>
        <v>4.2339459255770144</v>
      </c>
      <c r="H138" s="39" t="str">
        <f t="shared" si="5"/>
        <v>En stock</v>
      </c>
      <c r="I138" s="54" t="str">
        <f>Expéditions[[#This Row],[AnnéeMois]]&amp;Expéditions[[#This Row],[Famille de Produit]]</f>
        <v>202206MIX LEGUMES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25">
      <c r="A139" s="15">
        <v>202206</v>
      </c>
      <c r="B139" s="15">
        <v>5540246183455</v>
      </c>
      <c r="C139" s="48">
        <v>348</v>
      </c>
      <c r="D139" s="48">
        <v>2734.5600000000004</v>
      </c>
      <c r="E139" s="48">
        <v>673</v>
      </c>
      <c r="F139" s="38" t="str">
        <f>VLOOKUP(B139,'Catégorie des articles'!A:D,4,0)</f>
        <v>MIX LEGUMES</v>
      </c>
      <c r="G139" s="53">
        <f t="shared" si="4"/>
        <v>7.8579310344827595</v>
      </c>
      <c r="H139" s="39" t="str">
        <f t="shared" si="5"/>
        <v>En stock</v>
      </c>
      <c r="I139" s="54" t="str">
        <f>Expéditions[[#This Row],[AnnéeMois]]&amp;Expéditions[[#This Row],[Famille de Produit]]</f>
        <v>202206MIX LEGUMES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25">
      <c r="A140" s="15">
        <v>202206</v>
      </c>
      <c r="B140" s="15">
        <v>5540246183537</v>
      </c>
      <c r="C140" s="48">
        <v>6329</v>
      </c>
      <c r="D140" s="48">
        <v>8897.6448</v>
      </c>
      <c r="E140" s="48">
        <v>4566</v>
      </c>
      <c r="F140" s="38" t="str">
        <f>VLOOKUP(B140,'Catégorie des articles'!A:D,4,0)</f>
        <v>MIX LEGUMES</v>
      </c>
      <c r="G140" s="53">
        <f t="shared" si="4"/>
        <v>1.4058531837573076</v>
      </c>
      <c r="H140" s="39" t="str">
        <f t="shared" si="5"/>
        <v>En stock</v>
      </c>
      <c r="I140" s="54" t="str">
        <f>Expéditions[[#This Row],[AnnéeMois]]&amp;Expéditions[[#This Row],[Famille de Produit]]</f>
        <v>202206MIX LEGUMES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25">
      <c r="A141" s="15">
        <v>202206</v>
      </c>
      <c r="B141" s="50">
        <v>5540246183538</v>
      </c>
      <c r="C141" s="52">
        <v>2766</v>
      </c>
      <c r="D141" s="52">
        <v>3630.3552000000004</v>
      </c>
      <c r="E141" s="52">
        <v>3137</v>
      </c>
      <c r="F141" s="38" t="str">
        <f>VLOOKUP(B141,'Catégorie des articles'!A:D,4,0)</f>
        <v>MIX LEGUMES</v>
      </c>
      <c r="G141" s="53">
        <f t="shared" si="4"/>
        <v>1.3124928416485901</v>
      </c>
      <c r="H141" s="39" t="str">
        <f t="shared" si="5"/>
        <v>En stock</v>
      </c>
      <c r="I141" s="54" t="str">
        <f>Expéditions[[#This Row],[AnnéeMois]]&amp;Expéditions[[#This Row],[Famille de Produit]]</f>
        <v>202206MIX LEGUMES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25">
      <c r="A142" s="15">
        <v>202206</v>
      </c>
      <c r="B142" s="15">
        <v>5540246183541</v>
      </c>
      <c r="C142" s="48">
        <v>1253</v>
      </c>
      <c r="D142" s="48">
        <v>11290.752</v>
      </c>
      <c r="E142" s="48">
        <v>1346</v>
      </c>
      <c r="F142" s="38" t="str">
        <f>VLOOKUP(B142,'Catégorie des articles'!A:D,4,0)</f>
        <v>MIX LEGUMES</v>
      </c>
      <c r="G142" s="53">
        <f t="shared" si="4"/>
        <v>9.0109752593774939</v>
      </c>
      <c r="H142" s="39" t="str">
        <f t="shared" si="5"/>
        <v>En stock</v>
      </c>
      <c r="I142" s="54" t="str">
        <f>Expéditions[[#This Row],[AnnéeMois]]&amp;Expéditions[[#This Row],[Famille de Produit]]</f>
        <v>202206MIX LEGUMES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25">
      <c r="A143" s="15">
        <v>202206</v>
      </c>
      <c r="B143" s="50">
        <v>5540246183542</v>
      </c>
      <c r="C143" s="52">
        <v>0</v>
      </c>
      <c r="D143" s="52">
        <v>0</v>
      </c>
      <c r="E143" s="52">
        <v>0</v>
      </c>
      <c r="F143" s="38" t="str">
        <f>VLOOKUP(B143,'Catégorie des articles'!A:D,4,0)</f>
        <v>MIX LEGUMES</v>
      </c>
      <c r="G143" s="53">
        <f t="shared" si="4"/>
        <v>0</v>
      </c>
      <c r="H143" s="39" t="str">
        <f t="shared" si="5"/>
        <v>Rupture</v>
      </c>
      <c r="I143" s="54" t="str">
        <f>Expéditions[[#This Row],[AnnéeMois]]&amp;Expéditions[[#This Row],[Famille de Produit]]</f>
        <v>202206MIX LEGUMES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25">
      <c r="A144" s="15">
        <v>202206</v>
      </c>
      <c r="B144" s="50">
        <v>5540246183547</v>
      </c>
      <c r="C144" s="52">
        <v>4234</v>
      </c>
      <c r="D144" s="52">
        <v>43519.68</v>
      </c>
      <c r="E144" s="52">
        <v>19546</v>
      </c>
      <c r="F144" s="38" t="str">
        <f>VLOOKUP(B144,'Catégorie des articles'!A:D,4,0)</f>
        <v>VOLAILLE</v>
      </c>
      <c r="G144" s="53">
        <f t="shared" si="4"/>
        <v>10.278620689655172</v>
      </c>
      <c r="H144" s="39" t="str">
        <f t="shared" si="5"/>
        <v>En stock</v>
      </c>
      <c r="I144" s="54" t="str">
        <f>Expéditions[[#This Row],[AnnéeMois]]&amp;Expéditions[[#This Row],[Famille de Produit]]</f>
        <v>202206VOLAILLE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25">
      <c r="A145" s="15">
        <v>202206</v>
      </c>
      <c r="B145" s="50">
        <v>5540246183552</v>
      </c>
      <c r="C145" s="52">
        <v>708</v>
      </c>
      <c r="D145" s="52">
        <v>1304.424</v>
      </c>
      <c r="E145" s="52">
        <v>168</v>
      </c>
      <c r="F145" s="38" t="str">
        <f>VLOOKUP(B145,'Catégorie des articles'!A:D,4,0)</f>
        <v>MIX LEGUMES</v>
      </c>
      <c r="G145" s="53">
        <f t="shared" si="4"/>
        <v>1.8424067796610168</v>
      </c>
      <c r="H145" s="39" t="str">
        <f t="shared" si="5"/>
        <v>En stock</v>
      </c>
      <c r="I145" s="54" t="str">
        <f>Expéditions[[#This Row],[AnnéeMois]]&amp;Expéditions[[#This Row],[Famille de Produit]]</f>
        <v>202206MIX LEGUMES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25">
      <c r="A146" s="15">
        <v>202206</v>
      </c>
      <c r="B146" s="15">
        <v>5540246183554</v>
      </c>
      <c r="C146" s="48">
        <v>1601</v>
      </c>
      <c r="D146" s="48">
        <v>12030.508800000001</v>
      </c>
      <c r="E146" s="48">
        <v>56</v>
      </c>
      <c r="F146" s="38" t="str">
        <f>VLOOKUP(B146,'Catégorie des articles'!A:D,4,0)</f>
        <v>MIX LEGUMES</v>
      </c>
      <c r="G146" s="53">
        <f t="shared" si="4"/>
        <v>7.5143715178013748</v>
      </c>
      <c r="H146" s="39" t="str">
        <f t="shared" si="5"/>
        <v>En stock</v>
      </c>
      <c r="I146" s="54" t="str">
        <f>Expéditions[[#This Row],[AnnéeMois]]&amp;Expéditions[[#This Row],[Famille de Produit]]</f>
        <v>202206MIX LEGUMES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25">
      <c r="A147" s="15">
        <v>202206</v>
      </c>
      <c r="B147" s="50">
        <v>5540246183555</v>
      </c>
      <c r="C147" s="52">
        <v>2840</v>
      </c>
      <c r="D147" s="52">
        <v>3796.5456000000004</v>
      </c>
      <c r="E147" s="52">
        <v>947</v>
      </c>
      <c r="F147" s="38" t="str">
        <f>VLOOKUP(B147,'Catégorie des articles'!A:D,4,0)</f>
        <v>MIX LEGUMES</v>
      </c>
      <c r="G147" s="53">
        <f t="shared" si="4"/>
        <v>1.3368118309859156</v>
      </c>
      <c r="H147" s="39" t="str">
        <f t="shared" si="5"/>
        <v>En stock</v>
      </c>
      <c r="I147" s="54" t="str">
        <f>Expéditions[[#This Row],[AnnéeMois]]&amp;Expéditions[[#This Row],[Famille de Produit]]</f>
        <v>202206MIX LEGUMES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25">
      <c r="A148" s="15">
        <v>202206</v>
      </c>
      <c r="B148" s="15">
        <v>5540246183556</v>
      </c>
      <c r="C148" s="48">
        <v>2436</v>
      </c>
      <c r="D148" s="48">
        <v>18280.080000000002</v>
      </c>
      <c r="E148" s="48">
        <v>1518</v>
      </c>
      <c r="F148" s="38" t="str">
        <f>VLOOKUP(B148,'Catégorie des articles'!A:D,4,0)</f>
        <v>MIX LEGUMES</v>
      </c>
      <c r="G148" s="53">
        <f t="shared" si="4"/>
        <v>7.5041379310344833</v>
      </c>
      <c r="H148" s="39" t="str">
        <f t="shared" si="5"/>
        <v>En stock</v>
      </c>
      <c r="I148" s="54" t="str">
        <f>Expéditions[[#This Row],[AnnéeMois]]&amp;Expéditions[[#This Row],[Famille de Produit]]</f>
        <v>202206MIX LEGUMES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25">
      <c r="A149" s="15">
        <v>202206</v>
      </c>
      <c r="B149" s="50">
        <v>5540246183558</v>
      </c>
      <c r="C149" s="52">
        <v>2251</v>
      </c>
      <c r="D149" s="52">
        <v>12403.584000000001</v>
      </c>
      <c r="E149" s="52">
        <v>4780</v>
      </c>
      <c r="F149" s="38" t="str">
        <f>VLOOKUP(B149,'Catégorie des articles'!A:D,4,0)</f>
        <v>MIX LEGUMES</v>
      </c>
      <c r="G149" s="53">
        <f t="shared" si="4"/>
        <v>5.5102549977787652</v>
      </c>
      <c r="H149" s="39" t="str">
        <f t="shared" si="5"/>
        <v>En stock</v>
      </c>
      <c r="I149" s="54" t="str">
        <f>Expéditions[[#This Row],[AnnéeMois]]&amp;Expéditions[[#This Row],[Famille de Produit]]</f>
        <v>202206MIX LEGUMES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25">
      <c r="A150" s="15">
        <v>202206</v>
      </c>
      <c r="B150" s="15">
        <v>5540246183560</v>
      </c>
      <c r="C150" s="48">
        <v>418</v>
      </c>
      <c r="D150" s="48">
        <v>10186.560000000001</v>
      </c>
      <c r="E150" s="48">
        <v>335</v>
      </c>
      <c r="F150" s="38" t="str">
        <f>VLOOKUP(B150,'Catégorie des articles'!A:D,4,0)</f>
        <v>MIX LEGUMES</v>
      </c>
      <c r="G150" s="53">
        <f t="shared" si="4"/>
        <v>24.369760765550243</v>
      </c>
      <c r="H150" s="39" t="str">
        <f t="shared" si="5"/>
        <v>En stock</v>
      </c>
      <c r="I150" s="54" t="str">
        <f>Expéditions[[#This Row],[AnnéeMois]]&amp;Expéditions[[#This Row],[Famille de Produit]]</f>
        <v>202206MIX LEGUMES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25">
      <c r="A151" s="15">
        <v>202206</v>
      </c>
      <c r="B151" s="50">
        <v>5540246183562</v>
      </c>
      <c r="C151" s="52">
        <v>604</v>
      </c>
      <c r="D151" s="52">
        <v>1943.1360000000002</v>
      </c>
      <c r="E151" s="52">
        <v>5893</v>
      </c>
      <c r="F151" s="38" t="str">
        <f>VLOOKUP(B151,'Catégorie des articles'!A:D,4,0)</f>
        <v>MIX LEGUMES</v>
      </c>
      <c r="G151" s="53">
        <f t="shared" si="4"/>
        <v>3.2171125827814571</v>
      </c>
      <c r="H151" s="39" t="str">
        <f t="shared" si="5"/>
        <v>En stock</v>
      </c>
      <c r="I151" s="54" t="str">
        <f>Expéditions[[#This Row],[AnnéeMois]]&amp;Expéditions[[#This Row],[Famille de Produit]]</f>
        <v>202206MIX LEGUMES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25">
      <c r="A152" s="15">
        <v>202206</v>
      </c>
      <c r="B152" s="50">
        <v>5540246183587</v>
      </c>
      <c r="C152" s="52">
        <v>717</v>
      </c>
      <c r="D152" s="52">
        <v>15096.153600000001</v>
      </c>
      <c r="E152" s="52">
        <v>703</v>
      </c>
      <c r="F152" s="38" t="str">
        <f>VLOOKUP(B152,'Catégorie des articles'!A:D,4,0)</f>
        <v>MIX LEGUMES</v>
      </c>
      <c r="G152" s="53">
        <f t="shared" si="4"/>
        <v>21.054607531380753</v>
      </c>
      <c r="H152" s="39" t="str">
        <f t="shared" si="5"/>
        <v>En stock</v>
      </c>
      <c r="I152" s="54" t="str">
        <f>Expéditions[[#This Row],[AnnéeMois]]&amp;Expéditions[[#This Row],[Famille de Produit]]</f>
        <v>202206MIX LEGUMES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25">
      <c r="A153" s="15">
        <v>202206</v>
      </c>
      <c r="B153" s="15">
        <v>5540246183589</v>
      </c>
      <c r="C153" s="48">
        <v>1601</v>
      </c>
      <c r="D153" s="48">
        <v>21104.064000000002</v>
      </c>
      <c r="E153" s="48">
        <v>2228</v>
      </c>
      <c r="F153" s="38" t="str">
        <f>VLOOKUP(B153,'Catégorie des articles'!A:D,4,0)</f>
        <v>MIX LEGUMES</v>
      </c>
      <c r="G153" s="53">
        <f t="shared" si="4"/>
        <v>13.181801374141163</v>
      </c>
      <c r="H153" s="39" t="str">
        <f t="shared" si="5"/>
        <v>En stock</v>
      </c>
      <c r="I153" s="54" t="str">
        <f>Expéditions[[#This Row],[AnnéeMois]]&amp;Expéditions[[#This Row],[Famille de Produit]]</f>
        <v>202206MIX LEGUMES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25">
      <c r="A154" s="15">
        <v>202206</v>
      </c>
      <c r="B154" s="50">
        <v>5540246183590</v>
      </c>
      <c r="C154" s="52">
        <v>2499</v>
      </c>
      <c r="D154" s="52">
        <v>34662.167999999998</v>
      </c>
      <c r="E154" s="52">
        <v>181</v>
      </c>
      <c r="F154" s="38" t="str">
        <f>VLOOKUP(B154,'Catégorie des articles'!A:D,4,0)</f>
        <v>MIX LEGUMES</v>
      </c>
      <c r="G154" s="53">
        <f t="shared" si="4"/>
        <v>13.870415366146458</v>
      </c>
      <c r="H154" s="39" t="str">
        <f t="shared" si="5"/>
        <v>En stock</v>
      </c>
      <c r="I154" s="54" t="str">
        <f>Expéditions[[#This Row],[AnnéeMois]]&amp;Expéditions[[#This Row],[Famille de Produit]]</f>
        <v>202206MIX LEGUMES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25">
      <c r="A155" s="15">
        <v>202206</v>
      </c>
      <c r="B155" s="50">
        <v>5540246183844</v>
      </c>
      <c r="C155" s="52">
        <v>216</v>
      </c>
      <c r="D155" s="52">
        <v>6227.2800000000007</v>
      </c>
      <c r="E155" s="52">
        <v>316</v>
      </c>
      <c r="F155" s="38" t="str">
        <f>VLOOKUP(B155,'Catégorie des articles'!A:D,4,0)</f>
        <v>BOULANGERIE</v>
      </c>
      <c r="G155" s="53">
        <f t="shared" si="4"/>
        <v>28.830000000000002</v>
      </c>
      <c r="H155" s="39" t="str">
        <f t="shared" si="5"/>
        <v>En stock</v>
      </c>
      <c r="I155" s="54" t="str">
        <f>Expéditions[[#This Row],[AnnéeMois]]&amp;Expéditions[[#This Row],[Famille de Produit]]</f>
        <v>202206BOULANGERIE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25">
      <c r="A156" s="15">
        <v>202206</v>
      </c>
      <c r="B156" s="50">
        <v>5540246184036</v>
      </c>
      <c r="C156" s="52">
        <v>214</v>
      </c>
      <c r="D156" s="52">
        <v>3656.4480000000003</v>
      </c>
      <c r="E156" s="52">
        <v>230</v>
      </c>
      <c r="F156" s="38" t="str">
        <f>VLOOKUP(B156,'Catégorie des articles'!A:D,4,0)</f>
        <v>BOULANGERIE</v>
      </c>
      <c r="G156" s="53">
        <f t="shared" si="4"/>
        <v>17.086205607476636</v>
      </c>
      <c r="H156" s="39" t="str">
        <f t="shared" si="5"/>
        <v>En stock</v>
      </c>
      <c r="I156" s="54" t="str">
        <f>Expéditions[[#This Row],[AnnéeMois]]&amp;Expéditions[[#This Row],[Famille de Produit]]</f>
        <v>202206BOULANGERIE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25">
      <c r="A157" s="15">
        <v>202206</v>
      </c>
      <c r="B157" s="50">
        <v>5540246184617</v>
      </c>
      <c r="C157" s="52">
        <v>61211</v>
      </c>
      <c r="D157" s="52">
        <v>86623.948800000013</v>
      </c>
      <c r="E157" s="52">
        <v>49036</v>
      </c>
      <c r="F157" s="38" t="str">
        <f>VLOOKUP(B157,'Catégorie des articles'!A:D,4,0)</f>
        <v>MIX LEGUMES</v>
      </c>
      <c r="G157" s="53">
        <f t="shared" si="4"/>
        <v>1.4151696394438911</v>
      </c>
      <c r="H157" s="39" t="str">
        <f t="shared" si="5"/>
        <v>En stock</v>
      </c>
      <c r="I157" s="54" t="str">
        <f>Expéditions[[#This Row],[AnnéeMois]]&amp;Expéditions[[#This Row],[Famille de Produit]]</f>
        <v>202206MIX LEGUMES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25">
      <c r="A158" s="15">
        <v>202206</v>
      </c>
      <c r="B158" s="15">
        <v>5540246185278</v>
      </c>
      <c r="C158" s="48">
        <v>30311</v>
      </c>
      <c r="D158" s="48">
        <v>29913.624</v>
      </c>
      <c r="E158" s="48">
        <v>53316</v>
      </c>
      <c r="F158" s="38" t="str">
        <f>VLOOKUP(B158,'Catégorie des articles'!A:D,4,0)</f>
        <v>VOLAILLE</v>
      </c>
      <c r="G158" s="53">
        <f t="shared" si="4"/>
        <v>0.98689003991950119</v>
      </c>
      <c r="H158" s="39" t="str">
        <f t="shared" si="5"/>
        <v>En stock</v>
      </c>
      <c r="I158" s="54" t="str">
        <f>Expéditions[[#This Row],[AnnéeMois]]&amp;Expéditions[[#This Row],[Famille de Produit]]</f>
        <v>202206VOLAILLE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25">
      <c r="A159" s="15">
        <v>202206</v>
      </c>
      <c r="B159" s="50">
        <v>5540246185429</v>
      </c>
      <c r="C159" s="52">
        <v>126</v>
      </c>
      <c r="D159" s="52">
        <v>662.51520000000005</v>
      </c>
      <c r="E159" s="52">
        <v>613</v>
      </c>
      <c r="F159" s="38" t="str">
        <f>VLOOKUP(B159,'Catégorie des articles'!A:D,4,0)</f>
        <v>CREMERIE</v>
      </c>
      <c r="G159" s="53">
        <f t="shared" si="4"/>
        <v>5.258057142857143</v>
      </c>
      <c r="H159" s="39" t="str">
        <f t="shared" si="5"/>
        <v>En stock</v>
      </c>
      <c r="I159" s="54" t="str">
        <f>Expéditions[[#This Row],[AnnéeMois]]&amp;Expéditions[[#This Row],[Famille de Produit]]</f>
        <v>202206CREMERIE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25">
      <c r="A160" s="15">
        <v>202206</v>
      </c>
      <c r="B160" s="50">
        <v>5540246185562</v>
      </c>
      <c r="C160" s="52">
        <v>293</v>
      </c>
      <c r="D160" s="52">
        <v>849.13920000000007</v>
      </c>
      <c r="E160" s="52">
        <v>321</v>
      </c>
      <c r="F160" s="38" t="str">
        <f>VLOOKUP(B160,'Catégorie des articles'!A:D,4,0)</f>
        <v>CREMERIE</v>
      </c>
      <c r="G160" s="53">
        <f t="shared" si="4"/>
        <v>2.8980860068259386</v>
      </c>
      <c r="H160" s="39" t="str">
        <f t="shared" si="5"/>
        <v>En stock</v>
      </c>
      <c r="I160" s="54" t="str">
        <f>Expéditions[[#This Row],[AnnéeMois]]&amp;Expéditions[[#This Row],[Famille de Produit]]</f>
        <v>202206CREMERIE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25">
      <c r="A161" s="15">
        <v>202206</v>
      </c>
      <c r="B161" s="15">
        <v>5540246185627</v>
      </c>
      <c r="C161" s="48">
        <v>5</v>
      </c>
      <c r="D161" s="48">
        <v>2685.3120000000004</v>
      </c>
      <c r="E161" s="48">
        <v>0</v>
      </c>
      <c r="F161" s="38" t="str">
        <f>VLOOKUP(B161,'Catégorie des articles'!A:D,4,0)</f>
        <v>EMBALLAGES</v>
      </c>
      <c r="G161" s="53">
        <f t="shared" si="4"/>
        <v>537.06240000000003</v>
      </c>
      <c r="H161" s="39" t="str">
        <f t="shared" si="5"/>
        <v>En stock</v>
      </c>
      <c r="I161" s="54" t="str">
        <f>Expéditions[[#This Row],[AnnéeMois]]&amp;Expéditions[[#This Row],[Famille de Produit]]</f>
        <v>202206EMBALLAGES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25">
      <c r="A162" s="15">
        <v>202206</v>
      </c>
      <c r="B162" s="15">
        <v>5540246186010</v>
      </c>
      <c r="C162" s="48">
        <v>49</v>
      </c>
      <c r="D162" s="48">
        <v>7176.8591999999999</v>
      </c>
      <c r="E162" s="48">
        <v>12</v>
      </c>
      <c r="F162" s="38" t="str">
        <f>VLOOKUP(B162,'Catégorie des articles'!A:D,4,0)</f>
        <v>EMBALLAGES</v>
      </c>
      <c r="G162" s="53">
        <f t="shared" si="4"/>
        <v>146.46651428571428</v>
      </c>
      <c r="H162" s="39" t="str">
        <f t="shared" si="5"/>
        <v>En stock</v>
      </c>
      <c r="I162" s="54" t="str">
        <f>Expéditions[[#This Row],[AnnéeMois]]&amp;Expéditions[[#This Row],[Famille de Produit]]</f>
        <v>202206EMBALLAGES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25">
      <c r="A163" s="15">
        <v>202206</v>
      </c>
      <c r="B163" s="50">
        <v>5540246186011</v>
      </c>
      <c r="C163" s="52">
        <v>114</v>
      </c>
      <c r="D163" s="52">
        <v>6473.1744000000008</v>
      </c>
      <c r="E163" s="52">
        <v>10</v>
      </c>
      <c r="F163" s="38" t="str">
        <f>VLOOKUP(B163,'Catégorie des articles'!A:D,4,0)</f>
        <v>EMBALLAGES</v>
      </c>
      <c r="G163" s="53">
        <f t="shared" si="4"/>
        <v>56.782231578947375</v>
      </c>
      <c r="H163" s="39" t="str">
        <f t="shared" si="5"/>
        <v>En stock</v>
      </c>
      <c r="I163" s="54" t="str">
        <f>Expéditions[[#This Row],[AnnéeMois]]&amp;Expéditions[[#This Row],[Famille de Produit]]</f>
        <v>202206EMBALLAGES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25">
      <c r="A164" s="15">
        <v>202206</v>
      </c>
      <c r="B164" s="15">
        <v>5540246186017</v>
      </c>
      <c r="C164" s="48">
        <v>21</v>
      </c>
      <c r="D164" s="48">
        <v>2210.7168000000001</v>
      </c>
      <c r="E164" s="48">
        <v>7</v>
      </c>
      <c r="F164" s="38" t="str">
        <f>VLOOKUP(B164,'Catégorie des articles'!A:D,4,0)</f>
        <v>EMBALLAGES</v>
      </c>
      <c r="G164" s="53">
        <f t="shared" si="4"/>
        <v>105.27222857142858</v>
      </c>
      <c r="H164" s="39" t="str">
        <f t="shared" si="5"/>
        <v>En stock</v>
      </c>
      <c r="I164" s="54" t="str">
        <f>Expéditions[[#This Row],[AnnéeMois]]&amp;Expéditions[[#This Row],[Famille de Produit]]</f>
        <v>202206EMBALLAGES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25">
      <c r="A165" s="15">
        <v>202206</v>
      </c>
      <c r="B165" s="15">
        <v>5540246186325</v>
      </c>
      <c r="C165" s="48">
        <v>362</v>
      </c>
      <c r="D165" s="48">
        <v>889.57439999999997</v>
      </c>
      <c r="E165" s="48">
        <v>794</v>
      </c>
      <c r="F165" s="38" t="str">
        <f>VLOOKUP(B165,'Catégorie des articles'!A:D,4,0)</f>
        <v>CREMERIE</v>
      </c>
      <c r="G165" s="53">
        <f t="shared" si="4"/>
        <v>2.4573878453038671</v>
      </c>
      <c r="H165" s="39" t="str">
        <f t="shared" si="5"/>
        <v>En stock</v>
      </c>
      <c r="I165" s="54" t="str">
        <f>Expéditions[[#This Row],[AnnéeMois]]&amp;Expéditions[[#This Row],[Famille de Produit]]</f>
        <v>202206CREMERIE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25">
      <c r="A166" s="15">
        <v>202206</v>
      </c>
      <c r="B166" s="15">
        <v>5540246186351</v>
      </c>
      <c r="C166" s="48">
        <v>1386</v>
      </c>
      <c r="D166" s="48">
        <v>82090.843200000003</v>
      </c>
      <c r="E166" s="48">
        <v>773</v>
      </c>
      <c r="F166" s="38" t="str">
        <f>VLOOKUP(B166,'Catégorie des articles'!A:D,4,0)</f>
        <v>MIX LEGUMES</v>
      </c>
      <c r="G166" s="53">
        <f t="shared" si="4"/>
        <v>59.228602597402599</v>
      </c>
      <c r="H166" s="39" t="str">
        <f t="shared" si="5"/>
        <v>En stock</v>
      </c>
      <c r="I166" s="54" t="str">
        <f>Expéditions[[#This Row],[AnnéeMois]]&amp;Expéditions[[#This Row],[Famille de Produit]]</f>
        <v>202206MIX LEGUMES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25">
      <c r="A167" s="15">
        <v>202206</v>
      </c>
      <c r="B167" s="50">
        <v>5540246186352</v>
      </c>
      <c r="C167" s="52">
        <v>1195</v>
      </c>
      <c r="D167" s="52">
        <v>12570.12</v>
      </c>
      <c r="E167" s="52">
        <v>4675</v>
      </c>
      <c r="F167" s="38" t="str">
        <f>VLOOKUP(B167,'Catégorie des articles'!A:D,4,0)</f>
        <v>MIX LEGUMES</v>
      </c>
      <c r="G167" s="53">
        <f t="shared" si="4"/>
        <v>10.518928870292887</v>
      </c>
      <c r="H167" s="39" t="str">
        <f t="shared" si="5"/>
        <v>En stock</v>
      </c>
      <c r="I167" s="54" t="str">
        <f>Expéditions[[#This Row],[AnnéeMois]]&amp;Expéditions[[#This Row],[Famille de Produit]]</f>
        <v>202206MIX LEGUMES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25">
      <c r="A168" s="15">
        <v>202206</v>
      </c>
      <c r="B168" s="50">
        <v>5540246187882</v>
      </c>
      <c r="C168" s="52">
        <v>89</v>
      </c>
      <c r="D168" s="52">
        <v>3382.0416</v>
      </c>
      <c r="E168" s="52">
        <v>19</v>
      </c>
      <c r="F168" s="38" t="str">
        <f>VLOOKUP(B168,'Catégorie des articles'!A:D,4,0)</f>
        <v>EMBALLAGES</v>
      </c>
      <c r="G168" s="53">
        <f t="shared" si="4"/>
        <v>38.000467415730334</v>
      </c>
      <c r="H168" s="39" t="str">
        <f t="shared" si="5"/>
        <v>En stock</v>
      </c>
      <c r="I168" s="54" t="str">
        <f>Expéditions[[#This Row],[AnnéeMois]]&amp;Expéditions[[#This Row],[Famille de Produit]]</f>
        <v>202206EMBALLAGES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25">
      <c r="A169" s="15">
        <v>202206</v>
      </c>
      <c r="B169" s="15">
        <v>5540246187940</v>
      </c>
      <c r="C169" s="48">
        <v>409</v>
      </c>
      <c r="D169" s="48">
        <v>3497.4720000000002</v>
      </c>
      <c r="E169" s="48">
        <v>0</v>
      </c>
      <c r="F169" s="38" t="str">
        <f>VLOOKUP(B169,'Catégorie des articles'!A:D,4,0)</f>
        <v>MIX LEGUMES</v>
      </c>
      <c r="G169" s="53">
        <f t="shared" si="4"/>
        <v>8.5512762836185825</v>
      </c>
      <c r="H169" s="39" t="str">
        <f t="shared" si="5"/>
        <v>En stock</v>
      </c>
      <c r="I169" s="54" t="str">
        <f>Expéditions[[#This Row],[AnnéeMois]]&amp;Expéditions[[#This Row],[Famille de Produit]]</f>
        <v>202206MIX LEGUMES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25">
      <c r="A170" s="15">
        <v>202206</v>
      </c>
      <c r="B170" s="50">
        <v>5540246187987</v>
      </c>
      <c r="C170" s="52">
        <v>2729</v>
      </c>
      <c r="D170" s="52">
        <v>1341.1872000000001</v>
      </c>
      <c r="E170" s="52">
        <v>59355</v>
      </c>
      <c r="F170" s="38" t="str">
        <f>VLOOKUP(B170,'Catégorie des articles'!A:D,4,0)</f>
        <v>CREMERIE</v>
      </c>
      <c r="G170" s="53">
        <f t="shared" si="4"/>
        <v>0.49145738365701724</v>
      </c>
      <c r="H170" s="39" t="str">
        <f t="shared" si="5"/>
        <v>En stock</v>
      </c>
      <c r="I170" s="54" t="str">
        <f>Expéditions[[#This Row],[AnnéeMois]]&amp;Expéditions[[#This Row],[Famille de Produit]]</f>
        <v>202206CREMERIE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25">
      <c r="A171" s="15">
        <v>202206</v>
      </c>
      <c r="B171" s="15">
        <v>5540246187995</v>
      </c>
      <c r="C171" s="48">
        <v>1933</v>
      </c>
      <c r="D171" s="48">
        <v>169528.16159999999</v>
      </c>
      <c r="E171" s="48">
        <v>996</v>
      </c>
      <c r="F171" s="38" t="str">
        <f>VLOOKUP(B171,'Catégorie des articles'!A:D,4,0)</f>
        <v>EMBALLAGES</v>
      </c>
      <c r="G171" s="53">
        <f t="shared" si="4"/>
        <v>87.702101189860315</v>
      </c>
      <c r="H171" s="39" t="str">
        <f t="shared" si="5"/>
        <v>En stock</v>
      </c>
      <c r="I171" s="54" t="str">
        <f>Expéditions[[#This Row],[AnnéeMois]]&amp;Expéditions[[#This Row],[Famille de Produit]]</f>
        <v>202206EMBALLAGES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25">
      <c r="A172" s="15">
        <v>202206</v>
      </c>
      <c r="B172" s="50">
        <v>5540246187996</v>
      </c>
      <c r="C172" s="52">
        <v>348</v>
      </c>
      <c r="D172" s="52">
        <v>16089.840000000002</v>
      </c>
      <c r="E172" s="52">
        <v>14</v>
      </c>
      <c r="F172" s="38" t="str">
        <f>VLOOKUP(B172,'Catégorie des articles'!A:D,4,0)</f>
        <v>EMBALLAGES</v>
      </c>
      <c r="G172" s="53">
        <f t="shared" si="4"/>
        <v>46.235172413793109</v>
      </c>
      <c r="H172" s="39" t="str">
        <f t="shared" si="5"/>
        <v>En stock</v>
      </c>
      <c r="I172" s="54" t="str">
        <f>Expéditions[[#This Row],[AnnéeMois]]&amp;Expéditions[[#This Row],[Famille de Produit]]</f>
        <v>202206EMBALLAGES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25">
      <c r="A173" s="15">
        <v>202206</v>
      </c>
      <c r="B173" s="15">
        <v>5540246187997</v>
      </c>
      <c r="C173" s="48">
        <v>337</v>
      </c>
      <c r="D173" s="48">
        <v>16806.312000000002</v>
      </c>
      <c r="E173" s="48">
        <v>84</v>
      </c>
      <c r="F173" s="38" t="str">
        <f>VLOOKUP(B173,'Catégorie des articles'!A:D,4,0)</f>
        <v>EMBALLAGES</v>
      </c>
      <c r="G173" s="53">
        <f t="shared" si="4"/>
        <v>49.870362017804162</v>
      </c>
      <c r="H173" s="39" t="str">
        <f t="shared" si="5"/>
        <v>En stock</v>
      </c>
      <c r="I173" s="54" t="str">
        <f>Expéditions[[#This Row],[AnnéeMois]]&amp;Expéditions[[#This Row],[Famille de Produit]]</f>
        <v>202206EMBALLAGES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25">
      <c r="A174" s="15">
        <v>202206</v>
      </c>
      <c r="B174" s="50">
        <v>5540246187998</v>
      </c>
      <c r="C174" s="52">
        <v>1031</v>
      </c>
      <c r="D174" s="52">
        <v>52958.188800000004</v>
      </c>
      <c r="E174" s="52">
        <v>555</v>
      </c>
      <c r="F174" s="38" t="str">
        <f>VLOOKUP(B174,'Catégorie des articles'!A:D,4,0)</f>
        <v>EMBALLAGES</v>
      </c>
      <c r="G174" s="53">
        <f t="shared" si="4"/>
        <v>51.365847526673136</v>
      </c>
      <c r="H174" s="39" t="str">
        <f t="shared" si="5"/>
        <v>En stock</v>
      </c>
      <c r="I174" s="54" t="str">
        <f>Expéditions[[#This Row],[AnnéeMois]]&amp;Expéditions[[#This Row],[Famille de Produit]]</f>
        <v>202206EMBALLAGES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25">
      <c r="A175" s="15">
        <v>202206</v>
      </c>
      <c r="B175" s="15">
        <v>5540246188047</v>
      </c>
      <c r="C175" s="48">
        <v>358</v>
      </c>
      <c r="D175" s="48">
        <v>43522.617600000005</v>
      </c>
      <c r="E175" s="48">
        <v>45</v>
      </c>
      <c r="F175" s="38" t="str">
        <f>VLOOKUP(B175,'Catégorie des articles'!A:D,4,0)</f>
        <v>EMBALLAGES</v>
      </c>
      <c r="G175" s="53">
        <f t="shared" si="4"/>
        <v>121.57155754189945</v>
      </c>
      <c r="H175" s="39" t="str">
        <f t="shared" si="5"/>
        <v>En stock</v>
      </c>
      <c r="I175" s="54" t="str">
        <f>Expéditions[[#This Row],[AnnéeMois]]&amp;Expéditions[[#This Row],[Famille de Produit]]</f>
        <v>202206EMBALLAGES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25">
      <c r="A176" s="15">
        <v>202206</v>
      </c>
      <c r="B176" s="50">
        <v>5540246188175</v>
      </c>
      <c r="C176" s="52">
        <v>103</v>
      </c>
      <c r="D176" s="52">
        <v>2913.9264000000003</v>
      </c>
      <c r="E176" s="52">
        <v>455</v>
      </c>
      <c r="F176" s="38" t="str">
        <f>VLOOKUP(B176,'Catégorie des articles'!A:D,4,0)</f>
        <v>CREMERIE</v>
      </c>
      <c r="G176" s="53">
        <f t="shared" si="4"/>
        <v>28.290547572815537</v>
      </c>
      <c r="H176" s="39" t="str">
        <f t="shared" si="5"/>
        <v>En stock</v>
      </c>
      <c r="I176" s="54" t="str">
        <f>Expéditions[[#This Row],[AnnéeMois]]&amp;Expéditions[[#This Row],[Famille de Produit]]</f>
        <v>202206CREMERIE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25">
      <c r="A177" s="15">
        <v>202206</v>
      </c>
      <c r="B177" s="15">
        <v>5540246188200</v>
      </c>
      <c r="C177" s="48">
        <v>780</v>
      </c>
      <c r="D177" s="48">
        <v>1437.0047999999999</v>
      </c>
      <c r="E177" s="48">
        <v>15289</v>
      </c>
      <c r="F177" s="38" t="str">
        <f>VLOOKUP(B177,'Catégorie des articles'!A:D,4,0)</f>
        <v>CREMERIE</v>
      </c>
      <c r="G177" s="53">
        <f t="shared" si="4"/>
        <v>1.842313846153846</v>
      </c>
      <c r="H177" s="39" t="str">
        <f t="shared" si="5"/>
        <v>En stock</v>
      </c>
      <c r="I177" s="54" t="str">
        <f>Expéditions[[#This Row],[AnnéeMois]]&amp;Expéditions[[#This Row],[Famille de Produit]]</f>
        <v>202206CREMERIE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25">
      <c r="A178" s="15">
        <v>202206</v>
      </c>
      <c r="B178" s="15">
        <v>5540246188224</v>
      </c>
      <c r="C178" s="48">
        <v>14616</v>
      </c>
      <c r="D178" s="48">
        <v>17146.080000000002</v>
      </c>
      <c r="E178" s="48">
        <v>19720</v>
      </c>
      <c r="F178" s="38" t="str">
        <f>VLOOKUP(B178,'Catégorie des articles'!A:D,4,0)</f>
        <v>VOLAILLE</v>
      </c>
      <c r="G178" s="53">
        <f t="shared" si="4"/>
        <v>1.1731034482758622</v>
      </c>
      <c r="H178" s="39" t="str">
        <f t="shared" si="5"/>
        <v>En stock</v>
      </c>
      <c r="I178" s="54" t="str">
        <f>Expéditions[[#This Row],[AnnéeMois]]&amp;Expéditions[[#This Row],[Famille de Produit]]</f>
        <v>202206VOLAILLE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25">
      <c r="A179" s="15">
        <v>202206</v>
      </c>
      <c r="B179" s="50">
        <v>5540246188512</v>
      </c>
      <c r="C179" s="52">
        <v>151</v>
      </c>
      <c r="D179" s="52">
        <v>20672.496000000003</v>
      </c>
      <c r="E179" s="52">
        <v>33</v>
      </c>
      <c r="F179" s="38" t="str">
        <f>VLOOKUP(B179,'Catégorie des articles'!A:D,4,0)</f>
        <v>EMBALLAGES</v>
      </c>
      <c r="G179" s="53">
        <f t="shared" si="4"/>
        <v>136.90394701986756</v>
      </c>
      <c r="H179" s="39" t="str">
        <f t="shared" si="5"/>
        <v>En stock</v>
      </c>
      <c r="I179" s="54" t="str">
        <f>Expéditions[[#This Row],[AnnéeMois]]&amp;Expéditions[[#This Row],[Famille de Produit]]</f>
        <v>202206EMBALLAGES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25">
      <c r="A180" s="15">
        <v>202206</v>
      </c>
      <c r="B180" s="15">
        <v>5540246188583</v>
      </c>
      <c r="C180" s="48">
        <v>4483</v>
      </c>
      <c r="D180" s="48">
        <v>16049.836800000001</v>
      </c>
      <c r="E180" s="48">
        <v>11220</v>
      </c>
      <c r="F180" s="38" t="str">
        <f>VLOOKUP(B180,'Catégorie des articles'!A:D,4,0)</f>
        <v>BOULANGERIE</v>
      </c>
      <c r="G180" s="53">
        <f t="shared" si="4"/>
        <v>3.5801554316306046</v>
      </c>
      <c r="H180" s="39" t="str">
        <f t="shared" si="5"/>
        <v>En stock</v>
      </c>
      <c r="I180" s="54" t="str">
        <f>Expéditions[[#This Row],[AnnéeMois]]&amp;Expéditions[[#This Row],[Famille de Produit]]</f>
        <v>202206BOULANGERIE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25">
      <c r="A181" s="15">
        <v>202206</v>
      </c>
      <c r="B181" s="15">
        <v>5540246188647</v>
      </c>
      <c r="C181" s="48">
        <v>1798</v>
      </c>
      <c r="D181" s="48">
        <v>26616.600000000002</v>
      </c>
      <c r="E181" s="48">
        <v>0</v>
      </c>
      <c r="F181" s="38" t="str">
        <f>VLOOKUP(B181,'Catégorie des articles'!A:D,4,0)</f>
        <v>MIX LEGUMES</v>
      </c>
      <c r="G181" s="53">
        <f t="shared" si="4"/>
        <v>14.80344827586207</v>
      </c>
      <c r="H181" s="39" t="str">
        <f t="shared" si="5"/>
        <v>En stock</v>
      </c>
      <c r="I181" s="54" t="str">
        <f>Expéditions[[#This Row],[AnnéeMois]]&amp;Expéditions[[#This Row],[Famille de Produit]]</f>
        <v>202206MIX LEGUMES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25">
      <c r="A182" s="15">
        <v>202206</v>
      </c>
      <c r="B182" s="15">
        <v>5540246190092</v>
      </c>
      <c r="C182" s="48">
        <v>49</v>
      </c>
      <c r="D182" s="48">
        <v>6742.3104000000003</v>
      </c>
      <c r="E182" s="48">
        <v>49</v>
      </c>
      <c r="F182" s="38" t="str">
        <f>VLOOKUP(B182,'Catégorie des articles'!A:D,4,0)</f>
        <v>EMBALLAGES</v>
      </c>
      <c r="G182" s="53">
        <f t="shared" si="4"/>
        <v>137.59817142857145</v>
      </c>
      <c r="H182" s="39" t="str">
        <f t="shared" si="5"/>
        <v>En stock</v>
      </c>
      <c r="I182" s="54" t="str">
        <f>Expéditions[[#This Row],[AnnéeMois]]&amp;Expéditions[[#This Row],[Famille de Produit]]</f>
        <v>202206EMBALLAGES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25">
      <c r="A183" s="15">
        <v>202206</v>
      </c>
      <c r="B183" s="50">
        <v>5540246190097</v>
      </c>
      <c r="C183" s="52">
        <v>3104</v>
      </c>
      <c r="D183" s="52">
        <v>77433.753599999996</v>
      </c>
      <c r="E183" s="52">
        <v>12982</v>
      </c>
      <c r="F183" s="38" t="str">
        <f>VLOOKUP(B183,'Catégorie des articles'!A:D,4,0)</f>
        <v>VOLAILLE</v>
      </c>
      <c r="G183" s="53">
        <f t="shared" si="4"/>
        <v>24.946441237113401</v>
      </c>
      <c r="H183" s="39" t="str">
        <f t="shared" si="5"/>
        <v>En stock</v>
      </c>
      <c r="I183" s="54" t="str">
        <f>Expéditions[[#This Row],[AnnéeMois]]&amp;Expéditions[[#This Row],[Famille de Produit]]</f>
        <v>202206VOLAILLE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25">
      <c r="A184" s="15">
        <v>202206</v>
      </c>
      <c r="B184" s="15">
        <v>5540246190727</v>
      </c>
      <c r="C184" s="48">
        <v>2332</v>
      </c>
      <c r="D184" s="48">
        <v>26349.192000000003</v>
      </c>
      <c r="E184" s="48">
        <v>696</v>
      </c>
      <c r="F184" s="38" t="str">
        <f>VLOOKUP(B184,'Catégorie des articles'!A:D,4,0)</f>
        <v>BOULANGERIE</v>
      </c>
      <c r="G184" s="53">
        <f t="shared" si="4"/>
        <v>11.298967409948544</v>
      </c>
      <c r="H184" s="39" t="str">
        <f t="shared" si="5"/>
        <v>En stock</v>
      </c>
      <c r="I184" s="54" t="str">
        <f>Expéditions[[#This Row],[AnnéeMois]]&amp;Expéditions[[#This Row],[Famille de Produit]]</f>
        <v>202206BOULANGERIE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25">
      <c r="A185" s="15">
        <v>202206</v>
      </c>
      <c r="B185" s="50">
        <v>5540246190743</v>
      </c>
      <c r="C185" s="52">
        <v>279</v>
      </c>
      <c r="D185" s="52">
        <v>2363.9040000000005</v>
      </c>
      <c r="E185" s="52">
        <v>669</v>
      </c>
      <c r="F185" s="38" t="str">
        <f>VLOOKUP(B185,'Catégorie des articles'!A:D,4,0)</f>
        <v>CREMERIE</v>
      </c>
      <c r="G185" s="53">
        <f t="shared" si="4"/>
        <v>8.4727741935483891</v>
      </c>
      <c r="H185" s="39" t="str">
        <f t="shared" si="5"/>
        <v>En stock</v>
      </c>
      <c r="I185" s="54" t="str">
        <f>Expéditions[[#This Row],[AnnéeMois]]&amp;Expéditions[[#This Row],[Famille de Produit]]</f>
        <v>202206CREMERIE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25">
      <c r="A186" s="15">
        <v>202206</v>
      </c>
      <c r="B186" s="15">
        <v>5540246190831</v>
      </c>
      <c r="C186" s="48">
        <v>1300</v>
      </c>
      <c r="D186" s="48">
        <v>9775.9872000000014</v>
      </c>
      <c r="E186" s="48">
        <v>0</v>
      </c>
      <c r="F186" s="38" t="str">
        <f>VLOOKUP(B186,'Catégorie des articles'!A:D,4,0)</f>
        <v>MIX LEGUMES</v>
      </c>
      <c r="G186" s="53">
        <f t="shared" si="4"/>
        <v>7.5199901538461553</v>
      </c>
      <c r="H186" s="39" t="str">
        <f t="shared" si="5"/>
        <v>En stock</v>
      </c>
      <c r="I186" s="54" t="str">
        <f>Expéditions[[#This Row],[AnnéeMois]]&amp;Expéditions[[#This Row],[Famille de Produit]]</f>
        <v>202206MIX LEGUMES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25">
      <c r="A187" s="15">
        <v>202206</v>
      </c>
      <c r="B187" s="50">
        <v>5540246190835</v>
      </c>
      <c r="C187" s="52">
        <v>156</v>
      </c>
      <c r="D187" s="52">
        <v>32857.228800000004</v>
      </c>
      <c r="E187" s="52">
        <v>21</v>
      </c>
      <c r="F187" s="38" t="str">
        <f>VLOOKUP(B187,'Catégorie des articles'!A:D,4,0)</f>
        <v>BOULANGERIE</v>
      </c>
      <c r="G187" s="53">
        <f t="shared" si="4"/>
        <v>210.62326153846158</v>
      </c>
      <c r="H187" s="39" t="str">
        <f t="shared" si="5"/>
        <v>En stock</v>
      </c>
      <c r="I187" s="54" t="str">
        <f>Expéditions[[#This Row],[AnnéeMois]]&amp;Expéditions[[#This Row],[Famille de Produit]]</f>
        <v>202206BOULANGERIE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25">
      <c r="A188" s="15">
        <v>202206</v>
      </c>
      <c r="B188" s="50">
        <v>5540246191380</v>
      </c>
      <c r="C188" s="52">
        <v>418</v>
      </c>
      <c r="D188" s="52">
        <v>1975.104</v>
      </c>
      <c r="E188" s="52">
        <v>0</v>
      </c>
      <c r="F188" s="38" t="str">
        <f>VLOOKUP(B188,'Catégorie des articles'!A:D,4,0)</f>
        <v>CREMERIE</v>
      </c>
      <c r="G188" s="53">
        <f t="shared" si="4"/>
        <v>4.7251291866028708</v>
      </c>
      <c r="H188" s="39" t="str">
        <f t="shared" si="5"/>
        <v>En stock</v>
      </c>
      <c r="I188" s="54" t="str">
        <f>Expéditions[[#This Row],[AnnéeMois]]&amp;Expéditions[[#This Row],[Famille de Produit]]</f>
        <v>202206CREMERIE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25">
      <c r="A189" s="15">
        <v>202206</v>
      </c>
      <c r="B189" s="15">
        <v>5540246191394</v>
      </c>
      <c r="C189" s="48">
        <v>2436</v>
      </c>
      <c r="D189" s="48">
        <v>13009.248000000001</v>
      </c>
      <c r="E189" s="48">
        <v>0</v>
      </c>
      <c r="F189" s="38" t="str">
        <f>VLOOKUP(B189,'Catégorie des articles'!A:D,4,0)</f>
        <v>CREMERIE</v>
      </c>
      <c r="G189" s="53">
        <f t="shared" si="4"/>
        <v>5.3404137931034485</v>
      </c>
      <c r="H189" s="39" t="str">
        <f t="shared" si="5"/>
        <v>En stock</v>
      </c>
      <c r="I189" s="54" t="str">
        <f>Expéditions[[#This Row],[AnnéeMois]]&amp;Expéditions[[#This Row],[Famille de Produit]]</f>
        <v>202206CREMERIE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25">
      <c r="A190" s="15">
        <v>202206</v>
      </c>
      <c r="B190" s="15">
        <v>5540246191596</v>
      </c>
      <c r="C190" s="48">
        <v>79</v>
      </c>
      <c r="D190" s="48">
        <v>4403.4624000000003</v>
      </c>
      <c r="E190" s="48">
        <v>179</v>
      </c>
      <c r="F190" s="38" t="str">
        <f>VLOOKUP(B190,'Catégorie des articles'!A:D,4,0)</f>
        <v>BOULANGERIE</v>
      </c>
      <c r="G190" s="53">
        <f t="shared" si="4"/>
        <v>55.740030379746841</v>
      </c>
      <c r="H190" s="39" t="str">
        <f t="shared" si="5"/>
        <v>En stock</v>
      </c>
      <c r="I190" s="54" t="str">
        <f>Expéditions[[#This Row],[AnnéeMois]]&amp;Expéditions[[#This Row],[Famille de Produit]]</f>
        <v>202206BOULANGERIE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25">
      <c r="A191" s="15">
        <v>202206</v>
      </c>
      <c r="B191" s="15">
        <v>5540246191718</v>
      </c>
      <c r="C191" s="48">
        <v>748</v>
      </c>
      <c r="D191" s="48">
        <v>2214.5184000000004</v>
      </c>
      <c r="E191" s="48">
        <v>325</v>
      </c>
      <c r="F191" s="38" t="str">
        <f>VLOOKUP(B191,'Catégorie des articles'!A:D,4,0)</f>
        <v>MIX LEGUMES</v>
      </c>
      <c r="G191" s="53">
        <f t="shared" si="4"/>
        <v>2.960586096256685</v>
      </c>
      <c r="H191" s="39" t="str">
        <f t="shared" si="5"/>
        <v>En stock</v>
      </c>
      <c r="I191" s="54" t="str">
        <f>Expéditions[[#This Row],[AnnéeMois]]&amp;Expéditions[[#This Row],[Famille de Produit]]</f>
        <v>202206MIX LEGUMES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25">
      <c r="A192" s="15">
        <v>202206</v>
      </c>
      <c r="B192" s="15">
        <v>5540246191736</v>
      </c>
      <c r="C192" s="48">
        <v>288</v>
      </c>
      <c r="D192" s="48">
        <v>9304.7616000000016</v>
      </c>
      <c r="E192" s="48">
        <v>70</v>
      </c>
      <c r="F192" s="38" t="str">
        <f>VLOOKUP(B192,'Catégorie des articles'!A:D,4,0)</f>
        <v>CREMERIE</v>
      </c>
      <c r="G192" s="53">
        <f t="shared" si="4"/>
        <v>32.308200000000006</v>
      </c>
      <c r="H192" s="39" t="str">
        <f t="shared" si="5"/>
        <v>En stock</v>
      </c>
      <c r="I192" s="54" t="str">
        <f>Expéditions[[#This Row],[AnnéeMois]]&amp;Expéditions[[#This Row],[Famille de Produit]]</f>
        <v>202206CREMERIE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25">
      <c r="A193" s="15">
        <v>202206</v>
      </c>
      <c r="B193" s="15">
        <v>5540246192102</v>
      </c>
      <c r="C193" s="48">
        <v>5086</v>
      </c>
      <c r="D193" s="48">
        <v>5568.0480000000007</v>
      </c>
      <c r="E193" s="48">
        <v>9125</v>
      </c>
      <c r="F193" s="38" t="str">
        <f>VLOOKUP(B193,'Catégorie des articles'!A:D,4,0)</f>
        <v>CREMERIE</v>
      </c>
      <c r="G193" s="53">
        <f t="shared" si="4"/>
        <v>1.0947793944160442</v>
      </c>
      <c r="H193" s="39" t="str">
        <f t="shared" si="5"/>
        <v>En stock</v>
      </c>
      <c r="I193" s="54" t="str">
        <f>Expéditions[[#This Row],[AnnéeMois]]&amp;Expéditions[[#This Row],[Famille de Produit]]</f>
        <v>202206CREMERIE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25">
      <c r="A194" s="15">
        <v>202206</v>
      </c>
      <c r="B194" s="15">
        <v>5540246192209</v>
      </c>
      <c r="C194" s="48">
        <v>3286</v>
      </c>
      <c r="D194" s="48">
        <v>16516.224000000002</v>
      </c>
      <c r="E194" s="48">
        <v>3202</v>
      </c>
      <c r="F194" s="38" t="str">
        <f>VLOOKUP(B194,'Catégorie des articles'!A:D,4,0)</f>
        <v>MIX LEGUMES</v>
      </c>
      <c r="G194" s="53">
        <f t="shared" si="4"/>
        <v>5.0262398052343285</v>
      </c>
      <c r="H194" s="39" t="str">
        <f t="shared" si="5"/>
        <v>En stock</v>
      </c>
      <c r="I194" s="54" t="str">
        <f>Expéditions[[#This Row],[AnnéeMois]]&amp;Expéditions[[#This Row],[Famille de Produit]]</f>
        <v>202206MIX LEGUMES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25">
      <c r="A195" s="15">
        <v>202206</v>
      </c>
      <c r="B195" s="50">
        <v>5540246192264</v>
      </c>
      <c r="C195" s="52">
        <v>1058</v>
      </c>
      <c r="D195" s="52">
        <v>15365.376000000002</v>
      </c>
      <c r="E195" s="52">
        <v>1838</v>
      </c>
      <c r="F195" s="38" t="str">
        <f>VLOOKUP(B195,'Catégorie des articles'!A:D,4,0)</f>
        <v>CREMERIE</v>
      </c>
      <c r="G195" s="53">
        <f t="shared" ref="G195:G258" si="6">IFERROR(D195/C195,0)</f>
        <v>14.523039697542535</v>
      </c>
      <c r="H195" s="39" t="str">
        <f t="shared" ref="H195:H258" si="7">IF(C195&lt;=0,"Rupture","En stock")</f>
        <v>En stock</v>
      </c>
      <c r="I195" s="54" t="str">
        <f>Expéditions[[#This Row],[AnnéeMois]]&amp;Expéditions[[#This Row],[Famille de Produit]]</f>
        <v>202206CREMERIE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25">
      <c r="A196" s="15">
        <v>202206</v>
      </c>
      <c r="B196" s="15">
        <v>5540246192265</v>
      </c>
      <c r="C196" s="48">
        <v>0</v>
      </c>
      <c r="D196" s="48">
        <v>0</v>
      </c>
      <c r="E196" s="48">
        <v>1207</v>
      </c>
      <c r="F196" s="38" t="str">
        <f>VLOOKUP(B196,'Catégorie des articles'!A:D,4,0)</f>
        <v>CREMERIE</v>
      </c>
      <c r="G196" s="53">
        <f t="shared" si="6"/>
        <v>0</v>
      </c>
      <c r="H196" s="39" t="str">
        <f t="shared" si="7"/>
        <v>Rupture</v>
      </c>
      <c r="I196" s="54" t="str">
        <f>Expéditions[[#This Row],[AnnéeMois]]&amp;Expéditions[[#This Row],[Famille de Produit]]</f>
        <v>202206CREMERIE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25">
      <c r="A197" s="15">
        <v>202206</v>
      </c>
      <c r="B197" s="50">
        <v>5540246192462</v>
      </c>
      <c r="C197" s="52">
        <v>1337</v>
      </c>
      <c r="D197" s="52">
        <v>9176.9328000000005</v>
      </c>
      <c r="E197" s="52">
        <v>650</v>
      </c>
      <c r="F197" s="38" t="str">
        <f>VLOOKUP(B197,'Catégorie des articles'!A:D,4,0)</f>
        <v>MIX LEGUMES</v>
      </c>
      <c r="G197" s="53">
        <f t="shared" si="6"/>
        <v>6.863824083769634</v>
      </c>
      <c r="H197" s="39" t="str">
        <f t="shared" si="7"/>
        <v>En stock</v>
      </c>
      <c r="I197" s="54" t="str">
        <f>Expéditions[[#This Row],[AnnéeMois]]&amp;Expéditions[[#This Row],[Famille de Produit]]</f>
        <v>202206MIX LEGUMES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25">
      <c r="A198" s="15">
        <v>202206</v>
      </c>
      <c r="B198" s="15">
        <v>5540246192505</v>
      </c>
      <c r="C198" s="48">
        <v>18375</v>
      </c>
      <c r="D198" s="48">
        <v>26002.944</v>
      </c>
      <c r="E198" s="48">
        <v>2079</v>
      </c>
      <c r="F198" s="38" t="str">
        <f>VLOOKUP(B198,'Catégorie des articles'!A:D,4,0)</f>
        <v>MIX LEGUMES</v>
      </c>
      <c r="G198" s="53">
        <f t="shared" si="6"/>
        <v>1.4151262040816326</v>
      </c>
      <c r="H198" s="39" t="str">
        <f t="shared" si="7"/>
        <v>En stock</v>
      </c>
      <c r="I198" s="54" t="str">
        <f>Expéditions[[#This Row],[AnnéeMois]]&amp;Expéditions[[#This Row],[Famille de Produit]]</f>
        <v>202206MIX LEGUMES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25">
      <c r="A199" s="15">
        <v>202206</v>
      </c>
      <c r="B199" s="15">
        <v>5540246192518</v>
      </c>
      <c r="C199" s="48">
        <v>6933</v>
      </c>
      <c r="D199" s="48">
        <v>45798.134400000003</v>
      </c>
      <c r="E199" s="48">
        <v>11025</v>
      </c>
      <c r="F199" s="38" t="str">
        <f>VLOOKUP(B199,'Catégorie des articles'!A:D,4,0)</f>
        <v>MIX LEGUMES</v>
      </c>
      <c r="G199" s="53">
        <f t="shared" si="6"/>
        <v>6.6058177412375603</v>
      </c>
      <c r="H199" s="39" t="str">
        <f t="shared" si="7"/>
        <v>En stock</v>
      </c>
      <c r="I199" s="54" t="str">
        <f>Expéditions[[#This Row],[AnnéeMois]]&amp;Expéditions[[#This Row],[Famille de Produit]]</f>
        <v>202206MIX LEGUMES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25">
      <c r="A200" s="15">
        <v>202206</v>
      </c>
      <c r="B200" s="15">
        <v>5540246192571</v>
      </c>
      <c r="C200" s="48">
        <v>794</v>
      </c>
      <c r="D200" s="48">
        <v>2074.3344000000002</v>
      </c>
      <c r="E200" s="48">
        <v>376</v>
      </c>
      <c r="F200" s="38" t="str">
        <f>VLOOKUP(B200,'Catégorie des articles'!A:D,4,0)</f>
        <v>MIX LEGUMES</v>
      </c>
      <c r="G200" s="53">
        <f t="shared" si="6"/>
        <v>2.6125118387909323</v>
      </c>
      <c r="H200" s="39" t="str">
        <f t="shared" si="7"/>
        <v>En stock</v>
      </c>
      <c r="I200" s="54" t="str">
        <f>Expéditions[[#This Row],[AnnéeMois]]&amp;Expéditions[[#This Row],[Famille de Produit]]</f>
        <v>202206MIX LEGUMES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25">
      <c r="A201" s="15">
        <v>202206</v>
      </c>
      <c r="B201" s="50">
        <v>5540246192594</v>
      </c>
      <c r="C201" s="52">
        <v>808</v>
      </c>
      <c r="D201" s="52">
        <v>5336.9280000000008</v>
      </c>
      <c r="E201" s="52">
        <v>195</v>
      </c>
      <c r="F201" s="38" t="str">
        <f>VLOOKUP(B201,'Catégorie des articles'!A:D,4,0)</f>
        <v>MIX LEGUMES</v>
      </c>
      <c r="G201" s="53">
        <f t="shared" si="6"/>
        <v>6.6051089108910901</v>
      </c>
      <c r="H201" s="39" t="str">
        <f t="shared" si="7"/>
        <v>En stock</v>
      </c>
      <c r="I201" s="54" t="str">
        <f>Expéditions[[#This Row],[AnnéeMois]]&amp;Expéditions[[#This Row],[Famille de Produit]]</f>
        <v>202206MIX LEGUMES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25">
      <c r="A202" s="15">
        <v>202206</v>
      </c>
      <c r="B202" s="50">
        <v>5540246192824</v>
      </c>
      <c r="C202" s="52">
        <v>251</v>
      </c>
      <c r="D202" s="52">
        <v>1349.3088</v>
      </c>
      <c r="E202" s="52">
        <v>251</v>
      </c>
      <c r="F202" s="38" t="str">
        <f>VLOOKUP(B202,'Catégorie des articles'!A:D,4,0)</f>
        <v>MIX LEGUMES</v>
      </c>
      <c r="G202" s="53">
        <f t="shared" si="6"/>
        <v>5.3757322709163349</v>
      </c>
      <c r="H202" s="39" t="str">
        <f t="shared" si="7"/>
        <v>En stock</v>
      </c>
      <c r="I202" s="54" t="str">
        <f>Expéditions[[#This Row],[AnnéeMois]]&amp;Expéditions[[#This Row],[Famille de Produit]]</f>
        <v>202206MIX LEGUMES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25">
      <c r="A203" s="15">
        <v>202206</v>
      </c>
      <c r="B203" s="50">
        <v>5540246192831</v>
      </c>
      <c r="C203" s="52">
        <v>845</v>
      </c>
      <c r="D203" s="52">
        <v>7485.0048000000006</v>
      </c>
      <c r="E203" s="52">
        <v>520</v>
      </c>
      <c r="F203" s="38" t="str">
        <f>VLOOKUP(B203,'Catégorie des articles'!A:D,4,0)</f>
        <v>MIX LEGUMES</v>
      </c>
      <c r="G203" s="53">
        <f t="shared" si="6"/>
        <v>8.8579938461538461</v>
      </c>
      <c r="H203" s="39" t="str">
        <f t="shared" si="7"/>
        <v>En stock</v>
      </c>
      <c r="I203" s="54" t="str">
        <f>Expéditions[[#This Row],[AnnéeMois]]&amp;Expéditions[[#This Row],[Famille de Produit]]</f>
        <v>202206MIX LEGUMES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25">
      <c r="A204" s="15">
        <v>202206</v>
      </c>
      <c r="B204" s="15">
        <v>5540246192836</v>
      </c>
      <c r="C204" s="48">
        <v>84</v>
      </c>
      <c r="D204" s="48">
        <v>11558.2464</v>
      </c>
      <c r="E204" s="48">
        <v>0</v>
      </c>
      <c r="F204" s="38" t="str">
        <f>VLOOKUP(B204,'Catégorie des articles'!A:D,4,0)</f>
        <v>EMBALLAGES</v>
      </c>
      <c r="G204" s="53">
        <f t="shared" si="6"/>
        <v>137.59817142857142</v>
      </c>
      <c r="H204" s="39" t="str">
        <f t="shared" si="7"/>
        <v>En stock</v>
      </c>
      <c r="I204" s="54" t="str">
        <f>Expéditions[[#This Row],[AnnéeMois]]&amp;Expéditions[[#This Row],[Famille de Produit]]</f>
        <v>202206EMBALLAGES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25">
      <c r="A205" s="15">
        <v>202206</v>
      </c>
      <c r="B205" s="15">
        <v>5540246192907</v>
      </c>
      <c r="C205" s="48">
        <v>2423</v>
      </c>
      <c r="D205" s="48">
        <v>67989.456000000006</v>
      </c>
      <c r="E205" s="48">
        <v>1912</v>
      </c>
      <c r="F205" s="38" t="str">
        <f>VLOOKUP(B205,'Catégorie des articles'!A:D,4,0)</f>
        <v>VOLAILLE</v>
      </c>
      <c r="G205" s="53">
        <f t="shared" si="6"/>
        <v>28.060031366075115</v>
      </c>
      <c r="H205" s="39" t="str">
        <f t="shared" si="7"/>
        <v>En stock</v>
      </c>
      <c r="I205" s="54" t="str">
        <f>Expéditions[[#This Row],[AnnéeMois]]&amp;Expéditions[[#This Row],[Famille de Produit]]</f>
        <v>202206VOLAILLE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25">
      <c r="A206" s="15">
        <v>202206</v>
      </c>
      <c r="B206" s="50">
        <v>5540246193249</v>
      </c>
      <c r="C206" s="52">
        <v>235</v>
      </c>
      <c r="D206" s="52">
        <v>10275.336000000001</v>
      </c>
      <c r="E206" s="52">
        <v>235</v>
      </c>
      <c r="F206" s="38" t="str">
        <f>VLOOKUP(B206,'Catégorie des articles'!A:D,4,0)</f>
        <v>EMBALLAGES</v>
      </c>
      <c r="G206" s="53">
        <f t="shared" si="6"/>
        <v>43.724834042553198</v>
      </c>
      <c r="H206" s="39" t="str">
        <f t="shared" si="7"/>
        <v>En stock</v>
      </c>
      <c r="I206" s="54" t="str">
        <f>Expéditions[[#This Row],[AnnéeMois]]&amp;Expéditions[[#This Row],[Famille de Produit]]</f>
        <v>202206EMBALLAGES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25">
      <c r="A207" s="15">
        <v>202206</v>
      </c>
      <c r="B207" s="50">
        <v>5540246193316</v>
      </c>
      <c r="C207" s="52">
        <v>260</v>
      </c>
      <c r="D207" s="52">
        <v>7867.2384000000002</v>
      </c>
      <c r="E207" s="52">
        <v>256</v>
      </c>
      <c r="F207" s="38" t="str">
        <f>VLOOKUP(B207,'Catégorie des articles'!A:D,4,0)</f>
        <v>BOULANGERIE</v>
      </c>
      <c r="G207" s="53">
        <f t="shared" si="6"/>
        <v>30.258609230769231</v>
      </c>
      <c r="H207" s="39" t="str">
        <f t="shared" si="7"/>
        <v>En stock</v>
      </c>
      <c r="I207" s="54" t="str">
        <f>Expéditions[[#This Row],[AnnéeMois]]&amp;Expéditions[[#This Row],[Famille de Produit]]</f>
        <v>202206BOULANGERIE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25">
      <c r="A208" s="15">
        <v>202206</v>
      </c>
      <c r="B208" s="15">
        <v>5540246193409</v>
      </c>
      <c r="C208" s="48">
        <v>96</v>
      </c>
      <c r="D208" s="48">
        <v>4888.5119999999997</v>
      </c>
      <c r="E208" s="48">
        <v>38</v>
      </c>
      <c r="F208" s="38" t="str">
        <f>VLOOKUP(B208,'Catégorie des articles'!A:D,4,0)</f>
        <v>BOULANGERIE</v>
      </c>
      <c r="G208" s="53">
        <f t="shared" si="6"/>
        <v>50.921999999999997</v>
      </c>
      <c r="H208" s="39" t="str">
        <f t="shared" si="7"/>
        <v>En stock</v>
      </c>
      <c r="I208" s="54" t="str">
        <f>Expéditions[[#This Row],[AnnéeMois]]&amp;Expéditions[[#This Row],[Famille de Produit]]</f>
        <v>202206BOULANGERIE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25">
      <c r="A209" s="15">
        <v>202206</v>
      </c>
      <c r="B209" s="50">
        <v>5540246193505</v>
      </c>
      <c r="C209" s="52">
        <v>15869</v>
      </c>
      <c r="D209" s="52">
        <v>12765.081600000001</v>
      </c>
      <c r="E209" s="52">
        <v>67188</v>
      </c>
      <c r="F209" s="38" t="str">
        <f>VLOOKUP(B209,'Catégorie des articles'!A:D,4,0)</f>
        <v>BOULANGERIE</v>
      </c>
      <c r="G209" s="53">
        <f t="shared" si="6"/>
        <v>0.80440365492469601</v>
      </c>
      <c r="H209" s="39" t="str">
        <f t="shared" si="7"/>
        <v>En stock</v>
      </c>
      <c r="I209" s="54" t="str">
        <f>Expéditions[[#This Row],[AnnéeMois]]&amp;Expéditions[[#This Row],[Famille de Produit]]</f>
        <v>202206BOULANGERIE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25">
      <c r="A210" s="15">
        <v>202206</v>
      </c>
      <c r="B210" s="15">
        <v>5540246193566</v>
      </c>
      <c r="C210" s="48">
        <v>9849</v>
      </c>
      <c r="D210" s="48">
        <v>88024.320000000007</v>
      </c>
      <c r="E210" s="48">
        <v>9756</v>
      </c>
      <c r="F210" s="38" t="str">
        <f>VLOOKUP(B210,'Catégorie des articles'!A:D,4,0)</f>
        <v>VOLAILLE</v>
      </c>
      <c r="G210" s="53">
        <f t="shared" si="6"/>
        <v>8.9373865367042349</v>
      </c>
      <c r="H210" s="39" t="str">
        <f t="shared" si="7"/>
        <v>En stock</v>
      </c>
      <c r="I210" s="54" t="str">
        <f>Expéditions[[#This Row],[AnnéeMois]]&amp;Expéditions[[#This Row],[Famille de Produit]]</f>
        <v>202206VOLAILLE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25">
      <c r="A211" s="15">
        <v>202206</v>
      </c>
      <c r="B211" s="15">
        <v>5540246193878</v>
      </c>
      <c r="C211" s="48">
        <v>0</v>
      </c>
      <c r="D211" s="48">
        <v>0</v>
      </c>
      <c r="E211" s="48">
        <v>0</v>
      </c>
      <c r="F211" s="38" t="str">
        <f>VLOOKUP(B211,'Catégorie des articles'!A:D,4,0)</f>
        <v>VOLAILLE</v>
      </c>
      <c r="G211" s="53">
        <f t="shared" si="6"/>
        <v>0</v>
      </c>
      <c r="H211" s="39" t="str">
        <f t="shared" si="7"/>
        <v>Rupture</v>
      </c>
      <c r="I211" s="54" t="str">
        <f>Expéditions[[#This Row],[AnnéeMois]]&amp;Expéditions[[#This Row],[Famille de Produit]]</f>
        <v>202206VOLAILLE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25">
      <c r="A212" s="15">
        <v>202206</v>
      </c>
      <c r="B212" s="15">
        <v>5540246193999</v>
      </c>
      <c r="C212" s="48">
        <v>9338</v>
      </c>
      <c r="D212" s="48">
        <v>46652.025600000001</v>
      </c>
      <c r="E212" s="48">
        <v>8236</v>
      </c>
      <c r="F212" s="38" t="str">
        <f>VLOOKUP(B212,'Catégorie des articles'!A:D,4,0)</f>
        <v>MIX LEGUMES</v>
      </c>
      <c r="G212" s="53">
        <f t="shared" si="6"/>
        <v>4.9959333476119081</v>
      </c>
      <c r="H212" s="39" t="str">
        <f t="shared" si="7"/>
        <v>En stock</v>
      </c>
      <c r="I212" s="54" t="str">
        <f>Expéditions[[#This Row],[AnnéeMois]]&amp;Expéditions[[#This Row],[Famille de Produit]]</f>
        <v>202206MIX LEGUMES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25">
      <c r="A213" s="15">
        <v>202207</v>
      </c>
      <c r="B213" s="15">
        <v>5540246170256</v>
      </c>
      <c r="C213" s="48">
        <v>808</v>
      </c>
      <c r="D213" s="48">
        <v>5427.1296000000002</v>
      </c>
      <c r="E213" s="48">
        <v>5214</v>
      </c>
      <c r="F213" s="38" t="str">
        <f>VLOOKUP(B213,'Catégorie des articles'!A:D,4,0)</f>
        <v>BOULANGERIE</v>
      </c>
      <c r="G213" s="53">
        <f t="shared" si="6"/>
        <v>6.7167445544554454</v>
      </c>
      <c r="H213" s="39" t="str">
        <f t="shared" si="7"/>
        <v>En stock</v>
      </c>
      <c r="I213" s="54" t="str">
        <f>Expéditions[[#This Row],[AnnéeMois]]&amp;Expéditions[[#This Row],[Famille de Produit]]</f>
        <v>202207BOULANGERIE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25">
      <c r="A214" s="15">
        <v>202207</v>
      </c>
      <c r="B214" s="15">
        <v>5540246171759</v>
      </c>
      <c r="C214" s="48">
        <v>4251</v>
      </c>
      <c r="D214" s="48">
        <v>23347.008000000002</v>
      </c>
      <c r="E214" s="48">
        <v>2812</v>
      </c>
      <c r="F214" s="38" t="str">
        <f>VLOOKUP(B214,'Catégorie des articles'!A:D,4,0)</f>
        <v>MIX LEGUMES</v>
      </c>
      <c r="G214" s="53">
        <f t="shared" si="6"/>
        <v>5.4921213832039522</v>
      </c>
      <c r="H214" s="39" t="str">
        <f t="shared" si="7"/>
        <v>En stock</v>
      </c>
      <c r="I214" s="54" t="str">
        <f>Expéditions[[#This Row],[AnnéeMois]]&amp;Expéditions[[#This Row],[Famille de Produit]]</f>
        <v>202207MIX LEGUMES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25">
      <c r="A215" s="15">
        <v>202207</v>
      </c>
      <c r="B215" s="50">
        <v>5540246171888</v>
      </c>
      <c r="C215" s="52">
        <v>1216</v>
      </c>
      <c r="D215" s="52">
        <v>20486.304</v>
      </c>
      <c r="E215" s="52">
        <v>1200</v>
      </c>
      <c r="F215" s="38" t="str">
        <f>VLOOKUP(B215,'Catégorie des articles'!A:D,4,0)</f>
        <v>BOULANGERIE</v>
      </c>
      <c r="G215" s="53">
        <f t="shared" si="6"/>
        <v>16.84728947368421</v>
      </c>
      <c r="H215" s="39" t="str">
        <f t="shared" si="7"/>
        <v>En stock</v>
      </c>
      <c r="I215" s="54" t="str">
        <f>Expéditions[[#This Row],[AnnéeMois]]&amp;Expéditions[[#This Row],[Famille de Produit]]</f>
        <v>202207BOULANGERIE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25">
      <c r="A216" s="15">
        <v>202207</v>
      </c>
      <c r="B216" s="15">
        <v>5540246171933</v>
      </c>
      <c r="C216" s="48">
        <v>446</v>
      </c>
      <c r="D216" s="48">
        <v>286.97760000000005</v>
      </c>
      <c r="E216" s="48">
        <v>5513</v>
      </c>
      <c r="F216" s="38" t="str">
        <f>VLOOKUP(B216,'Catégorie des articles'!A:D,4,0)</f>
        <v>CREMERIE</v>
      </c>
      <c r="G216" s="53">
        <f t="shared" si="6"/>
        <v>0.64344753363228713</v>
      </c>
      <c r="H216" s="39" t="str">
        <f t="shared" si="7"/>
        <v>En stock</v>
      </c>
      <c r="I216" s="54" t="str">
        <f>Expéditions[[#This Row],[AnnéeMois]]&amp;Expéditions[[#This Row],[Famille de Produit]]</f>
        <v>202207CREMERIE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25">
      <c r="A217" s="15">
        <v>202207</v>
      </c>
      <c r="B217" s="15">
        <v>5540246172539</v>
      </c>
      <c r="C217" s="48">
        <v>40</v>
      </c>
      <c r="D217" s="48">
        <v>820.75680000000011</v>
      </c>
      <c r="E217" s="48">
        <v>33</v>
      </c>
      <c r="F217" s="38" t="str">
        <f>VLOOKUP(B217,'Catégorie des articles'!A:D,4,0)</f>
        <v>CREMERIE</v>
      </c>
      <c r="G217" s="53">
        <f t="shared" si="6"/>
        <v>20.518920000000001</v>
      </c>
      <c r="H217" s="39" t="str">
        <f t="shared" si="7"/>
        <v>En stock</v>
      </c>
      <c r="I217" s="54" t="str">
        <f>Expéditions[[#This Row],[AnnéeMois]]&amp;Expéditions[[#This Row],[Famille de Produit]]</f>
        <v>202207CREMERIE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25">
      <c r="A218" s="15">
        <v>202207</v>
      </c>
      <c r="B218" s="50">
        <v>5540246172669</v>
      </c>
      <c r="C218" s="52">
        <v>168</v>
      </c>
      <c r="D218" s="52">
        <v>2273.0976000000001</v>
      </c>
      <c r="E218" s="52">
        <v>808</v>
      </c>
      <c r="F218" s="38" t="str">
        <f>VLOOKUP(B218,'Catégorie des articles'!A:D,4,0)</f>
        <v>CREMERIE</v>
      </c>
      <c r="G218" s="53">
        <f t="shared" si="6"/>
        <v>13.530342857142857</v>
      </c>
      <c r="H218" s="39" t="str">
        <f t="shared" si="7"/>
        <v>En stock</v>
      </c>
      <c r="I218" s="54" t="str">
        <f>Expéditions[[#This Row],[AnnéeMois]]&amp;Expéditions[[#This Row],[Famille de Produit]]</f>
        <v>202207CREMERIE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25">
      <c r="A219" s="15">
        <v>202207</v>
      </c>
      <c r="B219" s="15">
        <v>5540246172978</v>
      </c>
      <c r="C219" s="48">
        <v>84</v>
      </c>
      <c r="D219" s="48">
        <v>67.348799999999997</v>
      </c>
      <c r="E219" s="48">
        <v>11693</v>
      </c>
      <c r="F219" s="38" t="str">
        <f>VLOOKUP(B219,'Catégorie des articles'!A:D,4,0)</f>
        <v>CREMERIE</v>
      </c>
      <c r="G219" s="53">
        <f t="shared" si="6"/>
        <v>0.80177142857142858</v>
      </c>
      <c r="H219" s="39" t="str">
        <f t="shared" si="7"/>
        <v>En stock</v>
      </c>
      <c r="I219" s="54" t="str">
        <f>Expéditions[[#This Row],[AnnéeMois]]&amp;Expéditions[[#This Row],[Famille de Produit]]</f>
        <v>202207CREMERIE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25">
      <c r="A220" s="15">
        <v>202207</v>
      </c>
      <c r="B220" s="50">
        <v>5540246173472</v>
      </c>
      <c r="C220" s="52">
        <v>432</v>
      </c>
      <c r="D220" s="52">
        <v>9963.648000000001</v>
      </c>
      <c r="E220" s="52">
        <v>432</v>
      </c>
      <c r="F220" s="38" t="str">
        <f>VLOOKUP(B220,'Catégorie des articles'!A:D,4,0)</f>
        <v>CREMERIE</v>
      </c>
      <c r="G220" s="53">
        <f t="shared" si="6"/>
        <v>23.064000000000004</v>
      </c>
      <c r="H220" s="39" t="str">
        <f t="shared" si="7"/>
        <v>En stock</v>
      </c>
      <c r="I220" s="54" t="str">
        <f>Expéditions[[#This Row],[AnnéeMois]]&amp;Expéditions[[#This Row],[Famille de Produit]]</f>
        <v>202207CREMERIE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25">
      <c r="A221" s="15">
        <v>202207</v>
      </c>
      <c r="B221" s="50">
        <v>5540246173685</v>
      </c>
      <c r="C221" s="52">
        <v>365</v>
      </c>
      <c r="D221" s="52">
        <v>9196.9344000000001</v>
      </c>
      <c r="E221" s="52">
        <v>177</v>
      </c>
      <c r="F221" s="38" t="str">
        <f>VLOOKUP(B221,'Catégorie des articles'!A:D,4,0)</f>
        <v>EMBALLAGES</v>
      </c>
      <c r="G221" s="53">
        <f t="shared" si="6"/>
        <v>25.197080547945205</v>
      </c>
      <c r="H221" s="39" t="str">
        <f t="shared" si="7"/>
        <v>En stock</v>
      </c>
      <c r="I221" s="54" t="str">
        <f>Expéditions[[#This Row],[AnnéeMois]]&amp;Expéditions[[#This Row],[Famille de Produit]]</f>
        <v>202207EMBALLAGES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25">
      <c r="A222" s="15">
        <v>202207</v>
      </c>
      <c r="B222" s="15">
        <v>5540246173686</v>
      </c>
      <c r="C222" s="48">
        <v>404</v>
      </c>
      <c r="D222" s="48">
        <v>10192.7808</v>
      </c>
      <c r="E222" s="48">
        <v>207</v>
      </c>
      <c r="F222" s="38" t="str">
        <f>VLOOKUP(B222,'Catégorie des articles'!A:D,4,0)</f>
        <v>EMBALLAGES</v>
      </c>
      <c r="G222" s="53">
        <f t="shared" si="6"/>
        <v>25.229655445544555</v>
      </c>
      <c r="H222" s="39" t="str">
        <f t="shared" si="7"/>
        <v>En stock</v>
      </c>
      <c r="I222" s="54" t="str">
        <f>Expéditions[[#This Row],[AnnéeMois]]&amp;Expéditions[[#This Row],[Famille de Produit]]</f>
        <v>202207EMBALLAGES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25">
      <c r="A223" s="15">
        <v>202207</v>
      </c>
      <c r="B223" s="15">
        <v>5540246173906</v>
      </c>
      <c r="C223" s="48">
        <v>1453</v>
      </c>
      <c r="D223" s="48">
        <v>26989.113600000001</v>
      </c>
      <c r="E223" s="48">
        <v>706</v>
      </c>
      <c r="F223" s="38" t="str">
        <f>VLOOKUP(B223,'Catégorie des articles'!A:D,4,0)</f>
        <v>VOLAILLE</v>
      </c>
      <c r="G223" s="53">
        <f t="shared" si="6"/>
        <v>18.574751273227804</v>
      </c>
      <c r="H223" s="39" t="str">
        <f t="shared" si="7"/>
        <v>En stock</v>
      </c>
      <c r="I223" s="54" t="str">
        <f>Expéditions[[#This Row],[AnnéeMois]]&amp;Expéditions[[#This Row],[Famille de Produit]]</f>
        <v>202207VOLAILLE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25">
      <c r="A224" s="15">
        <v>202207</v>
      </c>
      <c r="B224" s="15">
        <v>5540246174095</v>
      </c>
      <c r="C224" s="48">
        <v>21</v>
      </c>
      <c r="D224" s="48">
        <v>651.62880000000007</v>
      </c>
      <c r="E224" s="48">
        <v>84</v>
      </c>
      <c r="F224" s="38" t="str">
        <f>VLOOKUP(B224,'Catégorie des articles'!A:D,4,0)</f>
        <v>CREMERIE</v>
      </c>
      <c r="G224" s="53">
        <f t="shared" si="6"/>
        <v>31.02994285714286</v>
      </c>
      <c r="H224" s="39" t="str">
        <f t="shared" si="7"/>
        <v>En stock</v>
      </c>
      <c r="I224" s="54" t="str">
        <f>Expéditions[[#This Row],[AnnéeMois]]&amp;Expéditions[[#This Row],[Famille de Produit]]</f>
        <v>202207CREMERIE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25">
      <c r="A225" s="15">
        <v>202207</v>
      </c>
      <c r="B225" s="50">
        <v>5540246174174</v>
      </c>
      <c r="C225" s="52">
        <v>38</v>
      </c>
      <c r="D225" s="52">
        <v>493.86239999999998</v>
      </c>
      <c r="E225" s="52">
        <v>708</v>
      </c>
      <c r="F225" s="38" t="str">
        <f>VLOOKUP(B225,'Catégorie des articles'!A:D,4,0)</f>
        <v>CREMERIE</v>
      </c>
      <c r="G225" s="53">
        <f t="shared" si="6"/>
        <v>12.99637894736842</v>
      </c>
      <c r="H225" s="39" t="str">
        <f t="shared" si="7"/>
        <v>En stock</v>
      </c>
      <c r="I225" s="54" t="str">
        <f>Expéditions[[#This Row],[AnnéeMois]]&amp;Expéditions[[#This Row],[Famille de Produit]]</f>
        <v>202207CREMERIE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25">
      <c r="A226" s="15">
        <v>202207</v>
      </c>
      <c r="B226" s="15">
        <v>5540246175047</v>
      </c>
      <c r="C226" s="48">
        <v>0</v>
      </c>
      <c r="D226" s="48">
        <v>0</v>
      </c>
      <c r="E226" s="48">
        <v>724</v>
      </c>
      <c r="F226" s="38" t="str">
        <f>VLOOKUP(B226,'Catégorie des articles'!A:D,4,0)</f>
        <v>CREMERIE</v>
      </c>
      <c r="G226" s="53">
        <f t="shared" si="6"/>
        <v>0</v>
      </c>
      <c r="H226" s="39" t="str">
        <f t="shared" si="7"/>
        <v>Rupture</v>
      </c>
      <c r="I226" s="54" t="str">
        <f>Expéditions[[#This Row],[AnnéeMois]]&amp;Expéditions[[#This Row],[Famille de Produit]]</f>
        <v>202207CREMERIE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25">
      <c r="A227" s="15">
        <v>202207</v>
      </c>
      <c r="B227" s="50">
        <v>5540246175049</v>
      </c>
      <c r="C227" s="52">
        <v>98</v>
      </c>
      <c r="D227" s="52">
        <v>1014.2496000000001</v>
      </c>
      <c r="E227" s="52">
        <v>1963</v>
      </c>
      <c r="F227" s="38" t="str">
        <f>VLOOKUP(B227,'Catégorie des articles'!A:D,4,0)</f>
        <v>CREMERIE</v>
      </c>
      <c r="G227" s="53">
        <f t="shared" si="6"/>
        <v>10.349485714285715</v>
      </c>
      <c r="H227" s="39" t="str">
        <f t="shared" si="7"/>
        <v>En stock</v>
      </c>
      <c r="I227" s="54" t="str">
        <f>Expéditions[[#This Row],[AnnéeMois]]&amp;Expéditions[[#This Row],[Famille de Produit]]</f>
        <v>202207CREMERIE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25">
      <c r="A228" s="15">
        <v>202207</v>
      </c>
      <c r="B228" s="15">
        <v>5540246175050</v>
      </c>
      <c r="C228" s="48">
        <v>348</v>
      </c>
      <c r="D228" s="48">
        <v>4030.5600000000004</v>
      </c>
      <c r="E228" s="48">
        <v>1880</v>
      </c>
      <c r="F228" s="38" t="str">
        <f>VLOOKUP(B228,'Catégorie des articles'!A:D,4,0)</f>
        <v>CREMERIE</v>
      </c>
      <c r="G228" s="53">
        <f t="shared" si="6"/>
        <v>11.582068965517243</v>
      </c>
      <c r="H228" s="39" t="str">
        <f t="shared" si="7"/>
        <v>En stock</v>
      </c>
      <c r="I228" s="54" t="str">
        <f>Expéditions[[#This Row],[AnnéeMois]]&amp;Expéditions[[#This Row],[Famille de Produit]]</f>
        <v>202207CREMERIE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25">
      <c r="A229" s="15">
        <v>202207</v>
      </c>
      <c r="B229" s="50">
        <v>5540246175372</v>
      </c>
      <c r="C229" s="52">
        <v>2889</v>
      </c>
      <c r="D229" s="52">
        <v>11294.640000000001</v>
      </c>
      <c r="E229" s="52">
        <v>174</v>
      </c>
      <c r="F229" s="38" t="str">
        <f>VLOOKUP(B229,'Catégorie des articles'!A:D,4,0)</f>
        <v>BOULANGERIE</v>
      </c>
      <c r="G229" s="53">
        <f t="shared" si="6"/>
        <v>3.9095327102803741</v>
      </c>
      <c r="H229" s="39" t="str">
        <f t="shared" si="7"/>
        <v>En stock</v>
      </c>
      <c r="I229" s="54" t="str">
        <f>Expéditions[[#This Row],[AnnéeMois]]&amp;Expéditions[[#This Row],[Famille de Produit]]</f>
        <v>202207BOULANGERIE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25">
      <c r="A230" s="15">
        <v>202207</v>
      </c>
      <c r="B230" s="15">
        <v>5540246175461</v>
      </c>
      <c r="C230" s="48">
        <v>6014</v>
      </c>
      <c r="D230" s="48">
        <v>55427.328000000001</v>
      </c>
      <c r="E230" s="48">
        <v>502</v>
      </c>
      <c r="F230" s="38" t="str">
        <f>VLOOKUP(B230,'Catégorie des articles'!A:D,4,0)</f>
        <v>MIX LEGUMES</v>
      </c>
      <c r="G230" s="53">
        <f t="shared" si="6"/>
        <v>9.2163831060858001</v>
      </c>
      <c r="H230" s="39" t="str">
        <f t="shared" si="7"/>
        <v>En stock</v>
      </c>
      <c r="I230" s="54" t="str">
        <f>Expéditions[[#This Row],[AnnéeMois]]&amp;Expéditions[[#This Row],[Famille de Produit]]</f>
        <v>202207MIX LEGUMES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25">
      <c r="A231" s="15">
        <v>202207</v>
      </c>
      <c r="B231" s="15">
        <v>5540246176294</v>
      </c>
      <c r="C231" s="48">
        <v>75</v>
      </c>
      <c r="D231" s="48">
        <v>68.42880000000001</v>
      </c>
      <c r="E231" s="48">
        <v>9615</v>
      </c>
      <c r="F231" s="38" t="str">
        <f>VLOOKUP(B231,'Catégorie des articles'!A:D,4,0)</f>
        <v>CREMERIE</v>
      </c>
      <c r="G231" s="53">
        <f t="shared" si="6"/>
        <v>0.91238400000000008</v>
      </c>
      <c r="H231" s="39" t="str">
        <f t="shared" si="7"/>
        <v>En stock</v>
      </c>
      <c r="I231" s="54" t="str">
        <f>Expéditions[[#This Row],[AnnéeMois]]&amp;Expéditions[[#This Row],[Famille de Produit]]</f>
        <v>202207CREMERIE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25">
      <c r="A232" s="15">
        <v>202207</v>
      </c>
      <c r="B232" s="50">
        <v>5540246176295</v>
      </c>
      <c r="C232" s="52">
        <v>3675</v>
      </c>
      <c r="D232" s="52">
        <v>3387.2256000000002</v>
      </c>
      <c r="E232" s="52">
        <v>44359</v>
      </c>
      <c r="F232" s="38" t="str">
        <f>VLOOKUP(B232,'Catégorie des articles'!A:D,4,0)</f>
        <v>CREMERIE</v>
      </c>
      <c r="G232" s="53">
        <f t="shared" si="6"/>
        <v>0.92169404081632655</v>
      </c>
      <c r="H232" s="39" t="str">
        <f t="shared" si="7"/>
        <v>En stock</v>
      </c>
      <c r="I232" s="54" t="str">
        <f>Expéditions[[#This Row],[AnnéeMois]]&amp;Expéditions[[#This Row],[Famille de Produit]]</f>
        <v>202207CREMERIE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25">
      <c r="A233" s="15">
        <v>202207</v>
      </c>
      <c r="B233" s="50">
        <v>5540246176699</v>
      </c>
      <c r="C233" s="52">
        <v>0</v>
      </c>
      <c r="D233" s="52">
        <v>0</v>
      </c>
      <c r="E233" s="52">
        <v>35288</v>
      </c>
      <c r="F233" s="38" t="str">
        <f>VLOOKUP(B233,'Catégorie des articles'!A:D,4,0)</f>
        <v>CREMERIE</v>
      </c>
      <c r="G233" s="53">
        <f t="shared" si="6"/>
        <v>0</v>
      </c>
      <c r="H233" s="39" t="str">
        <f t="shared" si="7"/>
        <v>Rupture</v>
      </c>
      <c r="I233" s="54" t="str">
        <f>Expéditions[[#This Row],[AnnéeMois]]&amp;Expéditions[[#This Row],[Famille de Produit]]</f>
        <v>202207CREMERIE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25">
      <c r="A234" s="15">
        <v>202207</v>
      </c>
      <c r="B234" s="15">
        <v>5540246177132</v>
      </c>
      <c r="C234" s="48">
        <v>9976</v>
      </c>
      <c r="D234" s="48">
        <v>36594.720000000001</v>
      </c>
      <c r="E234" s="48">
        <v>17168</v>
      </c>
      <c r="F234" s="38" t="str">
        <f>VLOOKUP(B234,'Catégorie des articles'!A:D,4,0)</f>
        <v>MIX LEGUMES</v>
      </c>
      <c r="G234" s="53">
        <f t="shared" si="6"/>
        <v>3.6682758620689655</v>
      </c>
      <c r="H234" s="39" t="str">
        <f t="shared" si="7"/>
        <v>En stock</v>
      </c>
      <c r="I234" s="54" t="str">
        <f>Expéditions[[#This Row],[AnnéeMois]]&amp;Expéditions[[#This Row],[Famille de Produit]]</f>
        <v>202207MIX LEGUMES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25">
      <c r="A235" s="15">
        <v>202207</v>
      </c>
      <c r="B235" s="50">
        <v>5540246177133</v>
      </c>
      <c r="C235" s="52">
        <v>12273</v>
      </c>
      <c r="D235" s="52">
        <v>44562.960000000006</v>
      </c>
      <c r="E235" s="52">
        <v>13433</v>
      </c>
      <c r="F235" s="38" t="str">
        <f>VLOOKUP(B235,'Catégorie des articles'!A:D,4,0)</f>
        <v>MIX LEGUMES</v>
      </c>
      <c r="G235" s="53">
        <f t="shared" si="6"/>
        <v>3.6309753116597414</v>
      </c>
      <c r="H235" s="39" t="str">
        <f t="shared" si="7"/>
        <v>En stock</v>
      </c>
      <c r="I235" s="54" t="str">
        <f>Expéditions[[#This Row],[AnnéeMois]]&amp;Expéditions[[#This Row],[Famille de Produit]]</f>
        <v>202207MIX LEGUMES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25">
      <c r="A236" s="15">
        <v>202207</v>
      </c>
      <c r="B236" s="50">
        <v>5540246177376</v>
      </c>
      <c r="C236" s="52">
        <v>230</v>
      </c>
      <c r="D236" s="52">
        <v>9066.8160000000007</v>
      </c>
      <c r="E236" s="52">
        <v>683</v>
      </c>
      <c r="F236" s="38" t="str">
        <f>VLOOKUP(B236,'Catégorie des articles'!A:D,4,0)</f>
        <v>BOULANGERIE</v>
      </c>
      <c r="G236" s="53">
        <f t="shared" si="6"/>
        <v>39.420939130434789</v>
      </c>
      <c r="H236" s="39" t="str">
        <f t="shared" si="7"/>
        <v>En stock</v>
      </c>
      <c r="I236" s="54" t="str">
        <f>Expéditions[[#This Row],[AnnéeMois]]&amp;Expéditions[[#This Row],[Famille de Produit]]</f>
        <v>202207BOULANGERIE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25">
      <c r="A237" s="15">
        <v>202207</v>
      </c>
      <c r="B237" s="50">
        <v>5540246180522</v>
      </c>
      <c r="C237" s="52">
        <v>548</v>
      </c>
      <c r="D237" s="52">
        <v>9583.4880000000012</v>
      </c>
      <c r="E237" s="52">
        <v>1193</v>
      </c>
      <c r="F237" s="38" t="str">
        <f>VLOOKUP(B237,'Catégorie des articles'!A:D,4,0)</f>
        <v>BOULANGERIE</v>
      </c>
      <c r="G237" s="53">
        <f t="shared" si="6"/>
        <v>17.488116788321172</v>
      </c>
      <c r="H237" s="39" t="str">
        <f t="shared" si="7"/>
        <v>En stock</v>
      </c>
      <c r="I237" s="54" t="str">
        <f>Expéditions[[#This Row],[AnnéeMois]]&amp;Expéditions[[#This Row],[Famille de Produit]]</f>
        <v>202207BOULANGERIE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25">
      <c r="A238" s="15">
        <v>202207</v>
      </c>
      <c r="B238" s="50">
        <v>5540246181016</v>
      </c>
      <c r="C238" s="52">
        <v>15507</v>
      </c>
      <c r="D238" s="52">
        <v>126731.86560000002</v>
      </c>
      <c r="E238" s="52">
        <v>9772</v>
      </c>
      <c r="F238" s="38" t="str">
        <f>VLOOKUP(B238,'Catégorie des articles'!A:D,4,0)</f>
        <v>VOLAILLE</v>
      </c>
      <c r="G238" s="53">
        <f t="shared" si="6"/>
        <v>8.1725585606500299</v>
      </c>
      <c r="H238" s="39" t="str">
        <f t="shared" si="7"/>
        <v>En stock</v>
      </c>
      <c r="I238" s="54" t="str">
        <f>Expéditions[[#This Row],[AnnéeMois]]&amp;Expéditions[[#This Row],[Famille de Produit]]</f>
        <v>202207VOLAILLE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25">
      <c r="A239" s="15">
        <v>202207</v>
      </c>
      <c r="B239" s="15">
        <v>5540246181061</v>
      </c>
      <c r="C239" s="48">
        <v>32469</v>
      </c>
      <c r="D239" s="48">
        <v>39479.356800000001</v>
      </c>
      <c r="E239" s="48">
        <v>46354</v>
      </c>
      <c r="F239" s="38" t="str">
        <f>VLOOKUP(B239,'Catégorie des articles'!A:D,4,0)</f>
        <v>VOLAILLE</v>
      </c>
      <c r="G239" s="53">
        <f t="shared" si="6"/>
        <v>1.2159092303427885</v>
      </c>
      <c r="H239" s="39" t="str">
        <f t="shared" si="7"/>
        <v>En stock</v>
      </c>
      <c r="I239" s="54" t="str">
        <f>Expéditions[[#This Row],[AnnéeMois]]&amp;Expéditions[[#This Row],[Famille de Produit]]</f>
        <v>202207VOLAILLE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25">
      <c r="A240" s="15">
        <v>202207</v>
      </c>
      <c r="B240" s="15">
        <v>5540246182684</v>
      </c>
      <c r="C240" s="48">
        <v>140</v>
      </c>
      <c r="D240" s="48">
        <v>6985.4400000000005</v>
      </c>
      <c r="E240" s="48">
        <v>161</v>
      </c>
      <c r="F240" s="38" t="str">
        <f>VLOOKUP(B240,'Catégorie des articles'!A:D,4,0)</f>
        <v>BOULANGERIE</v>
      </c>
      <c r="G240" s="53">
        <f t="shared" si="6"/>
        <v>49.896000000000001</v>
      </c>
      <c r="H240" s="39" t="str">
        <f t="shared" si="7"/>
        <v>En stock</v>
      </c>
      <c r="I240" s="54" t="str">
        <f>Expéditions[[#This Row],[AnnéeMois]]&amp;Expéditions[[#This Row],[Famille de Produit]]</f>
        <v>202207BOULANGERIE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25">
      <c r="A241" s="15">
        <v>202207</v>
      </c>
      <c r="B241" s="15">
        <v>5540246183130</v>
      </c>
      <c r="C241" s="48">
        <v>5241</v>
      </c>
      <c r="D241" s="48">
        <v>22191.710400000004</v>
      </c>
      <c r="E241" s="48">
        <v>5367</v>
      </c>
      <c r="F241" s="38" t="str">
        <f>VLOOKUP(B241,'Catégorie des articles'!A:D,4,0)</f>
        <v>MIX LEGUMES</v>
      </c>
      <c r="G241" s="53">
        <f t="shared" si="6"/>
        <v>4.2342511734401835</v>
      </c>
      <c r="H241" s="39" t="str">
        <f t="shared" si="7"/>
        <v>En stock</v>
      </c>
      <c r="I241" s="54" t="str">
        <f>Expéditions[[#This Row],[AnnéeMois]]&amp;Expéditions[[#This Row],[Famille de Produit]]</f>
        <v>202207MIX LEGUMES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25">
      <c r="A242" s="15">
        <v>202207</v>
      </c>
      <c r="B242" s="50">
        <v>5540246183455</v>
      </c>
      <c r="C242" s="52">
        <v>1764</v>
      </c>
      <c r="D242" s="52">
        <v>13855.103999999999</v>
      </c>
      <c r="E242" s="52">
        <v>279</v>
      </c>
      <c r="F242" s="38" t="str">
        <f>VLOOKUP(B242,'Catégorie des articles'!A:D,4,0)</f>
        <v>MIX LEGUMES</v>
      </c>
      <c r="G242" s="53">
        <f t="shared" si="6"/>
        <v>7.8543673469387754</v>
      </c>
      <c r="H242" s="39" t="str">
        <f t="shared" si="7"/>
        <v>En stock</v>
      </c>
      <c r="I242" s="54" t="str">
        <f>Expéditions[[#This Row],[AnnéeMois]]&amp;Expéditions[[#This Row],[Famille de Produit]]</f>
        <v>202207MIX LEGUMES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25">
      <c r="A243" s="15">
        <v>202207</v>
      </c>
      <c r="B243" s="50">
        <v>5540246183537</v>
      </c>
      <c r="C243" s="52">
        <v>1782</v>
      </c>
      <c r="D243" s="52">
        <v>2504.9088000000002</v>
      </c>
      <c r="E243" s="52">
        <v>2822</v>
      </c>
      <c r="F243" s="38" t="str">
        <f>VLOOKUP(B243,'Catégorie des articles'!A:D,4,0)</f>
        <v>MIX LEGUMES</v>
      </c>
      <c r="G243" s="53">
        <f t="shared" si="6"/>
        <v>1.4056727272727274</v>
      </c>
      <c r="H243" s="39" t="str">
        <f t="shared" si="7"/>
        <v>En stock</v>
      </c>
      <c r="I243" s="54" t="str">
        <f>Expéditions[[#This Row],[AnnéeMois]]&amp;Expéditions[[#This Row],[Famille de Produit]]</f>
        <v>202207MIX LEGUMES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25">
      <c r="A244" s="15">
        <v>202207</v>
      </c>
      <c r="B244" s="15">
        <v>5540246183538</v>
      </c>
      <c r="C244" s="48">
        <v>3286</v>
      </c>
      <c r="D244" s="48">
        <v>4312.5695999999998</v>
      </c>
      <c r="E244" s="48">
        <v>2413</v>
      </c>
      <c r="F244" s="38" t="str">
        <f>VLOOKUP(B244,'Catégorie des articles'!A:D,4,0)</f>
        <v>MIX LEGUMES</v>
      </c>
      <c r="G244" s="53">
        <f t="shared" si="6"/>
        <v>1.3124070602556299</v>
      </c>
      <c r="H244" s="39" t="str">
        <f t="shared" si="7"/>
        <v>En stock</v>
      </c>
      <c r="I244" s="54" t="str">
        <f>Expéditions[[#This Row],[AnnéeMois]]&amp;Expéditions[[#This Row],[Famille de Produit]]</f>
        <v>202207MIX LEGUMES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25">
      <c r="A245" s="15">
        <v>202207</v>
      </c>
      <c r="B245" s="50">
        <v>5540246183541</v>
      </c>
      <c r="C245" s="52">
        <v>1996</v>
      </c>
      <c r="D245" s="52">
        <v>17981.567999999999</v>
      </c>
      <c r="E245" s="52">
        <v>511</v>
      </c>
      <c r="F245" s="38" t="str">
        <f>VLOOKUP(B245,'Catégorie des articles'!A:D,4,0)</f>
        <v>MIX LEGUMES</v>
      </c>
      <c r="G245" s="53">
        <f t="shared" si="6"/>
        <v>9.0088016032064129</v>
      </c>
      <c r="H245" s="39" t="str">
        <f t="shared" si="7"/>
        <v>En stock</v>
      </c>
      <c r="I245" s="54" t="str">
        <f>Expéditions[[#This Row],[AnnéeMois]]&amp;Expéditions[[#This Row],[Famille de Produit]]</f>
        <v>202207MIX LEGUMES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25">
      <c r="A246" s="15">
        <v>202207</v>
      </c>
      <c r="B246" s="15">
        <v>5540246183542</v>
      </c>
      <c r="C246" s="48">
        <v>1253</v>
      </c>
      <c r="D246" s="48">
        <v>3522.5280000000002</v>
      </c>
      <c r="E246" s="48">
        <v>0</v>
      </c>
      <c r="F246" s="38" t="str">
        <f>VLOOKUP(B246,'Catégorie des articles'!A:D,4,0)</f>
        <v>MIX LEGUMES</v>
      </c>
      <c r="G246" s="53">
        <f t="shared" si="6"/>
        <v>2.8112753391859537</v>
      </c>
      <c r="H246" s="39" t="str">
        <f t="shared" si="7"/>
        <v>En stock</v>
      </c>
      <c r="I246" s="54" t="str">
        <f>Expéditions[[#This Row],[AnnéeMois]]&amp;Expéditions[[#This Row],[Famille de Produit]]</f>
        <v>202207MIX LEGUMES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25">
      <c r="A247" s="15">
        <v>202207</v>
      </c>
      <c r="B247" s="15">
        <v>5540246183547</v>
      </c>
      <c r="C247" s="48">
        <v>12505</v>
      </c>
      <c r="D247" s="48">
        <v>128532.09600000001</v>
      </c>
      <c r="E247" s="48">
        <v>7390</v>
      </c>
      <c r="F247" s="38" t="str">
        <f>VLOOKUP(B247,'Catégorie des articles'!A:D,4,0)</f>
        <v>VOLAILLE</v>
      </c>
      <c r="G247" s="53">
        <f t="shared" si="6"/>
        <v>10.278456297481007</v>
      </c>
      <c r="H247" s="39" t="str">
        <f t="shared" si="7"/>
        <v>En stock</v>
      </c>
      <c r="I247" s="54" t="str">
        <f>Expéditions[[#This Row],[AnnéeMois]]&amp;Expéditions[[#This Row],[Famille de Produit]]</f>
        <v>202207VOLAILLE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25">
      <c r="A248" s="15">
        <v>202207</v>
      </c>
      <c r="B248" s="15">
        <v>5540246183552</v>
      </c>
      <c r="C248" s="48">
        <v>541</v>
      </c>
      <c r="D248" s="48">
        <v>996.49440000000004</v>
      </c>
      <c r="E248" s="48">
        <v>297</v>
      </c>
      <c r="F248" s="38" t="str">
        <f>VLOOKUP(B248,'Catégorie des articles'!A:D,4,0)</f>
        <v>MIX LEGUMES</v>
      </c>
      <c r="G248" s="53">
        <f t="shared" si="6"/>
        <v>1.8419489833641405</v>
      </c>
      <c r="H248" s="39" t="str">
        <f t="shared" si="7"/>
        <v>En stock</v>
      </c>
      <c r="I248" s="54" t="str">
        <f>Expéditions[[#This Row],[AnnéeMois]]&amp;Expéditions[[#This Row],[Famille de Produit]]</f>
        <v>202207MIX LEGUMES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25">
      <c r="A249" s="15">
        <v>202207</v>
      </c>
      <c r="B249" s="50">
        <v>5540246183554</v>
      </c>
      <c r="C249" s="52">
        <v>1546</v>
      </c>
      <c r="D249" s="52">
        <v>11612.073600000002</v>
      </c>
      <c r="E249" s="52">
        <v>0</v>
      </c>
      <c r="F249" s="38" t="str">
        <f>VLOOKUP(B249,'Catégorie des articles'!A:D,4,0)</f>
        <v>MIX LEGUMES</v>
      </c>
      <c r="G249" s="53">
        <f t="shared" si="6"/>
        <v>7.511043725743856</v>
      </c>
      <c r="H249" s="39" t="str">
        <f t="shared" si="7"/>
        <v>En stock</v>
      </c>
      <c r="I249" s="54" t="str">
        <f>Expéditions[[#This Row],[AnnéeMois]]&amp;Expéditions[[#This Row],[Famille de Produit]]</f>
        <v>202207MIX LEGUMES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25">
      <c r="A250" s="15">
        <v>202207</v>
      </c>
      <c r="B250" s="15">
        <v>5540246183555</v>
      </c>
      <c r="C250" s="48">
        <v>1894</v>
      </c>
      <c r="D250" s="48">
        <v>2531.0448000000001</v>
      </c>
      <c r="E250" s="48">
        <v>743</v>
      </c>
      <c r="F250" s="38" t="str">
        <f>VLOOKUP(B250,'Catégorie des articles'!A:D,4,0)</f>
        <v>MIX LEGUMES</v>
      </c>
      <c r="G250" s="53">
        <f t="shared" si="6"/>
        <v>1.3363488912354806</v>
      </c>
      <c r="H250" s="39" t="str">
        <f t="shared" si="7"/>
        <v>En stock</v>
      </c>
      <c r="I250" s="54" t="str">
        <f>Expéditions[[#This Row],[AnnéeMois]]&amp;Expéditions[[#This Row],[Famille de Produit]]</f>
        <v>202207MIX LEGUMES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25">
      <c r="A251" s="15">
        <v>202207</v>
      </c>
      <c r="B251" s="50">
        <v>5540246183556</v>
      </c>
      <c r="C251" s="52">
        <v>919</v>
      </c>
      <c r="D251" s="52">
        <v>6894.2016000000012</v>
      </c>
      <c r="E251" s="52">
        <v>919</v>
      </c>
      <c r="F251" s="38" t="str">
        <f>VLOOKUP(B251,'Catégorie des articles'!A:D,4,0)</f>
        <v>MIX LEGUMES</v>
      </c>
      <c r="G251" s="53">
        <f t="shared" si="6"/>
        <v>7.5018515778019603</v>
      </c>
      <c r="H251" s="39" t="str">
        <f t="shared" si="7"/>
        <v>En stock</v>
      </c>
      <c r="I251" s="54" t="str">
        <f>Expéditions[[#This Row],[AnnéeMois]]&amp;Expéditions[[#This Row],[Famille de Produit]]</f>
        <v>202207MIX LEGUMES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25">
      <c r="A252" s="15">
        <v>202207</v>
      </c>
      <c r="B252" s="15">
        <v>5540246183558</v>
      </c>
      <c r="C252" s="48">
        <v>5267</v>
      </c>
      <c r="D252" s="48">
        <v>29026.944</v>
      </c>
      <c r="E252" s="48">
        <v>3364</v>
      </c>
      <c r="F252" s="38" t="str">
        <f>VLOOKUP(B252,'Catégorie des articles'!A:D,4,0)</f>
        <v>MIX LEGUMES</v>
      </c>
      <c r="G252" s="53">
        <f t="shared" si="6"/>
        <v>5.5110962597303965</v>
      </c>
      <c r="H252" s="39" t="str">
        <f t="shared" si="7"/>
        <v>En stock</v>
      </c>
      <c r="I252" s="54" t="str">
        <f>Expéditions[[#This Row],[AnnéeMois]]&amp;Expéditions[[#This Row],[Famille de Produit]]</f>
        <v>202207MIX LEGUMES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25">
      <c r="A253" s="15">
        <v>202207</v>
      </c>
      <c r="B253" s="50">
        <v>5540246183560</v>
      </c>
      <c r="C253" s="52">
        <v>307</v>
      </c>
      <c r="D253" s="52">
        <v>7470.1440000000011</v>
      </c>
      <c r="E253" s="52">
        <v>93</v>
      </c>
      <c r="F253" s="38" t="str">
        <f>VLOOKUP(B253,'Catégorie des articles'!A:D,4,0)</f>
        <v>MIX LEGUMES</v>
      </c>
      <c r="G253" s="53">
        <f t="shared" si="6"/>
        <v>24.332716612377855</v>
      </c>
      <c r="H253" s="39" t="str">
        <f t="shared" si="7"/>
        <v>En stock</v>
      </c>
      <c r="I253" s="54" t="str">
        <f>Expéditions[[#This Row],[AnnéeMois]]&amp;Expéditions[[#This Row],[Famille de Produit]]</f>
        <v>202207MIX LEGUMES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25">
      <c r="A254" s="15">
        <v>202207</v>
      </c>
      <c r="B254" s="15">
        <v>5540246183562</v>
      </c>
      <c r="C254" s="48">
        <v>10023</v>
      </c>
      <c r="D254" s="48">
        <v>32285.952000000005</v>
      </c>
      <c r="E254" s="48">
        <v>4084</v>
      </c>
      <c r="F254" s="38" t="str">
        <f>VLOOKUP(B254,'Catégorie des articles'!A:D,4,0)</f>
        <v>MIX LEGUMES</v>
      </c>
      <c r="G254" s="53">
        <f t="shared" si="6"/>
        <v>3.2211864711164329</v>
      </c>
      <c r="H254" s="39" t="str">
        <f t="shared" si="7"/>
        <v>En stock</v>
      </c>
      <c r="I254" s="54" t="str">
        <f>Expéditions[[#This Row],[AnnéeMois]]&amp;Expéditions[[#This Row],[Famille de Produit]]</f>
        <v>202207MIX LEGUMES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25">
      <c r="A255" s="15">
        <v>202207</v>
      </c>
      <c r="B255" s="15">
        <v>5540246183587</v>
      </c>
      <c r="C255" s="48">
        <v>516</v>
      </c>
      <c r="D255" s="48">
        <v>10846.742400000001</v>
      </c>
      <c r="E255" s="48">
        <v>578</v>
      </c>
      <c r="F255" s="38" t="str">
        <f>VLOOKUP(B255,'Catégorie des articles'!A:D,4,0)</f>
        <v>MIX LEGUMES</v>
      </c>
      <c r="G255" s="53">
        <f t="shared" si="6"/>
        <v>21.020818604651165</v>
      </c>
      <c r="H255" s="39" t="str">
        <f t="shared" si="7"/>
        <v>En stock</v>
      </c>
      <c r="I255" s="54" t="str">
        <f>Expéditions[[#This Row],[AnnéeMois]]&amp;Expéditions[[#This Row],[Famille de Produit]]</f>
        <v>202207MIX LEGUMES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25">
      <c r="A256" s="15">
        <v>202207</v>
      </c>
      <c r="B256" s="50">
        <v>5540246183589</v>
      </c>
      <c r="C256" s="52">
        <v>2622</v>
      </c>
      <c r="D256" s="52">
        <v>34561.728000000003</v>
      </c>
      <c r="E256" s="52">
        <v>1056</v>
      </c>
      <c r="F256" s="38" t="str">
        <f>VLOOKUP(B256,'Catégorie des articles'!A:D,4,0)</f>
        <v>MIX LEGUMES</v>
      </c>
      <c r="G256" s="53">
        <f t="shared" si="6"/>
        <v>13.181437070938216</v>
      </c>
      <c r="H256" s="39" t="str">
        <f t="shared" si="7"/>
        <v>En stock</v>
      </c>
      <c r="I256" s="54" t="str">
        <f>Expéditions[[#This Row],[AnnéeMois]]&amp;Expéditions[[#This Row],[Famille de Produit]]</f>
        <v>202207MIX LEGUMES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25">
      <c r="A257" s="15">
        <v>202207</v>
      </c>
      <c r="B257" s="15">
        <v>5540246183590</v>
      </c>
      <c r="C257" s="48">
        <v>2318</v>
      </c>
      <c r="D257" s="48">
        <v>32151.816000000003</v>
      </c>
      <c r="E257" s="48">
        <v>0</v>
      </c>
      <c r="F257" s="38" t="str">
        <f>VLOOKUP(B257,'Catégorie des articles'!A:D,4,0)</f>
        <v>MIX LEGUMES</v>
      </c>
      <c r="G257" s="53">
        <f t="shared" si="6"/>
        <v>13.870498705780847</v>
      </c>
      <c r="H257" s="39" t="str">
        <f t="shared" si="7"/>
        <v>En stock</v>
      </c>
      <c r="I257" s="54" t="str">
        <f>Expéditions[[#This Row],[AnnéeMois]]&amp;Expéditions[[#This Row],[Famille de Produit]]</f>
        <v>202207MIX LEGUMES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25">
      <c r="A258" s="15">
        <v>202207</v>
      </c>
      <c r="B258" s="15">
        <v>5540246183844</v>
      </c>
      <c r="C258" s="48">
        <v>226</v>
      </c>
      <c r="D258" s="48">
        <v>6495.1200000000008</v>
      </c>
      <c r="E258" s="48">
        <v>181</v>
      </c>
      <c r="F258" s="38" t="str">
        <f>VLOOKUP(B258,'Catégorie des articles'!A:D,4,0)</f>
        <v>BOULANGERIE</v>
      </c>
      <c r="G258" s="53">
        <f t="shared" si="6"/>
        <v>28.739469026548676</v>
      </c>
      <c r="H258" s="39" t="str">
        <f t="shared" si="7"/>
        <v>En stock</v>
      </c>
      <c r="I258" s="54" t="str">
        <f>Expéditions[[#This Row],[AnnéeMois]]&amp;Expéditions[[#This Row],[Famille de Produit]]</f>
        <v>202207BOULANGERIE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25">
      <c r="A259" s="15">
        <v>202207</v>
      </c>
      <c r="B259" s="15">
        <v>5540246184036</v>
      </c>
      <c r="C259" s="48">
        <v>244</v>
      </c>
      <c r="D259" s="48">
        <v>4173.12</v>
      </c>
      <c r="E259" s="48">
        <v>119</v>
      </c>
      <c r="F259" s="38" t="str">
        <f>VLOOKUP(B259,'Catégorie des articles'!A:D,4,0)</f>
        <v>BOULANGERIE</v>
      </c>
      <c r="G259" s="53">
        <f t="shared" ref="G259:G322" si="8">IFERROR(D259/C259,0)</f>
        <v>17.102950819672131</v>
      </c>
      <c r="H259" s="39" t="str">
        <f t="shared" ref="H259:H322" si="9">IF(C259&lt;=0,"Rupture","En stock")</f>
        <v>En stock</v>
      </c>
      <c r="I259" s="54" t="str">
        <f>Expéditions[[#This Row],[AnnéeMois]]&amp;Expéditions[[#This Row],[Famille de Produit]]</f>
        <v>202207BOULANGERIE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25">
      <c r="A260" s="15">
        <v>202207</v>
      </c>
      <c r="B260" s="15">
        <v>5540246184617</v>
      </c>
      <c r="C260" s="48">
        <v>12528</v>
      </c>
      <c r="D260" s="48">
        <v>17729.280000000002</v>
      </c>
      <c r="E260" s="48">
        <v>12621</v>
      </c>
      <c r="F260" s="38" t="str">
        <f>VLOOKUP(B260,'Catégorie des articles'!A:D,4,0)</f>
        <v>MIX LEGUMES</v>
      </c>
      <c r="G260" s="53">
        <f t="shared" si="8"/>
        <v>1.4151724137931037</v>
      </c>
      <c r="H260" s="39" t="str">
        <f t="shared" si="9"/>
        <v>En stock</v>
      </c>
      <c r="I260" s="54" t="str">
        <f>Expéditions[[#This Row],[AnnéeMois]]&amp;Expéditions[[#This Row],[Famille de Produit]]</f>
        <v>202207MIX LEGUMES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25">
      <c r="A261" s="15">
        <v>202207</v>
      </c>
      <c r="B261" s="15">
        <v>5540246185278</v>
      </c>
      <c r="C261" s="48">
        <v>6840</v>
      </c>
      <c r="D261" s="48">
        <v>6749.7408000000005</v>
      </c>
      <c r="E261" s="48">
        <v>24094</v>
      </c>
      <c r="F261" s="38" t="str">
        <f>VLOOKUP(B261,'Catégorie des articles'!A:D,4,0)</f>
        <v>VOLAILLE</v>
      </c>
      <c r="G261" s="53">
        <f t="shared" si="8"/>
        <v>0.98680421052631584</v>
      </c>
      <c r="H261" s="39" t="str">
        <f t="shared" si="9"/>
        <v>En stock</v>
      </c>
      <c r="I261" s="54" t="str">
        <f>Expéditions[[#This Row],[AnnéeMois]]&amp;Expéditions[[#This Row],[Famille de Produit]]</f>
        <v>202207VOLAILLE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25">
      <c r="A262" s="15">
        <v>202207</v>
      </c>
      <c r="B262" s="50">
        <v>5540246185429</v>
      </c>
      <c r="C262" s="52">
        <v>70</v>
      </c>
      <c r="D262" s="52">
        <v>368.06400000000002</v>
      </c>
      <c r="E262" s="52">
        <v>397</v>
      </c>
      <c r="F262" s="38" t="str">
        <f>VLOOKUP(B262,'Catégorie des articles'!A:D,4,0)</f>
        <v>CREMERIE</v>
      </c>
      <c r="G262" s="53">
        <f t="shared" si="8"/>
        <v>5.258057142857143</v>
      </c>
      <c r="H262" s="39" t="str">
        <f t="shared" si="9"/>
        <v>En stock</v>
      </c>
      <c r="I262" s="54" t="str">
        <f>Expéditions[[#This Row],[AnnéeMois]]&amp;Expéditions[[#This Row],[Famille de Produit]]</f>
        <v>202207CREMERIE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25">
      <c r="A263" s="15">
        <v>202207</v>
      </c>
      <c r="B263" s="50">
        <v>5540246185562</v>
      </c>
      <c r="C263" s="52">
        <v>251</v>
      </c>
      <c r="D263" s="52">
        <v>727.83360000000005</v>
      </c>
      <c r="E263" s="52">
        <v>126</v>
      </c>
      <c r="F263" s="38" t="str">
        <f>VLOOKUP(B263,'Catégorie des articles'!A:D,4,0)</f>
        <v>CREMERIE</v>
      </c>
      <c r="G263" s="53">
        <f t="shared" si="8"/>
        <v>2.8997354581673309</v>
      </c>
      <c r="H263" s="39" t="str">
        <f t="shared" si="9"/>
        <v>En stock</v>
      </c>
      <c r="I263" s="54" t="str">
        <f>Expéditions[[#This Row],[AnnéeMois]]&amp;Expéditions[[#This Row],[Famille de Produit]]</f>
        <v>202207CREMERIE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25">
      <c r="A264" s="15">
        <v>202207</v>
      </c>
      <c r="B264" s="15">
        <v>5540246185627</v>
      </c>
      <c r="C264" s="48">
        <v>5</v>
      </c>
      <c r="D264" s="48">
        <v>2685.3120000000004</v>
      </c>
      <c r="E264" s="48">
        <v>0</v>
      </c>
      <c r="F264" s="38" t="str">
        <f>VLOOKUP(B264,'Catégorie des articles'!A:D,4,0)</f>
        <v>EMBALLAGES</v>
      </c>
      <c r="G264" s="53">
        <f t="shared" si="8"/>
        <v>537.06240000000003</v>
      </c>
      <c r="H264" s="39" t="str">
        <f t="shared" si="9"/>
        <v>En stock</v>
      </c>
      <c r="I264" s="54" t="str">
        <f>Expéditions[[#This Row],[AnnéeMois]]&amp;Expéditions[[#This Row],[Famille de Produit]]</f>
        <v>202207EMBALLAGES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25">
      <c r="A265" s="15">
        <v>202207</v>
      </c>
      <c r="B265" s="15">
        <v>5540246186010</v>
      </c>
      <c r="C265" s="48">
        <v>121</v>
      </c>
      <c r="D265" s="48">
        <v>17771.270400000001</v>
      </c>
      <c r="E265" s="48">
        <v>3</v>
      </c>
      <c r="F265" s="38" t="str">
        <f>VLOOKUP(B265,'Catégorie des articles'!A:D,4,0)</f>
        <v>EMBALLAGES</v>
      </c>
      <c r="G265" s="53">
        <f t="shared" si="8"/>
        <v>146.87000330578513</v>
      </c>
      <c r="H265" s="39" t="str">
        <f t="shared" si="9"/>
        <v>En stock</v>
      </c>
      <c r="I265" s="54" t="str">
        <f>Expéditions[[#This Row],[AnnéeMois]]&amp;Expéditions[[#This Row],[Famille de Produit]]</f>
        <v>202207EMBALLAGES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25">
      <c r="A266" s="15">
        <v>202207</v>
      </c>
      <c r="B266" s="50">
        <v>5540246186011</v>
      </c>
      <c r="C266" s="52">
        <v>110</v>
      </c>
      <c r="D266" s="52">
        <v>6208.9632000000001</v>
      </c>
      <c r="E266" s="52">
        <v>3</v>
      </c>
      <c r="F266" s="38" t="str">
        <f>VLOOKUP(B266,'Catégorie des articles'!A:D,4,0)</f>
        <v>EMBALLAGES</v>
      </c>
      <c r="G266" s="53">
        <f t="shared" si="8"/>
        <v>56.445120000000003</v>
      </c>
      <c r="H266" s="39" t="str">
        <f t="shared" si="9"/>
        <v>En stock</v>
      </c>
      <c r="I266" s="54" t="str">
        <f>Expéditions[[#This Row],[AnnéeMois]]&amp;Expéditions[[#This Row],[Famille de Produit]]</f>
        <v>202207EMBALLAGES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25">
      <c r="A267" s="15">
        <v>202207</v>
      </c>
      <c r="B267" s="15">
        <v>5540246186017</v>
      </c>
      <c r="C267" s="48">
        <v>77</v>
      </c>
      <c r="D267" s="48">
        <v>8105.9616000000015</v>
      </c>
      <c r="E267" s="48">
        <v>3</v>
      </c>
      <c r="F267" s="38" t="str">
        <f>VLOOKUP(B267,'Catégorie des articles'!A:D,4,0)</f>
        <v>EMBALLAGES</v>
      </c>
      <c r="G267" s="53">
        <f t="shared" si="8"/>
        <v>105.27222857142858</v>
      </c>
      <c r="H267" s="39" t="str">
        <f t="shared" si="9"/>
        <v>En stock</v>
      </c>
      <c r="I267" s="54" t="str">
        <f>Expéditions[[#This Row],[AnnéeMois]]&amp;Expéditions[[#This Row],[Famille de Produit]]</f>
        <v>202207EMBALLAGES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25">
      <c r="A268" s="15">
        <v>202207</v>
      </c>
      <c r="B268" s="50">
        <v>5540246186325</v>
      </c>
      <c r="C268" s="52">
        <v>279</v>
      </c>
      <c r="D268" s="52">
        <v>684.28800000000012</v>
      </c>
      <c r="E268" s="52">
        <v>307</v>
      </c>
      <c r="F268" s="38" t="str">
        <f>VLOOKUP(B268,'Catégorie des articles'!A:D,4,0)</f>
        <v>CREMERIE</v>
      </c>
      <c r="G268" s="53">
        <f t="shared" si="8"/>
        <v>2.4526451612903228</v>
      </c>
      <c r="H268" s="39" t="str">
        <f t="shared" si="9"/>
        <v>En stock</v>
      </c>
      <c r="I268" s="54" t="str">
        <f>Expéditions[[#This Row],[AnnéeMois]]&amp;Expéditions[[#This Row],[Famille de Produit]]</f>
        <v>202207CREMERIE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25">
      <c r="A269" s="15">
        <v>202207</v>
      </c>
      <c r="B269" s="50">
        <v>5540246186351</v>
      </c>
      <c r="C269" s="52">
        <v>1740</v>
      </c>
      <c r="D269" s="52">
        <v>103129.20000000001</v>
      </c>
      <c r="E269" s="52">
        <v>223</v>
      </c>
      <c r="F269" s="38" t="str">
        <f>VLOOKUP(B269,'Catégorie des articles'!A:D,4,0)</f>
        <v>MIX LEGUMES</v>
      </c>
      <c r="G269" s="53">
        <f t="shared" si="8"/>
        <v>59.269655172413799</v>
      </c>
      <c r="H269" s="39" t="str">
        <f t="shared" si="9"/>
        <v>En stock</v>
      </c>
      <c r="I269" s="54" t="str">
        <f>Expéditions[[#This Row],[AnnéeMois]]&amp;Expéditions[[#This Row],[Famille de Produit]]</f>
        <v>202207MIX LEGUMES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25">
      <c r="A270" s="15">
        <v>202207</v>
      </c>
      <c r="B270" s="15">
        <v>5540246186352</v>
      </c>
      <c r="C270" s="48">
        <v>9675</v>
      </c>
      <c r="D270" s="48">
        <v>101781.36</v>
      </c>
      <c r="E270" s="48">
        <v>1474</v>
      </c>
      <c r="F270" s="38" t="str">
        <f>VLOOKUP(B270,'Catégorie des articles'!A:D,4,0)</f>
        <v>MIX LEGUMES</v>
      </c>
      <c r="G270" s="53">
        <f t="shared" si="8"/>
        <v>10.520037209302325</v>
      </c>
      <c r="H270" s="39" t="str">
        <f t="shared" si="9"/>
        <v>En stock</v>
      </c>
      <c r="I270" s="54" t="str">
        <f>Expéditions[[#This Row],[AnnéeMois]]&amp;Expéditions[[#This Row],[Famille de Produit]]</f>
        <v>202207MIX LEGUMES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25">
      <c r="A271" s="15">
        <v>202207</v>
      </c>
      <c r="B271" s="15">
        <v>5540246187882</v>
      </c>
      <c r="C271" s="48">
        <v>70</v>
      </c>
      <c r="D271" s="48">
        <v>2670.0191999999997</v>
      </c>
      <c r="E271" s="48">
        <v>3</v>
      </c>
      <c r="F271" s="38" t="str">
        <f>VLOOKUP(B271,'Catégorie des articles'!A:D,4,0)</f>
        <v>EMBALLAGES</v>
      </c>
      <c r="G271" s="53">
        <f t="shared" si="8"/>
        <v>38.143131428571422</v>
      </c>
      <c r="H271" s="39" t="str">
        <f t="shared" si="9"/>
        <v>En stock</v>
      </c>
      <c r="I271" s="54" t="str">
        <f>Expéditions[[#This Row],[AnnéeMois]]&amp;Expéditions[[#This Row],[Famille de Produit]]</f>
        <v>202207EMBALLAGES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25">
      <c r="A272" s="15">
        <v>202207</v>
      </c>
      <c r="B272" s="50">
        <v>5540246187987</v>
      </c>
      <c r="C272" s="52">
        <v>0</v>
      </c>
      <c r="D272" s="52">
        <v>0</v>
      </c>
      <c r="E272" s="52">
        <v>21215</v>
      </c>
      <c r="F272" s="38" t="str">
        <f>VLOOKUP(B272,'Catégorie des articles'!A:D,4,0)</f>
        <v>CREMERIE</v>
      </c>
      <c r="G272" s="53">
        <f t="shared" si="8"/>
        <v>0</v>
      </c>
      <c r="H272" s="39" t="str">
        <f t="shared" si="9"/>
        <v>Rupture</v>
      </c>
      <c r="I272" s="54" t="str">
        <f>Expéditions[[#This Row],[AnnéeMois]]&amp;Expéditions[[#This Row],[Famille de Produit]]</f>
        <v>202207CREMERIE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25">
      <c r="A273" s="15">
        <v>202207</v>
      </c>
      <c r="B273" s="15">
        <v>5540246187995</v>
      </c>
      <c r="C273" s="48">
        <v>1866</v>
      </c>
      <c r="D273" s="48">
        <v>163626.22080000001</v>
      </c>
      <c r="E273" s="48">
        <v>418</v>
      </c>
      <c r="F273" s="38" t="str">
        <f>VLOOKUP(B273,'Catégorie des articles'!A:D,4,0)</f>
        <v>EMBALLAGES</v>
      </c>
      <c r="G273" s="53">
        <f t="shared" si="8"/>
        <v>87.688221221864964</v>
      </c>
      <c r="H273" s="39" t="str">
        <f t="shared" si="9"/>
        <v>En stock</v>
      </c>
      <c r="I273" s="54" t="str">
        <f>Expéditions[[#This Row],[AnnéeMois]]&amp;Expéditions[[#This Row],[Famille de Produit]]</f>
        <v>202207EMBALLAGES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25">
      <c r="A274" s="15">
        <v>202207</v>
      </c>
      <c r="B274" s="50">
        <v>5540246187996</v>
      </c>
      <c r="C274" s="52">
        <v>335</v>
      </c>
      <c r="D274" s="52">
        <v>15446.246400000002</v>
      </c>
      <c r="E274" s="52">
        <v>7</v>
      </c>
      <c r="F274" s="38" t="str">
        <f>VLOOKUP(B274,'Catégorie des articles'!A:D,4,0)</f>
        <v>EMBALLAGES</v>
      </c>
      <c r="G274" s="53">
        <f t="shared" si="8"/>
        <v>46.10819820895523</v>
      </c>
      <c r="H274" s="39" t="str">
        <f t="shared" si="9"/>
        <v>En stock</v>
      </c>
      <c r="I274" s="54" t="str">
        <f>Expéditions[[#This Row],[AnnéeMois]]&amp;Expéditions[[#This Row],[Famille de Produit]]</f>
        <v>202207EMBALLAGES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25">
      <c r="A275" s="15">
        <v>202207</v>
      </c>
      <c r="B275" s="15">
        <v>5540246187997</v>
      </c>
      <c r="C275" s="48">
        <v>253</v>
      </c>
      <c r="D275" s="48">
        <v>12633.7104</v>
      </c>
      <c r="E275" s="48">
        <v>38</v>
      </c>
      <c r="F275" s="38" t="str">
        <f>VLOOKUP(B275,'Catégorie des articles'!A:D,4,0)</f>
        <v>EMBALLAGES</v>
      </c>
      <c r="G275" s="53">
        <f t="shared" si="8"/>
        <v>49.935614229249012</v>
      </c>
      <c r="H275" s="39" t="str">
        <f t="shared" si="9"/>
        <v>En stock</v>
      </c>
      <c r="I275" s="54" t="str">
        <f>Expéditions[[#This Row],[AnnéeMois]]&amp;Expéditions[[#This Row],[Famille de Produit]]</f>
        <v>202207EMBALLAGES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25">
      <c r="A276" s="15">
        <v>202207</v>
      </c>
      <c r="B276" s="50">
        <v>5540246187998</v>
      </c>
      <c r="C276" s="52">
        <v>474</v>
      </c>
      <c r="D276" s="52">
        <v>24332.140800000001</v>
      </c>
      <c r="E276" s="52">
        <v>223</v>
      </c>
      <c r="F276" s="38" t="str">
        <f>VLOOKUP(B276,'Catégorie des articles'!A:D,4,0)</f>
        <v>EMBALLAGES</v>
      </c>
      <c r="G276" s="53">
        <f t="shared" si="8"/>
        <v>51.333630379746836</v>
      </c>
      <c r="H276" s="39" t="str">
        <f t="shared" si="9"/>
        <v>En stock</v>
      </c>
      <c r="I276" s="54" t="str">
        <f>Expéditions[[#This Row],[AnnéeMois]]&amp;Expéditions[[#This Row],[Famille de Produit]]</f>
        <v>202207EMBALLAGES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25">
      <c r="A277" s="15">
        <v>202207</v>
      </c>
      <c r="B277" s="15">
        <v>5540246188047</v>
      </c>
      <c r="C277" s="48">
        <v>314</v>
      </c>
      <c r="D277" s="48">
        <v>38152.944000000003</v>
      </c>
      <c r="E277" s="48">
        <v>21</v>
      </c>
      <c r="F277" s="38" t="str">
        <f>VLOOKUP(B277,'Catégorie des articles'!A:D,4,0)</f>
        <v>EMBALLAGES</v>
      </c>
      <c r="G277" s="53">
        <f t="shared" si="8"/>
        <v>121.50619108280256</v>
      </c>
      <c r="H277" s="39" t="str">
        <f t="shared" si="9"/>
        <v>En stock</v>
      </c>
      <c r="I277" s="54" t="str">
        <f>Expéditions[[#This Row],[AnnéeMois]]&amp;Expéditions[[#This Row],[Famille de Produit]]</f>
        <v>202207EMBALLAGES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25">
      <c r="A278" s="15">
        <v>202207</v>
      </c>
      <c r="B278" s="15">
        <v>5540246188175</v>
      </c>
      <c r="C278" s="48">
        <v>84</v>
      </c>
      <c r="D278" s="48">
        <v>2384.1215999999999</v>
      </c>
      <c r="E278" s="48">
        <v>353</v>
      </c>
      <c r="F278" s="38" t="str">
        <f>VLOOKUP(B278,'Catégorie des articles'!A:D,4,0)</f>
        <v>CREMERIE</v>
      </c>
      <c r="G278" s="53">
        <f t="shared" si="8"/>
        <v>28.382400000000001</v>
      </c>
      <c r="H278" s="39" t="str">
        <f t="shared" si="9"/>
        <v>En stock</v>
      </c>
      <c r="I278" s="54" t="str">
        <f>Expéditions[[#This Row],[AnnéeMois]]&amp;Expéditions[[#This Row],[Famille de Produit]]</f>
        <v>202207CREMERIE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25">
      <c r="A279" s="15">
        <v>202207</v>
      </c>
      <c r="B279" s="50">
        <v>5540246188200</v>
      </c>
      <c r="C279" s="52">
        <v>0</v>
      </c>
      <c r="D279" s="52">
        <v>0</v>
      </c>
      <c r="E279" s="52">
        <v>10505</v>
      </c>
      <c r="F279" s="38" t="str">
        <f>VLOOKUP(B279,'Catégorie des articles'!A:D,4,0)</f>
        <v>CREMERIE</v>
      </c>
      <c r="G279" s="53">
        <f t="shared" si="8"/>
        <v>0</v>
      </c>
      <c r="H279" s="39" t="str">
        <f t="shared" si="9"/>
        <v>Rupture</v>
      </c>
      <c r="I279" s="54" t="str">
        <f>Expéditions[[#This Row],[AnnéeMois]]&amp;Expéditions[[#This Row],[Famille de Produit]]</f>
        <v>202207CREMERIE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25">
      <c r="A280" s="15">
        <v>202207</v>
      </c>
      <c r="B280" s="50">
        <v>5540246188224</v>
      </c>
      <c r="C280" s="52">
        <v>19024</v>
      </c>
      <c r="D280" s="52">
        <v>22317.120000000003</v>
      </c>
      <c r="E280" s="52">
        <v>3944</v>
      </c>
      <c r="F280" s="38" t="str">
        <f>VLOOKUP(B280,'Catégorie des articles'!A:D,4,0)</f>
        <v>VOLAILLE</v>
      </c>
      <c r="G280" s="53">
        <f t="shared" si="8"/>
        <v>1.1731034482758622</v>
      </c>
      <c r="H280" s="39" t="str">
        <f t="shared" si="9"/>
        <v>En stock</v>
      </c>
      <c r="I280" s="54" t="str">
        <f>Expéditions[[#This Row],[AnnéeMois]]&amp;Expéditions[[#This Row],[Famille de Produit]]</f>
        <v>202207VOLAILLE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25">
      <c r="A281" s="15">
        <v>202207</v>
      </c>
      <c r="B281" s="15">
        <v>5540246188512</v>
      </c>
      <c r="C281" s="48">
        <v>351</v>
      </c>
      <c r="D281" s="48">
        <v>48023.798400000007</v>
      </c>
      <c r="E281" s="48">
        <v>5</v>
      </c>
      <c r="F281" s="38" t="str">
        <f>VLOOKUP(B281,'Catégorie des articles'!A:D,4,0)</f>
        <v>EMBALLAGES</v>
      </c>
      <c r="G281" s="53">
        <f t="shared" si="8"/>
        <v>136.81993846153847</v>
      </c>
      <c r="H281" s="39" t="str">
        <f t="shared" si="9"/>
        <v>En stock</v>
      </c>
      <c r="I281" s="54" t="str">
        <f>Expéditions[[#This Row],[AnnéeMois]]&amp;Expéditions[[#This Row],[Famille de Produit]]</f>
        <v>202207EMBALLAGES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25">
      <c r="A282" s="15">
        <v>202207</v>
      </c>
      <c r="B282" s="50">
        <v>5540246188583</v>
      </c>
      <c r="C282" s="52">
        <v>5513</v>
      </c>
      <c r="D282" s="52">
        <v>19738.296000000002</v>
      </c>
      <c r="E282" s="52">
        <v>7517</v>
      </c>
      <c r="F282" s="38" t="str">
        <f>VLOOKUP(B282,'Catégorie des articles'!A:D,4,0)</f>
        <v>BOULANGERIE</v>
      </c>
      <c r="G282" s="53">
        <f t="shared" si="8"/>
        <v>3.5803185198621446</v>
      </c>
      <c r="H282" s="39" t="str">
        <f t="shared" si="9"/>
        <v>En stock</v>
      </c>
      <c r="I282" s="54" t="str">
        <f>Expéditions[[#This Row],[AnnéeMois]]&amp;Expéditions[[#This Row],[Famille de Produit]]</f>
        <v>202207BOULANGERIE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25">
      <c r="A283" s="15">
        <v>202207</v>
      </c>
      <c r="B283" s="50">
        <v>5540246188647</v>
      </c>
      <c r="C283" s="52">
        <v>1798</v>
      </c>
      <c r="D283" s="52">
        <v>26616.600000000002</v>
      </c>
      <c r="E283" s="52">
        <v>93</v>
      </c>
      <c r="F283" s="38" t="str">
        <f>VLOOKUP(B283,'Catégorie des articles'!A:D,4,0)</f>
        <v>MIX LEGUMES</v>
      </c>
      <c r="G283" s="53">
        <f t="shared" si="8"/>
        <v>14.80344827586207</v>
      </c>
      <c r="H283" s="39" t="str">
        <f t="shared" si="9"/>
        <v>En stock</v>
      </c>
      <c r="I283" s="54" t="str">
        <f>Expéditions[[#This Row],[AnnéeMois]]&amp;Expéditions[[#This Row],[Famille de Produit]]</f>
        <v>202207MIX LEGUMES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25">
      <c r="A284" s="15">
        <v>202207</v>
      </c>
      <c r="B284" s="50">
        <v>5540246190092</v>
      </c>
      <c r="C284" s="52">
        <v>228</v>
      </c>
      <c r="D284" s="52">
        <v>31464.1152</v>
      </c>
      <c r="E284" s="52">
        <v>31</v>
      </c>
      <c r="F284" s="38" t="str">
        <f>VLOOKUP(B284,'Catégorie des articles'!A:D,4,0)</f>
        <v>EMBALLAGES</v>
      </c>
      <c r="G284" s="53">
        <f t="shared" si="8"/>
        <v>138.00050526315789</v>
      </c>
      <c r="H284" s="39" t="str">
        <f t="shared" si="9"/>
        <v>En stock</v>
      </c>
      <c r="I284" s="54" t="str">
        <f>Expéditions[[#This Row],[AnnéeMois]]&amp;Expéditions[[#This Row],[Famille de Produit]]</f>
        <v>202207EMBALLAGES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25">
      <c r="A285" s="15">
        <v>202207</v>
      </c>
      <c r="B285" s="15">
        <v>5540246190097</v>
      </c>
      <c r="C285" s="48">
        <v>1271</v>
      </c>
      <c r="D285" s="48">
        <v>31824.489600000001</v>
      </c>
      <c r="E285" s="48">
        <v>1256</v>
      </c>
      <c r="F285" s="38" t="str">
        <f>VLOOKUP(B285,'Catégorie des articles'!A:D,4,0)</f>
        <v>VOLAILLE</v>
      </c>
      <c r="G285" s="53">
        <f t="shared" si="8"/>
        <v>25.038937529504327</v>
      </c>
      <c r="H285" s="39" t="str">
        <f t="shared" si="9"/>
        <v>En stock</v>
      </c>
      <c r="I285" s="54" t="str">
        <f>Expéditions[[#This Row],[AnnéeMois]]&amp;Expéditions[[#This Row],[Famille de Produit]]</f>
        <v>202207VOLAILLE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25">
      <c r="A286" s="15">
        <v>202207</v>
      </c>
      <c r="B286" s="15">
        <v>5540246190727</v>
      </c>
      <c r="C286" s="48">
        <v>1636</v>
      </c>
      <c r="D286" s="48">
        <v>18483.768</v>
      </c>
      <c r="E286" s="48">
        <v>534</v>
      </c>
      <c r="F286" s="38" t="str">
        <f>VLOOKUP(B286,'Catégorie des articles'!A:D,4,0)</f>
        <v>BOULANGERIE</v>
      </c>
      <c r="G286" s="53">
        <f t="shared" si="8"/>
        <v>11.298146699266503</v>
      </c>
      <c r="H286" s="39" t="str">
        <f t="shared" si="9"/>
        <v>En stock</v>
      </c>
      <c r="I286" s="54" t="str">
        <f>Expéditions[[#This Row],[AnnéeMois]]&amp;Expéditions[[#This Row],[Famille de Produit]]</f>
        <v>202207BOULANGERIE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25">
      <c r="A287" s="15">
        <v>202207</v>
      </c>
      <c r="B287" s="50">
        <v>5540246190743</v>
      </c>
      <c r="C287" s="52">
        <v>195</v>
      </c>
      <c r="D287" s="52">
        <v>1654.7328000000002</v>
      </c>
      <c r="E287" s="52">
        <v>696</v>
      </c>
      <c r="F287" s="38" t="str">
        <f>VLOOKUP(B287,'Catégorie des articles'!A:D,4,0)</f>
        <v>CREMERIE</v>
      </c>
      <c r="G287" s="53">
        <f t="shared" si="8"/>
        <v>8.4858092307692328</v>
      </c>
      <c r="H287" s="39" t="str">
        <f t="shared" si="9"/>
        <v>En stock</v>
      </c>
      <c r="I287" s="54" t="str">
        <f>Expéditions[[#This Row],[AnnéeMois]]&amp;Expéditions[[#This Row],[Famille de Produit]]</f>
        <v>202207CREMERIE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25">
      <c r="A288" s="15">
        <v>202207</v>
      </c>
      <c r="B288" s="50">
        <v>5540246190831</v>
      </c>
      <c r="C288" s="52">
        <v>1300</v>
      </c>
      <c r="D288" s="52">
        <v>9775.9872000000014</v>
      </c>
      <c r="E288" s="52">
        <v>0</v>
      </c>
      <c r="F288" s="38" t="str">
        <f>VLOOKUP(B288,'Catégorie des articles'!A:D,4,0)</f>
        <v>MIX LEGUMES</v>
      </c>
      <c r="G288" s="53">
        <f t="shared" si="8"/>
        <v>7.5199901538461553</v>
      </c>
      <c r="H288" s="39" t="str">
        <f t="shared" si="9"/>
        <v>En stock</v>
      </c>
      <c r="I288" s="54" t="str">
        <f>Expéditions[[#This Row],[AnnéeMois]]&amp;Expéditions[[#This Row],[Famille de Produit]]</f>
        <v>202207MIX LEGUMES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25">
      <c r="A289" s="15">
        <v>202207</v>
      </c>
      <c r="B289" s="15">
        <v>5540246190835</v>
      </c>
      <c r="C289" s="48">
        <v>135</v>
      </c>
      <c r="D289" s="48">
        <v>28443.571200000002</v>
      </c>
      <c r="E289" s="48">
        <v>19</v>
      </c>
      <c r="F289" s="38" t="str">
        <f>VLOOKUP(B289,'Catégorie des articles'!A:D,4,0)</f>
        <v>BOULANGERIE</v>
      </c>
      <c r="G289" s="53">
        <f t="shared" si="8"/>
        <v>210.69312000000002</v>
      </c>
      <c r="H289" s="39" t="str">
        <f t="shared" si="9"/>
        <v>En stock</v>
      </c>
      <c r="I289" s="54" t="str">
        <f>Expéditions[[#This Row],[AnnéeMois]]&amp;Expéditions[[#This Row],[Famille de Produit]]</f>
        <v>202207BOULANGERIE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25">
      <c r="A290" s="15">
        <v>202207</v>
      </c>
      <c r="B290" s="50">
        <v>5540246191380</v>
      </c>
      <c r="C290" s="52">
        <v>418</v>
      </c>
      <c r="D290" s="52">
        <v>1975.104</v>
      </c>
      <c r="E290" s="52">
        <v>0</v>
      </c>
      <c r="F290" s="38" t="str">
        <f>VLOOKUP(B290,'Catégorie des articles'!A:D,4,0)</f>
        <v>CREMERIE</v>
      </c>
      <c r="G290" s="53">
        <f t="shared" si="8"/>
        <v>4.7251291866028708</v>
      </c>
      <c r="H290" s="39" t="str">
        <f t="shared" si="9"/>
        <v>En stock</v>
      </c>
      <c r="I290" s="54" t="str">
        <f>Expéditions[[#This Row],[AnnéeMois]]&amp;Expéditions[[#This Row],[Famille de Produit]]</f>
        <v>202207CREMERIE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25">
      <c r="A291" s="15">
        <v>202207</v>
      </c>
      <c r="B291" s="15">
        <v>5540246191394</v>
      </c>
      <c r="C291" s="48">
        <v>2436</v>
      </c>
      <c r="D291" s="48">
        <v>13009.248000000001</v>
      </c>
      <c r="E291" s="48">
        <v>464</v>
      </c>
      <c r="F291" s="38" t="str">
        <f>VLOOKUP(B291,'Catégorie des articles'!A:D,4,0)</f>
        <v>CREMERIE</v>
      </c>
      <c r="G291" s="53">
        <f t="shared" si="8"/>
        <v>5.3404137931034485</v>
      </c>
      <c r="H291" s="39" t="str">
        <f t="shared" si="9"/>
        <v>En stock</v>
      </c>
      <c r="I291" s="54" t="str">
        <f>Expéditions[[#This Row],[AnnéeMois]]&amp;Expéditions[[#This Row],[Famille de Produit]]</f>
        <v>202207CREMERIE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25">
      <c r="A292" s="15">
        <v>202207</v>
      </c>
      <c r="B292" s="15">
        <v>5540246191596</v>
      </c>
      <c r="C292" s="48">
        <v>346</v>
      </c>
      <c r="D292" s="48">
        <v>19297.526400000002</v>
      </c>
      <c r="E292" s="48">
        <v>156</v>
      </c>
      <c r="F292" s="38" t="str">
        <f>VLOOKUP(B292,'Catégorie des articles'!A:D,4,0)</f>
        <v>BOULANGERIE</v>
      </c>
      <c r="G292" s="53">
        <f t="shared" si="8"/>
        <v>55.773197687861277</v>
      </c>
      <c r="H292" s="39" t="str">
        <f t="shared" si="9"/>
        <v>En stock</v>
      </c>
      <c r="I292" s="54" t="str">
        <f>Expéditions[[#This Row],[AnnéeMois]]&amp;Expéditions[[#This Row],[Famille de Produit]]</f>
        <v>202207BOULANGERIE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25">
      <c r="A293" s="15">
        <v>202207</v>
      </c>
      <c r="B293" s="50">
        <v>5540246191718</v>
      </c>
      <c r="C293" s="52">
        <v>2761</v>
      </c>
      <c r="D293" s="52">
        <v>8184.1536000000006</v>
      </c>
      <c r="E293" s="52">
        <v>390</v>
      </c>
      <c r="F293" s="38" t="str">
        <f>VLOOKUP(B293,'Catégorie des articles'!A:D,4,0)</f>
        <v>MIX LEGUMES</v>
      </c>
      <c r="G293" s="53">
        <f t="shared" si="8"/>
        <v>2.964199058312206</v>
      </c>
      <c r="H293" s="39" t="str">
        <f t="shared" si="9"/>
        <v>En stock</v>
      </c>
      <c r="I293" s="54" t="str">
        <f>Expéditions[[#This Row],[AnnéeMois]]&amp;Expéditions[[#This Row],[Famille de Produit]]</f>
        <v>202207MIX LEGUMES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25">
      <c r="A294" s="15">
        <v>202207</v>
      </c>
      <c r="B294" s="50">
        <v>5540246191736</v>
      </c>
      <c r="C294" s="52">
        <v>219</v>
      </c>
      <c r="D294" s="52">
        <v>7053.6096000000007</v>
      </c>
      <c r="E294" s="52">
        <v>174</v>
      </c>
      <c r="F294" s="38" t="str">
        <f>VLOOKUP(B294,'Catégorie des articles'!A:D,4,0)</f>
        <v>CREMERIE</v>
      </c>
      <c r="G294" s="53">
        <f t="shared" si="8"/>
        <v>32.208263013698634</v>
      </c>
      <c r="H294" s="39" t="str">
        <f t="shared" si="9"/>
        <v>En stock</v>
      </c>
      <c r="I294" s="54" t="str">
        <f>Expéditions[[#This Row],[AnnéeMois]]&amp;Expéditions[[#This Row],[Famille de Produit]]</f>
        <v>202207CREMERIE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25">
      <c r="A295" s="15">
        <v>202207</v>
      </c>
      <c r="B295" s="50">
        <v>5540246192102</v>
      </c>
      <c r="C295" s="52">
        <v>5930</v>
      </c>
      <c r="D295" s="52">
        <v>6492.6576000000005</v>
      </c>
      <c r="E295" s="52">
        <v>6501</v>
      </c>
      <c r="F295" s="38" t="str">
        <f>VLOOKUP(B295,'Catégorie des articles'!A:D,4,0)</f>
        <v>CREMERIE</v>
      </c>
      <c r="G295" s="53">
        <f t="shared" si="8"/>
        <v>1.0948832377740305</v>
      </c>
      <c r="H295" s="39" t="str">
        <f t="shared" si="9"/>
        <v>En stock</v>
      </c>
      <c r="I295" s="54" t="str">
        <f>Expéditions[[#This Row],[AnnéeMois]]&amp;Expéditions[[#This Row],[Famille de Produit]]</f>
        <v>202207CREMERIE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25">
      <c r="A296" s="15">
        <v>202207</v>
      </c>
      <c r="B296" s="50">
        <v>5540246192148</v>
      </c>
      <c r="C296" s="52">
        <v>0</v>
      </c>
      <c r="D296" s="52">
        <v>0</v>
      </c>
      <c r="E296" s="52">
        <v>13920</v>
      </c>
      <c r="F296" s="38" t="str">
        <f>VLOOKUP(B296,'Catégorie des articles'!A:D,4,0)</f>
        <v>MIX LEGUMES</v>
      </c>
      <c r="G296" s="53">
        <f t="shared" si="8"/>
        <v>0</v>
      </c>
      <c r="H296" s="39" t="str">
        <f t="shared" si="9"/>
        <v>Rupture</v>
      </c>
      <c r="I296" s="54" t="str">
        <f>Expéditions[[#This Row],[AnnéeMois]]&amp;Expéditions[[#This Row],[Famille de Produit]]</f>
        <v>202207MIX LEGUMES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25">
      <c r="A297" s="15">
        <v>202207</v>
      </c>
      <c r="B297" s="15">
        <v>5540246192209</v>
      </c>
      <c r="C297" s="48">
        <v>1198</v>
      </c>
      <c r="D297" s="48">
        <v>6018.6240000000007</v>
      </c>
      <c r="E297" s="48">
        <v>1448</v>
      </c>
      <c r="F297" s="38" t="str">
        <f>VLOOKUP(B297,'Catégorie des articles'!A:D,4,0)</f>
        <v>MIX LEGUMES</v>
      </c>
      <c r="G297" s="53">
        <f t="shared" si="8"/>
        <v>5.0238931552587651</v>
      </c>
      <c r="H297" s="39" t="str">
        <f t="shared" si="9"/>
        <v>En stock</v>
      </c>
      <c r="I297" s="54" t="str">
        <f>Expéditions[[#This Row],[AnnéeMois]]&amp;Expéditions[[#This Row],[Famille de Produit]]</f>
        <v>202207MIX LEGUMES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25">
      <c r="A298" s="15">
        <v>202207</v>
      </c>
      <c r="B298" s="50">
        <v>5540246192264</v>
      </c>
      <c r="C298" s="52">
        <v>854</v>
      </c>
      <c r="D298" s="52">
        <v>12400.128000000001</v>
      </c>
      <c r="E298" s="52">
        <v>1300</v>
      </c>
      <c r="F298" s="38" t="str">
        <f>VLOOKUP(B298,'Catégorie des articles'!A:D,4,0)</f>
        <v>CREMERIE</v>
      </c>
      <c r="G298" s="53">
        <f t="shared" si="8"/>
        <v>14.520056206088993</v>
      </c>
      <c r="H298" s="39" t="str">
        <f t="shared" si="9"/>
        <v>En stock</v>
      </c>
      <c r="I298" s="54" t="str">
        <f>Expéditions[[#This Row],[AnnéeMois]]&amp;Expéditions[[#This Row],[Famille de Produit]]</f>
        <v>202207CREMERIE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25">
      <c r="A299" s="15">
        <v>202207</v>
      </c>
      <c r="B299" s="15">
        <v>5540246192265</v>
      </c>
      <c r="C299" s="48">
        <v>2376</v>
      </c>
      <c r="D299" s="48">
        <v>31806.259200000004</v>
      </c>
      <c r="E299" s="48">
        <v>873</v>
      </c>
      <c r="F299" s="38" t="str">
        <f>VLOOKUP(B299,'Catégorie des articles'!A:D,4,0)</f>
        <v>CREMERIE</v>
      </c>
      <c r="G299" s="53">
        <f t="shared" si="8"/>
        <v>13.386472727272729</v>
      </c>
      <c r="H299" s="39" t="str">
        <f t="shared" si="9"/>
        <v>En stock</v>
      </c>
      <c r="I299" s="54" t="str">
        <f>Expéditions[[#This Row],[AnnéeMois]]&amp;Expéditions[[#This Row],[Famille de Produit]]</f>
        <v>202207CREMERIE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25">
      <c r="A300" s="15">
        <v>202207</v>
      </c>
      <c r="B300" s="15">
        <v>5540246192462</v>
      </c>
      <c r="C300" s="48">
        <v>1142</v>
      </c>
      <c r="D300" s="48">
        <v>7944.9120000000003</v>
      </c>
      <c r="E300" s="48">
        <v>455</v>
      </c>
      <c r="F300" s="38" t="str">
        <f>VLOOKUP(B300,'Catégorie des articles'!A:D,4,0)</f>
        <v>MIX LEGUMES</v>
      </c>
      <c r="G300" s="53">
        <f t="shared" si="8"/>
        <v>6.9570157618213662</v>
      </c>
      <c r="H300" s="39" t="str">
        <f t="shared" si="9"/>
        <v>En stock</v>
      </c>
      <c r="I300" s="54" t="str">
        <f>Expéditions[[#This Row],[AnnéeMois]]&amp;Expéditions[[#This Row],[Famille de Produit]]</f>
        <v>202207MIX LEGUMES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25">
      <c r="A301" s="15">
        <v>202207</v>
      </c>
      <c r="B301" s="50">
        <v>5540246192505</v>
      </c>
      <c r="C301" s="52">
        <v>16259</v>
      </c>
      <c r="D301" s="52">
        <v>23008.6656</v>
      </c>
      <c r="E301" s="52">
        <v>9336</v>
      </c>
      <c r="F301" s="38" t="str">
        <f>VLOOKUP(B301,'Catégorie des articles'!A:D,4,0)</f>
        <v>MIX LEGUMES</v>
      </c>
      <c r="G301" s="53">
        <f t="shared" si="8"/>
        <v>1.415134116489329</v>
      </c>
      <c r="H301" s="39" t="str">
        <f t="shared" si="9"/>
        <v>En stock</v>
      </c>
      <c r="I301" s="54" t="str">
        <f>Expéditions[[#This Row],[AnnéeMois]]&amp;Expéditions[[#This Row],[Famille de Produit]]</f>
        <v>202207MIX LEGUMES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25">
      <c r="A302" s="15">
        <v>202207</v>
      </c>
      <c r="B302" s="50">
        <v>5540246192518</v>
      </c>
      <c r="C302" s="52">
        <v>3286</v>
      </c>
      <c r="D302" s="52">
        <v>22804.632000000001</v>
      </c>
      <c r="E302" s="52">
        <v>4130</v>
      </c>
      <c r="F302" s="38" t="str">
        <f>VLOOKUP(B302,'Catégorie des articles'!A:D,4,0)</f>
        <v>MIX LEGUMES</v>
      </c>
      <c r="G302" s="53">
        <f t="shared" si="8"/>
        <v>6.9399367011564213</v>
      </c>
      <c r="H302" s="39" t="str">
        <f t="shared" si="9"/>
        <v>En stock</v>
      </c>
      <c r="I302" s="54" t="str">
        <f>Expéditions[[#This Row],[AnnéeMois]]&amp;Expéditions[[#This Row],[Famille de Produit]]</f>
        <v>202207MIX LEGUMES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25">
      <c r="A303" s="15">
        <v>202207</v>
      </c>
      <c r="B303" s="15">
        <v>5540246192571</v>
      </c>
      <c r="C303" s="48">
        <v>1170</v>
      </c>
      <c r="D303" s="48">
        <v>4180.3775999999998</v>
      </c>
      <c r="E303" s="48">
        <v>195</v>
      </c>
      <c r="F303" s="38" t="str">
        <f>VLOOKUP(B303,'Catégorie des articles'!A:D,4,0)</f>
        <v>MIX LEGUMES</v>
      </c>
      <c r="G303" s="53">
        <f t="shared" si="8"/>
        <v>3.5729723076923077</v>
      </c>
      <c r="H303" s="39" t="str">
        <f t="shared" si="9"/>
        <v>En stock</v>
      </c>
      <c r="I303" s="54" t="str">
        <f>Expéditions[[#This Row],[AnnéeMois]]&amp;Expéditions[[#This Row],[Famille de Produit]]</f>
        <v>202207MIX LEGUMES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25">
      <c r="A304" s="15">
        <v>202207</v>
      </c>
      <c r="B304" s="50">
        <v>5540246192594</v>
      </c>
      <c r="C304" s="52">
        <v>613</v>
      </c>
      <c r="D304" s="52">
        <v>4048.7040000000006</v>
      </c>
      <c r="E304" s="52">
        <v>140</v>
      </c>
      <c r="F304" s="38" t="str">
        <f>VLOOKUP(B304,'Catégorie des articles'!A:D,4,0)</f>
        <v>MIX LEGUMES</v>
      </c>
      <c r="G304" s="53">
        <f t="shared" si="8"/>
        <v>6.6047373572593813</v>
      </c>
      <c r="H304" s="39" t="str">
        <f t="shared" si="9"/>
        <v>En stock</v>
      </c>
      <c r="I304" s="54" t="str">
        <f>Expéditions[[#This Row],[AnnéeMois]]&amp;Expéditions[[#This Row],[Famille de Produit]]</f>
        <v>202207MIX LEGUMES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25">
      <c r="A305" s="15">
        <v>202207</v>
      </c>
      <c r="B305" s="15">
        <v>5540246192831</v>
      </c>
      <c r="C305" s="48">
        <v>325</v>
      </c>
      <c r="D305" s="48">
        <v>2878.848</v>
      </c>
      <c r="E305" s="48">
        <v>121</v>
      </c>
      <c r="F305" s="38" t="str">
        <f>VLOOKUP(B305,'Catégorie des articles'!A:D,4,0)</f>
        <v>MIX LEGUMES</v>
      </c>
      <c r="G305" s="53">
        <f t="shared" si="8"/>
        <v>8.8579938461538461</v>
      </c>
      <c r="H305" s="39" t="str">
        <f t="shared" si="9"/>
        <v>En stock</v>
      </c>
      <c r="I305" s="54" t="str">
        <f>Expéditions[[#This Row],[AnnéeMois]]&amp;Expéditions[[#This Row],[Famille de Produit]]</f>
        <v>202207MIX LEGUMES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25">
      <c r="A306" s="15">
        <v>202207</v>
      </c>
      <c r="B306" s="50">
        <v>5540246192836</v>
      </c>
      <c r="C306" s="52">
        <v>84</v>
      </c>
      <c r="D306" s="52">
        <v>11558.2464</v>
      </c>
      <c r="E306" s="52">
        <v>0</v>
      </c>
      <c r="F306" s="38" t="str">
        <f>VLOOKUP(B306,'Catégorie des articles'!A:D,4,0)</f>
        <v>EMBALLAGES</v>
      </c>
      <c r="G306" s="53">
        <f t="shared" si="8"/>
        <v>137.59817142857142</v>
      </c>
      <c r="H306" s="39" t="str">
        <f t="shared" si="9"/>
        <v>En stock</v>
      </c>
      <c r="I306" s="54" t="str">
        <f>Expéditions[[#This Row],[AnnéeMois]]&amp;Expéditions[[#This Row],[Famille de Produit]]</f>
        <v>202207EMBALLAGES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25">
      <c r="A307" s="15">
        <v>202207</v>
      </c>
      <c r="B307" s="50">
        <v>5540246192907</v>
      </c>
      <c r="C307" s="52">
        <v>1402</v>
      </c>
      <c r="D307" s="52">
        <v>39334.896000000001</v>
      </c>
      <c r="E307" s="52">
        <v>1457</v>
      </c>
      <c r="F307" s="38" t="str">
        <f>VLOOKUP(B307,'Catégorie des articles'!A:D,4,0)</f>
        <v>VOLAILLE</v>
      </c>
      <c r="G307" s="53">
        <f t="shared" si="8"/>
        <v>28.056273894436519</v>
      </c>
      <c r="H307" s="39" t="str">
        <f t="shared" si="9"/>
        <v>En stock</v>
      </c>
      <c r="I307" s="54" t="str">
        <f>Expéditions[[#This Row],[AnnéeMois]]&amp;Expéditions[[#This Row],[Famille de Produit]]</f>
        <v>202207VOLAILLE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25">
      <c r="A308" s="15">
        <v>202207</v>
      </c>
      <c r="B308" s="50">
        <v>5540246193316</v>
      </c>
      <c r="C308" s="52">
        <v>228</v>
      </c>
      <c r="D308" s="52">
        <v>6883.8336000000008</v>
      </c>
      <c r="E308" s="52">
        <v>279</v>
      </c>
      <c r="F308" s="38" t="str">
        <f>VLOOKUP(B308,'Catégorie des articles'!A:D,4,0)</f>
        <v>BOULANGERIE</v>
      </c>
      <c r="G308" s="53">
        <f t="shared" si="8"/>
        <v>30.192252631578953</v>
      </c>
      <c r="H308" s="39" t="str">
        <f t="shared" si="9"/>
        <v>En stock</v>
      </c>
      <c r="I308" s="54" t="str">
        <f>Expéditions[[#This Row],[AnnéeMois]]&amp;Expéditions[[#This Row],[Famille de Produit]]</f>
        <v>202207BOULANGERIE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25">
      <c r="A309" s="15">
        <v>202207</v>
      </c>
      <c r="B309" s="15">
        <v>5540246193409</v>
      </c>
      <c r="C309" s="48">
        <v>123</v>
      </c>
      <c r="D309" s="48">
        <v>6319.2960000000003</v>
      </c>
      <c r="E309" s="48">
        <v>10</v>
      </c>
      <c r="F309" s="38" t="str">
        <f>VLOOKUP(B309,'Catégorie des articles'!A:D,4,0)</f>
        <v>BOULANGERIE</v>
      </c>
      <c r="G309" s="53">
        <f t="shared" si="8"/>
        <v>51.376390243902442</v>
      </c>
      <c r="H309" s="39" t="str">
        <f t="shared" si="9"/>
        <v>En stock</v>
      </c>
      <c r="I309" s="54" t="str">
        <f>Expéditions[[#This Row],[AnnéeMois]]&amp;Expéditions[[#This Row],[Famille de Produit]]</f>
        <v>202207BOULANGERIE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25">
      <c r="A310" s="15">
        <v>202207</v>
      </c>
      <c r="B310" s="50">
        <v>5540246193505</v>
      </c>
      <c r="C310" s="52">
        <v>5104</v>
      </c>
      <c r="D310" s="52">
        <v>4105.7280000000001</v>
      </c>
      <c r="E310" s="52">
        <v>743</v>
      </c>
      <c r="F310" s="38" t="str">
        <f>VLOOKUP(B310,'Catégorie des articles'!A:D,4,0)</f>
        <v>BOULANGERIE</v>
      </c>
      <c r="G310" s="53">
        <f t="shared" si="8"/>
        <v>0.80441379310344829</v>
      </c>
      <c r="H310" s="39" t="str">
        <f t="shared" si="9"/>
        <v>En stock</v>
      </c>
      <c r="I310" s="54" t="str">
        <f>Expéditions[[#This Row],[AnnéeMois]]&amp;Expéditions[[#This Row],[Famille de Produit]]</f>
        <v>202207BOULANGERIE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25">
      <c r="A311" s="15">
        <v>202207</v>
      </c>
      <c r="B311" s="50">
        <v>5540246193566</v>
      </c>
      <c r="C311" s="52">
        <v>93</v>
      </c>
      <c r="D311" s="52">
        <v>829.44</v>
      </c>
      <c r="E311" s="52">
        <v>93</v>
      </c>
      <c r="F311" s="38" t="str">
        <f>VLOOKUP(B311,'Catégorie des articles'!A:D,4,0)</f>
        <v>VOLAILLE</v>
      </c>
      <c r="G311" s="53">
        <f t="shared" si="8"/>
        <v>8.9187096774193559</v>
      </c>
      <c r="H311" s="39" t="str">
        <f t="shared" si="9"/>
        <v>En stock</v>
      </c>
      <c r="I311" s="54" t="str">
        <f>Expéditions[[#This Row],[AnnéeMois]]&amp;Expéditions[[#This Row],[Famille de Produit]]</f>
        <v>202207VOLAILLE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25">
      <c r="A312" s="15">
        <v>202207</v>
      </c>
      <c r="B312" s="15">
        <v>5540246193878</v>
      </c>
      <c r="C312" s="48">
        <v>22272</v>
      </c>
      <c r="D312" s="48">
        <v>157593.60000000001</v>
      </c>
      <c r="E312" s="48">
        <v>4803</v>
      </c>
      <c r="F312" s="38" t="str">
        <f>VLOOKUP(B312,'Catégorie des articles'!A:D,4,0)</f>
        <v>VOLAILLE</v>
      </c>
      <c r="G312" s="53">
        <f t="shared" si="8"/>
        <v>7.0758620689655176</v>
      </c>
      <c r="H312" s="39" t="str">
        <f t="shared" si="9"/>
        <v>En stock</v>
      </c>
      <c r="I312" s="54" t="str">
        <f>Expéditions[[#This Row],[AnnéeMois]]&amp;Expéditions[[#This Row],[Famille de Produit]]</f>
        <v>202207VOLAILLE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25">
      <c r="A313" s="15">
        <v>202207</v>
      </c>
      <c r="B313" s="50">
        <v>5540246193999</v>
      </c>
      <c r="C313" s="52">
        <v>1021</v>
      </c>
      <c r="D313" s="52">
        <v>5099.8464000000004</v>
      </c>
      <c r="E313" s="52">
        <v>1021</v>
      </c>
      <c r="F313" s="38" t="str">
        <f>VLOOKUP(B313,'Catégorie des articles'!A:D,4,0)</f>
        <v>MIX LEGUMES</v>
      </c>
      <c r="G313" s="53">
        <f t="shared" si="8"/>
        <v>4.9949523996082279</v>
      </c>
      <c r="H313" s="39" t="str">
        <f t="shared" si="9"/>
        <v>En stock</v>
      </c>
      <c r="I313" s="54" t="str">
        <f>Expéditions[[#This Row],[AnnéeMois]]&amp;Expéditions[[#This Row],[Famille de Produit]]</f>
        <v>202207MIX LEGUMES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25">
      <c r="A314" s="15">
        <v>202207</v>
      </c>
      <c r="B314" s="15">
        <v>5540246194467</v>
      </c>
      <c r="C314" s="48">
        <v>0</v>
      </c>
      <c r="D314" s="48">
        <v>0</v>
      </c>
      <c r="E314" s="48">
        <v>223</v>
      </c>
      <c r="F314" s="38" t="str">
        <f>VLOOKUP(B314,'Catégorie des articles'!A:D,4,0)</f>
        <v>BOULANGERIE</v>
      </c>
      <c r="G314" s="53">
        <f t="shared" si="8"/>
        <v>0</v>
      </c>
      <c r="H314" s="39" t="str">
        <f t="shared" si="9"/>
        <v>Rupture</v>
      </c>
      <c r="I314" s="54" t="str">
        <f>Expéditions[[#This Row],[AnnéeMois]]&amp;Expéditions[[#This Row],[Famille de Produit]]</f>
        <v>202207BOULANGERIE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25">
      <c r="A315" s="15">
        <v>202207</v>
      </c>
      <c r="B315" s="15">
        <v>5540246194632</v>
      </c>
      <c r="C315" s="48">
        <v>0</v>
      </c>
      <c r="D315" s="48">
        <v>0</v>
      </c>
      <c r="E315" s="48">
        <v>3</v>
      </c>
      <c r="F315" s="38" t="str">
        <f>VLOOKUP(B315,'Catégorie des articles'!A:D,4,0)</f>
        <v>BOULANGERIE</v>
      </c>
      <c r="G315" s="53">
        <f t="shared" si="8"/>
        <v>0</v>
      </c>
      <c r="H315" s="39" t="str">
        <f t="shared" si="9"/>
        <v>Rupture</v>
      </c>
      <c r="I315" s="54" t="str">
        <f>Expéditions[[#This Row],[AnnéeMois]]&amp;Expéditions[[#This Row],[Famille de Produit]]</f>
        <v>202207BOULANGERIE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25">
      <c r="A316" s="15">
        <v>202208</v>
      </c>
      <c r="B316" s="50">
        <v>5540246170256</v>
      </c>
      <c r="C316" s="52">
        <v>1768</v>
      </c>
      <c r="D316" s="52">
        <v>11883.542400000002</v>
      </c>
      <c r="E316" s="52">
        <v>5847</v>
      </c>
      <c r="F316" s="38" t="str">
        <f>VLOOKUP(B316,'Catégorie des articles'!A:D,4,0)</f>
        <v>BOULANGERIE</v>
      </c>
      <c r="G316" s="53">
        <f t="shared" si="8"/>
        <v>6.7214606334841642</v>
      </c>
      <c r="H316" s="39" t="str">
        <f t="shared" si="9"/>
        <v>En stock</v>
      </c>
      <c r="I316" s="54" t="str">
        <f>Expéditions[[#This Row],[AnnéeMois]]&amp;Expéditions[[#This Row],[Famille de Produit]]</f>
        <v>202208BOULANGERIE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25">
      <c r="A317" s="15">
        <v>202208</v>
      </c>
      <c r="B317" s="15">
        <v>5540246171759</v>
      </c>
      <c r="C317" s="48">
        <v>1940</v>
      </c>
      <c r="D317" s="48">
        <v>10653.984</v>
      </c>
      <c r="E317" s="48">
        <v>4770</v>
      </c>
      <c r="F317" s="38" t="str">
        <f>VLOOKUP(B317,'Catégorie des articles'!A:D,4,0)</f>
        <v>MIX LEGUMES</v>
      </c>
      <c r="G317" s="53">
        <f t="shared" si="8"/>
        <v>5.4917443298969078</v>
      </c>
      <c r="H317" s="39" t="str">
        <f t="shared" si="9"/>
        <v>En stock</v>
      </c>
      <c r="I317" s="54" t="str">
        <f>Expéditions[[#This Row],[AnnéeMois]]&amp;Expéditions[[#This Row],[Famille de Produit]]</f>
        <v>202208MIX LEGUMES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25">
      <c r="A318" s="15">
        <v>202208</v>
      </c>
      <c r="B318" s="50">
        <v>5540246171888</v>
      </c>
      <c r="C318" s="52">
        <v>1193</v>
      </c>
      <c r="D318" s="52">
        <v>20095.344000000001</v>
      </c>
      <c r="E318" s="52">
        <v>1506</v>
      </c>
      <c r="F318" s="38" t="str">
        <f>VLOOKUP(B318,'Catégorie des articles'!A:D,4,0)</f>
        <v>BOULANGERIE</v>
      </c>
      <c r="G318" s="53">
        <f t="shared" si="8"/>
        <v>16.844378876781224</v>
      </c>
      <c r="H318" s="39" t="str">
        <f t="shared" si="9"/>
        <v>En stock</v>
      </c>
      <c r="I318" s="54" t="str">
        <f>Expéditions[[#This Row],[AnnéeMois]]&amp;Expéditions[[#This Row],[Famille de Produit]]</f>
        <v>202208BOULANGERIE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25">
      <c r="A319" s="15">
        <v>202208</v>
      </c>
      <c r="B319" s="15">
        <v>5540246171933</v>
      </c>
      <c r="C319" s="48">
        <v>891</v>
      </c>
      <c r="D319" s="48">
        <v>573.9552000000001</v>
      </c>
      <c r="E319" s="48">
        <v>8018</v>
      </c>
      <c r="F319" s="38" t="str">
        <f>VLOOKUP(B319,'Catégorie des articles'!A:D,4,0)</f>
        <v>CREMERIE</v>
      </c>
      <c r="G319" s="53">
        <f t="shared" si="8"/>
        <v>0.64416969696969706</v>
      </c>
      <c r="H319" s="39" t="str">
        <f t="shared" si="9"/>
        <v>En stock</v>
      </c>
      <c r="I319" s="54" t="str">
        <f>Expéditions[[#This Row],[AnnéeMois]]&amp;Expéditions[[#This Row],[Famille de Produit]]</f>
        <v>202208CREMERIE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25">
      <c r="A320" s="15">
        <v>202208</v>
      </c>
      <c r="B320" s="15">
        <v>5540246172539</v>
      </c>
      <c r="C320" s="48">
        <v>54</v>
      </c>
      <c r="D320" s="48">
        <v>1110.4560000000001</v>
      </c>
      <c r="E320" s="48">
        <v>116</v>
      </c>
      <c r="F320" s="38" t="str">
        <f>VLOOKUP(B320,'Catégorie des articles'!A:D,4,0)</f>
        <v>CREMERIE</v>
      </c>
      <c r="G320" s="53">
        <f t="shared" si="8"/>
        <v>20.564000000000004</v>
      </c>
      <c r="H320" s="39" t="str">
        <f t="shared" si="9"/>
        <v>En stock</v>
      </c>
      <c r="I320" s="54" t="str">
        <f>Expéditions[[#This Row],[AnnéeMois]]&amp;Expéditions[[#This Row],[Famille de Produit]]</f>
        <v>202208CREMERIE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25">
      <c r="A321" s="15">
        <v>202208</v>
      </c>
      <c r="B321" s="50">
        <v>5540246172669</v>
      </c>
      <c r="C321" s="52">
        <v>195</v>
      </c>
      <c r="D321" s="52">
        <v>2651.9184</v>
      </c>
      <c r="E321" s="52">
        <v>1086</v>
      </c>
      <c r="F321" s="38" t="str">
        <f>VLOOKUP(B321,'Catégorie des articles'!A:D,4,0)</f>
        <v>CREMERIE</v>
      </c>
      <c r="G321" s="53">
        <f t="shared" si="8"/>
        <v>13.599581538461539</v>
      </c>
      <c r="H321" s="39" t="str">
        <f t="shared" si="9"/>
        <v>En stock</v>
      </c>
      <c r="I321" s="54" t="str">
        <f>Expéditions[[#This Row],[AnnéeMois]]&amp;Expéditions[[#This Row],[Famille de Produit]]</f>
        <v>202208CREMERIE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25">
      <c r="A322" s="15">
        <v>202208</v>
      </c>
      <c r="B322" s="15">
        <v>5540246172978</v>
      </c>
      <c r="C322" s="48">
        <v>0</v>
      </c>
      <c r="D322" s="48">
        <v>0</v>
      </c>
      <c r="E322" s="48">
        <v>14616</v>
      </c>
      <c r="F322" s="38" t="str">
        <f>VLOOKUP(B322,'Catégorie des articles'!A:D,4,0)</f>
        <v>CREMERIE</v>
      </c>
      <c r="G322" s="53">
        <f t="shared" si="8"/>
        <v>0</v>
      </c>
      <c r="H322" s="39" t="str">
        <f t="shared" si="9"/>
        <v>Rupture</v>
      </c>
      <c r="I322" s="54" t="str">
        <f>Expéditions[[#This Row],[AnnéeMois]]&amp;Expéditions[[#This Row],[Famille de Produit]]</f>
        <v>202208CREMERIE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25">
      <c r="A323" s="15">
        <v>202208</v>
      </c>
      <c r="B323" s="50">
        <v>5540246173472</v>
      </c>
      <c r="C323" s="52">
        <v>0</v>
      </c>
      <c r="D323" s="52">
        <v>0</v>
      </c>
      <c r="E323" s="52">
        <v>864</v>
      </c>
      <c r="F323" s="38" t="str">
        <f>VLOOKUP(B323,'Catégorie des articles'!A:D,4,0)</f>
        <v>CREMERIE</v>
      </c>
      <c r="G323" s="53">
        <f t="shared" ref="G323:G386" si="10">IFERROR(D323/C323,0)</f>
        <v>0</v>
      </c>
      <c r="H323" s="39" t="str">
        <f t="shared" ref="H323:H386" si="11">IF(C323&lt;=0,"Rupture","En stock")</f>
        <v>Rupture</v>
      </c>
      <c r="I323" s="54" t="str">
        <f>Expéditions[[#This Row],[AnnéeMois]]&amp;Expéditions[[#This Row],[Famille de Produit]]</f>
        <v>202208CREMERIE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25">
      <c r="A324" s="15">
        <v>202208</v>
      </c>
      <c r="B324" s="50">
        <v>5540246173685</v>
      </c>
      <c r="C324" s="52">
        <v>188</v>
      </c>
      <c r="D324" s="52">
        <v>4744.9151999999995</v>
      </c>
      <c r="E324" s="52">
        <v>226</v>
      </c>
      <c r="F324" s="38" t="str">
        <f>VLOOKUP(B324,'Catégorie des articles'!A:D,4,0)</f>
        <v>EMBALLAGES</v>
      </c>
      <c r="G324" s="53">
        <f t="shared" si="10"/>
        <v>25.23891063829787</v>
      </c>
      <c r="H324" s="39" t="str">
        <f t="shared" si="11"/>
        <v>En stock</v>
      </c>
      <c r="I324" s="54" t="str">
        <f>Expéditions[[#This Row],[AnnéeMois]]&amp;Expéditions[[#This Row],[Famille de Produit]]</f>
        <v>202208EMBALLAGES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25">
      <c r="A325" s="15">
        <v>202208</v>
      </c>
      <c r="B325" s="15">
        <v>5540246173686</v>
      </c>
      <c r="C325" s="48">
        <v>420</v>
      </c>
      <c r="D325" s="48">
        <v>10770.148800000001</v>
      </c>
      <c r="E325" s="48">
        <v>193</v>
      </c>
      <c r="F325" s="38" t="str">
        <f>VLOOKUP(B325,'Catégorie des articles'!A:D,4,0)</f>
        <v>EMBALLAGES</v>
      </c>
      <c r="G325" s="53">
        <f t="shared" si="10"/>
        <v>25.64321142857143</v>
      </c>
      <c r="H325" s="39" t="str">
        <f t="shared" si="11"/>
        <v>En stock</v>
      </c>
      <c r="I325" s="54" t="str">
        <f>Expéditions[[#This Row],[AnnéeMois]]&amp;Expéditions[[#This Row],[Famille de Produit]]</f>
        <v>202208EMBALLAGES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25">
      <c r="A326" s="15">
        <v>202208</v>
      </c>
      <c r="B326" s="15">
        <v>5540246173906</v>
      </c>
      <c r="C326" s="48">
        <v>1972</v>
      </c>
      <c r="D326" s="48">
        <v>36646.560000000005</v>
      </c>
      <c r="E326" s="48">
        <v>1671</v>
      </c>
      <c r="F326" s="38" t="str">
        <f>VLOOKUP(B326,'Catégorie des articles'!A:D,4,0)</f>
        <v>VOLAILLE</v>
      </c>
      <c r="G326" s="53">
        <f t="shared" si="10"/>
        <v>18.583448275862072</v>
      </c>
      <c r="H326" s="39" t="str">
        <f t="shared" si="11"/>
        <v>En stock</v>
      </c>
      <c r="I326" s="54" t="str">
        <f>Expéditions[[#This Row],[AnnéeMois]]&amp;Expéditions[[#This Row],[Famille de Produit]]</f>
        <v>202208VOLAILLE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25">
      <c r="A327" s="15">
        <v>202208</v>
      </c>
      <c r="B327" s="15">
        <v>5540246174095</v>
      </c>
      <c r="C327" s="48">
        <v>42</v>
      </c>
      <c r="D327" s="48">
        <v>1303.2576000000001</v>
      </c>
      <c r="E327" s="48">
        <v>112</v>
      </c>
      <c r="F327" s="38" t="str">
        <f>VLOOKUP(B327,'Catégorie des articles'!A:D,4,0)</f>
        <v>CREMERIE</v>
      </c>
      <c r="G327" s="53">
        <f t="shared" si="10"/>
        <v>31.02994285714286</v>
      </c>
      <c r="H327" s="39" t="str">
        <f t="shared" si="11"/>
        <v>En stock</v>
      </c>
      <c r="I327" s="54" t="str">
        <f>Expéditions[[#This Row],[AnnéeMois]]&amp;Expéditions[[#This Row],[Famille de Produit]]</f>
        <v>202208CREMERIE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25">
      <c r="A328" s="15">
        <v>202208</v>
      </c>
      <c r="B328" s="50">
        <v>5540246174174</v>
      </c>
      <c r="C328" s="52">
        <v>103</v>
      </c>
      <c r="D328" s="52">
        <v>1358.1216000000002</v>
      </c>
      <c r="E328" s="52">
        <v>759</v>
      </c>
      <c r="F328" s="38" t="str">
        <f>VLOOKUP(B328,'Catégorie des articles'!A:D,4,0)</f>
        <v>CREMERIE</v>
      </c>
      <c r="G328" s="53">
        <f t="shared" si="10"/>
        <v>13.18564660194175</v>
      </c>
      <c r="H328" s="39" t="str">
        <f t="shared" si="11"/>
        <v>En stock</v>
      </c>
      <c r="I328" s="54" t="str">
        <f>Expéditions[[#This Row],[AnnéeMois]]&amp;Expéditions[[#This Row],[Famille de Produit]]</f>
        <v>202208CREMERIE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25">
      <c r="A329" s="15">
        <v>202208</v>
      </c>
      <c r="B329" s="15">
        <v>5540246175047</v>
      </c>
      <c r="C329" s="48">
        <v>14</v>
      </c>
      <c r="D329" s="48">
        <v>147.48480000000001</v>
      </c>
      <c r="E329" s="48">
        <v>738</v>
      </c>
      <c r="F329" s="38" t="str">
        <f>VLOOKUP(B329,'Catégorie des articles'!A:D,4,0)</f>
        <v>CREMERIE</v>
      </c>
      <c r="G329" s="53">
        <f t="shared" si="10"/>
        <v>10.534628571428572</v>
      </c>
      <c r="H329" s="39" t="str">
        <f t="shared" si="11"/>
        <v>En stock</v>
      </c>
      <c r="I329" s="54" t="str">
        <f>Expéditions[[#This Row],[AnnéeMois]]&amp;Expéditions[[#This Row],[Famille de Produit]]</f>
        <v>202208CREMERIE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25">
      <c r="A330" s="15">
        <v>202208</v>
      </c>
      <c r="B330" s="50">
        <v>5540246175049</v>
      </c>
      <c r="C330" s="52">
        <v>627</v>
      </c>
      <c r="D330" s="52">
        <v>6520.1760000000004</v>
      </c>
      <c r="E330" s="52">
        <v>2144</v>
      </c>
      <c r="F330" s="38" t="str">
        <f>VLOOKUP(B330,'Catégorie des articles'!A:D,4,0)</f>
        <v>CREMERIE</v>
      </c>
      <c r="G330" s="53">
        <f t="shared" si="10"/>
        <v>10.399004784688996</v>
      </c>
      <c r="H330" s="39" t="str">
        <f t="shared" si="11"/>
        <v>En stock</v>
      </c>
      <c r="I330" s="54" t="str">
        <f>Expéditions[[#This Row],[AnnéeMois]]&amp;Expéditions[[#This Row],[Famille de Produit]]</f>
        <v>202208CREMERIE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25">
      <c r="A331" s="15">
        <v>202208</v>
      </c>
      <c r="B331" s="15">
        <v>5540246175050</v>
      </c>
      <c r="C331" s="48">
        <v>724</v>
      </c>
      <c r="D331" s="48">
        <v>8383.5648000000001</v>
      </c>
      <c r="E331" s="48">
        <v>1977</v>
      </c>
      <c r="F331" s="38" t="str">
        <f>VLOOKUP(B331,'Catégorie des articles'!A:D,4,0)</f>
        <v>CREMERIE</v>
      </c>
      <c r="G331" s="53">
        <f t="shared" si="10"/>
        <v>11.579509392265194</v>
      </c>
      <c r="H331" s="39" t="str">
        <f t="shared" si="11"/>
        <v>En stock</v>
      </c>
      <c r="I331" s="54" t="str">
        <f>Expéditions[[#This Row],[AnnéeMois]]&amp;Expéditions[[#This Row],[Famille de Produit]]</f>
        <v>202208CREMERIE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25">
      <c r="A332" s="15">
        <v>202208</v>
      </c>
      <c r="B332" s="50">
        <v>5540246175372</v>
      </c>
      <c r="C332" s="52">
        <v>2715</v>
      </c>
      <c r="D332" s="52">
        <v>10614.240000000002</v>
      </c>
      <c r="E332" s="52">
        <v>348</v>
      </c>
      <c r="F332" s="38" t="str">
        <f>VLOOKUP(B332,'Catégorie des articles'!A:D,4,0)</f>
        <v>BOULANGERIE</v>
      </c>
      <c r="G332" s="53">
        <f t="shared" si="10"/>
        <v>3.9094806629834262</v>
      </c>
      <c r="H332" s="39" t="str">
        <f t="shared" si="11"/>
        <v>En stock</v>
      </c>
      <c r="I332" s="54" t="str">
        <f>Expéditions[[#This Row],[AnnéeMois]]&amp;Expéditions[[#This Row],[Famille de Produit]]</f>
        <v>202208BOULANGERIE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25">
      <c r="A333" s="15">
        <v>202208</v>
      </c>
      <c r="B333" s="15">
        <v>5540246175461</v>
      </c>
      <c r="C333" s="48">
        <v>5513</v>
      </c>
      <c r="D333" s="48">
        <v>50808.384000000005</v>
      </c>
      <c r="E333" s="48">
        <v>4511</v>
      </c>
      <c r="F333" s="38" t="str">
        <f>VLOOKUP(B333,'Catégorie des articles'!A:D,4,0)</f>
        <v>MIX LEGUMES</v>
      </c>
      <c r="G333" s="53">
        <f t="shared" si="10"/>
        <v>9.2161044803192471</v>
      </c>
      <c r="H333" s="39" t="str">
        <f t="shared" si="11"/>
        <v>En stock</v>
      </c>
      <c r="I333" s="54" t="str">
        <f>Expéditions[[#This Row],[AnnéeMois]]&amp;Expéditions[[#This Row],[Famille de Produit]]</f>
        <v>202208MIX LEGUMES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25">
      <c r="A334" s="15">
        <v>202208</v>
      </c>
      <c r="B334" s="15">
        <v>5540246176294</v>
      </c>
      <c r="C334" s="48">
        <v>1225</v>
      </c>
      <c r="D334" s="48">
        <v>1129.0752000000002</v>
      </c>
      <c r="E334" s="48">
        <v>11136</v>
      </c>
      <c r="F334" s="38" t="str">
        <f>VLOOKUP(B334,'Catégorie des articles'!A:D,4,0)</f>
        <v>CREMERIE</v>
      </c>
      <c r="G334" s="53">
        <f t="shared" si="10"/>
        <v>0.92169404081632667</v>
      </c>
      <c r="H334" s="39" t="str">
        <f t="shared" si="11"/>
        <v>En stock</v>
      </c>
      <c r="I334" s="54" t="str">
        <f>Expéditions[[#This Row],[AnnéeMois]]&amp;Expéditions[[#This Row],[Famille de Produit]]</f>
        <v>202208CREMERIE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25">
      <c r="A335" s="15">
        <v>202208</v>
      </c>
      <c r="B335" s="50">
        <v>5540246176295</v>
      </c>
      <c r="C335" s="52">
        <v>7016</v>
      </c>
      <c r="D335" s="52">
        <v>6466.5216000000009</v>
      </c>
      <c r="E335" s="52">
        <v>62933</v>
      </c>
      <c r="F335" s="38" t="str">
        <f>VLOOKUP(B335,'Catégorie des articles'!A:D,4,0)</f>
        <v>CREMERIE</v>
      </c>
      <c r="G335" s="53">
        <f t="shared" si="10"/>
        <v>0.92168209806157364</v>
      </c>
      <c r="H335" s="39" t="str">
        <f t="shared" si="11"/>
        <v>En stock</v>
      </c>
      <c r="I335" s="54" t="str">
        <f>Expéditions[[#This Row],[AnnéeMois]]&amp;Expéditions[[#This Row],[Famille de Produit]]</f>
        <v>202208CREMERIE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25">
      <c r="A336" s="15">
        <v>202208</v>
      </c>
      <c r="B336" s="50">
        <v>5540246176699</v>
      </c>
      <c r="C336" s="52">
        <v>0</v>
      </c>
      <c r="D336" s="52">
        <v>0</v>
      </c>
      <c r="E336" s="52">
        <v>41969</v>
      </c>
      <c r="F336" s="38" t="str">
        <f>VLOOKUP(B336,'Catégorie des articles'!A:D,4,0)</f>
        <v>CREMERIE</v>
      </c>
      <c r="G336" s="53">
        <f t="shared" si="10"/>
        <v>0</v>
      </c>
      <c r="H336" s="39" t="str">
        <f t="shared" si="11"/>
        <v>Rupture</v>
      </c>
      <c r="I336" s="54" t="str">
        <f>Expéditions[[#This Row],[AnnéeMois]]&amp;Expéditions[[#This Row],[Famille de Produit]]</f>
        <v>202208CREMERIE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25">
      <c r="A337" s="15">
        <v>202208</v>
      </c>
      <c r="B337" s="50">
        <v>5540246177133</v>
      </c>
      <c r="C337" s="52">
        <v>8863</v>
      </c>
      <c r="D337" s="52">
        <v>32179.680000000004</v>
      </c>
      <c r="E337" s="52">
        <v>17366</v>
      </c>
      <c r="F337" s="38" t="str">
        <f>VLOOKUP(B337,'Catégorie des articles'!A:D,4,0)</f>
        <v>MIX LEGUMES</v>
      </c>
      <c r="G337" s="53">
        <f t="shared" si="10"/>
        <v>3.6307886720072213</v>
      </c>
      <c r="H337" s="39" t="str">
        <f t="shared" si="11"/>
        <v>En stock</v>
      </c>
      <c r="I337" s="54" t="str">
        <f>Expéditions[[#This Row],[AnnéeMois]]&amp;Expéditions[[#This Row],[Famille de Produit]]</f>
        <v>202208MIX LEGUMES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25">
      <c r="A338" s="15">
        <v>202208</v>
      </c>
      <c r="B338" s="50">
        <v>5540246177376</v>
      </c>
      <c r="C338" s="52">
        <v>968</v>
      </c>
      <c r="D338" s="52">
        <v>38190.527999999998</v>
      </c>
      <c r="E338" s="52">
        <v>819</v>
      </c>
      <c r="F338" s="38" t="str">
        <f>VLOOKUP(B338,'Catégorie des articles'!A:D,4,0)</f>
        <v>BOULANGERIE</v>
      </c>
      <c r="G338" s="53">
        <f t="shared" si="10"/>
        <v>39.45302479338843</v>
      </c>
      <c r="H338" s="39" t="str">
        <f t="shared" si="11"/>
        <v>En stock</v>
      </c>
      <c r="I338" s="54" t="str">
        <f>Expéditions[[#This Row],[AnnéeMois]]&amp;Expéditions[[#This Row],[Famille de Produit]]</f>
        <v>202208BOULANGERIE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25">
      <c r="A339" s="15">
        <v>202208</v>
      </c>
      <c r="B339" s="15">
        <v>5540246180522</v>
      </c>
      <c r="C339" s="48">
        <v>803</v>
      </c>
      <c r="D339" s="48">
        <v>14050.368000000002</v>
      </c>
      <c r="E339" s="48">
        <v>1444</v>
      </c>
      <c r="F339" s="38" t="str">
        <f>VLOOKUP(B339,'Catégorie des articles'!A:D,4,0)</f>
        <v>BOULANGERIE</v>
      </c>
      <c r="G339" s="53">
        <f t="shared" si="10"/>
        <v>17.497344956413453</v>
      </c>
      <c r="H339" s="39" t="str">
        <f t="shared" si="11"/>
        <v>En stock</v>
      </c>
      <c r="I339" s="54" t="str">
        <f>Expéditions[[#This Row],[AnnéeMois]]&amp;Expéditions[[#This Row],[Famille de Produit]]</f>
        <v>202208BOULANGERIE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25">
      <c r="A340" s="15">
        <v>202208</v>
      </c>
      <c r="B340" s="15">
        <v>5540246181016</v>
      </c>
      <c r="C340" s="48">
        <v>16426</v>
      </c>
      <c r="D340" s="48">
        <v>131426.32320000001</v>
      </c>
      <c r="E340" s="48">
        <v>10357</v>
      </c>
      <c r="F340" s="38" t="str">
        <f>VLOOKUP(B340,'Catégorie des articles'!A:D,4,0)</f>
        <v>VOLAILLE</v>
      </c>
      <c r="G340" s="53">
        <f t="shared" si="10"/>
        <v>8.001115499817363</v>
      </c>
      <c r="H340" s="39" t="str">
        <f t="shared" si="11"/>
        <v>En stock</v>
      </c>
      <c r="I340" s="54" t="str">
        <f>Expéditions[[#This Row],[AnnéeMois]]&amp;Expéditions[[#This Row],[Famille de Produit]]</f>
        <v>202208VOLAILLE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25">
      <c r="A341" s="15">
        <v>202208</v>
      </c>
      <c r="B341" s="50">
        <v>5540246181061</v>
      </c>
      <c r="C341" s="52">
        <v>43431</v>
      </c>
      <c r="D341" s="52">
        <v>52808.371200000001</v>
      </c>
      <c r="E341" s="52">
        <v>63998</v>
      </c>
      <c r="F341" s="38" t="str">
        <f>VLOOKUP(B341,'Catégorie des articles'!A:D,4,0)</f>
        <v>VOLAILLE</v>
      </c>
      <c r="G341" s="53">
        <f t="shared" si="10"/>
        <v>1.2159142363749396</v>
      </c>
      <c r="H341" s="39" t="str">
        <f t="shared" si="11"/>
        <v>En stock</v>
      </c>
      <c r="I341" s="54" t="str">
        <f>Expéditions[[#This Row],[AnnéeMois]]&amp;Expéditions[[#This Row],[Famille de Produit]]</f>
        <v>202208VOLAILLE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25">
      <c r="A342" s="15">
        <v>202208</v>
      </c>
      <c r="B342" s="15">
        <v>5540246182684</v>
      </c>
      <c r="C342" s="48">
        <v>462</v>
      </c>
      <c r="D342" s="48">
        <v>23168.376000000004</v>
      </c>
      <c r="E342" s="48">
        <v>214</v>
      </c>
      <c r="F342" s="38" t="str">
        <f>VLOOKUP(B342,'Catégorie des articles'!A:D,4,0)</f>
        <v>BOULANGERIE</v>
      </c>
      <c r="G342" s="53">
        <f t="shared" si="10"/>
        <v>50.14800000000001</v>
      </c>
      <c r="H342" s="39" t="str">
        <f t="shared" si="11"/>
        <v>En stock</v>
      </c>
      <c r="I342" s="54" t="str">
        <f>Expéditions[[#This Row],[AnnéeMois]]&amp;Expéditions[[#This Row],[Famille de Produit]]</f>
        <v>202208BOULANGERIE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25">
      <c r="A343" s="15">
        <v>202208</v>
      </c>
      <c r="B343" s="15">
        <v>5540246183130</v>
      </c>
      <c r="C343" s="48">
        <v>4490</v>
      </c>
      <c r="D343" s="48">
        <v>19008.820800000001</v>
      </c>
      <c r="E343" s="48">
        <v>5534</v>
      </c>
      <c r="F343" s="38" t="str">
        <f>VLOOKUP(B343,'Catégorie des articles'!A:D,4,0)</f>
        <v>MIX LEGUMES</v>
      </c>
      <c r="G343" s="53">
        <f t="shared" si="10"/>
        <v>4.2335903786191542</v>
      </c>
      <c r="H343" s="39" t="str">
        <f t="shared" si="11"/>
        <v>En stock</v>
      </c>
      <c r="I343" s="54" t="str">
        <f>Expéditions[[#This Row],[AnnéeMois]]&amp;Expéditions[[#This Row],[Famille de Produit]]</f>
        <v>202208MIX LEGUMES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25">
      <c r="A344" s="15">
        <v>202208</v>
      </c>
      <c r="B344" s="15">
        <v>5540246183455</v>
      </c>
      <c r="C344" s="48">
        <v>1485</v>
      </c>
      <c r="D344" s="48">
        <v>11667.456000000002</v>
      </c>
      <c r="E344" s="48">
        <v>418</v>
      </c>
      <c r="F344" s="38" t="str">
        <f>VLOOKUP(B344,'Catégorie des articles'!A:D,4,0)</f>
        <v>MIX LEGUMES</v>
      </c>
      <c r="G344" s="53">
        <f t="shared" si="10"/>
        <v>7.8568727272727283</v>
      </c>
      <c r="H344" s="39" t="str">
        <f t="shared" si="11"/>
        <v>En stock</v>
      </c>
      <c r="I344" s="54" t="str">
        <f>Expéditions[[#This Row],[AnnéeMois]]&amp;Expéditions[[#This Row],[Famille de Produit]]</f>
        <v>202208MIX LEGUMES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25">
      <c r="A345" s="15">
        <v>202208</v>
      </c>
      <c r="B345" s="15">
        <v>5540246183537</v>
      </c>
      <c r="C345" s="48">
        <v>2803</v>
      </c>
      <c r="D345" s="48">
        <v>3940.0128</v>
      </c>
      <c r="E345" s="48">
        <v>3156</v>
      </c>
      <c r="F345" s="38" t="str">
        <f>VLOOKUP(B345,'Catégorie des articles'!A:D,4,0)</f>
        <v>MIX LEGUMES</v>
      </c>
      <c r="G345" s="53">
        <f t="shared" si="10"/>
        <v>1.4056413842311808</v>
      </c>
      <c r="H345" s="39" t="str">
        <f t="shared" si="11"/>
        <v>En stock</v>
      </c>
      <c r="I345" s="54" t="str">
        <f>Expéditions[[#This Row],[AnnéeMois]]&amp;Expéditions[[#This Row],[Famille de Produit]]</f>
        <v>202208MIX LEGUMES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25">
      <c r="A346" s="15">
        <v>202208</v>
      </c>
      <c r="B346" s="50">
        <v>5540246183538</v>
      </c>
      <c r="C346" s="52">
        <v>873</v>
      </c>
      <c r="D346" s="52">
        <v>1145.1456000000001</v>
      </c>
      <c r="E346" s="52">
        <v>2877</v>
      </c>
      <c r="F346" s="38" t="str">
        <f>VLOOKUP(B346,'Catégorie des articles'!A:D,4,0)</f>
        <v>MIX LEGUMES</v>
      </c>
      <c r="G346" s="53">
        <f t="shared" si="10"/>
        <v>1.3117360824742268</v>
      </c>
      <c r="H346" s="39" t="str">
        <f t="shared" si="11"/>
        <v>En stock</v>
      </c>
      <c r="I346" s="54" t="str">
        <f>Expéditions[[#This Row],[AnnéeMois]]&amp;Expéditions[[#This Row],[Famille de Produit]]</f>
        <v>202208MIX LEGUMES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25">
      <c r="A347" s="15">
        <v>202208</v>
      </c>
      <c r="B347" s="15">
        <v>5540246183541</v>
      </c>
      <c r="C347" s="48">
        <v>1880</v>
      </c>
      <c r="D347" s="48">
        <v>16936.128000000001</v>
      </c>
      <c r="E347" s="48">
        <v>975</v>
      </c>
      <c r="F347" s="38" t="str">
        <f>VLOOKUP(B347,'Catégorie des articles'!A:D,4,0)</f>
        <v>MIX LEGUMES</v>
      </c>
      <c r="G347" s="53">
        <f t="shared" si="10"/>
        <v>9.0085787234042556</v>
      </c>
      <c r="H347" s="39" t="str">
        <f t="shared" si="11"/>
        <v>En stock</v>
      </c>
      <c r="I347" s="54" t="str">
        <f>Expéditions[[#This Row],[AnnéeMois]]&amp;Expéditions[[#This Row],[Famille de Produit]]</f>
        <v>202208MIX LEGUMES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25">
      <c r="A348" s="15">
        <v>202208</v>
      </c>
      <c r="B348" s="50">
        <v>5540246183542</v>
      </c>
      <c r="C348" s="52">
        <v>2506</v>
      </c>
      <c r="D348" s="52">
        <v>7045.0560000000005</v>
      </c>
      <c r="E348" s="52">
        <v>0</v>
      </c>
      <c r="F348" s="38" t="str">
        <f>VLOOKUP(B348,'Catégorie des articles'!A:D,4,0)</f>
        <v>MIX LEGUMES</v>
      </c>
      <c r="G348" s="53">
        <f t="shared" si="10"/>
        <v>2.8112753391859537</v>
      </c>
      <c r="H348" s="39" t="str">
        <f t="shared" si="11"/>
        <v>En stock</v>
      </c>
      <c r="I348" s="54" t="str">
        <f>Expéditions[[#This Row],[AnnéeMois]]&amp;Expéditions[[#This Row],[Famille de Produit]]</f>
        <v>202208MIX LEGUMES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25">
      <c r="A349" s="15">
        <v>202208</v>
      </c>
      <c r="B349" s="50">
        <v>5540246183547</v>
      </c>
      <c r="C349" s="52">
        <v>9570</v>
      </c>
      <c r="D349" s="52">
        <v>98366.400000000009</v>
      </c>
      <c r="E349" s="52">
        <v>12540</v>
      </c>
      <c r="F349" s="38" t="str">
        <f>VLOOKUP(B349,'Catégorie des articles'!A:D,4,0)</f>
        <v>VOLAILLE</v>
      </c>
      <c r="G349" s="53">
        <f t="shared" si="10"/>
        <v>10.278620689655174</v>
      </c>
      <c r="H349" s="39" t="str">
        <f t="shared" si="11"/>
        <v>En stock</v>
      </c>
      <c r="I349" s="54" t="str">
        <f>Expéditions[[#This Row],[AnnéeMois]]&amp;Expéditions[[#This Row],[Famille de Produit]]</f>
        <v>202208VOLAILLE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25">
      <c r="A350" s="15">
        <v>202208</v>
      </c>
      <c r="B350" s="50">
        <v>5540246183552</v>
      </c>
      <c r="C350" s="52">
        <v>244</v>
      </c>
      <c r="D350" s="52">
        <v>449.06400000000002</v>
      </c>
      <c r="E350" s="52">
        <v>260</v>
      </c>
      <c r="F350" s="38" t="str">
        <f>VLOOKUP(B350,'Catégorie des articles'!A:D,4,0)</f>
        <v>MIX LEGUMES</v>
      </c>
      <c r="G350" s="53">
        <f t="shared" si="10"/>
        <v>1.8404262295081968</v>
      </c>
      <c r="H350" s="39" t="str">
        <f t="shared" si="11"/>
        <v>En stock</v>
      </c>
      <c r="I350" s="54" t="str">
        <f>Expéditions[[#This Row],[AnnéeMois]]&amp;Expéditions[[#This Row],[Famille de Produit]]</f>
        <v>202208MIX LEGUMES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25">
      <c r="A351" s="15">
        <v>202208</v>
      </c>
      <c r="B351" s="15">
        <v>5540246183554</v>
      </c>
      <c r="C351" s="48">
        <v>1546</v>
      </c>
      <c r="D351" s="48">
        <v>11612.073600000002</v>
      </c>
      <c r="E351" s="48">
        <v>28</v>
      </c>
      <c r="F351" s="38" t="str">
        <f>VLOOKUP(B351,'Catégorie des articles'!A:D,4,0)</f>
        <v>MIX LEGUMES</v>
      </c>
      <c r="G351" s="53">
        <f t="shared" si="10"/>
        <v>7.511043725743856</v>
      </c>
      <c r="H351" s="39" t="str">
        <f t="shared" si="11"/>
        <v>En stock</v>
      </c>
      <c r="I351" s="54" t="str">
        <f>Expéditions[[#This Row],[AnnéeMois]]&amp;Expéditions[[#This Row],[Famille de Produit]]</f>
        <v>202208MIX LEGUMES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25">
      <c r="A352" s="15">
        <v>202208</v>
      </c>
      <c r="B352" s="50">
        <v>5540246183555</v>
      </c>
      <c r="C352" s="52">
        <v>1151</v>
      </c>
      <c r="D352" s="52">
        <v>1538.4816000000001</v>
      </c>
      <c r="E352" s="52">
        <v>891</v>
      </c>
      <c r="F352" s="38" t="str">
        <f>VLOOKUP(B352,'Catégorie des articles'!A:D,4,0)</f>
        <v>MIX LEGUMES</v>
      </c>
      <c r="G352" s="53">
        <f t="shared" si="10"/>
        <v>1.336647784535187</v>
      </c>
      <c r="H352" s="39" t="str">
        <f t="shared" si="11"/>
        <v>En stock</v>
      </c>
      <c r="I352" s="54" t="str">
        <f>Expéditions[[#This Row],[AnnéeMois]]&amp;Expéditions[[#This Row],[Famille de Produit]]</f>
        <v>202208MIX LEGUMES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25">
      <c r="A353" s="15">
        <v>202208</v>
      </c>
      <c r="B353" s="15">
        <v>5540246183558</v>
      </c>
      <c r="C353" s="48">
        <v>3202</v>
      </c>
      <c r="D353" s="48">
        <v>17646.336000000003</v>
      </c>
      <c r="E353" s="48">
        <v>4478</v>
      </c>
      <c r="F353" s="38" t="str">
        <f>VLOOKUP(B353,'Catégorie des articles'!A:D,4,0)</f>
        <v>MIX LEGUMES</v>
      </c>
      <c r="G353" s="53">
        <f t="shared" si="10"/>
        <v>5.511035602748283</v>
      </c>
      <c r="H353" s="39" t="str">
        <f t="shared" si="11"/>
        <v>En stock</v>
      </c>
      <c r="I353" s="54" t="str">
        <f>Expéditions[[#This Row],[AnnéeMois]]&amp;Expéditions[[#This Row],[Famille de Produit]]</f>
        <v>202208MIX LEGUMES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25">
      <c r="A354" s="15">
        <v>202208</v>
      </c>
      <c r="B354" s="50">
        <v>5540246183560</v>
      </c>
      <c r="C354" s="52">
        <v>214</v>
      </c>
      <c r="D354" s="52">
        <v>5206.4640000000009</v>
      </c>
      <c r="E354" s="52">
        <v>168</v>
      </c>
      <c r="F354" s="38" t="str">
        <f>VLOOKUP(B354,'Catégorie des articles'!A:D,4,0)</f>
        <v>MIX LEGUMES</v>
      </c>
      <c r="G354" s="53">
        <f t="shared" si="10"/>
        <v>24.329271028037386</v>
      </c>
      <c r="H354" s="39" t="str">
        <f t="shared" si="11"/>
        <v>En stock</v>
      </c>
      <c r="I354" s="54" t="str">
        <f>Expéditions[[#This Row],[AnnéeMois]]&amp;Expéditions[[#This Row],[Famille de Produit]]</f>
        <v>202208MIX LEGUMES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25">
      <c r="A355" s="15">
        <v>202208</v>
      </c>
      <c r="B355" s="15">
        <v>5540246183562</v>
      </c>
      <c r="C355" s="48">
        <v>5916</v>
      </c>
      <c r="D355" s="48">
        <v>19057.68</v>
      </c>
      <c r="E355" s="48">
        <v>4826</v>
      </c>
      <c r="F355" s="38" t="str">
        <f>VLOOKUP(B355,'Catégorie des articles'!A:D,4,0)</f>
        <v>MIX LEGUMES</v>
      </c>
      <c r="G355" s="53">
        <f t="shared" si="10"/>
        <v>3.2213793103448278</v>
      </c>
      <c r="H355" s="39" t="str">
        <f t="shared" si="11"/>
        <v>En stock</v>
      </c>
      <c r="I355" s="54" t="str">
        <f>Expéditions[[#This Row],[AnnéeMois]]&amp;Expéditions[[#This Row],[Famille de Produit]]</f>
        <v>202208MIX LEGUMES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25">
      <c r="A356" s="15">
        <v>202208</v>
      </c>
      <c r="B356" s="15">
        <v>5540246183587</v>
      </c>
      <c r="C356" s="48">
        <v>439</v>
      </c>
      <c r="D356" s="48">
        <v>9234.3888000000006</v>
      </c>
      <c r="E356" s="48">
        <v>627</v>
      </c>
      <c r="F356" s="38" t="str">
        <f>VLOOKUP(B356,'Catégorie des articles'!A:D,4,0)</f>
        <v>MIX LEGUMES</v>
      </c>
      <c r="G356" s="53">
        <f t="shared" si="10"/>
        <v>21.035054214123008</v>
      </c>
      <c r="H356" s="39" t="str">
        <f t="shared" si="11"/>
        <v>En stock</v>
      </c>
      <c r="I356" s="54" t="str">
        <f>Expéditions[[#This Row],[AnnéeMois]]&amp;Expéditions[[#This Row],[Famille de Produit]]</f>
        <v>202208MIX LEGUMES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25">
      <c r="A357" s="15">
        <v>202208</v>
      </c>
      <c r="B357" s="50">
        <v>5540246183589</v>
      </c>
      <c r="C357" s="52">
        <v>1520</v>
      </c>
      <c r="D357" s="52">
        <v>20033.567999999999</v>
      </c>
      <c r="E357" s="52">
        <v>441</v>
      </c>
      <c r="F357" s="38" t="str">
        <f>VLOOKUP(B357,'Catégorie des articles'!A:D,4,0)</f>
        <v>MIX LEGUMES</v>
      </c>
      <c r="G357" s="53">
        <f t="shared" si="10"/>
        <v>13.17997894736842</v>
      </c>
      <c r="H357" s="39" t="str">
        <f t="shared" si="11"/>
        <v>En stock</v>
      </c>
      <c r="I357" s="54" t="str">
        <f>Expéditions[[#This Row],[AnnéeMois]]&amp;Expéditions[[#This Row],[Famille de Produit]]</f>
        <v>202208MIX LEGUMES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25">
      <c r="A358" s="15">
        <v>202208</v>
      </c>
      <c r="B358" s="15">
        <v>5540246183590</v>
      </c>
      <c r="C358" s="48">
        <v>2318</v>
      </c>
      <c r="D358" s="48">
        <v>32151.816000000003</v>
      </c>
      <c r="E358" s="48">
        <v>105</v>
      </c>
      <c r="F358" s="38" t="str">
        <f>VLOOKUP(B358,'Catégorie des articles'!A:D,4,0)</f>
        <v>MIX LEGUMES</v>
      </c>
      <c r="G358" s="53">
        <f t="shared" si="10"/>
        <v>13.870498705780847</v>
      </c>
      <c r="H358" s="39" t="str">
        <f t="shared" si="11"/>
        <v>En stock</v>
      </c>
      <c r="I358" s="54" t="str">
        <f>Expéditions[[#This Row],[AnnéeMois]]&amp;Expéditions[[#This Row],[Famille de Produit]]</f>
        <v>202208MIX LEGUMES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25">
      <c r="A359" s="15">
        <v>202208</v>
      </c>
      <c r="B359" s="15">
        <v>5540246183844</v>
      </c>
      <c r="C359" s="48">
        <v>277</v>
      </c>
      <c r="D359" s="48">
        <v>7968.2400000000007</v>
      </c>
      <c r="E359" s="48">
        <v>202</v>
      </c>
      <c r="F359" s="38" t="str">
        <f>VLOOKUP(B359,'Catégorie des articles'!A:D,4,0)</f>
        <v>BOULANGERIE</v>
      </c>
      <c r="G359" s="53">
        <f t="shared" si="10"/>
        <v>28.766209386281592</v>
      </c>
      <c r="H359" s="39" t="str">
        <f t="shared" si="11"/>
        <v>En stock</v>
      </c>
      <c r="I359" s="54" t="str">
        <f>Expéditions[[#This Row],[AnnéeMois]]&amp;Expéditions[[#This Row],[Famille de Produit]]</f>
        <v>202208BOULANGERIE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25">
      <c r="A360" s="15">
        <v>202208</v>
      </c>
      <c r="B360" s="15">
        <v>5540246184036</v>
      </c>
      <c r="C360" s="48">
        <v>126</v>
      </c>
      <c r="D360" s="48">
        <v>2146.1760000000004</v>
      </c>
      <c r="E360" s="48">
        <v>128</v>
      </c>
      <c r="F360" s="38" t="str">
        <f>VLOOKUP(B360,'Catégorie des articles'!A:D,4,0)</f>
        <v>BOULANGERIE</v>
      </c>
      <c r="G360" s="53">
        <f t="shared" si="10"/>
        <v>17.03314285714286</v>
      </c>
      <c r="H360" s="39" t="str">
        <f t="shared" si="11"/>
        <v>En stock</v>
      </c>
      <c r="I360" s="54" t="str">
        <f>Expéditions[[#This Row],[AnnéeMois]]&amp;Expéditions[[#This Row],[Famille de Produit]]</f>
        <v>202208BOULANGERIE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25">
      <c r="A361" s="15">
        <v>202208</v>
      </c>
      <c r="B361" s="50">
        <v>5540246185278</v>
      </c>
      <c r="C361" s="52">
        <v>27513</v>
      </c>
      <c r="D361" s="52">
        <v>27152.366400000003</v>
      </c>
      <c r="E361" s="52">
        <v>41658</v>
      </c>
      <c r="F361" s="38" t="str">
        <f>VLOOKUP(B361,'Catégorie des articles'!A:D,4,0)</f>
        <v>VOLAILLE</v>
      </c>
      <c r="G361" s="53">
        <f t="shared" si="10"/>
        <v>0.98689224730127589</v>
      </c>
      <c r="H361" s="39" t="str">
        <f t="shared" si="11"/>
        <v>En stock</v>
      </c>
      <c r="I361" s="54" t="str">
        <f>Expéditions[[#This Row],[AnnéeMois]]&amp;Expéditions[[#This Row],[Famille de Produit]]</f>
        <v>202208VOLAILLE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25">
      <c r="A362" s="15">
        <v>202208</v>
      </c>
      <c r="B362" s="15">
        <v>5540246185429</v>
      </c>
      <c r="C362" s="48">
        <v>70</v>
      </c>
      <c r="D362" s="48">
        <v>368.06400000000002</v>
      </c>
      <c r="E362" s="48">
        <v>474</v>
      </c>
      <c r="F362" s="38" t="str">
        <f>VLOOKUP(B362,'Catégorie des articles'!A:D,4,0)</f>
        <v>CREMERIE</v>
      </c>
      <c r="G362" s="53">
        <f t="shared" si="10"/>
        <v>5.258057142857143</v>
      </c>
      <c r="H362" s="39" t="str">
        <f t="shared" si="11"/>
        <v>En stock</v>
      </c>
      <c r="I362" s="54" t="str">
        <f>Expéditions[[#This Row],[AnnéeMois]]&amp;Expéditions[[#This Row],[Famille de Produit]]</f>
        <v>202208CREMERIE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25">
      <c r="A363" s="15">
        <v>202208</v>
      </c>
      <c r="B363" s="15">
        <v>5540246185562</v>
      </c>
      <c r="C363" s="48">
        <v>126</v>
      </c>
      <c r="D363" s="48">
        <v>363.91680000000002</v>
      </c>
      <c r="E363" s="48">
        <v>140</v>
      </c>
      <c r="F363" s="38" t="str">
        <f>VLOOKUP(B363,'Catégorie des articles'!A:D,4,0)</f>
        <v>CREMERIE</v>
      </c>
      <c r="G363" s="53">
        <f t="shared" si="10"/>
        <v>2.8882285714285718</v>
      </c>
      <c r="H363" s="39" t="str">
        <f t="shared" si="11"/>
        <v>En stock</v>
      </c>
      <c r="I363" s="54" t="str">
        <f>Expéditions[[#This Row],[AnnéeMois]]&amp;Expéditions[[#This Row],[Famille de Produit]]</f>
        <v>202208CREMERIE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25">
      <c r="A364" s="15">
        <v>202208</v>
      </c>
      <c r="B364" s="15">
        <v>5540246186010</v>
      </c>
      <c r="C364" s="48">
        <v>119</v>
      </c>
      <c r="D364" s="48">
        <v>17429.515200000002</v>
      </c>
      <c r="E364" s="48">
        <v>10</v>
      </c>
      <c r="F364" s="38" t="str">
        <f>VLOOKUP(B364,'Catégorie des articles'!A:D,4,0)</f>
        <v>EMBALLAGES</v>
      </c>
      <c r="G364" s="53">
        <f t="shared" si="10"/>
        <v>146.46651428571431</v>
      </c>
      <c r="H364" s="39" t="str">
        <f t="shared" si="11"/>
        <v>En stock</v>
      </c>
      <c r="I364" s="54" t="str">
        <f>Expéditions[[#This Row],[AnnéeMois]]&amp;Expéditions[[#This Row],[Famille de Produit]]</f>
        <v>202208EMBALLAGES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25">
      <c r="A365" s="15">
        <v>202208</v>
      </c>
      <c r="B365" s="50">
        <v>5540246186011</v>
      </c>
      <c r="C365" s="52">
        <v>107</v>
      </c>
      <c r="D365" s="52">
        <v>6076.8576000000003</v>
      </c>
      <c r="E365" s="52">
        <v>3</v>
      </c>
      <c r="F365" s="38" t="str">
        <f>VLOOKUP(B365,'Catégorie des articles'!A:D,4,0)</f>
        <v>EMBALLAGES</v>
      </c>
      <c r="G365" s="53">
        <f t="shared" si="10"/>
        <v>56.793061682242993</v>
      </c>
      <c r="H365" s="39" t="str">
        <f t="shared" si="11"/>
        <v>En stock</v>
      </c>
      <c r="I365" s="54" t="str">
        <f>Expéditions[[#This Row],[AnnéeMois]]&amp;Expéditions[[#This Row],[Famille de Produit]]</f>
        <v>202208EMBALLAGES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25">
      <c r="A366" s="15">
        <v>202208</v>
      </c>
      <c r="B366" s="15">
        <v>5540246186017</v>
      </c>
      <c r="C366" s="48">
        <v>75</v>
      </c>
      <c r="D366" s="48">
        <v>7860.3264000000008</v>
      </c>
      <c r="E366" s="48">
        <v>7</v>
      </c>
      <c r="F366" s="38" t="str">
        <f>VLOOKUP(B366,'Catégorie des articles'!A:D,4,0)</f>
        <v>EMBALLAGES</v>
      </c>
      <c r="G366" s="53">
        <f t="shared" si="10"/>
        <v>104.80435200000001</v>
      </c>
      <c r="H366" s="39" t="str">
        <f t="shared" si="11"/>
        <v>En stock</v>
      </c>
      <c r="I366" s="54" t="str">
        <f>Expéditions[[#This Row],[AnnéeMois]]&amp;Expéditions[[#This Row],[Famille de Produit]]</f>
        <v>202208EMBALLAGES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25">
      <c r="A367" s="15">
        <v>202208</v>
      </c>
      <c r="B367" s="50">
        <v>5540246186325</v>
      </c>
      <c r="C367" s="52">
        <v>516</v>
      </c>
      <c r="D367" s="52">
        <v>1265.9328000000003</v>
      </c>
      <c r="E367" s="52">
        <v>543</v>
      </c>
      <c r="F367" s="38" t="str">
        <f>VLOOKUP(B367,'Catégorie des articles'!A:D,4,0)</f>
        <v>CREMERIE</v>
      </c>
      <c r="G367" s="53">
        <f t="shared" si="10"/>
        <v>2.4533581395348842</v>
      </c>
      <c r="H367" s="39" t="str">
        <f t="shared" si="11"/>
        <v>En stock</v>
      </c>
      <c r="I367" s="54" t="str">
        <f>Expéditions[[#This Row],[AnnéeMois]]&amp;Expéditions[[#This Row],[Famille de Produit]]</f>
        <v>202208CREMERIE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25">
      <c r="A368" s="15">
        <v>202208</v>
      </c>
      <c r="B368" s="15">
        <v>5540246186351</v>
      </c>
      <c r="C368" s="48">
        <v>1518</v>
      </c>
      <c r="D368" s="48">
        <v>89928.662400000001</v>
      </c>
      <c r="E368" s="48">
        <v>133</v>
      </c>
      <c r="F368" s="38" t="str">
        <f>VLOOKUP(B368,'Catégorie des articles'!A:D,4,0)</f>
        <v>MIX LEGUMES</v>
      </c>
      <c r="G368" s="53">
        <f t="shared" si="10"/>
        <v>59.241543083003954</v>
      </c>
      <c r="H368" s="39" t="str">
        <f t="shared" si="11"/>
        <v>En stock</v>
      </c>
      <c r="I368" s="54" t="str">
        <f>Expéditions[[#This Row],[AnnéeMois]]&amp;Expéditions[[#This Row],[Famille de Produit]]</f>
        <v>202208MIX LEGUMES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25">
      <c r="A369" s="15">
        <v>202208</v>
      </c>
      <c r="B369" s="50">
        <v>5540246186352</v>
      </c>
      <c r="C369" s="52">
        <v>8202</v>
      </c>
      <c r="D369" s="52">
        <v>86282.28</v>
      </c>
      <c r="E369" s="52">
        <v>1346</v>
      </c>
      <c r="F369" s="38" t="str">
        <f>VLOOKUP(B369,'Catégorie des articles'!A:D,4,0)</f>
        <v>MIX LEGUMES</v>
      </c>
      <c r="G369" s="53">
        <f t="shared" si="10"/>
        <v>10.51966349670812</v>
      </c>
      <c r="H369" s="39" t="str">
        <f t="shared" si="11"/>
        <v>En stock</v>
      </c>
      <c r="I369" s="54" t="str">
        <f>Expéditions[[#This Row],[AnnéeMois]]&amp;Expéditions[[#This Row],[Famille de Produit]]</f>
        <v>202208MIX LEGUMES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25">
      <c r="A370" s="15">
        <v>202208</v>
      </c>
      <c r="B370" s="15">
        <v>5540246187882</v>
      </c>
      <c r="C370" s="48">
        <v>68</v>
      </c>
      <c r="D370" s="48">
        <v>2581.0272000000004</v>
      </c>
      <c r="E370" s="48">
        <v>21</v>
      </c>
      <c r="F370" s="38" t="str">
        <f>VLOOKUP(B370,'Catégorie des articles'!A:D,4,0)</f>
        <v>EMBALLAGES</v>
      </c>
      <c r="G370" s="53">
        <f t="shared" si="10"/>
        <v>37.95628235294118</v>
      </c>
      <c r="H370" s="39" t="str">
        <f t="shared" si="11"/>
        <v>En stock</v>
      </c>
      <c r="I370" s="54" t="str">
        <f>Expéditions[[#This Row],[AnnéeMois]]&amp;Expéditions[[#This Row],[Famille de Produit]]</f>
        <v>202208EMBALLAGES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25">
      <c r="A371" s="15">
        <v>202208</v>
      </c>
      <c r="B371" s="50">
        <v>5540246187987</v>
      </c>
      <c r="C371" s="52">
        <v>1448</v>
      </c>
      <c r="D371" s="52">
        <v>711.67680000000007</v>
      </c>
      <c r="E371" s="52">
        <v>29901</v>
      </c>
      <c r="F371" s="38" t="str">
        <f>VLOOKUP(B371,'Catégorie des articles'!A:D,4,0)</f>
        <v>CREMERIE</v>
      </c>
      <c r="G371" s="53">
        <f t="shared" si="10"/>
        <v>0.49148950276243097</v>
      </c>
      <c r="H371" s="39" t="str">
        <f t="shared" si="11"/>
        <v>En stock</v>
      </c>
      <c r="I371" s="54" t="str">
        <f>Expéditions[[#This Row],[AnnéeMois]]&amp;Expéditions[[#This Row],[Famille de Produit]]</f>
        <v>202208CREMERIE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25">
      <c r="A372" s="15">
        <v>202208</v>
      </c>
      <c r="B372" s="15">
        <v>5540246187995</v>
      </c>
      <c r="C372" s="48">
        <v>1448</v>
      </c>
      <c r="D372" s="48">
        <v>126993.48480000001</v>
      </c>
      <c r="E372" s="48">
        <v>645</v>
      </c>
      <c r="F372" s="38" t="str">
        <f>VLOOKUP(B372,'Catégorie des articles'!A:D,4,0)</f>
        <v>EMBALLAGES</v>
      </c>
      <c r="G372" s="53">
        <f t="shared" si="10"/>
        <v>87.702682872928179</v>
      </c>
      <c r="H372" s="39" t="str">
        <f t="shared" si="11"/>
        <v>En stock</v>
      </c>
      <c r="I372" s="54" t="str">
        <f>Expéditions[[#This Row],[AnnéeMois]]&amp;Expéditions[[#This Row],[Famille de Produit]]</f>
        <v>202208EMBALLAGES</v>
      </c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25">
      <c r="A373" s="15">
        <v>202208</v>
      </c>
      <c r="B373" s="50">
        <v>5540246187996</v>
      </c>
      <c r="C373" s="52">
        <v>328</v>
      </c>
      <c r="D373" s="52">
        <v>15124.449600000002</v>
      </c>
      <c r="E373" s="52">
        <v>12</v>
      </c>
      <c r="F373" s="38" t="str">
        <f>VLOOKUP(B373,'Catégorie des articles'!A:D,4,0)</f>
        <v>EMBALLAGES</v>
      </c>
      <c r="G373" s="53">
        <f t="shared" si="10"/>
        <v>46.111126829268301</v>
      </c>
      <c r="H373" s="39" t="str">
        <f t="shared" si="11"/>
        <v>En stock</v>
      </c>
      <c r="I373" s="54" t="str">
        <f>Expéditions[[#This Row],[AnnéeMois]]&amp;Expéditions[[#This Row],[Famille de Produit]]</f>
        <v>202208EMBALLAGES</v>
      </c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25">
      <c r="A374" s="15">
        <v>202208</v>
      </c>
      <c r="B374" s="15">
        <v>5540246187997</v>
      </c>
      <c r="C374" s="48">
        <v>216</v>
      </c>
      <c r="D374" s="48">
        <v>10779.220800000001</v>
      </c>
      <c r="E374" s="48">
        <v>56</v>
      </c>
      <c r="F374" s="38" t="str">
        <f>VLOOKUP(B374,'Catégorie des articles'!A:D,4,0)</f>
        <v>EMBALLAGES</v>
      </c>
      <c r="G374" s="53">
        <f t="shared" si="10"/>
        <v>49.903800000000004</v>
      </c>
      <c r="H374" s="39" t="str">
        <f t="shared" si="11"/>
        <v>En stock</v>
      </c>
      <c r="I374" s="54" t="str">
        <f>Expéditions[[#This Row],[AnnéeMois]]&amp;Expéditions[[#This Row],[Famille de Produit]]</f>
        <v>202208EMBALLAGES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25">
      <c r="A375" s="15">
        <v>202208</v>
      </c>
      <c r="B375" s="50">
        <v>5540246187998</v>
      </c>
      <c r="C375" s="52">
        <v>253</v>
      </c>
      <c r="D375" s="52">
        <v>13000.996800000001</v>
      </c>
      <c r="E375" s="52">
        <v>221</v>
      </c>
      <c r="F375" s="38" t="str">
        <f>VLOOKUP(B375,'Catégorie des articles'!A:D,4,0)</f>
        <v>EMBALLAGES</v>
      </c>
      <c r="G375" s="53">
        <f t="shared" si="10"/>
        <v>51.387339130434789</v>
      </c>
      <c r="H375" s="39" t="str">
        <f t="shared" si="11"/>
        <v>En stock</v>
      </c>
      <c r="I375" s="54" t="str">
        <f>Expéditions[[#This Row],[AnnéeMois]]&amp;Expéditions[[#This Row],[Famille de Produit]]</f>
        <v>202208EMBALLAGES</v>
      </c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25">
      <c r="A376" s="15">
        <v>202208</v>
      </c>
      <c r="B376" s="15">
        <v>5540246188047</v>
      </c>
      <c r="C376" s="48">
        <v>293</v>
      </c>
      <c r="D376" s="48">
        <v>35609.414400000001</v>
      </c>
      <c r="E376" s="48">
        <v>24</v>
      </c>
      <c r="F376" s="38" t="str">
        <f>VLOOKUP(B376,'Catégorie des articles'!A:D,4,0)</f>
        <v>EMBALLAGES</v>
      </c>
      <c r="G376" s="53">
        <f t="shared" si="10"/>
        <v>121.53383754266213</v>
      </c>
      <c r="H376" s="39" t="str">
        <f t="shared" si="11"/>
        <v>En stock</v>
      </c>
      <c r="I376" s="54" t="str">
        <f>Expéditions[[#This Row],[AnnéeMois]]&amp;Expéditions[[#This Row],[Famille de Produit]]</f>
        <v>202208EMBALLAGES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25">
      <c r="A377" s="15">
        <v>202208</v>
      </c>
      <c r="B377" s="50">
        <v>5540246188175</v>
      </c>
      <c r="C377" s="52">
        <v>93</v>
      </c>
      <c r="D377" s="52">
        <v>2649.0240000000003</v>
      </c>
      <c r="E377" s="52">
        <v>483</v>
      </c>
      <c r="F377" s="38" t="str">
        <f>VLOOKUP(B377,'Catégorie des articles'!A:D,4,0)</f>
        <v>CREMERIE</v>
      </c>
      <c r="G377" s="53">
        <f t="shared" si="10"/>
        <v>28.484129032258068</v>
      </c>
      <c r="H377" s="39" t="str">
        <f t="shared" si="11"/>
        <v>En stock</v>
      </c>
      <c r="I377" s="54" t="str">
        <f>Expéditions[[#This Row],[AnnéeMois]]&amp;Expéditions[[#This Row],[Famille de Produit]]</f>
        <v>202208CREMERIE</v>
      </c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25">
      <c r="A378" s="15">
        <v>202208</v>
      </c>
      <c r="B378" s="15">
        <v>5540246188200</v>
      </c>
      <c r="C378" s="48">
        <v>1040</v>
      </c>
      <c r="D378" s="48">
        <v>1916.0064</v>
      </c>
      <c r="E378" s="48">
        <v>12844</v>
      </c>
      <c r="F378" s="38" t="str">
        <f>VLOOKUP(B378,'Catégorie des articles'!A:D,4,0)</f>
        <v>CREMERIE</v>
      </c>
      <c r="G378" s="53">
        <f t="shared" si="10"/>
        <v>1.8423138461538462</v>
      </c>
      <c r="H378" s="39" t="str">
        <f t="shared" si="11"/>
        <v>En stock</v>
      </c>
      <c r="I378" s="54" t="str">
        <f>Expéditions[[#This Row],[AnnéeMois]]&amp;Expéditions[[#This Row],[Famille de Produit]]</f>
        <v>202208CREMERIE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25">
      <c r="A379" s="15">
        <v>202208</v>
      </c>
      <c r="B379" s="15">
        <v>5540246188224</v>
      </c>
      <c r="C379" s="48">
        <v>15080</v>
      </c>
      <c r="D379" s="48">
        <v>17690.400000000001</v>
      </c>
      <c r="E379" s="48">
        <v>11252</v>
      </c>
      <c r="F379" s="38" t="str">
        <f>VLOOKUP(B379,'Catégorie des articles'!A:D,4,0)</f>
        <v>VOLAILLE</v>
      </c>
      <c r="G379" s="53">
        <f t="shared" si="10"/>
        <v>1.1731034482758622</v>
      </c>
      <c r="H379" s="39" t="str">
        <f t="shared" si="11"/>
        <v>En stock</v>
      </c>
      <c r="I379" s="54" t="str">
        <f>Expéditions[[#This Row],[AnnéeMois]]&amp;Expéditions[[#This Row],[Famille de Produit]]</f>
        <v>202208VOLAILLE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25">
      <c r="A380" s="15">
        <v>202208</v>
      </c>
      <c r="B380" s="15">
        <v>5540246188512</v>
      </c>
      <c r="C380" s="48">
        <v>332</v>
      </c>
      <c r="D380" s="48">
        <v>45479.491200000004</v>
      </c>
      <c r="E380" s="48">
        <v>0</v>
      </c>
      <c r="F380" s="38" t="str">
        <f>VLOOKUP(B380,'Catégorie des articles'!A:D,4,0)</f>
        <v>EMBALLAGES</v>
      </c>
      <c r="G380" s="53">
        <f t="shared" si="10"/>
        <v>136.98641927710844</v>
      </c>
      <c r="H380" s="39" t="str">
        <f t="shared" si="11"/>
        <v>En stock</v>
      </c>
      <c r="I380" s="54" t="str">
        <f>Expéditions[[#This Row],[AnnéeMois]]&amp;Expéditions[[#This Row],[Famille de Produit]]</f>
        <v>202208EMBALLAGES</v>
      </c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25">
      <c r="A381" s="15">
        <v>202208</v>
      </c>
      <c r="B381" s="50">
        <v>5540246188583</v>
      </c>
      <c r="C381" s="52">
        <v>2450</v>
      </c>
      <c r="D381" s="52">
        <v>8772.5808000000015</v>
      </c>
      <c r="E381" s="52">
        <v>4789</v>
      </c>
      <c r="F381" s="38" t="str">
        <f>VLOOKUP(B381,'Catégorie des articles'!A:D,4,0)</f>
        <v>BOULANGERIE</v>
      </c>
      <c r="G381" s="53">
        <f t="shared" si="10"/>
        <v>3.5806452244897966</v>
      </c>
      <c r="H381" s="39" t="str">
        <f t="shared" si="11"/>
        <v>En stock</v>
      </c>
      <c r="I381" s="54" t="str">
        <f>Expéditions[[#This Row],[AnnéeMois]]&amp;Expéditions[[#This Row],[Famille de Produit]]</f>
        <v>202208BOULANGERIE</v>
      </c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25">
      <c r="A382" s="15">
        <v>202208</v>
      </c>
      <c r="B382" s="50">
        <v>5540246188647</v>
      </c>
      <c r="C382" s="52">
        <v>1706</v>
      </c>
      <c r="D382" s="52">
        <v>25242.84</v>
      </c>
      <c r="E382" s="52">
        <v>720</v>
      </c>
      <c r="F382" s="38" t="str">
        <f>VLOOKUP(B382,'Catégorie des articles'!A:D,4,0)</f>
        <v>MIX LEGUMES</v>
      </c>
      <c r="G382" s="53">
        <f t="shared" si="10"/>
        <v>14.796506447831185</v>
      </c>
      <c r="H382" s="39" t="str">
        <f t="shared" si="11"/>
        <v>En stock</v>
      </c>
      <c r="I382" s="54" t="str">
        <f>Expéditions[[#This Row],[AnnéeMois]]&amp;Expéditions[[#This Row],[Famille de Produit]]</f>
        <v>202208MIX LEGUMES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25">
      <c r="A383" s="15">
        <v>202208</v>
      </c>
      <c r="B383" s="50">
        <v>5540246190092</v>
      </c>
      <c r="C383" s="52">
        <v>198</v>
      </c>
      <c r="D383" s="52">
        <v>27290.304</v>
      </c>
      <c r="E383" s="52">
        <v>40</v>
      </c>
      <c r="F383" s="38" t="str">
        <f>VLOOKUP(B383,'Catégorie des articles'!A:D,4,0)</f>
        <v>EMBALLAGES</v>
      </c>
      <c r="G383" s="53">
        <f t="shared" si="10"/>
        <v>137.82981818181818</v>
      </c>
      <c r="H383" s="39" t="str">
        <f t="shared" si="11"/>
        <v>En stock</v>
      </c>
      <c r="I383" s="54" t="str">
        <f>Expéditions[[#This Row],[AnnéeMois]]&amp;Expéditions[[#This Row],[Famille de Produit]]</f>
        <v>202208EMBALLAGES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25">
      <c r="A384" s="15">
        <v>202208</v>
      </c>
      <c r="B384" s="50">
        <v>5540246190727</v>
      </c>
      <c r="C384" s="52">
        <v>1102</v>
      </c>
      <c r="D384" s="52">
        <v>12453.609600000002</v>
      </c>
      <c r="E384" s="52">
        <v>604</v>
      </c>
      <c r="F384" s="38" t="str">
        <f>VLOOKUP(B384,'Catégorie des articles'!A:D,4,0)</f>
        <v>BOULANGERIE</v>
      </c>
      <c r="G384" s="53">
        <f t="shared" si="10"/>
        <v>11.300916152450093</v>
      </c>
      <c r="H384" s="39" t="str">
        <f t="shared" si="11"/>
        <v>En stock</v>
      </c>
      <c r="I384" s="54" t="str">
        <f>Expéditions[[#This Row],[AnnéeMois]]&amp;Expéditions[[#This Row],[Famille de Produit]]</f>
        <v>202208BOULANGERIE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25">
      <c r="A385" s="15">
        <v>202208</v>
      </c>
      <c r="B385" s="15">
        <v>5540246190743</v>
      </c>
      <c r="C385" s="48">
        <v>195</v>
      </c>
      <c r="D385" s="48">
        <v>1654.7328000000002</v>
      </c>
      <c r="E385" s="48">
        <v>724</v>
      </c>
      <c r="F385" s="38" t="str">
        <f>VLOOKUP(B385,'Catégorie des articles'!A:D,4,0)</f>
        <v>CREMERIE</v>
      </c>
      <c r="G385" s="53">
        <f t="shared" si="10"/>
        <v>8.4858092307692328</v>
      </c>
      <c r="H385" s="39" t="str">
        <f t="shared" si="11"/>
        <v>En stock</v>
      </c>
      <c r="I385" s="54" t="str">
        <f>Expéditions[[#This Row],[AnnéeMois]]&amp;Expéditions[[#This Row],[Famille de Produit]]</f>
        <v>202208CREMERIE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25">
      <c r="A386" s="15">
        <v>202208</v>
      </c>
      <c r="B386" s="15">
        <v>5540246190831</v>
      </c>
      <c r="C386" s="48">
        <v>1300</v>
      </c>
      <c r="D386" s="48">
        <v>9775.9872000000014</v>
      </c>
      <c r="E386" s="48">
        <v>0</v>
      </c>
      <c r="F386" s="38" t="str">
        <f>VLOOKUP(B386,'Catégorie des articles'!A:D,4,0)</f>
        <v>MIX LEGUMES</v>
      </c>
      <c r="G386" s="53">
        <f t="shared" si="10"/>
        <v>7.5199901538461553</v>
      </c>
      <c r="H386" s="39" t="str">
        <f t="shared" si="11"/>
        <v>En stock</v>
      </c>
      <c r="I386" s="54" t="str">
        <f>Expéditions[[#This Row],[AnnéeMois]]&amp;Expéditions[[#This Row],[Famille de Produit]]</f>
        <v>202208MIX LEGUMES</v>
      </c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25">
      <c r="A387" s="15">
        <v>202208</v>
      </c>
      <c r="B387" s="50">
        <v>5540246190835</v>
      </c>
      <c r="C387" s="52">
        <v>116</v>
      </c>
      <c r="D387" s="52">
        <v>24520.320000000003</v>
      </c>
      <c r="E387" s="52">
        <v>3</v>
      </c>
      <c r="F387" s="38" t="str">
        <f>VLOOKUP(B387,'Catégorie des articles'!A:D,4,0)</f>
        <v>BOULANGERIE</v>
      </c>
      <c r="G387" s="53">
        <f t="shared" ref="G387:G450" si="12">IFERROR(D387/C387,0)</f>
        <v>211.38206896551728</v>
      </c>
      <c r="H387" s="39" t="str">
        <f t="shared" ref="H387:H450" si="13">IF(C387&lt;=0,"Rupture","En stock")</f>
        <v>En stock</v>
      </c>
      <c r="I387" s="54" t="str">
        <f>Expéditions[[#This Row],[AnnéeMois]]&amp;Expéditions[[#This Row],[Famille de Produit]]</f>
        <v>202208BOULANGERIE</v>
      </c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25">
      <c r="A388" s="15">
        <v>202208</v>
      </c>
      <c r="B388" s="50">
        <v>5540246191380</v>
      </c>
      <c r="C388" s="52">
        <v>418</v>
      </c>
      <c r="D388" s="52">
        <v>1975.104</v>
      </c>
      <c r="E388" s="52">
        <v>418</v>
      </c>
      <c r="F388" s="38" t="str">
        <f>VLOOKUP(B388,'Catégorie des articles'!A:D,4,0)</f>
        <v>CREMERIE</v>
      </c>
      <c r="G388" s="53">
        <f t="shared" si="12"/>
        <v>4.7251291866028708</v>
      </c>
      <c r="H388" s="39" t="str">
        <f t="shared" si="13"/>
        <v>En stock</v>
      </c>
      <c r="I388" s="54" t="str">
        <f>Expéditions[[#This Row],[AnnéeMois]]&amp;Expéditions[[#This Row],[Famille de Produit]]</f>
        <v>202208CREMERIE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25">
      <c r="A389" s="15">
        <v>202208</v>
      </c>
      <c r="B389" s="15">
        <v>5540246191394</v>
      </c>
      <c r="C389" s="48">
        <v>1972</v>
      </c>
      <c r="D389" s="48">
        <v>10531.296000000002</v>
      </c>
      <c r="E389" s="48">
        <v>0</v>
      </c>
      <c r="F389" s="38" t="str">
        <f>VLOOKUP(B389,'Catégorie des articles'!A:D,4,0)</f>
        <v>CREMERIE</v>
      </c>
      <c r="G389" s="53">
        <f t="shared" si="12"/>
        <v>5.3404137931034494</v>
      </c>
      <c r="H389" s="39" t="str">
        <f t="shared" si="13"/>
        <v>En stock</v>
      </c>
      <c r="I389" s="54" t="str">
        <f>Expéditions[[#This Row],[AnnéeMois]]&amp;Expéditions[[#This Row],[Famille de Produit]]</f>
        <v>202208CREMERIE</v>
      </c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25">
      <c r="A390" s="15">
        <v>202208</v>
      </c>
      <c r="B390" s="15">
        <v>5540246191596</v>
      </c>
      <c r="C390" s="48">
        <v>191</v>
      </c>
      <c r="D390" s="48">
        <v>10620.115200000002</v>
      </c>
      <c r="E390" s="48">
        <v>154</v>
      </c>
      <c r="F390" s="38" t="str">
        <f>VLOOKUP(B390,'Catégorie des articles'!A:D,4,0)</f>
        <v>BOULANGERIE</v>
      </c>
      <c r="G390" s="53">
        <f t="shared" si="12"/>
        <v>55.602697382198961</v>
      </c>
      <c r="H390" s="39" t="str">
        <f t="shared" si="13"/>
        <v>En stock</v>
      </c>
      <c r="I390" s="54" t="str">
        <f>Expéditions[[#This Row],[AnnéeMois]]&amp;Expéditions[[#This Row],[Famille de Produit]]</f>
        <v>202208BOULANGERIE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25">
      <c r="A391" s="15">
        <v>202208</v>
      </c>
      <c r="B391" s="50">
        <v>5540246191718</v>
      </c>
      <c r="C391" s="52">
        <v>2372</v>
      </c>
      <c r="D391" s="52">
        <v>7028.7264000000005</v>
      </c>
      <c r="E391" s="52">
        <v>163</v>
      </c>
      <c r="F391" s="38" t="str">
        <f>VLOOKUP(B391,'Catégorie des articles'!A:D,4,0)</f>
        <v>MIX LEGUMES</v>
      </c>
      <c r="G391" s="53">
        <f t="shared" si="12"/>
        <v>2.9632067453625632</v>
      </c>
      <c r="H391" s="39" t="str">
        <f t="shared" si="13"/>
        <v>En stock</v>
      </c>
      <c r="I391" s="54" t="str">
        <f>Expéditions[[#This Row],[AnnéeMois]]&amp;Expéditions[[#This Row],[Famille de Produit]]</f>
        <v>202208MIX LEGUMES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25">
      <c r="A392" s="15">
        <v>202208</v>
      </c>
      <c r="B392" s="50">
        <v>5540246191736</v>
      </c>
      <c r="C392" s="52">
        <v>45</v>
      </c>
      <c r="D392" s="52">
        <v>1425.7295999999999</v>
      </c>
      <c r="E392" s="52">
        <v>0</v>
      </c>
      <c r="F392" s="38" t="str">
        <f>VLOOKUP(B392,'Catégorie des articles'!A:D,4,0)</f>
        <v>CREMERIE</v>
      </c>
      <c r="G392" s="53">
        <f t="shared" si="12"/>
        <v>31.682879999999997</v>
      </c>
      <c r="H392" s="39" t="str">
        <f t="shared" si="13"/>
        <v>En stock</v>
      </c>
      <c r="I392" s="54" t="str">
        <f>Expéditions[[#This Row],[AnnéeMois]]&amp;Expéditions[[#This Row],[Famille de Produit]]</f>
        <v>202208CREMERIE</v>
      </c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25">
      <c r="A393" s="15">
        <v>202208</v>
      </c>
      <c r="B393" s="50">
        <v>5540246192102</v>
      </c>
      <c r="C393" s="52">
        <v>5457</v>
      </c>
      <c r="D393" s="52">
        <v>5974.4736000000003</v>
      </c>
      <c r="E393" s="52">
        <v>9216</v>
      </c>
      <c r="F393" s="38" t="str">
        <f>VLOOKUP(B393,'Catégorie des articles'!A:D,4,0)</f>
        <v>CREMERIE</v>
      </c>
      <c r="G393" s="53">
        <f t="shared" si="12"/>
        <v>1.0948274876305664</v>
      </c>
      <c r="H393" s="39" t="str">
        <f t="shared" si="13"/>
        <v>En stock</v>
      </c>
      <c r="I393" s="54" t="str">
        <f>Expéditions[[#This Row],[AnnéeMois]]&amp;Expéditions[[#This Row],[Famille de Produit]]</f>
        <v>202208CREMERIE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25">
      <c r="A394" s="15">
        <v>202208</v>
      </c>
      <c r="B394" s="50">
        <v>5540246192148</v>
      </c>
      <c r="C394" s="52">
        <v>5564</v>
      </c>
      <c r="D394" s="52">
        <v>20231.8128</v>
      </c>
      <c r="E394" s="52">
        <v>36188</v>
      </c>
      <c r="F394" s="38" t="str">
        <f>VLOOKUP(B394,'Catégorie des articles'!A:D,4,0)</f>
        <v>MIX LEGUMES</v>
      </c>
      <c r="G394" s="53">
        <f t="shared" si="12"/>
        <v>3.6361992810927388</v>
      </c>
      <c r="H394" s="39" t="str">
        <f t="shared" si="13"/>
        <v>En stock</v>
      </c>
      <c r="I394" s="54" t="str">
        <f>Expéditions[[#This Row],[AnnéeMois]]&amp;Expéditions[[#This Row],[Famille de Produit]]</f>
        <v>202208MIX LEGUMES</v>
      </c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25">
      <c r="A395" s="15">
        <v>202208</v>
      </c>
      <c r="B395" s="15">
        <v>5540246192209</v>
      </c>
      <c r="C395" s="48">
        <v>864</v>
      </c>
      <c r="D395" s="48">
        <v>4339.0079999999998</v>
      </c>
      <c r="E395" s="48">
        <v>1866</v>
      </c>
      <c r="F395" s="38" t="str">
        <f>VLOOKUP(B395,'Catégorie des articles'!A:D,4,0)</f>
        <v>MIX LEGUMES</v>
      </c>
      <c r="G395" s="53">
        <f t="shared" si="12"/>
        <v>5.0219999999999994</v>
      </c>
      <c r="H395" s="39" t="str">
        <f t="shared" si="13"/>
        <v>En stock</v>
      </c>
      <c r="I395" s="54" t="str">
        <f>Expéditions[[#This Row],[AnnéeMois]]&amp;Expéditions[[#This Row],[Famille de Produit]]</f>
        <v>202208MIX LEGUMES</v>
      </c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25">
      <c r="A396" s="15">
        <v>202208</v>
      </c>
      <c r="B396" s="50">
        <v>5540246192264</v>
      </c>
      <c r="C396" s="52">
        <v>1040</v>
      </c>
      <c r="D396" s="52">
        <v>15095.808000000001</v>
      </c>
      <c r="E396" s="52">
        <v>1151</v>
      </c>
      <c r="F396" s="38" t="str">
        <f>VLOOKUP(B396,'Catégorie des articles'!A:D,4,0)</f>
        <v>CREMERIE</v>
      </c>
      <c r="G396" s="53">
        <f t="shared" si="12"/>
        <v>14.5152</v>
      </c>
      <c r="H396" s="39" t="str">
        <f t="shared" si="13"/>
        <v>En stock</v>
      </c>
      <c r="I396" s="54" t="str">
        <f>Expéditions[[#This Row],[AnnéeMois]]&amp;Expéditions[[#This Row],[Famille de Produit]]</f>
        <v>202208CREMERIE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25">
      <c r="A397" s="15">
        <v>202208</v>
      </c>
      <c r="B397" s="15">
        <v>5540246192265</v>
      </c>
      <c r="C397" s="48">
        <v>1801</v>
      </c>
      <c r="D397" s="48">
        <v>24103.180799999998</v>
      </c>
      <c r="E397" s="48">
        <v>780</v>
      </c>
      <c r="F397" s="38" t="str">
        <f>VLOOKUP(B397,'Catégorie des articles'!A:D,4,0)</f>
        <v>CREMERIE</v>
      </c>
      <c r="G397" s="53">
        <f t="shared" si="12"/>
        <v>13.383220877290393</v>
      </c>
      <c r="H397" s="39" t="str">
        <f t="shared" si="13"/>
        <v>En stock</v>
      </c>
      <c r="I397" s="54" t="str">
        <f>Expéditions[[#This Row],[AnnéeMois]]&amp;Expéditions[[#This Row],[Famille de Produit]]</f>
        <v>202208CREMERIE</v>
      </c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25">
      <c r="A398" s="15">
        <v>202208</v>
      </c>
      <c r="B398" s="50">
        <v>5540246192462</v>
      </c>
      <c r="C398" s="52">
        <v>687</v>
      </c>
      <c r="D398" s="52">
        <v>4779.8640000000005</v>
      </c>
      <c r="E398" s="52">
        <v>539</v>
      </c>
      <c r="F398" s="38" t="str">
        <f>VLOOKUP(B398,'Catégorie des articles'!A:D,4,0)</f>
        <v>MIX LEGUMES</v>
      </c>
      <c r="G398" s="53">
        <f t="shared" si="12"/>
        <v>6.9575895196506554</v>
      </c>
      <c r="H398" s="39" t="str">
        <f t="shared" si="13"/>
        <v>En stock</v>
      </c>
      <c r="I398" s="54" t="str">
        <f>Expéditions[[#This Row],[AnnéeMois]]&amp;Expéditions[[#This Row],[Famille de Produit]]</f>
        <v>202208MIX LEGUMES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25">
      <c r="A399" s="15">
        <v>202208</v>
      </c>
      <c r="B399" s="15">
        <v>5540246192505</v>
      </c>
      <c r="C399" s="48">
        <v>6923</v>
      </c>
      <c r="D399" s="48">
        <v>9797.0688000000009</v>
      </c>
      <c r="E399" s="48">
        <v>7035</v>
      </c>
      <c r="F399" s="38" t="str">
        <f>VLOOKUP(B399,'Catégorie des articles'!A:D,4,0)</f>
        <v>MIX LEGUMES</v>
      </c>
      <c r="G399" s="53">
        <f t="shared" si="12"/>
        <v>1.4151478838653764</v>
      </c>
      <c r="H399" s="39" t="str">
        <f t="shared" si="13"/>
        <v>En stock</v>
      </c>
      <c r="I399" s="54" t="str">
        <f>Expéditions[[#This Row],[AnnéeMois]]&amp;Expéditions[[#This Row],[Famille de Produit]]</f>
        <v>202208MIX LEGUMES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25">
      <c r="A400" s="15">
        <v>202208</v>
      </c>
      <c r="B400" s="15">
        <v>5540246192518</v>
      </c>
      <c r="C400" s="48">
        <v>6172</v>
      </c>
      <c r="D400" s="48">
        <v>43218.403200000001</v>
      </c>
      <c r="E400" s="48">
        <v>836</v>
      </c>
      <c r="F400" s="38" t="str">
        <f>VLOOKUP(B400,'Catégorie des articles'!A:D,4,0)</f>
        <v>MIX LEGUMES</v>
      </c>
      <c r="G400" s="53">
        <f t="shared" si="12"/>
        <v>7.0023336357744652</v>
      </c>
      <c r="H400" s="39" t="str">
        <f t="shared" si="13"/>
        <v>En stock</v>
      </c>
      <c r="I400" s="54" t="str">
        <f>Expéditions[[#This Row],[AnnéeMois]]&amp;Expéditions[[#This Row],[Famille de Produit]]</f>
        <v>202208MIX LEGUMES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25">
      <c r="A401" s="15">
        <v>202208</v>
      </c>
      <c r="B401" s="50">
        <v>5540246192571</v>
      </c>
      <c r="C401" s="52">
        <v>975</v>
      </c>
      <c r="D401" s="52">
        <v>3483.6480000000001</v>
      </c>
      <c r="E401" s="52">
        <v>516</v>
      </c>
      <c r="F401" s="38" t="str">
        <f>VLOOKUP(B401,'Catégorie des articles'!A:D,4,0)</f>
        <v>MIX LEGUMES</v>
      </c>
      <c r="G401" s="53">
        <f t="shared" si="12"/>
        <v>3.5729723076923077</v>
      </c>
      <c r="H401" s="39" t="str">
        <f t="shared" si="13"/>
        <v>En stock</v>
      </c>
      <c r="I401" s="54" t="str">
        <f>Expéditions[[#This Row],[AnnéeMois]]&amp;Expéditions[[#This Row],[Famille de Produit]]</f>
        <v>202208MIX LEGUMES</v>
      </c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25">
      <c r="A402" s="15">
        <v>202208</v>
      </c>
      <c r="B402" s="15">
        <v>5540246192594</v>
      </c>
      <c r="C402" s="48">
        <v>474</v>
      </c>
      <c r="D402" s="48">
        <v>3128.5440000000003</v>
      </c>
      <c r="E402" s="48">
        <v>158</v>
      </c>
      <c r="F402" s="38" t="str">
        <f>VLOOKUP(B402,'Catégorie des articles'!A:D,4,0)</f>
        <v>MIX LEGUMES</v>
      </c>
      <c r="G402" s="53">
        <f t="shared" si="12"/>
        <v>6.6003037974683547</v>
      </c>
      <c r="H402" s="39" t="str">
        <f t="shared" si="13"/>
        <v>En stock</v>
      </c>
      <c r="I402" s="54" t="str">
        <f>Expéditions[[#This Row],[AnnéeMois]]&amp;Expéditions[[#This Row],[Famille de Produit]]</f>
        <v>202208MIX LEGUMES</v>
      </c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25">
      <c r="A403" s="15">
        <v>202208</v>
      </c>
      <c r="B403" s="50">
        <v>5540246192831</v>
      </c>
      <c r="C403" s="52">
        <v>724</v>
      </c>
      <c r="D403" s="52">
        <v>6415.7183999999997</v>
      </c>
      <c r="E403" s="52">
        <v>335</v>
      </c>
      <c r="F403" s="38" t="str">
        <f>VLOOKUP(B403,'Catégorie des articles'!A:D,4,0)</f>
        <v>MIX LEGUMES</v>
      </c>
      <c r="G403" s="53">
        <f t="shared" si="12"/>
        <v>8.8614895027624314</v>
      </c>
      <c r="H403" s="39" t="str">
        <f t="shared" si="13"/>
        <v>En stock</v>
      </c>
      <c r="I403" s="54" t="str">
        <f>Expéditions[[#This Row],[AnnéeMois]]&amp;Expéditions[[#This Row],[Famille de Produit]]</f>
        <v>202208MIX LEGUMES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25">
      <c r="A404" s="15">
        <v>202208</v>
      </c>
      <c r="B404" s="15">
        <v>5540246192836</v>
      </c>
      <c r="C404" s="48">
        <v>61</v>
      </c>
      <c r="D404" s="48">
        <v>8347.6224000000002</v>
      </c>
      <c r="E404" s="48">
        <v>0</v>
      </c>
      <c r="F404" s="38" t="str">
        <f>VLOOKUP(B404,'Catégorie des articles'!A:D,4,0)</f>
        <v>EMBALLAGES</v>
      </c>
      <c r="G404" s="53">
        <f t="shared" si="12"/>
        <v>136.84626885245902</v>
      </c>
      <c r="H404" s="39" t="str">
        <f t="shared" si="13"/>
        <v>En stock</v>
      </c>
      <c r="I404" s="54" t="str">
        <f>Expéditions[[#This Row],[AnnéeMois]]&amp;Expéditions[[#This Row],[Famille de Produit]]</f>
        <v>202208EMBALLAGES</v>
      </c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25">
      <c r="A405" s="15">
        <v>202208</v>
      </c>
      <c r="B405" s="15">
        <v>5540246192907</v>
      </c>
      <c r="C405" s="48">
        <v>3508</v>
      </c>
      <c r="D405" s="48">
        <v>98467.488000000012</v>
      </c>
      <c r="E405" s="48">
        <v>1736</v>
      </c>
      <c r="F405" s="38" t="str">
        <f>VLOOKUP(B405,'Catégorie des articles'!A:D,4,0)</f>
        <v>VOLAILLE</v>
      </c>
      <c r="G405" s="53">
        <f t="shared" si="12"/>
        <v>28.069409350057015</v>
      </c>
      <c r="H405" s="39" t="str">
        <f t="shared" si="13"/>
        <v>En stock</v>
      </c>
      <c r="I405" s="54" t="str">
        <f>Expéditions[[#This Row],[AnnéeMois]]&amp;Expéditions[[#This Row],[Famille de Produit]]</f>
        <v>202208VOLAILLE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25">
      <c r="A406" s="15">
        <v>202208</v>
      </c>
      <c r="B406" s="50">
        <v>5540246193316</v>
      </c>
      <c r="C406" s="52">
        <v>284</v>
      </c>
      <c r="D406" s="52">
        <v>8569.6704000000009</v>
      </c>
      <c r="E406" s="52">
        <v>351</v>
      </c>
      <c r="F406" s="38" t="str">
        <f>VLOOKUP(B406,'Catégorie des articles'!A:D,4,0)</f>
        <v>BOULANGERIE</v>
      </c>
      <c r="G406" s="53">
        <f t="shared" si="12"/>
        <v>30.17489577464789</v>
      </c>
      <c r="H406" s="39" t="str">
        <f t="shared" si="13"/>
        <v>En stock</v>
      </c>
      <c r="I406" s="54" t="str">
        <f>Expéditions[[#This Row],[AnnéeMois]]&amp;Expéditions[[#This Row],[Famille de Produit]]</f>
        <v>202208BOULANGERIE</v>
      </c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25">
      <c r="A407" s="15">
        <v>202208</v>
      </c>
      <c r="B407" s="50">
        <v>5540246193409</v>
      </c>
      <c r="C407" s="52">
        <v>114</v>
      </c>
      <c r="D407" s="52">
        <v>5842.3680000000004</v>
      </c>
      <c r="E407" s="52">
        <v>7</v>
      </c>
      <c r="F407" s="38" t="str">
        <f>VLOOKUP(B407,'Catégorie des articles'!A:D,4,0)</f>
        <v>BOULANGERIE</v>
      </c>
      <c r="G407" s="53">
        <f t="shared" si="12"/>
        <v>51.248842105263158</v>
      </c>
      <c r="H407" s="39" t="str">
        <f t="shared" si="13"/>
        <v>En stock</v>
      </c>
      <c r="I407" s="54" t="str">
        <f>Expéditions[[#This Row],[AnnéeMois]]&amp;Expéditions[[#This Row],[Famille de Produit]]</f>
        <v>202208BOULANGERIE</v>
      </c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25">
      <c r="A408" s="15">
        <v>202208</v>
      </c>
      <c r="B408" s="50">
        <v>5540246193878</v>
      </c>
      <c r="C408" s="52">
        <v>17470</v>
      </c>
      <c r="D408" s="52">
        <v>123612.48000000001</v>
      </c>
      <c r="E408" s="52">
        <v>9118</v>
      </c>
      <c r="F408" s="38" t="str">
        <f>VLOOKUP(B408,'Catégorie des articles'!A:D,4,0)</f>
        <v>VOLAILLE</v>
      </c>
      <c r="G408" s="53">
        <f t="shared" si="12"/>
        <v>7.0757000572409847</v>
      </c>
      <c r="H408" s="39" t="str">
        <f t="shared" si="13"/>
        <v>En stock</v>
      </c>
      <c r="I408" s="54" t="str">
        <f>Expéditions[[#This Row],[AnnéeMois]]&amp;Expéditions[[#This Row],[Famille de Produit]]</f>
        <v>202208VOLAILLE</v>
      </c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25">
      <c r="A409" s="15">
        <v>202208</v>
      </c>
      <c r="B409" s="50">
        <v>5540246194330</v>
      </c>
      <c r="C409" s="52">
        <v>0</v>
      </c>
      <c r="D409" s="52">
        <v>0</v>
      </c>
      <c r="E409" s="52">
        <v>23405</v>
      </c>
      <c r="F409" s="38" t="str">
        <f>VLOOKUP(B409,'Catégorie des articles'!A:D,4,0)</f>
        <v>MIX LEGUMES</v>
      </c>
      <c r="G409" s="53">
        <f t="shared" si="12"/>
        <v>0</v>
      </c>
      <c r="H409" s="39" t="str">
        <f t="shared" si="13"/>
        <v>Rupture</v>
      </c>
      <c r="I409" s="54" t="str">
        <f>Expéditions[[#This Row],[AnnéeMois]]&amp;Expéditions[[#This Row],[Famille de Produit]]</f>
        <v>202208MIX LEGUMES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25">
      <c r="A410" s="15">
        <v>202208</v>
      </c>
      <c r="B410" s="15">
        <v>5540246194467</v>
      </c>
      <c r="C410" s="48">
        <v>17595</v>
      </c>
      <c r="D410" s="48">
        <v>17724.700799999999</v>
      </c>
      <c r="E410" s="48">
        <v>1782</v>
      </c>
      <c r="F410" s="38" t="str">
        <f>VLOOKUP(B410,'Catégorie des articles'!A:D,4,0)</f>
        <v>BOULANGERIE</v>
      </c>
      <c r="G410" s="53">
        <f t="shared" si="12"/>
        <v>1.0073714578005115</v>
      </c>
      <c r="H410" s="39" t="str">
        <f t="shared" si="13"/>
        <v>En stock</v>
      </c>
      <c r="I410" s="54" t="str">
        <f>Expéditions[[#This Row],[AnnéeMois]]&amp;Expéditions[[#This Row],[Famille de Produit]]</f>
        <v>202208BOULANGERIE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25">
      <c r="A411" s="15">
        <v>202208</v>
      </c>
      <c r="B411" s="15">
        <v>5540246194478</v>
      </c>
      <c r="C411" s="48">
        <v>0</v>
      </c>
      <c r="D411" s="48">
        <v>0</v>
      </c>
      <c r="E411" s="48">
        <v>0</v>
      </c>
      <c r="F411" s="38" t="str">
        <f>VLOOKUP(B411,'Catégorie des articles'!A:D,4,0)</f>
        <v>EMBALLAGES</v>
      </c>
      <c r="G411" s="53">
        <f t="shared" si="12"/>
        <v>0</v>
      </c>
      <c r="H411" s="39" t="str">
        <f t="shared" si="13"/>
        <v>Rupture</v>
      </c>
      <c r="I411" s="54" t="str">
        <f>Expéditions[[#This Row],[AnnéeMois]]&amp;Expéditions[[#This Row],[Famille de Produit]]</f>
        <v>202208EMBALLAGES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25">
      <c r="A412" s="15">
        <v>202208</v>
      </c>
      <c r="B412" s="50">
        <v>5540246194632</v>
      </c>
      <c r="C412" s="52">
        <v>1836</v>
      </c>
      <c r="D412" s="52">
        <v>23701.161600000003</v>
      </c>
      <c r="E412" s="52">
        <v>3650</v>
      </c>
      <c r="F412" s="38" t="str">
        <f>VLOOKUP(B412,'Catégorie des articles'!A:D,4,0)</f>
        <v>BOULANGERIE</v>
      </c>
      <c r="G412" s="53">
        <f t="shared" si="12"/>
        <v>12.909129411764708</v>
      </c>
      <c r="H412" s="39" t="str">
        <f t="shared" si="13"/>
        <v>En stock</v>
      </c>
      <c r="I412" s="54" t="str">
        <f>Expéditions[[#This Row],[AnnéeMois]]&amp;Expéditions[[#This Row],[Famille de Produit]]</f>
        <v>202208BOULANGERIE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25">
      <c r="A413" s="15">
        <v>202208</v>
      </c>
      <c r="B413" s="15">
        <v>5540246195096</v>
      </c>
      <c r="C413" s="48">
        <v>0</v>
      </c>
      <c r="D413" s="48">
        <v>0</v>
      </c>
      <c r="E413" s="48">
        <v>0</v>
      </c>
      <c r="F413" s="38" t="str">
        <f>VLOOKUP(B413,'Catégorie des articles'!A:D,4,0)</f>
        <v>MIX LEGUMES</v>
      </c>
      <c r="G413" s="53">
        <f t="shared" si="12"/>
        <v>0</v>
      </c>
      <c r="H413" s="39" t="str">
        <f t="shared" si="13"/>
        <v>Rupture</v>
      </c>
      <c r="I413" s="54" t="str">
        <f>Expéditions[[#This Row],[AnnéeMois]]&amp;Expéditions[[#This Row],[Famille de Produit]]</f>
        <v>202208MIX LEGUMES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25">
      <c r="A414" s="15">
        <v>202209</v>
      </c>
      <c r="B414" s="15">
        <v>5540246170256</v>
      </c>
      <c r="C414" s="48">
        <v>1740</v>
      </c>
      <c r="D414" s="48">
        <v>11696.400000000001</v>
      </c>
      <c r="E414" s="48">
        <v>8267</v>
      </c>
      <c r="F414" s="38" t="str">
        <f>VLOOKUP(B414,'Catégorie des articles'!A:D,4,0)</f>
        <v>BOULANGERIE</v>
      </c>
      <c r="G414" s="53">
        <f t="shared" si="12"/>
        <v>6.7220689655172423</v>
      </c>
      <c r="H414" s="39" t="str">
        <f t="shared" si="13"/>
        <v>En stock</v>
      </c>
      <c r="I414" s="54" t="str">
        <f>Expéditions[[#This Row],[AnnéeMois]]&amp;Expéditions[[#This Row],[Famille de Produit]]</f>
        <v>202209BOULANGERIE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25">
      <c r="A415" s="15">
        <v>202209</v>
      </c>
      <c r="B415" s="50">
        <v>5540246171759</v>
      </c>
      <c r="C415" s="52">
        <v>2181</v>
      </c>
      <c r="D415" s="52">
        <v>11979.36</v>
      </c>
      <c r="E415" s="52">
        <v>5652</v>
      </c>
      <c r="F415" s="38" t="str">
        <f>VLOOKUP(B415,'Catégorie des articles'!A:D,4,0)</f>
        <v>MIX LEGUMES</v>
      </c>
      <c r="G415" s="53">
        <f t="shared" si="12"/>
        <v>5.492599724896837</v>
      </c>
      <c r="H415" s="39" t="str">
        <f t="shared" si="13"/>
        <v>En stock</v>
      </c>
      <c r="I415" s="54" t="str">
        <f>Expéditions[[#This Row],[AnnéeMois]]&amp;Expéditions[[#This Row],[Famille de Produit]]</f>
        <v>202209MIX LEGUMES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25">
      <c r="A416" s="15">
        <v>202209</v>
      </c>
      <c r="B416" s="50">
        <v>5540246171888</v>
      </c>
      <c r="C416" s="52">
        <v>713</v>
      </c>
      <c r="D416" s="52">
        <v>12002.472</v>
      </c>
      <c r="E416" s="52">
        <v>1919</v>
      </c>
      <c r="F416" s="38" t="str">
        <f>VLOOKUP(B416,'Catégorie des articles'!A:D,4,0)</f>
        <v>BOULANGERIE</v>
      </c>
      <c r="G416" s="53">
        <f t="shared" si="12"/>
        <v>16.833761570827487</v>
      </c>
      <c r="H416" s="39" t="str">
        <f t="shared" si="13"/>
        <v>En stock</v>
      </c>
      <c r="I416" s="54" t="str">
        <f>Expéditions[[#This Row],[AnnéeMois]]&amp;Expéditions[[#This Row],[Famille de Produit]]</f>
        <v>202209BOULANGERIE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25">
      <c r="A417" s="15">
        <v>202209</v>
      </c>
      <c r="B417" s="15">
        <v>5540246171933</v>
      </c>
      <c r="C417" s="48">
        <v>446</v>
      </c>
      <c r="D417" s="48">
        <v>286.97760000000005</v>
      </c>
      <c r="E417" s="48">
        <v>9744</v>
      </c>
      <c r="F417" s="38" t="str">
        <f>VLOOKUP(B417,'Catégorie des articles'!A:D,4,0)</f>
        <v>CREMERIE</v>
      </c>
      <c r="G417" s="53">
        <f t="shared" si="12"/>
        <v>0.64344753363228713</v>
      </c>
      <c r="H417" s="39" t="str">
        <f t="shared" si="13"/>
        <v>En stock</v>
      </c>
      <c r="I417" s="54" t="str">
        <f>Expéditions[[#This Row],[AnnéeMois]]&amp;Expéditions[[#This Row],[Famille de Produit]]</f>
        <v>202209CREMERIE</v>
      </c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25">
      <c r="A418" s="15">
        <v>202209</v>
      </c>
      <c r="B418" s="15">
        <v>5540246172539</v>
      </c>
      <c r="C418" s="48">
        <v>19</v>
      </c>
      <c r="D418" s="48">
        <v>386.25119999999998</v>
      </c>
      <c r="E418" s="48">
        <v>116</v>
      </c>
      <c r="F418" s="38" t="str">
        <f>VLOOKUP(B418,'Catégorie des articles'!A:D,4,0)</f>
        <v>CREMERIE</v>
      </c>
      <c r="G418" s="53">
        <f t="shared" si="12"/>
        <v>20.329010526315788</v>
      </c>
      <c r="H418" s="39" t="str">
        <f t="shared" si="13"/>
        <v>En stock</v>
      </c>
      <c r="I418" s="54" t="str">
        <f>Expéditions[[#This Row],[AnnéeMois]]&amp;Expéditions[[#This Row],[Famille de Produit]]</f>
        <v>202209CREMERIE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25">
      <c r="A419" s="15">
        <v>202209</v>
      </c>
      <c r="B419" s="50">
        <v>5540246172669</v>
      </c>
      <c r="C419" s="52">
        <v>223</v>
      </c>
      <c r="D419" s="52">
        <v>3030.7824000000005</v>
      </c>
      <c r="E419" s="52">
        <v>1337</v>
      </c>
      <c r="F419" s="38" t="str">
        <f>VLOOKUP(B419,'Catégorie des articles'!A:D,4,0)</f>
        <v>CREMERIE</v>
      </c>
      <c r="G419" s="53">
        <f t="shared" si="12"/>
        <v>13.590952466367716</v>
      </c>
      <c r="H419" s="39" t="str">
        <f t="shared" si="13"/>
        <v>En stock</v>
      </c>
      <c r="I419" s="54" t="str">
        <f>Expéditions[[#This Row],[AnnéeMois]]&amp;Expéditions[[#This Row],[Famille de Produit]]</f>
        <v>202209CREMERIE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25">
      <c r="A420" s="15">
        <v>202209</v>
      </c>
      <c r="B420" s="15">
        <v>5540246172978</v>
      </c>
      <c r="C420" s="48">
        <v>1253</v>
      </c>
      <c r="D420" s="48">
        <v>1010.1024</v>
      </c>
      <c r="E420" s="48">
        <v>14282</v>
      </c>
      <c r="F420" s="38" t="str">
        <f>VLOOKUP(B420,'Catégorie des articles'!A:D,4,0)</f>
        <v>CREMERIE</v>
      </c>
      <c r="G420" s="53">
        <f t="shared" si="12"/>
        <v>0.80614716679968079</v>
      </c>
      <c r="H420" s="39" t="str">
        <f t="shared" si="13"/>
        <v>En stock</v>
      </c>
      <c r="I420" s="54" t="str">
        <f>Expéditions[[#This Row],[AnnéeMois]]&amp;Expéditions[[#This Row],[Famille de Produit]]</f>
        <v>202209CREMERIE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25">
      <c r="A421" s="15">
        <v>202209</v>
      </c>
      <c r="B421" s="50">
        <v>5540246173472</v>
      </c>
      <c r="C421" s="52">
        <v>265</v>
      </c>
      <c r="D421" s="52">
        <v>6106.7520000000004</v>
      </c>
      <c r="E421" s="52">
        <v>641</v>
      </c>
      <c r="F421" s="38" t="str">
        <f>VLOOKUP(B421,'Catégorie des articles'!A:D,4,0)</f>
        <v>CREMERIE</v>
      </c>
      <c r="G421" s="53">
        <f t="shared" si="12"/>
        <v>23.044347169811321</v>
      </c>
      <c r="H421" s="39" t="str">
        <f t="shared" si="13"/>
        <v>En stock</v>
      </c>
      <c r="I421" s="54" t="str">
        <f>Expéditions[[#This Row],[AnnéeMois]]&amp;Expéditions[[#This Row],[Famille de Produit]]</f>
        <v>202209CREMERIE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25">
      <c r="A422" s="15">
        <v>202209</v>
      </c>
      <c r="B422" s="50">
        <v>5540246173685</v>
      </c>
      <c r="C422" s="52">
        <v>541</v>
      </c>
      <c r="D422" s="52">
        <v>14098.881600000001</v>
      </c>
      <c r="E422" s="52">
        <v>372</v>
      </c>
      <c r="F422" s="38" t="str">
        <f>VLOOKUP(B422,'Catégorie des articles'!A:D,4,0)</f>
        <v>EMBALLAGES</v>
      </c>
      <c r="G422" s="53">
        <f t="shared" si="12"/>
        <v>26.060779297597044</v>
      </c>
      <c r="H422" s="39" t="str">
        <f t="shared" si="13"/>
        <v>En stock</v>
      </c>
      <c r="I422" s="54" t="str">
        <f>Expéditions[[#This Row],[AnnéeMois]]&amp;Expéditions[[#This Row],[Famille de Produit]]</f>
        <v>202209EMBALLAGES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25">
      <c r="A423" s="15">
        <v>202209</v>
      </c>
      <c r="B423" s="15">
        <v>5540246173686</v>
      </c>
      <c r="C423" s="48">
        <v>502</v>
      </c>
      <c r="D423" s="48">
        <v>12973.176000000001</v>
      </c>
      <c r="E423" s="48">
        <v>358</v>
      </c>
      <c r="F423" s="38" t="str">
        <f>VLOOKUP(B423,'Catégorie des articles'!A:D,4,0)</f>
        <v>EMBALLAGES</v>
      </c>
      <c r="G423" s="53">
        <f t="shared" si="12"/>
        <v>25.842980079681279</v>
      </c>
      <c r="H423" s="39" t="str">
        <f t="shared" si="13"/>
        <v>En stock</v>
      </c>
      <c r="I423" s="54" t="str">
        <f>Expéditions[[#This Row],[AnnéeMois]]&amp;Expéditions[[#This Row],[Famille de Produit]]</f>
        <v>202209EMBALLAGES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25">
      <c r="A424" s="15">
        <v>202209</v>
      </c>
      <c r="B424" s="15">
        <v>5540246173906</v>
      </c>
      <c r="C424" s="48">
        <v>302</v>
      </c>
      <c r="D424" s="48">
        <v>5604.7680000000009</v>
      </c>
      <c r="E424" s="48">
        <v>1411</v>
      </c>
      <c r="F424" s="38" t="str">
        <f>VLOOKUP(B424,'Catégorie des articles'!A:D,4,0)</f>
        <v>VOLAILLE</v>
      </c>
      <c r="G424" s="53">
        <f t="shared" si="12"/>
        <v>18.558834437086094</v>
      </c>
      <c r="H424" s="39" t="str">
        <f t="shared" si="13"/>
        <v>En stock</v>
      </c>
      <c r="I424" s="54" t="str">
        <f>Expéditions[[#This Row],[AnnéeMois]]&amp;Expéditions[[#This Row],[Famille de Produit]]</f>
        <v>202209VOLAILLE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25">
      <c r="A425" s="15">
        <v>202209</v>
      </c>
      <c r="B425" s="15">
        <v>5540246174095</v>
      </c>
      <c r="C425" s="48">
        <v>70</v>
      </c>
      <c r="D425" s="48">
        <v>2172.096</v>
      </c>
      <c r="E425" s="48">
        <v>168</v>
      </c>
      <c r="F425" s="38" t="str">
        <f>VLOOKUP(B425,'Catégorie des articles'!A:D,4,0)</f>
        <v>CREMERIE</v>
      </c>
      <c r="G425" s="53">
        <f t="shared" si="12"/>
        <v>31.029942857142856</v>
      </c>
      <c r="H425" s="39" t="str">
        <f t="shared" si="13"/>
        <v>En stock</v>
      </c>
      <c r="I425" s="54" t="str">
        <f>Expéditions[[#This Row],[AnnéeMois]]&amp;Expéditions[[#This Row],[Famille de Produit]]</f>
        <v>202209CREMERIE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25">
      <c r="A426" s="15">
        <v>202209</v>
      </c>
      <c r="B426" s="50">
        <v>5540246174174</v>
      </c>
      <c r="C426" s="52">
        <v>82</v>
      </c>
      <c r="D426" s="52">
        <v>1080.3456000000001</v>
      </c>
      <c r="E426" s="52">
        <v>727</v>
      </c>
      <c r="F426" s="38" t="str">
        <f>VLOOKUP(B426,'Catégorie des articles'!A:D,4,0)</f>
        <v>CREMERIE</v>
      </c>
      <c r="G426" s="53">
        <f t="shared" si="12"/>
        <v>13.174946341463416</v>
      </c>
      <c r="H426" s="39" t="str">
        <f t="shared" si="13"/>
        <v>En stock</v>
      </c>
      <c r="I426" s="54" t="str">
        <f>Expéditions[[#This Row],[AnnéeMois]]&amp;Expéditions[[#This Row],[Famille de Produit]]</f>
        <v>202209CREMERIE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25">
      <c r="A427" s="15">
        <v>202209</v>
      </c>
      <c r="B427" s="15">
        <v>5540246175047</v>
      </c>
      <c r="C427" s="48">
        <v>42</v>
      </c>
      <c r="D427" s="48">
        <v>442.45440000000002</v>
      </c>
      <c r="E427" s="48">
        <v>864</v>
      </c>
      <c r="F427" s="38" t="str">
        <f>VLOOKUP(B427,'Catégorie des articles'!A:D,4,0)</f>
        <v>CREMERIE</v>
      </c>
      <c r="G427" s="53">
        <f t="shared" si="12"/>
        <v>10.534628571428572</v>
      </c>
      <c r="H427" s="39" t="str">
        <f t="shared" si="13"/>
        <v>En stock</v>
      </c>
      <c r="I427" s="54" t="str">
        <f>Expéditions[[#This Row],[AnnéeMois]]&amp;Expéditions[[#This Row],[Famille de Produit]]</f>
        <v>202209CREMERIE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25">
      <c r="A428" s="15">
        <v>202209</v>
      </c>
      <c r="B428" s="50">
        <v>5540246175049</v>
      </c>
      <c r="C428" s="52">
        <v>0</v>
      </c>
      <c r="D428" s="52">
        <v>0</v>
      </c>
      <c r="E428" s="52">
        <v>3494</v>
      </c>
      <c r="F428" s="38" t="str">
        <f>VLOOKUP(B428,'Catégorie des articles'!A:D,4,0)</f>
        <v>CREMERIE</v>
      </c>
      <c r="G428" s="53">
        <f t="shared" si="12"/>
        <v>0</v>
      </c>
      <c r="H428" s="39" t="str">
        <f t="shared" si="13"/>
        <v>Rupture</v>
      </c>
      <c r="I428" s="54" t="str">
        <f>Expéditions[[#This Row],[AnnéeMois]]&amp;Expéditions[[#This Row],[Famille de Produit]]</f>
        <v>202209CREMERIE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25">
      <c r="A429" s="15">
        <v>202209</v>
      </c>
      <c r="B429" s="15">
        <v>5540246175050</v>
      </c>
      <c r="C429" s="48">
        <v>0</v>
      </c>
      <c r="D429" s="48">
        <v>0</v>
      </c>
      <c r="E429" s="48">
        <v>3063</v>
      </c>
      <c r="F429" s="38" t="str">
        <f>VLOOKUP(B429,'Catégorie des articles'!A:D,4,0)</f>
        <v>CREMERIE</v>
      </c>
      <c r="G429" s="53">
        <f t="shared" si="12"/>
        <v>0</v>
      </c>
      <c r="H429" s="39" t="str">
        <f t="shared" si="13"/>
        <v>Rupture</v>
      </c>
      <c r="I429" s="54" t="str">
        <f>Expéditions[[#This Row],[AnnéeMois]]&amp;Expéditions[[#This Row],[Famille de Produit]]</f>
        <v>202209CREMERIE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25">
      <c r="A430" s="15">
        <v>202209</v>
      </c>
      <c r="B430" s="15">
        <v>5540246175372</v>
      </c>
      <c r="C430" s="48">
        <v>2367</v>
      </c>
      <c r="D430" s="48">
        <v>9253.44</v>
      </c>
      <c r="E430" s="48">
        <v>418</v>
      </c>
      <c r="F430" s="38" t="str">
        <f>VLOOKUP(B430,'Catégorie des articles'!A:D,4,0)</f>
        <v>BOULANGERIE</v>
      </c>
      <c r="G430" s="53">
        <f t="shared" si="12"/>
        <v>3.9093536121673007</v>
      </c>
      <c r="H430" s="39" t="str">
        <f t="shared" si="13"/>
        <v>En stock</v>
      </c>
      <c r="I430" s="54" t="str">
        <f>Expéditions[[#This Row],[AnnéeMois]]&amp;Expéditions[[#This Row],[Famille de Produit]]</f>
        <v>202209BOULANGERIE</v>
      </c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25">
      <c r="A431" s="15">
        <v>202209</v>
      </c>
      <c r="B431" s="50">
        <v>5540246175461</v>
      </c>
      <c r="C431" s="52">
        <v>1003</v>
      </c>
      <c r="D431" s="52">
        <v>9237.8880000000008</v>
      </c>
      <c r="E431" s="52">
        <v>1003</v>
      </c>
      <c r="F431" s="38" t="str">
        <f>VLOOKUP(B431,'Catégorie des articles'!A:D,4,0)</f>
        <v>MIX LEGUMES</v>
      </c>
      <c r="G431" s="53">
        <f t="shared" si="12"/>
        <v>9.2102572283150561</v>
      </c>
      <c r="H431" s="39" t="str">
        <f t="shared" si="13"/>
        <v>En stock</v>
      </c>
      <c r="I431" s="54" t="str">
        <f>Expéditions[[#This Row],[AnnéeMois]]&amp;Expéditions[[#This Row],[Famille de Produit]]</f>
        <v>202209MIX LEGUMES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25">
      <c r="A432" s="15">
        <v>202209</v>
      </c>
      <c r="B432" s="15">
        <v>5540246176294</v>
      </c>
      <c r="C432" s="48">
        <v>3007</v>
      </c>
      <c r="D432" s="48">
        <v>2771.3663999999999</v>
      </c>
      <c r="E432" s="48">
        <v>9726</v>
      </c>
      <c r="F432" s="38" t="str">
        <f>VLOOKUP(B432,'Catégorie des articles'!A:D,4,0)</f>
        <v>CREMERIE</v>
      </c>
      <c r="G432" s="53">
        <f t="shared" si="12"/>
        <v>0.92163831060857992</v>
      </c>
      <c r="H432" s="39" t="str">
        <f t="shared" si="13"/>
        <v>En stock</v>
      </c>
      <c r="I432" s="54" t="str">
        <f>Expéditions[[#This Row],[AnnéeMois]]&amp;Expéditions[[#This Row],[Famille de Produit]]</f>
        <v>202209CREMERIE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25">
      <c r="A433" s="15">
        <v>202209</v>
      </c>
      <c r="B433" s="50">
        <v>5540246176295</v>
      </c>
      <c r="C433" s="52">
        <v>11099</v>
      </c>
      <c r="D433" s="52">
        <v>10230.105600000001</v>
      </c>
      <c r="E433" s="52">
        <v>86054</v>
      </c>
      <c r="F433" s="38" t="str">
        <f>VLOOKUP(B433,'Catégorie des articles'!A:D,4,0)</f>
        <v>CREMERIE</v>
      </c>
      <c r="G433" s="53">
        <f t="shared" si="12"/>
        <v>0.92171417244796838</v>
      </c>
      <c r="H433" s="39" t="str">
        <f t="shared" si="13"/>
        <v>En stock</v>
      </c>
      <c r="I433" s="54" t="str">
        <f>Expéditions[[#This Row],[AnnéeMois]]&amp;Expéditions[[#This Row],[Famille de Produit]]</f>
        <v>202209CREMERIE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25">
      <c r="A434" s="15">
        <v>202209</v>
      </c>
      <c r="B434" s="50">
        <v>5540246176699</v>
      </c>
      <c r="C434" s="52">
        <v>-1253</v>
      </c>
      <c r="D434" s="52">
        <v>-559.87199999999996</v>
      </c>
      <c r="E434" s="52">
        <v>63893</v>
      </c>
      <c r="F434" s="38" t="str">
        <f>VLOOKUP(B434,'Catégorie des articles'!A:D,4,0)</f>
        <v>CREMERIE</v>
      </c>
      <c r="G434" s="53">
        <f t="shared" si="12"/>
        <v>0.44682521947326415</v>
      </c>
      <c r="H434" s="39" t="str">
        <f t="shared" si="13"/>
        <v>Rupture</v>
      </c>
      <c r="I434" s="54" t="str">
        <f>Expéditions[[#This Row],[AnnéeMois]]&amp;Expéditions[[#This Row],[Famille de Produit]]</f>
        <v>202209CREMERIE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25">
      <c r="A435" s="15">
        <v>202209</v>
      </c>
      <c r="B435" s="50">
        <v>5540246177133</v>
      </c>
      <c r="C435" s="52">
        <v>8202</v>
      </c>
      <c r="D435" s="52">
        <v>29778.84</v>
      </c>
      <c r="E435" s="52">
        <v>24291</v>
      </c>
      <c r="F435" s="38" t="str">
        <f>VLOOKUP(B435,'Catégorie des articles'!A:D,4,0)</f>
        <v>MIX LEGUMES</v>
      </c>
      <c r="G435" s="53">
        <f t="shared" si="12"/>
        <v>3.6306803218727142</v>
      </c>
      <c r="H435" s="39" t="str">
        <f t="shared" si="13"/>
        <v>En stock</v>
      </c>
      <c r="I435" s="54" t="str">
        <f>Expéditions[[#This Row],[AnnéeMois]]&amp;Expéditions[[#This Row],[Famille de Produit]]</f>
        <v>202209MIX LEGUMES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25">
      <c r="A436" s="15">
        <v>202209</v>
      </c>
      <c r="B436" s="50">
        <v>5540246177376</v>
      </c>
      <c r="C436" s="52">
        <v>149</v>
      </c>
      <c r="D436" s="52">
        <v>5861.3760000000002</v>
      </c>
      <c r="E436" s="52">
        <v>1126</v>
      </c>
      <c r="F436" s="38" t="str">
        <f>VLOOKUP(B436,'Catégorie des articles'!A:D,4,0)</f>
        <v>BOULANGERIE</v>
      </c>
      <c r="G436" s="53">
        <f t="shared" si="12"/>
        <v>39.338093959731545</v>
      </c>
      <c r="H436" s="39" t="str">
        <f t="shared" si="13"/>
        <v>En stock</v>
      </c>
      <c r="I436" s="54" t="str">
        <f>Expéditions[[#This Row],[AnnéeMois]]&amp;Expéditions[[#This Row],[Famille de Produit]]</f>
        <v>202209BOULANGERIE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25">
      <c r="A437" s="15">
        <v>202209</v>
      </c>
      <c r="B437" s="15">
        <v>5540246180522</v>
      </c>
      <c r="C437" s="48">
        <v>274</v>
      </c>
      <c r="D437" s="48">
        <v>4791.7440000000006</v>
      </c>
      <c r="E437" s="48">
        <v>1764</v>
      </c>
      <c r="F437" s="38" t="str">
        <f>VLOOKUP(B437,'Catégorie des articles'!A:D,4,0)</f>
        <v>BOULANGERIE</v>
      </c>
      <c r="G437" s="53">
        <f t="shared" si="12"/>
        <v>17.488116788321172</v>
      </c>
      <c r="H437" s="39" t="str">
        <f t="shared" si="13"/>
        <v>En stock</v>
      </c>
      <c r="I437" s="54" t="str">
        <f>Expéditions[[#This Row],[AnnéeMois]]&amp;Expéditions[[#This Row],[Famille de Produit]]</f>
        <v>202209BOULANGERIE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25">
      <c r="A438" s="15">
        <v>202209</v>
      </c>
      <c r="B438" s="15">
        <v>5540246181016</v>
      </c>
      <c r="C438" s="48">
        <v>6070</v>
      </c>
      <c r="D438" s="48">
        <v>48560.90400000001</v>
      </c>
      <c r="E438" s="48">
        <v>16092</v>
      </c>
      <c r="F438" s="38" t="str">
        <f>VLOOKUP(B438,'Catégorie des articles'!A:D,4,0)</f>
        <v>VOLAILLE</v>
      </c>
      <c r="G438" s="53">
        <f t="shared" si="12"/>
        <v>8.0001489291598045</v>
      </c>
      <c r="H438" s="39" t="str">
        <f t="shared" si="13"/>
        <v>En stock</v>
      </c>
      <c r="I438" s="54" t="str">
        <f>Expéditions[[#This Row],[AnnéeMois]]&amp;Expéditions[[#This Row],[Famille de Produit]]</f>
        <v>202209VOLAILLE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25">
      <c r="A439" s="15">
        <v>202209</v>
      </c>
      <c r="B439" s="50">
        <v>5540246181061</v>
      </c>
      <c r="C439" s="52">
        <v>14616</v>
      </c>
      <c r="D439" s="52">
        <v>17472.672000000002</v>
      </c>
      <c r="E439" s="52">
        <v>69740</v>
      </c>
      <c r="F439" s="38" t="str">
        <f>VLOOKUP(B439,'Catégorie des articles'!A:D,4,0)</f>
        <v>VOLAILLE</v>
      </c>
      <c r="G439" s="53">
        <f t="shared" si="12"/>
        <v>1.195448275862069</v>
      </c>
      <c r="H439" s="39" t="str">
        <f t="shared" si="13"/>
        <v>En stock</v>
      </c>
      <c r="I439" s="54" t="str">
        <f>Expéditions[[#This Row],[AnnéeMois]]&amp;Expéditions[[#This Row],[Famille de Produit]]</f>
        <v>202209VOLAILLE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25">
      <c r="A440" s="15">
        <v>202209</v>
      </c>
      <c r="B440" s="15">
        <v>5540246182684</v>
      </c>
      <c r="C440" s="48">
        <v>249</v>
      </c>
      <c r="D440" s="48">
        <v>12457.368</v>
      </c>
      <c r="E440" s="48">
        <v>402</v>
      </c>
      <c r="F440" s="38" t="str">
        <f>VLOOKUP(B440,'Catégorie des articles'!A:D,4,0)</f>
        <v>BOULANGERIE</v>
      </c>
      <c r="G440" s="53">
        <f t="shared" si="12"/>
        <v>50.029590361445784</v>
      </c>
      <c r="H440" s="39" t="str">
        <f t="shared" si="13"/>
        <v>En stock</v>
      </c>
      <c r="I440" s="54" t="str">
        <f>Expéditions[[#This Row],[AnnéeMois]]&amp;Expéditions[[#This Row],[Famille de Produit]]</f>
        <v>202209BOULANGERIE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25">
      <c r="A441" s="15">
        <v>202209</v>
      </c>
      <c r="B441" s="15">
        <v>5540246183130</v>
      </c>
      <c r="C441" s="48">
        <v>2715</v>
      </c>
      <c r="D441" s="48">
        <v>11493.705600000001</v>
      </c>
      <c r="E441" s="48">
        <v>8728</v>
      </c>
      <c r="F441" s="38" t="str">
        <f>VLOOKUP(B441,'Catégorie des articles'!A:D,4,0)</f>
        <v>MIX LEGUMES</v>
      </c>
      <c r="G441" s="53">
        <f t="shared" si="12"/>
        <v>4.2334090607734813</v>
      </c>
      <c r="H441" s="39" t="str">
        <f t="shared" si="13"/>
        <v>En stock</v>
      </c>
      <c r="I441" s="54" t="str">
        <f>Expéditions[[#This Row],[AnnéeMois]]&amp;Expéditions[[#This Row],[Famille de Produit]]</f>
        <v>202209MIX LEGUMES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25">
      <c r="A442" s="15">
        <v>202209</v>
      </c>
      <c r="B442" s="15">
        <v>5540246183455</v>
      </c>
      <c r="C442" s="48">
        <v>1091</v>
      </c>
      <c r="D442" s="48">
        <v>8568.2880000000005</v>
      </c>
      <c r="E442" s="48">
        <v>534</v>
      </c>
      <c r="F442" s="38" t="str">
        <f>VLOOKUP(B442,'Catégorie des articles'!A:D,4,0)</f>
        <v>MIX LEGUMES</v>
      </c>
      <c r="G442" s="53">
        <f t="shared" si="12"/>
        <v>7.8536095325389557</v>
      </c>
      <c r="H442" s="39" t="str">
        <f t="shared" si="13"/>
        <v>En stock</v>
      </c>
      <c r="I442" s="54" t="str">
        <f>Expéditions[[#This Row],[AnnéeMois]]&amp;Expéditions[[#This Row],[Famille de Produit]]</f>
        <v>202209MIX LEGUMES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25">
      <c r="A443" s="15">
        <v>202209</v>
      </c>
      <c r="B443" s="15">
        <v>5540246183537</v>
      </c>
      <c r="C443" s="48">
        <v>3490</v>
      </c>
      <c r="D443" s="48">
        <v>4905.4463999999998</v>
      </c>
      <c r="E443" s="48">
        <v>3842</v>
      </c>
      <c r="F443" s="38" t="str">
        <f>VLOOKUP(B443,'Catégorie des articles'!A:D,4,0)</f>
        <v>MIX LEGUMES</v>
      </c>
      <c r="G443" s="53">
        <f t="shared" si="12"/>
        <v>1.4055720343839542</v>
      </c>
      <c r="H443" s="39" t="str">
        <f t="shared" si="13"/>
        <v>En stock</v>
      </c>
      <c r="I443" s="54" t="str">
        <f>Expéditions[[#This Row],[AnnéeMois]]&amp;Expéditions[[#This Row],[Famille de Produit]]</f>
        <v>202209MIX LEGUMES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25">
      <c r="A444" s="15">
        <v>202209</v>
      </c>
      <c r="B444" s="50">
        <v>5540246183538</v>
      </c>
      <c r="C444" s="52">
        <v>1671</v>
      </c>
      <c r="D444" s="52">
        <v>2192.8320000000003</v>
      </c>
      <c r="E444" s="52">
        <v>3508</v>
      </c>
      <c r="F444" s="38" t="str">
        <f>VLOOKUP(B444,'Catégorie des articles'!A:D,4,0)</f>
        <v>MIX LEGUMES</v>
      </c>
      <c r="G444" s="53">
        <f t="shared" si="12"/>
        <v>1.3122872531418315</v>
      </c>
      <c r="H444" s="39" t="str">
        <f t="shared" si="13"/>
        <v>En stock</v>
      </c>
      <c r="I444" s="54" t="str">
        <f>Expéditions[[#This Row],[AnnéeMois]]&amp;Expéditions[[#This Row],[Famille de Produit]]</f>
        <v>202209MIX LEGUMES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25">
      <c r="A445" s="15">
        <v>202209</v>
      </c>
      <c r="B445" s="15">
        <v>5540246183541</v>
      </c>
      <c r="C445" s="48">
        <v>905</v>
      </c>
      <c r="D445" s="48">
        <v>8154.4319999999998</v>
      </c>
      <c r="E445" s="48">
        <v>1578</v>
      </c>
      <c r="F445" s="38" t="str">
        <f>VLOOKUP(B445,'Catégorie des articles'!A:D,4,0)</f>
        <v>MIX LEGUMES</v>
      </c>
      <c r="G445" s="53">
        <f t="shared" si="12"/>
        <v>9.0104220994475135</v>
      </c>
      <c r="H445" s="39" t="str">
        <f t="shared" si="13"/>
        <v>En stock</v>
      </c>
      <c r="I445" s="54" t="str">
        <f>Expéditions[[#This Row],[AnnéeMois]]&amp;Expéditions[[#This Row],[Famille de Produit]]</f>
        <v>202209MIX LEGUMES</v>
      </c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25">
      <c r="A446" s="15">
        <v>202209</v>
      </c>
      <c r="B446" s="50">
        <v>5540246183542</v>
      </c>
      <c r="C446" s="52">
        <v>2506</v>
      </c>
      <c r="D446" s="52">
        <v>7045.0560000000005</v>
      </c>
      <c r="E446" s="52">
        <v>24</v>
      </c>
      <c r="F446" s="38" t="str">
        <f>VLOOKUP(B446,'Catégorie des articles'!A:D,4,0)</f>
        <v>MIX LEGUMES</v>
      </c>
      <c r="G446" s="53">
        <f t="shared" si="12"/>
        <v>2.8112753391859537</v>
      </c>
      <c r="H446" s="39" t="str">
        <f t="shared" si="13"/>
        <v>En stock</v>
      </c>
      <c r="I446" s="54" t="str">
        <f>Expéditions[[#This Row],[AnnéeMois]]&amp;Expéditions[[#This Row],[Famille de Produit]]</f>
        <v>202209MIX LEGUMES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25">
      <c r="A447" s="15">
        <v>202209</v>
      </c>
      <c r="B447" s="50">
        <v>5540246183547</v>
      </c>
      <c r="C447" s="52">
        <v>4826</v>
      </c>
      <c r="D447" s="52">
        <v>49600.512000000002</v>
      </c>
      <c r="E447" s="52">
        <v>14825</v>
      </c>
      <c r="F447" s="38" t="str">
        <f>VLOOKUP(B447,'Catégorie des articles'!A:D,4,0)</f>
        <v>VOLAILLE</v>
      </c>
      <c r="G447" s="53">
        <f t="shared" si="12"/>
        <v>10.277768752590138</v>
      </c>
      <c r="H447" s="39" t="str">
        <f t="shared" si="13"/>
        <v>En stock</v>
      </c>
      <c r="I447" s="54" t="str">
        <f>Expéditions[[#This Row],[AnnéeMois]]&amp;Expéditions[[#This Row],[Famille de Produit]]</f>
        <v>202209VOLAILLE</v>
      </c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25">
      <c r="A448" s="15">
        <v>202209</v>
      </c>
      <c r="B448" s="50">
        <v>5540246183552</v>
      </c>
      <c r="C448" s="52">
        <v>2153</v>
      </c>
      <c r="D448" s="52">
        <v>3968.8704000000002</v>
      </c>
      <c r="E448" s="52">
        <v>335</v>
      </c>
      <c r="F448" s="38" t="str">
        <f>VLOOKUP(B448,'Catégorie des articles'!A:D,4,0)</f>
        <v>MIX LEGUMES</v>
      </c>
      <c r="G448" s="53">
        <f t="shared" si="12"/>
        <v>1.8434140269391548</v>
      </c>
      <c r="H448" s="39" t="str">
        <f t="shared" si="13"/>
        <v>En stock</v>
      </c>
      <c r="I448" s="54" t="str">
        <f>Expéditions[[#This Row],[AnnéeMois]]&amp;Expéditions[[#This Row],[Famille de Produit]]</f>
        <v>202209MIX LEGUMES</v>
      </c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25">
      <c r="A449" s="15">
        <v>202209</v>
      </c>
      <c r="B449" s="15">
        <v>5540246183554</v>
      </c>
      <c r="C449" s="48">
        <v>1518</v>
      </c>
      <c r="D449" s="48">
        <v>11402.8128</v>
      </c>
      <c r="E449" s="48">
        <v>28</v>
      </c>
      <c r="F449" s="38" t="str">
        <f>VLOOKUP(B449,'Catégorie des articles'!A:D,4,0)</f>
        <v>MIX LEGUMES</v>
      </c>
      <c r="G449" s="53">
        <f t="shared" si="12"/>
        <v>7.5117343873517788</v>
      </c>
      <c r="H449" s="39" t="str">
        <f t="shared" si="13"/>
        <v>En stock</v>
      </c>
      <c r="I449" s="54" t="str">
        <f>Expéditions[[#This Row],[AnnéeMois]]&amp;Expéditions[[#This Row],[Famille de Produit]]</f>
        <v>202209MIX LEGUMES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25">
      <c r="A450" s="15">
        <v>202209</v>
      </c>
      <c r="B450" s="50">
        <v>5540246183555</v>
      </c>
      <c r="C450" s="52">
        <v>260</v>
      </c>
      <c r="D450" s="52">
        <v>347.41440000000006</v>
      </c>
      <c r="E450" s="52">
        <v>1300</v>
      </c>
      <c r="F450" s="38" t="str">
        <f>VLOOKUP(B450,'Catégorie des articles'!A:D,4,0)</f>
        <v>MIX LEGUMES</v>
      </c>
      <c r="G450" s="53">
        <f t="shared" si="12"/>
        <v>1.336209230769231</v>
      </c>
      <c r="H450" s="39" t="str">
        <f t="shared" si="13"/>
        <v>En stock</v>
      </c>
      <c r="I450" s="54" t="str">
        <f>Expéditions[[#This Row],[AnnéeMois]]&amp;Expéditions[[#This Row],[Famille de Produit]]</f>
        <v>202209MIX LEGUMES</v>
      </c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25">
      <c r="A451" s="15">
        <v>202209</v>
      </c>
      <c r="B451" s="15">
        <v>5540246183558</v>
      </c>
      <c r="C451" s="48">
        <v>1323</v>
      </c>
      <c r="D451" s="48">
        <v>7288.7040000000006</v>
      </c>
      <c r="E451" s="48">
        <v>5972</v>
      </c>
      <c r="F451" s="38" t="str">
        <f>VLOOKUP(B451,'Catégorie des articles'!A:D,4,0)</f>
        <v>MIX LEGUMES</v>
      </c>
      <c r="G451" s="53">
        <f t="shared" ref="G451:G514" si="14">IFERROR(D451/C451,0)</f>
        <v>5.5092244897959191</v>
      </c>
      <c r="H451" s="39" t="str">
        <f t="shared" ref="H451:H514" si="15">IF(C451&lt;=0,"Rupture","En stock")</f>
        <v>En stock</v>
      </c>
      <c r="I451" s="54" t="str">
        <f>Expéditions[[#This Row],[AnnéeMois]]&amp;Expéditions[[#This Row],[Famille de Produit]]</f>
        <v>202209MIX LEGUMES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25">
      <c r="A452" s="15">
        <v>202209</v>
      </c>
      <c r="B452" s="50">
        <v>5540246183560</v>
      </c>
      <c r="C452" s="52">
        <v>270</v>
      </c>
      <c r="D452" s="52">
        <v>6564.6720000000005</v>
      </c>
      <c r="E452" s="52">
        <v>179</v>
      </c>
      <c r="F452" s="38" t="str">
        <f>VLOOKUP(B452,'Catégorie des articles'!A:D,4,0)</f>
        <v>MIX LEGUMES</v>
      </c>
      <c r="G452" s="53">
        <f t="shared" si="14"/>
        <v>24.313600000000001</v>
      </c>
      <c r="H452" s="39" t="str">
        <f t="shared" si="15"/>
        <v>En stock</v>
      </c>
      <c r="I452" s="54" t="str">
        <f>Expéditions[[#This Row],[AnnéeMois]]&amp;Expéditions[[#This Row],[Famille de Produit]]</f>
        <v>202209MIX LEGUMES</v>
      </c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25">
      <c r="A453" s="15">
        <v>202209</v>
      </c>
      <c r="B453" s="15">
        <v>5540246183562</v>
      </c>
      <c r="C453" s="48">
        <v>1091</v>
      </c>
      <c r="D453" s="48">
        <v>3512.5920000000006</v>
      </c>
      <c r="E453" s="48">
        <v>580</v>
      </c>
      <c r="F453" s="38" t="str">
        <f>VLOOKUP(B453,'Catégorie des articles'!A:D,4,0)</f>
        <v>MIX LEGUMES</v>
      </c>
      <c r="G453" s="53">
        <f t="shared" si="14"/>
        <v>3.2196076993583871</v>
      </c>
      <c r="H453" s="39" t="str">
        <f t="shared" si="15"/>
        <v>En stock</v>
      </c>
      <c r="I453" s="54" t="str">
        <f>Expéditions[[#This Row],[AnnéeMois]]&amp;Expéditions[[#This Row],[Famille de Produit]]</f>
        <v>202209MIX LEGUMES</v>
      </c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25">
      <c r="A454" s="15">
        <v>202209</v>
      </c>
      <c r="B454" s="15">
        <v>5540246183587</v>
      </c>
      <c r="C454" s="48">
        <v>300</v>
      </c>
      <c r="D454" s="48">
        <v>6302.8368</v>
      </c>
      <c r="E454" s="48">
        <v>724</v>
      </c>
      <c r="F454" s="38" t="str">
        <f>VLOOKUP(B454,'Catégorie des articles'!A:D,4,0)</f>
        <v>MIX LEGUMES</v>
      </c>
      <c r="G454" s="53">
        <f t="shared" si="14"/>
        <v>21.009456</v>
      </c>
      <c r="H454" s="39" t="str">
        <f t="shared" si="15"/>
        <v>En stock</v>
      </c>
      <c r="I454" s="54" t="str">
        <f>Expéditions[[#This Row],[AnnéeMois]]&amp;Expéditions[[#This Row],[Famille de Produit]]</f>
        <v>202209MIX LEGUMES</v>
      </c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25">
      <c r="A455" s="15">
        <v>202209</v>
      </c>
      <c r="B455" s="50">
        <v>5540246183589</v>
      </c>
      <c r="C455" s="52">
        <v>1729</v>
      </c>
      <c r="D455" s="52">
        <v>22786.272000000004</v>
      </c>
      <c r="E455" s="52">
        <v>778</v>
      </c>
      <c r="F455" s="38" t="str">
        <f>VLOOKUP(B455,'Catégorie des articles'!A:D,4,0)</f>
        <v>MIX LEGUMES</v>
      </c>
      <c r="G455" s="53">
        <f t="shared" si="14"/>
        <v>13.178873337189129</v>
      </c>
      <c r="H455" s="39" t="str">
        <f t="shared" si="15"/>
        <v>En stock</v>
      </c>
      <c r="I455" s="54" t="str">
        <f>Expéditions[[#This Row],[AnnéeMois]]&amp;Expéditions[[#This Row],[Famille de Produit]]</f>
        <v>202209MIX LEGUMES</v>
      </c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25">
      <c r="A456" s="15">
        <v>202209</v>
      </c>
      <c r="B456" s="15">
        <v>5540246183590</v>
      </c>
      <c r="C456" s="48">
        <v>2214</v>
      </c>
      <c r="D456" s="48">
        <v>30703.536000000004</v>
      </c>
      <c r="E456" s="48">
        <v>2200</v>
      </c>
      <c r="F456" s="38" t="str">
        <f>VLOOKUP(B456,'Catégorie des articles'!A:D,4,0)</f>
        <v>MIX LEGUMES</v>
      </c>
      <c r="G456" s="53">
        <f t="shared" si="14"/>
        <v>13.867902439024393</v>
      </c>
      <c r="H456" s="39" t="str">
        <f t="shared" si="15"/>
        <v>En stock</v>
      </c>
      <c r="I456" s="54" t="str">
        <f>Expéditions[[#This Row],[AnnéeMois]]&amp;Expéditions[[#This Row],[Famille de Produit]]</f>
        <v>202209MIX LEGUMES</v>
      </c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25">
      <c r="A457" s="15">
        <v>202209</v>
      </c>
      <c r="B457" s="15">
        <v>5540246183844</v>
      </c>
      <c r="C457" s="48">
        <v>214</v>
      </c>
      <c r="D457" s="48">
        <v>6160.3200000000006</v>
      </c>
      <c r="E457" s="48">
        <v>325</v>
      </c>
      <c r="F457" s="38" t="str">
        <f>VLOOKUP(B457,'Catégorie des articles'!A:D,4,0)</f>
        <v>BOULANGERIE</v>
      </c>
      <c r="G457" s="53">
        <f t="shared" si="14"/>
        <v>28.786542056074769</v>
      </c>
      <c r="H457" s="39" t="str">
        <f t="shared" si="15"/>
        <v>En stock</v>
      </c>
      <c r="I457" s="54" t="str">
        <f>Expéditions[[#This Row],[AnnéeMois]]&amp;Expéditions[[#This Row],[Famille de Produit]]</f>
        <v>202209BOULANGERIE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25">
      <c r="A458" s="15">
        <v>202209</v>
      </c>
      <c r="B458" s="50">
        <v>5540246184036</v>
      </c>
      <c r="C458" s="52">
        <v>128</v>
      </c>
      <c r="D458" s="52">
        <v>2185.92</v>
      </c>
      <c r="E458" s="52">
        <v>195</v>
      </c>
      <c r="F458" s="38" t="str">
        <f>VLOOKUP(B458,'Catégorie des articles'!A:D,4,0)</f>
        <v>BOULANGERIE</v>
      </c>
      <c r="G458" s="53">
        <f t="shared" si="14"/>
        <v>17.077500000000001</v>
      </c>
      <c r="H458" s="39" t="str">
        <f t="shared" si="15"/>
        <v>En stock</v>
      </c>
      <c r="I458" s="54" t="str">
        <f>Expéditions[[#This Row],[AnnéeMois]]&amp;Expéditions[[#This Row],[Famille de Produit]]</f>
        <v>202209BOULANGERIE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25">
      <c r="A459" s="15">
        <v>202209</v>
      </c>
      <c r="B459" s="50">
        <v>5540246185278</v>
      </c>
      <c r="C459" s="52">
        <v>30622</v>
      </c>
      <c r="D459" s="52">
        <v>30220.430400000005</v>
      </c>
      <c r="E459" s="52">
        <v>64508</v>
      </c>
      <c r="F459" s="38" t="str">
        <f>VLOOKUP(B459,'Catégorie des articles'!A:D,4,0)</f>
        <v>VOLAILLE</v>
      </c>
      <c r="G459" s="53">
        <f t="shared" si="14"/>
        <v>0.98688623865194969</v>
      </c>
      <c r="H459" s="39" t="str">
        <f t="shared" si="15"/>
        <v>En stock</v>
      </c>
      <c r="I459" s="54" t="str">
        <f>Expéditions[[#This Row],[AnnéeMois]]&amp;Expéditions[[#This Row],[Famille de Produit]]</f>
        <v>202209VOLAILLE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25">
      <c r="A460" s="15">
        <v>202209</v>
      </c>
      <c r="B460" s="15">
        <v>5540246185429</v>
      </c>
      <c r="C460" s="48">
        <v>70</v>
      </c>
      <c r="D460" s="48">
        <v>368.06400000000002</v>
      </c>
      <c r="E460" s="48">
        <v>529</v>
      </c>
      <c r="F460" s="38" t="str">
        <f>VLOOKUP(B460,'Catégorie des articles'!A:D,4,0)</f>
        <v>CREMERIE</v>
      </c>
      <c r="G460" s="53">
        <f t="shared" si="14"/>
        <v>5.258057142857143</v>
      </c>
      <c r="H460" s="39" t="str">
        <f t="shared" si="15"/>
        <v>En stock</v>
      </c>
      <c r="I460" s="54" t="str">
        <f>Expéditions[[#This Row],[AnnéeMois]]&amp;Expéditions[[#This Row],[Famille de Produit]]</f>
        <v>202209CREMERIE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25">
      <c r="A461" s="15">
        <v>202209</v>
      </c>
      <c r="B461" s="15">
        <v>5540246185562</v>
      </c>
      <c r="C461" s="48">
        <v>195</v>
      </c>
      <c r="D461" s="48">
        <v>566.09280000000001</v>
      </c>
      <c r="E461" s="48">
        <v>376</v>
      </c>
      <c r="F461" s="38" t="str">
        <f>VLOOKUP(B461,'Catégorie des articles'!A:D,4,0)</f>
        <v>CREMERIE</v>
      </c>
      <c r="G461" s="53">
        <f t="shared" si="14"/>
        <v>2.9030399999999998</v>
      </c>
      <c r="H461" s="39" t="str">
        <f t="shared" si="15"/>
        <v>En stock</v>
      </c>
      <c r="I461" s="54" t="str">
        <f>Expéditions[[#This Row],[AnnéeMois]]&amp;Expéditions[[#This Row],[Famille de Produit]]</f>
        <v>202209CREMERIE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25">
      <c r="A462" s="15">
        <v>202209</v>
      </c>
      <c r="B462" s="15">
        <v>5540246186010</v>
      </c>
      <c r="C462" s="48">
        <v>110</v>
      </c>
      <c r="D462" s="48">
        <v>16062.494400000001</v>
      </c>
      <c r="E462" s="48">
        <v>12</v>
      </c>
      <c r="F462" s="38" t="str">
        <f>VLOOKUP(B462,'Catégorie des articles'!A:D,4,0)</f>
        <v>EMBALLAGES</v>
      </c>
      <c r="G462" s="53">
        <f t="shared" si="14"/>
        <v>146.02267636363638</v>
      </c>
      <c r="H462" s="39" t="str">
        <f t="shared" si="15"/>
        <v>En stock</v>
      </c>
      <c r="I462" s="54" t="str">
        <f>Expéditions[[#This Row],[AnnéeMois]]&amp;Expéditions[[#This Row],[Famille de Produit]]</f>
        <v>202209EMBALLAGES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25">
      <c r="A463" s="15">
        <v>202209</v>
      </c>
      <c r="B463" s="50">
        <v>5540246186011</v>
      </c>
      <c r="C463" s="52">
        <v>105</v>
      </c>
      <c r="D463" s="52">
        <v>5944.7520000000004</v>
      </c>
      <c r="E463" s="52">
        <v>5</v>
      </c>
      <c r="F463" s="38" t="str">
        <f>VLOOKUP(B463,'Catégorie des articles'!A:D,4,0)</f>
        <v>EMBALLAGES</v>
      </c>
      <c r="G463" s="53">
        <f t="shared" si="14"/>
        <v>56.616685714285715</v>
      </c>
      <c r="H463" s="39" t="str">
        <f t="shared" si="15"/>
        <v>En stock</v>
      </c>
      <c r="I463" s="54" t="str">
        <f>Expéditions[[#This Row],[AnnéeMois]]&amp;Expéditions[[#This Row],[Famille de Produit]]</f>
        <v>202209EMBALLAGES</v>
      </c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25">
      <c r="A464" s="15">
        <v>202209</v>
      </c>
      <c r="B464" s="15">
        <v>5540246186017</v>
      </c>
      <c r="C464" s="48">
        <v>68</v>
      </c>
      <c r="D464" s="48">
        <v>7123.4208000000008</v>
      </c>
      <c r="E464" s="48">
        <v>7</v>
      </c>
      <c r="F464" s="38" t="str">
        <f>VLOOKUP(B464,'Catégorie des articles'!A:D,4,0)</f>
        <v>EMBALLAGES</v>
      </c>
      <c r="G464" s="53">
        <f t="shared" si="14"/>
        <v>104.75618823529413</v>
      </c>
      <c r="H464" s="39" t="str">
        <f t="shared" si="15"/>
        <v>En stock</v>
      </c>
      <c r="I464" s="54" t="str">
        <f>Expéditions[[#This Row],[AnnéeMois]]&amp;Expéditions[[#This Row],[Famille de Produit]]</f>
        <v>202209EMBALLAGES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25">
      <c r="A465" s="15">
        <v>202209</v>
      </c>
      <c r="B465" s="50">
        <v>5540246186325</v>
      </c>
      <c r="C465" s="52">
        <v>112</v>
      </c>
      <c r="D465" s="52">
        <v>273.71520000000004</v>
      </c>
      <c r="E465" s="52">
        <v>655</v>
      </c>
      <c r="F465" s="38" t="str">
        <f>VLOOKUP(B465,'Catégorie des articles'!A:D,4,0)</f>
        <v>CREMERIE</v>
      </c>
      <c r="G465" s="53">
        <f t="shared" si="14"/>
        <v>2.4438857142857144</v>
      </c>
      <c r="H465" s="39" t="str">
        <f t="shared" si="15"/>
        <v>En stock</v>
      </c>
      <c r="I465" s="54" t="str">
        <f>Expéditions[[#This Row],[AnnéeMois]]&amp;Expéditions[[#This Row],[Famille de Produit]]</f>
        <v>202209CREMERIE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25">
      <c r="A466" s="15">
        <v>202209</v>
      </c>
      <c r="B466" s="15">
        <v>5540246186351</v>
      </c>
      <c r="C466" s="48">
        <v>1386</v>
      </c>
      <c r="D466" s="48">
        <v>82090.843200000003</v>
      </c>
      <c r="E466" s="48">
        <v>140</v>
      </c>
      <c r="F466" s="38" t="str">
        <f>VLOOKUP(B466,'Catégorie des articles'!A:D,4,0)</f>
        <v>MIX LEGUMES</v>
      </c>
      <c r="G466" s="53">
        <f t="shared" si="14"/>
        <v>59.228602597402599</v>
      </c>
      <c r="H466" s="39" t="str">
        <f t="shared" si="15"/>
        <v>En stock</v>
      </c>
      <c r="I466" s="54" t="str">
        <f>Expéditions[[#This Row],[AnnéeMois]]&amp;Expéditions[[#This Row],[Famille de Produit]]</f>
        <v>202209MIX LEGUMES</v>
      </c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25">
      <c r="A467" s="15">
        <v>202209</v>
      </c>
      <c r="B467" s="50">
        <v>5540246186352</v>
      </c>
      <c r="C467" s="52">
        <v>6856</v>
      </c>
      <c r="D467" s="52">
        <v>72125.64</v>
      </c>
      <c r="E467" s="52">
        <v>1961</v>
      </c>
      <c r="F467" s="38" t="str">
        <f>VLOOKUP(B467,'Catégorie des articles'!A:D,4,0)</f>
        <v>MIX LEGUMES</v>
      </c>
      <c r="G467" s="53">
        <f t="shared" si="14"/>
        <v>10.520075845974329</v>
      </c>
      <c r="H467" s="39" t="str">
        <f t="shared" si="15"/>
        <v>En stock</v>
      </c>
      <c r="I467" s="54" t="str">
        <f>Expéditions[[#This Row],[AnnéeMois]]&amp;Expéditions[[#This Row],[Famille de Produit]]</f>
        <v>202209MIX LEGUMES</v>
      </c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25">
      <c r="A468" s="15">
        <v>202209</v>
      </c>
      <c r="B468" s="50">
        <v>5540246187882</v>
      </c>
      <c r="C468" s="52">
        <v>47</v>
      </c>
      <c r="D468" s="52">
        <v>1780.0128000000002</v>
      </c>
      <c r="E468" s="52">
        <v>5</v>
      </c>
      <c r="F468" s="38" t="str">
        <f>VLOOKUP(B468,'Catégorie des articles'!A:D,4,0)</f>
        <v>EMBALLAGES</v>
      </c>
      <c r="G468" s="53">
        <f t="shared" si="14"/>
        <v>37.872612765957449</v>
      </c>
      <c r="H468" s="39" t="str">
        <f t="shared" si="15"/>
        <v>En stock</v>
      </c>
      <c r="I468" s="54" t="str">
        <f>Expéditions[[#This Row],[AnnéeMois]]&amp;Expéditions[[#This Row],[Famille de Produit]]</f>
        <v>202209EMBALLAGES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25">
      <c r="A469" s="15">
        <v>202209</v>
      </c>
      <c r="B469" s="15">
        <v>5540246187987</v>
      </c>
      <c r="C469" s="48">
        <v>3286</v>
      </c>
      <c r="D469" s="48">
        <v>1614.9024000000002</v>
      </c>
      <c r="E469" s="48">
        <v>48943</v>
      </c>
      <c r="F469" s="38" t="str">
        <f>VLOOKUP(B469,'Catégorie des articles'!A:D,4,0)</f>
        <v>CREMERIE</v>
      </c>
      <c r="G469" s="53">
        <f t="shared" si="14"/>
        <v>0.49144930006086435</v>
      </c>
      <c r="H469" s="39" t="str">
        <f t="shared" si="15"/>
        <v>En stock</v>
      </c>
      <c r="I469" s="54" t="str">
        <f>Expéditions[[#This Row],[AnnéeMois]]&amp;Expéditions[[#This Row],[Famille de Produit]]</f>
        <v>202209CREMERIE</v>
      </c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25">
      <c r="A470" s="15">
        <v>202209</v>
      </c>
      <c r="B470" s="50">
        <v>5540246187995</v>
      </c>
      <c r="C470" s="52">
        <v>3123</v>
      </c>
      <c r="D470" s="52">
        <v>273931.45919999998</v>
      </c>
      <c r="E470" s="52">
        <v>1000</v>
      </c>
      <c r="F470" s="38" t="str">
        <f>VLOOKUP(B470,'Catégorie des articles'!A:D,4,0)</f>
        <v>EMBALLAGES</v>
      </c>
      <c r="G470" s="53">
        <f t="shared" si="14"/>
        <v>87.714204034582124</v>
      </c>
      <c r="H470" s="39" t="str">
        <f t="shared" si="15"/>
        <v>En stock</v>
      </c>
      <c r="I470" s="54" t="str">
        <f>Expéditions[[#This Row],[AnnéeMois]]&amp;Expéditions[[#This Row],[Famille de Produit]]</f>
        <v>202209EMBALLAGES</v>
      </c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25">
      <c r="A471" s="15">
        <v>202209</v>
      </c>
      <c r="B471" s="15">
        <v>5540246187996</v>
      </c>
      <c r="C471" s="48">
        <v>316</v>
      </c>
      <c r="D471" s="48">
        <v>14588.121600000002</v>
      </c>
      <c r="E471" s="48">
        <v>21</v>
      </c>
      <c r="F471" s="38" t="str">
        <f>VLOOKUP(B471,'Catégorie des articles'!A:D,4,0)</f>
        <v>EMBALLAGES</v>
      </c>
      <c r="G471" s="53">
        <f t="shared" si="14"/>
        <v>46.164941772151906</v>
      </c>
      <c r="H471" s="39" t="str">
        <f t="shared" si="15"/>
        <v>En stock</v>
      </c>
      <c r="I471" s="54" t="str">
        <f>Expéditions[[#This Row],[AnnéeMois]]&amp;Expéditions[[#This Row],[Famille de Produit]]</f>
        <v>202209EMBALLAGES</v>
      </c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25">
      <c r="A472" s="15">
        <v>202209</v>
      </c>
      <c r="B472" s="50">
        <v>5540246187997</v>
      </c>
      <c r="C472" s="52">
        <v>161</v>
      </c>
      <c r="D472" s="52">
        <v>7997.4864000000007</v>
      </c>
      <c r="E472" s="52">
        <v>130</v>
      </c>
      <c r="F472" s="38" t="str">
        <f>VLOOKUP(B472,'Catégorie des articles'!A:D,4,0)</f>
        <v>EMBALLAGES</v>
      </c>
      <c r="G472" s="53">
        <f t="shared" si="14"/>
        <v>49.673828571428572</v>
      </c>
      <c r="H472" s="39" t="str">
        <f t="shared" si="15"/>
        <v>En stock</v>
      </c>
      <c r="I472" s="54" t="str">
        <f>Expéditions[[#This Row],[AnnéeMois]]&amp;Expéditions[[#This Row],[Famille de Produit]]</f>
        <v>202209EMBALLAGES</v>
      </c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25">
      <c r="A473" s="15">
        <v>202209</v>
      </c>
      <c r="B473" s="15">
        <v>5540246187998</v>
      </c>
      <c r="C473" s="48">
        <v>1425</v>
      </c>
      <c r="D473" s="48">
        <v>73234.972800000003</v>
      </c>
      <c r="E473" s="48">
        <v>469</v>
      </c>
      <c r="F473" s="38" t="str">
        <f>VLOOKUP(B473,'Catégorie des articles'!A:D,4,0)</f>
        <v>EMBALLAGES</v>
      </c>
      <c r="G473" s="53">
        <f t="shared" si="14"/>
        <v>51.392963368421057</v>
      </c>
      <c r="H473" s="39" t="str">
        <f t="shared" si="15"/>
        <v>En stock</v>
      </c>
      <c r="I473" s="54" t="str">
        <f>Expéditions[[#This Row],[AnnéeMois]]&amp;Expéditions[[#This Row],[Famille de Produit]]</f>
        <v>202209EMBALLAGES</v>
      </c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25">
      <c r="A474" s="15">
        <v>202209</v>
      </c>
      <c r="B474" s="50">
        <v>5540246188047</v>
      </c>
      <c r="C474" s="52">
        <v>270</v>
      </c>
      <c r="D474" s="52">
        <v>32783.270400000001</v>
      </c>
      <c r="E474" s="52">
        <v>35</v>
      </c>
      <c r="F474" s="38" t="str">
        <f>VLOOKUP(B474,'Catégorie des articles'!A:D,4,0)</f>
        <v>EMBALLAGES</v>
      </c>
      <c r="G474" s="53">
        <f t="shared" si="14"/>
        <v>121.41952000000001</v>
      </c>
      <c r="H474" s="39" t="str">
        <f t="shared" si="15"/>
        <v>En stock</v>
      </c>
      <c r="I474" s="54" t="str">
        <f>Expéditions[[#This Row],[AnnéeMois]]&amp;Expéditions[[#This Row],[Famille de Produit]]</f>
        <v>202209EMBALLAGES</v>
      </c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25">
      <c r="A475" s="15">
        <v>202209</v>
      </c>
      <c r="B475" s="15">
        <v>5540246188175</v>
      </c>
      <c r="C475" s="48">
        <v>65</v>
      </c>
      <c r="D475" s="48">
        <v>1854.3168000000001</v>
      </c>
      <c r="E475" s="48">
        <v>529</v>
      </c>
      <c r="F475" s="38" t="str">
        <f>VLOOKUP(B475,'Catégorie des articles'!A:D,4,0)</f>
        <v>CREMERIE</v>
      </c>
      <c r="G475" s="53">
        <f t="shared" si="14"/>
        <v>28.52795076923077</v>
      </c>
      <c r="H475" s="39" t="str">
        <f t="shared" si="15"/>
        <v>En stock</v>
      </c>
      <c r="I475" s="54" t="str">
        <f>Expéditions[[#This Row],[AnnéeMois]]&amp;Expéditions[[#This Row],[Famille de Produit]]</f>
        <v>202209CREMERIE</v>
      </c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25">
      <c r="A476" s="15">
        <v>202209</v>
      </c>
      <c r="B476" s="50">
        <v>5540246188200</v>
      </c>
      <c r="C476" s="52">
        <v>928</v>
      </c>
      <c r="D476" s="52">
        <v>1710.72</v>
      </c>
      <c r="E476" s="52">
        <v>20194</v>
      </c>
      <c r="F476" s="38" t="str">
        <f>VLOOKUP(B476,'Catégorie des articles'!A:D,4,0)</f>
        <v>CREMERIE</v>
      </c>
      <c r="G476" s="53">
        <f t="shared" si="14"/>
        <v>1.8434482758620689</v>
      </c>
      <c r="H476" s="39" t="str">
        <f t="shared" si="15"/>
        <v>En stock</v>
      </c>
      <c r="I476" s="54" t="str">
        <f>Expéditions[[#This Row],[AnnéeMois]]&amp;Expéditions[[#This Row],[Famille de Produit]]</f>
        <v>202209CREMERIE</v>
      </c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25">
      <c r="A477" s="15">
        <v>202209</v>
      </c>
      <c r="B477" s="50">
        <v>5540246188224</v>
      </c>
      <c r="C477" s="52">
        <v>15892</v>
      </c>
      <c r="D477" s="52">
        <v>18642.960000000003</v>
      </c>
      <c r="E477" s="52">
        <v>19140</v>
      </c>
      <c r="F477" s="38" t="str">
        <f>VLOOKUP(B477,'Catégorie des articles'!A:D,4,0)</f>
        <v>VOLAILLE</v>
      </c>
      <c r="G477" s="53">
        <f t="shared" si="14"/>
        <v>1.1731034482758622</v>
      </c>
      <c r="H477" s="39" t="str">
        <f t="shared" si="15"/>
        <v>En stock</v>
      </c>
      <c r="I477" s="54" t="str">
        <f>Expéditions[[#This Row],[AnnéeMois]]&amp;Expéditions[[#This Row],[Famille de Produit]]</f>
        <v>202209VOLAILLE</v>
      </c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25">
      <c r="A478" s="15">
        <v>202209</v>
      </c>
      <c r="B478" s="15">
        <v>5540246188512</v>
      </c>
      <c r="C478" s="48">
        <v>332</v>
      </c>
      <c r="D478" s="48">
        <v>45479.491200000004</v>
      </c>
      <c r="E478" s="48">
        <v>0</v>
      </c>
      <c r="F478" s="38" t="str">
        <f>VLOOKUP(B478,'Catégorie des articles'!A:D,4,0)</f>
        <v>EMBALLAGES</v>
      </c>
      <c r="G478" s="53">
        <f t="shared" si="14"/>
        <v>136.98641927710844</v>
      </c>
      <c r="H478" s="39" t="str">
        <f t="shared" si="15"/>
        <v>En stock</v>
      </c>
      <c r="I478" s="54" t="str">
        <f>Expéditions[[#This Row],[AnnéeMois]]&amp;Expéditions[[#This Row],[Famille de Produit]]</f>
        <v>202209EMBALLAGES</v>
      </c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25">
      <c r="A479" s="15">
        <v>202209</v>
      </c>
      <c r="B479" s="15">
        <v>5540246188647</v>
      </c>
      <c r="C479" s="48">
        <v>986</v>
      </c>
      <c r="D479" s="48">
        <v>14596.2</v>
      </c>
      <c r="E479" s="48">
        <v>604</v>
      </c>
      <c r="F479" s="38" t="str">
        <f>VLOOKUP(B479,'Catégorie des articles'!A:D,4,0)</f>
        <v>MIX LEGUMES</v>
      </c>
      <c r="G479" s="53">
        <f t="shared" si="14"/>
        <v>14.80344827586207</v>
      </c>
      <c r="H479" s="39" t="str">
        <f t="shared" si="15"/>
        <v>En stock</v>
      </c>
      <c r="I479" s="54" t="str">
        <f>Expéditions[[#This Row],[AnnéeMois]]&amp;Expéditions[[#This Row],[Famille de Produit]]</f>
        <v>202209MIX LEGUMES</v>
      </c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25">
      <c r="A480" s="15">
        <v>202209</v>
      </c>
      <c r="B480" s="15">
        <v>5540246190092</v>
      </c>
      <c r="C480" s="48">
        <v>158</v>
      </c>
      <c r="D480" s="48">
        <v>21832.243200000001</v>
      </c>
      <c r="E480" s="48">
        <v>40</v>
      </c>
      <c r="F480" s="38" t="str">
        <f>VLOOKUP(B480,'Catégorie des articles'!A:D,4,0)</f>
        <v>EMBALLAGES</v>
      </c>
      <c r="G480" s="53">
        <f t="shared" si="14"/>
        <v>138.17875443037974</v>
      </c>
      <c r="H480" s="39" t="str">
        <f t="shared" si="15"/>
        <v>En stock</v>
      </c>
      <c r="I480" s="54" t="str">
        <f>Expéditions[[#This Row],[AnnéeMois]]&amp;Expéditions[[#This Row],[Famille de Produit]]</f>
        <v>202209EMBALLAGES</v>
      </c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25">
      <c r="A481" s="15">
        <v>202209</v>
      </c>
      <c r="B481" s="15">
        <v>5540246190727</v>
      </c>
      <c r="C481" s="48">
        <v>511</v>
      </c>
      <c r="D481" s="48">
        <v>5767.9776000000011</v>
      </c>
      <c r="E481" s="48">
        <v>685</v>
      </c>
      <c r="F481" s="38" t="str">
        <f>VLOOKUP(B481,'Catégorie des articles'!A:D,4,0)</f>
        <v>BOULANGERIE</v>
      </c>
      <c r="G481" s="53">
        <f t="shared" si="14"/>
        <v>11.287627397260277</v>
      </c>
      <c r="H481" s="39" t="str">
        <f t="shared" si="15"/>
        <v>En stock</v>
      </c>
      <c r="I481" s="54" t="str">
        <f>Expéditions[[#This Row],[AnnéeMois]]&amp;Expéditions[[#This Row],[Famille de Produit]]</f>
        <v>202209BOULANGERIE</v>
      </c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25">
      <c r="A482" s="15">
        <v>202209</v>
      </c>
      <c r="B482" s="50">
        <v>5540246190743</v>
      </c>
      <c r="C482" s="52">
        <v>307</v>
      </c>
      <c r="D482" s="52">
        <v>2600.2943999999998</v>
      </c>
      <c r="E482" s="52">
        <v>669</v>
      </c>
      <c r="F482" s="38" t="str">
        <f>VLOOKUP(B482,'Catégorie des articles'!A:D,4,0)</f>
        <v>CREMERIE</v>
      </c>
      <c r="G482" s="53">
        <f t="shared" si="14"/>
        <v>8.4700143322475565</v>
      </c>
      <c r="H482" s="39" t="str">
        <f t="shared" si="15"/>
        <v>En stock</v>
      </c>
      <c r="I482" s="54" t="str">
        <f>Expéditions[[#This Row],[AnnéeMois]]&amp;Expéditions[[#This Row],[Famille de Produit]]</f>
        <v>202209CREMERIE</v>
      </c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25">
      <c r="A483" s="15">
        <v>202209</v>
      </c>
      <c r="B483" s="50">
        <v>5540246190831</v>
      </c>
      <c r="C483" s="52">
        <v>836</v>
      </c>
      <c r="D483" s="52">
        <v>6284.5632000000005</v>
      </c>
      <c r="E483" s="52">
        <v>93</v>
      </c>
      <c r="F483" s="38" t="str">
        <f>VLOOKUP(B483,'Catégorie des articles'!A:D,4,0)</f>
        <v>MIX LEGUMES</v>
      </c>
      <c r="G483" s="53">
        <f t="shared" si="14"/>
        <v>7.5174200956937804</v>
      </c>
      <c r="H483" s="39" t="str">
        <f t="shared" si="15"/>
        <v>En stock</v>
      </c>
      <c r="I483" s="54" t="str">
        <f>Expéditions[[#This Row],[AnnéeMois]]&amp;Expéditions[[#This Row],[Famille de Produit]]</f>
        <v>202209MIX LEGUMES</v>
      </c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25">
      <c r="A484" s="15">
        <v>202209</v>
      </c>
      <c r="B484" s="15">
        <v>5540246190835</v>
      </c>
      <c r="C484" s="48">
        <v>114</v>
      </c>
      <c r="D484" s="48">
        <v>24029.9136</v>
      </c>
      <c r="E484" s="48">
        <v>3</v>
      </c>
      <c r="F484" s="38" t="str">
        <f>VLOOKUP(B484,'Catégorie des articles'!A:D,4,0)</f>
        <v>BOULANGERIE</v>
      </c>
      <c r="G484" s="53">
        <f t="shared" si="14"/>
        <v>210.78871578947368</v>
      </c>
      <c r="H484" s="39" t="str">
        <f t="shared" si="15"/>
        <v>En stock</v>
      </c>
      <c r="I484" s="54" t="str">
        <f>Expéditions[[#This Row],[AnnéeMois]]&amp;Expéditions[[#This Row],[Famille de Produit]]</f>
        <v>202209BOULANGERIE</v>
      </c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25">
      <c r="A485" s="15">
        <v>202209</v>
      </c>
      <c r="B485" s="15">
        <v>5540246191394</v>
      </c>
      <c r="C485" s="48">
        <v>1972</v>
      </c>
      <c r="D485" s="48">
        <v>10531.296000000002</v>
      </c>
      <c r="E485" s="48">
        <v>0</v>
      </c>
      <c r="F485" s="38" t="str">
        <f>VLOOKUP(B485,'Catégorie des articles'!A:D,4,0)</f>
        <v>CREMERIE</v>
      </c>
      <c r="G485" s="53">
        <f t="shared" si="14"/>
        <v>5.3404137931034494</v>
      </c>
      <c r="H485" s="39" t="str">
        <f t="shared" si="15"/>
        <v>En stock</v>
      </c>
      <c r="I485" s="54" t="str">
        <f>Expéditions[[#This Row],[AnnéeMois]]&amp;Expéditions[[#This Row],[Famille de Produit]]</f>
        <v>202209CREMERIE</v>
      </c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25">
      <c r="A486" s="15">
        <v>202209</v>
      </c>
      <c r="B486" s="15">
        <v>5540246191594</v>
      </c>
      <c r="C486" s="48">
        <v>0</v>
      </c>
      <c r="D486" s="48">
        <v>0</v>
      </c>
      <c r="E486" s="48">
        <v>696</v>
      </c>
      <c r="F486" s="38" t="str">
        <f>VLOOKUP(B486,'Catégorie des articles'!A:D,4,0)</f>
        <v>CREMERIE</v>
      </c>
      <c r="G486" s="53">
        <f t="shared" si="14"/>
        <v>0</v>
      </c>
      <c r="H486" s="39" t="str">
        <f t="shared" si="15"/>
        <v>Rupture</v>
      </c>
      <c r="I486" s="54" t="str">
        <f>Expéditions[[#This Row],[AnnéeMois]]&amp;Expéditions[[#This Row],[Famille de Produit]]</f>
        <v>202209CREMERIE</v>
      </c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25">
      <c r="A487" s="15">
        <v>202209</v>
      </c>
      <c r="B487" s="50">
        <v>5540246191596</v>
      </c>
      <c r="C487" s="52">
        <v>38</v>
      </c>
      <c r="D487" s="52">
        <v>2072.2175999999999</v>
      </c>
      <c r="E487" s="52">
        <v>184</v>
      </c>
      <c r="F487" s="38" t="str">
        <f>VLOOKUP(B487,'Catégorie des articles'!A:D,4,0)</f>
        <v>BOULANGERIE</v>
      </c>
      <c r="G487" s="53">
        <f t="shared" si="14"/>
        <v>54.532042105263159</v>
      </c>
      <c r="H487" s="39" t="str">
        <f t="shared" si="15"/>
        <v>En stock</v>
      </c>
      <c r="I487" s="54" t="str">
        <f>Expéditions[[#This Row],[AnnéeMois]]&amp;Expéditions[[#This Row],[Famille de Produit]]</f>
        <v>202209BOULANGERIE</v>
      </c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25">
      <c r="A488" s="15">
        <v>202209</v>
      </c>
      <c r="B488" s="15">
        <v>5540246191598</v>
      </c>
      <c r="C488" s="48">
        <v>0</v>
      </c>
      <c r="D488" s="48">
        <v>0</v>
      </c>
      <c r="E488" s="48">
        <v>1601</v>
      </c>
      <c r="F488" s="38" t="str">
        <f>VLOOKUP(B488,'Catégorie des articles'!A:D,4,0)</f>
        <v>CREMERIE</v>
      </c>
      <c r="G488" s="53">
        <f t="shared" si="14"/>
        <v>0</v>
      </c>
      <c r="H488" s="39" t="str">
        <f t="shared" si="15"/>
        <v>Rupture</v>
      </c>
      <c r="I488" s="54" t="str">
        <f>Expéditions[[#This Row],[AnnéeMois]]&amp;Expéditions[[#This Row],[Famille de Produit]]</f>
        <v>202209CREMERIE</v>
      </c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25">
      <c r="A489" s="15">
        <v>202209</v>
      </c>
      <c r="B489" s="50">
        <v>5540246191718</v>
      </c>
      <c r="C489" s="52">
        <v>2209</v>
      </c>
      <c r="D489" s="52">
        <v>6547.3055999999997</v>
      </c>
      <c r="E489" s="52">
        <v>260</v>
      </c>
      <c r="F489" s="38" t="str">
        <f>VLOOKUP(B489,'Catégorie des articles'!A:D,4,0)</f>
        <v>MIX LEGUMES</v>
      </c>
      <c r="G489" s="53">
        <f t="shared" si="14"/>
        <v>2.9639228610230872</v>
      </c>
      <c r="H489" s="39" t="str">
        <f t="shared" si="15"/>
        <v>En stock</v>
      </c>
      <c r="I489" s="54" t="str">
        <f>Expéditions[[#This Row],[AnnéeMois]]&amp;Expéditions[[#This Row],[Famille de Produit]]</f>
        <v>202209MIX LEGUMES</v>
      </c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25">
      <c r="A490" s="15">
        <v>202209</v>
      </c>
      <c r="B490" s="50">
        <v>5540246191736</v>
      </c>
      <c r="C490" s="52">
        <v>409</v>
      </c>
      <c r="D490" s="52">
        <v>13206.758400000001</v>
      </c>
      <c r="E490" s="52">
        <v>140</v>
      </c>
      <c r="F490" s="38" t="str">
        <f>VLOOKUP(B490,'Catégorie des articles'!A:D,4,0)</f>
        <v>CREMERIE</v>
      </c>
      <c r="G490" s="53">
        <f t="shared" si="14"/>
        <v>32.290362836185821</v>
      </c>
      <c r="H490" s="39" t="str">
        <f t="shared" si="15"/>
        <v>En stock</v>
      </c>
      <c r="I490" s="54" t="str">
        <f>Expéditions[[#This Row],[AnnéeMois]]&amp;Expéditions[[#This Row],[Famille de Produit]]</f>
        <v>202209CREMERIE</v>
      </c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25">
      <c r="A491" s="15">
        <v>202209</v>
      </c>
      <c r="B491" s="15">
        <v>5540246192102</v>
      </c>
      <c r="C491" s="48">
        <v>2269</v>
      </c>
      <c r="D491" s="48">
        <v>2619.4752000000003</v>
      </c>
      <c r="E491" s="48">
        <v>11206</v>
      </c>
      <c r="F491" s="38" t="str">
        <f>VLOOKUP(B491,'Catégorie des articles'!A:D,4,0)</f>
        <v>CREMERIE</v>
      </c>
      <c r="G491" s="53">
        <f t="shared" si="14"/>
        <v>1.1544624063464082</v>
      </c>
      <c r="H491" s="39" t="str">
        <f t="shared" si="15"/>
        <v>En stock</v>
      </c>
      <c r="I491" s="54" t="str">
        <f>Expéditions[[#This Row],[AnnéeMois]]&amp;Expéditions[[#This Row],[Famille de Produit]]</f>
        <v>202209CREMERIE</v>
      </c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25">
      <c r="A492" s="15">
        <v>202209</v>
      </c>
      <c r="B492" s="15">
        <v>5540246192148</v>
      </c>
      <c r="C492" s="48">
        <v>17818</v>
      </c>
      <c r="D492" s="48">
        <v>64795.852800000008</v>
      </c>
      <c r="E492" s="48">
        <v>56237</v>
      </c>
      <c r="F492" s="38" t="str">
        <f>VLOOKUP(B492,'Catégorie des articles'!A:D,4,0)</f>
        <v>MIX LEGUMES</v>
      </c>
      <c r="G492" s="53">
        <f t="shared" si="14"/>
        <v>3.6365390503984738</v>
      </c>
      <c r="H492" s="39" t="str">
        <f t="shared" si="15"/>
        <v>En stock</v>
      </c>
      <c r="I492" s="54" t="str">
        <f>Expéditions[[#This Row],[AnnéeMois]]&amp;Expéditions[[#This Row],[Famille de Produit]]</f>
        <v>202209MIX LEGUMES</v>
      </c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25">
      <c r="A493" s="15">
        <v>202209</v>
      </c>
      <c r="B493" s="50">
        <v>5540246192209</v>
      </c>
      <c r="C493" s="52">
        <v>1225</v>
      </c>
      <c r="D493" s="52">
        <v>6158.5919999999996</v>
      </c>
      <c r="E493" s="52">
        <v>2311</v>
      </c>
      <c r="F493" s="38" t="str">
        <f>VLOOKUP(B493,'Catégorie des articles'!A:D,4,0)</f>
        <v>MIX LEGUMES</v>
      </c>
      <c r="G493" s="53">
        <f t="shared" si="14"/>
        <v>5.0274220408163259</v>
      </c>
      <c r="H493" s="39" t="str">
        <f t="shared" si="15"/>
        <v>En stock</v>
      </c>
      <c r="I493" s="54" t="str">
        <f>Expéditions[[#This Row],[AnnéeMois]]&amp;Expéditions[[#This Row],[Famille de Produit]]</f>
        <v>202209MIX LEGUMES</v>
      </c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25">
      <c r="A494" s="15">
        <v>202209</v>
      </c>
      <c r="B494" s="15">
        <v>5540246192264</v>
      </c>
      <c r="C494" s="48">
        <v>1374</v>
      </c>
      <c r="D494" s="48">
        <v>19948.032000000003</v>
      </c>
      <c r="E494" s="48">
        <v>1634</v>
      </c>
      <c r="F494" s="38" t="str">
        <f>VLOOKUP(B494,'Catégorie des articles'!A:D,4,0)</f>
        <v>CREMERIE</v>
      </c>
      <c r="G494" s="53">
        <f t="shared" si="14"/>
        <v>14.518218340611355</v>
      </c>
      <c r="H494" s="39" t="str">
        <f t="shared" si="15"/>
        <v>En stock</v>
      </c>
      <c r="I494" s="54" t="str">
        <f>Expéditions[[#This Row],[AnnéeMois]]&amp;Expéditions[[#This Row],[Famille de Produit]]</f>
        <v>202209CREMERIE</v>
      </c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25">
      <c r="A495" s="15">
        <v>202209</v>
      </c>
      <c r="B495" s="50">
        <v>5540246192265</v>
      </c>
      <c r="C495" s="52">
        <v>1318</v>
      </c>
      <c r="D495" s="52">
        <v>17642.5344</v>
      </c>
      <c r="E495" s="52">
        <v>928</v>
      </c>
      <c r="F495" s="38" t="str">
        <f>VLOOKUP(B495,'Catégorie des articles'!A:D,4,0)</f>
        <v>CREMERIE</v>
      </c>
      <c r="G495" s="53">
        <f t="shared" si="14"/>
        <v>13.385837936267071</v>
      </c>
      <c r="H495" s="39" t="str">
        <f t="shared" si="15"/>
        <v>En stock</v>
      </c>
      <c r="I495" s="54" t="str">
        <f>Expéditions[[#This Row],[AnnéeMois]]&amp;Expéditions[[#This Row],[Famille de Produit]]</f>
        <v>202209CREMERIE</v>
      </c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25">
      <c r="A496" s="15">
        <v>202209</v>
      </c>
      <c r="B496" s="15">
        <v>5540246192462</v>
      </c>
      <c r="C496" s="48">
        <v>594</v>
      </c>
      <c r="D496" s="48">
        <v>4187.0304000000006</v>
      </c>
      <c r="E496" s="48">
        <v>789</v>
      </c>
      <c r="F496" s="38" t="str">
        <f>VLOOKUP(B496,'Catégorie des articles'!A:D,4,0)</f>
        <v>MIX LEGUMES</v>
      </c>
      <c r="G496" s="53">
        <f t="shared" si="14"/>
        <v>7.0488727272727285</v>
      </c>
      <c r="H496" s="39" t="str">
        <f t="shared" si="15"/>
        <v>En stock</v>
      </c>
      <c r="I496" s="54" t="str">
        <f>Expéditions[[#This Row],[AnnéeMois]]&amp;Expéditions[[#This Row],[Famille de Produit]]</f>
        <v>202209MIX LEGUMES</v>
      </c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25">
      <c r="A497" s="15">
        <v>202209</v>
      </c>
      <c r="B497" s="15">
        <v>5540246192518</v>
      </c>
      <c r="C497" s="48">
        <v>7090</v>
      </c>
      <c r="D497" s="48">
        <v>49692.009600000005</v>
      </c>
      <c r="E497" s="48">
        <v>5513</v>
      </c>
      <c r="F497" s="38" t="str">
        <f>VLOOKUP(B497,'Catégorie des articles'!A:D,4,0)</f>
        <v>MIX LEGUMES</v>
      </c>
      <c r="G497" s="53">
        <f t="shared" si="14"/>
        <v>7.0087460648801132</v>
      </c>
      <c r="H497" s="39" t="str">
        <f t="shared" si="15"/>
        <v>En stock</v>
      </c>
      <c r="I497" s="54" t="str">
        <f>Expéditions[[#This Row],[AnnéeMois]]&amp;Expéditions[[#This Row],[Famille de Produit]]</f>
        <v>202209MIX LEGUMES</v>
      </c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25">
      <c r="A498" s="15">
        <v>202209</v>
      </c>
      <c r="B498" s="50">
        <v>5540246192571</v>
      </c>
      <c r="C498" s="52">
        <v>460</v>
      </c>
      <c r="D498" s="52">
        <v>1642.2912000000001</v>
      </c>
      <c r="E498" s="52">
        <v>502</v>
      </c>
      <c r="F498" s="38" t="str">
        <f>VLOOKUP(B498,'Catégorie des articles'!A:D,4,0)</f>
        <v>MIX LEGUMES</v>
      </c>
      <c r="G498" s="53">
        <f t="shared" si="14"/>
        <v>3.5701982608695655</v>
      </c>
      <c r="H498" s="39" t="str">
        <f t="shared" si="15"/>
        <v>En stock</v>
      </c>
      <c r="I498" s="54" t="str">
        <f>Expéditions[[#This Row],[AnnéeMois]]&amp;Expéditions[[#This Row],[Famille de Produit]]</f>
        <v>202209MIX LEGUMES</v>
      </c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25">
      <c r="A499" s="15">
        <v>202209</v>
      </c>
      <c r="B499" s="15">
        <v>5540246192594</v>
      </c>
      <c r="C499" s="48">
        <v>307</v>
      </c>
      <c r="D499" s="48">
        <v>2024.3520000000003</v>
      </c>
      <c r="E499" s="48">
        <v>195</v>
      </c>
      <c r="F499" s="38" t="str">
        <f>VLOOKUP(B499,'Catégorie des articles'!A:D,4,0)</f>
        <v>MIX LEGUMES</v>
      </c>
      <c r="G499" s="53">
        <f t="shared" si="14"/>
        <v>6.5939804560260598</v>
      </c>
      <c r="H499" s="39" t="str">
        <f t="shared" si="15"/>
        <v>En stock</v>
      </c>
      <c r="I499" s="54" t="str">
        <f>Expéditions[[#This Row],[AnnéeMois]]&amp;Expéditions[[#This Row],[Famille de Produit]]</f>
        <v>202209MIX LEGUMES</v>
      </c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25">
      <c r="A500" s="15">
        <v>202209</v>
      </c>
      <c r="B500" s="50">
        <v>5540246192831</v>
      </c>
      <c r="C500" s="52">
        <v>418</v>
      </c>
      <c r="D500" s="52">
        <v>3701.3760000000002</v>
      </c>
      <c r="E500" s="52">
        <v>567</v>
      </c>
      <c r="F500" s="38" t="str">
        <f>VLOOKUP(B500,'Catégorie des articles'!A:D,4,0)</f>
        <v>MIX LEGUMES</v>
      </c>
      <c r="G500" s="53">
        <f t="shared" si="14"/>
        <v>8.8549665071770338</v>
      </c>
      <c r="H500" s="39" t="str">
        <f t="shared" si="15"/>
        <v>En stock</v>
      </c>
      <c r="I500" s="54" t="str">
        <f>Expéditions[[#This Row],[AnnéeMois]]&amp;Expéditions[[#This Row],[Famille de Produit]]</f>
        <v>202209MIX LEGUMES</v>
      </c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25">
      <c r="A501" s="15">
        <v>202209</v>
      </c>
      <c r="B501" s="15">
        <v>5540246192836</v>
      </c>
      <c r="C501" s="48">
        <v>61</v>
      </c>
      <c r="D501" s="48">
        <v>8347.6224000000002</v>
      </c>
      <c r="E501" s="48">
        <v>0</v>
      </c>
      <c r="F501" s="38" t="str">
        <f>VLOOKUP(B501,'Catégorie des articles'!A:D,4,0)</f>
        <v>EMBALLAGES</v>
      </c>
      <c r="G501" s="53">
        <f t="shared" si="14"/>
        <v>136.84626885245902</v>
      </c>
      <c r="H501" s="39" t="str">
        <f t="shared" si="15"/>
        <v>En stock</v>
      </c>
      <c r="I501" s="54" t="str">
        <f>Expéditions[[#This Row],[AnnéeMois]]&amp;Expéditions[[#This Row],[Famille de Produit]]</f>
        <v>202209EMBALLAGES</v>
      </c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25">
      <c r="A502" s="15">
        <v>202209</v>
      </c>
      <c r="B502" s="50">
        <v>5540246192907</v>
      </c>
      <c r="C502" s="52">
        <v>4446</v>
      </c>
      <c r="D502" s="52">
        <v>124777.58400000002</v>
      </c>
      <c r="E502" s="52">
        <v>2952</v>
      </c>
      <c r="F502" s="38" t="str">
        <f>VLOOKUP(B502,'Catégorie des articles'!A:D,4,0)</f>
        <v>VOLAILLE</v>
      </c>
      <c r="G502" s="53">
        <f t="shared" si="14"/>
        <v>28.06513360323887</v>
      </c>
      <c r="H502" s="39" t="str">
        <f t="shared" si="15"/>
        <v>En stock</v>
      </c>
      <c r="I502" s="54" t="str">
        <f>Expéditions[[#This Row],[AnnéeMois]]&amp;Expéditions[[#This Row],[Famille de Produit]]</f>
        <v>202209VOLAILLE</v>
      </c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25">
      <c r="A503" s="15">
        <v>202209</v>
      </c>
      <c r="B503" s="50">
        <v>5540246193316</v>
      </c>
      <c r="C503" s="52">
        <v>267</v>
      </c>
      <c r="D503" s="52">
        <v>8728.3008000000009</v>
      </c>
      <c r="E503" s="52">
        <v>467</v>
      </c>
      <c r="F503" s="38" t="str">
        <f>VLOOKUP(B503,'Catégorie des articles'!A:D,4,0)</f>
        <v>BOULANGERIE</v>
      </c>
      <c r="G503" s="53">
        <f t="shared" si="14"/>
        <v>32.690265168539327</v>
      </c>
      <c r="H503" s="39" t="str">
        <f t="shared" si="15"/>
        <v>En stock</v>
      </c>
      <c r="I503" s="54" t="str">
        <f>Expéditions[[#This Row],[AnnéeMois]]&amp;Expéditions[[#This Row],[Famille de Produit]]</f>
        <v>202209BOULANGERIE</v>
      </c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25">
      <c r="A504" s="15">
        <v>202209</v>
      </c>
      <c r="B504" s="15">
        <v>5540246193409</v>
      </c>
      <c r="C504" s="48">
        <v>107</v>
      </c>
      <c r="D504" s="48">
        <v>5484.6719999999996</v>
      </c>
      <c r="E504" s="48">
        <v>7</v>
      </c>
      <c r="F504" s="38" t="str">
        <f>VLOOKUP(B504,'Catégorie des articles'!A:D,4,0)</f>
        <v>BOULANGERIE</v>
      </c>
      <c r="G504" s="53">
        <f t="shared" si="14"/>
        <v>51.2586168224299</v>
      </c>
      <c r="H504" s="39" t="str">
        <f t="shared" si="15"/>
        <v>En stock</v>
      </c>
      <c r="I504" s="54" t="str">
        <f>Expéditions[[#This Row],[AnnéeMois]]&amp;Expéditions[[#This Row],[Famille de Produit]]</f>
        <v>202209BOULANGERIE</v>
      </c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25">
      <c r="A505" s="15">
        <v>202209</v>
      </c>
      <c r="B505" s="15">
        <v>5540246193878</v>
      </c>
      <c r="C505" s="48">
        <v>8352</v>
      </c>
      <c r="D505" s="48">
        <v>59097.600000000006</v>
      </c>
      <c r="E505" s="48">
        <v>9652</v>
      </c>
      <c r="F505" s="38" t="str">
        <f>VLOOKUP(B505,'Catégorie des articles'!A:D,4,0)</f>
        <v>VOLAILLE</v>
      </c>
      <c r="G505" s="53">
        <f t="shared" si="14"/>
        <v>7.0758620689655176</v>
      </c>
      <c r="H505" s="39" t="str">
        <f t="shared" si="15"/>
        <v>En stock</v>
      </c>
      <c r="I505" s="54" t="str">
        <f>Expéditions[[#This Row],[AnnéeMois]]&amp;Expéditions[[#This Row],[Famille de Produit]]</f>
        <v>202209VOLAILLE</v>
      </c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25">
      <c r="A506" s="15">
        <v>202209</v>
      </c>
      <c r="B506" s="50">
        <v>5540246194330</v>
      </c>
      <c r="C506" s="52">
        <v>8687</v>
      </c>
      <c r="D506" s="52">
        <v>12777.523200000001</v>
      </c>
      <c r="E506" s="52">
        <v>11248</v>
      </c>
      <c r="F506" s="38" t="str">
        <f>VLOOKUP(B506,'Catégorie des articles'!A:D,4,0)</f>
        <v>MIX LEGUMES</v>
      </c>
      <c r="G506" s="53">
        <f t="shared" si="14"/>
        <v>1.4708786922988375</v>
      </c>
      <c r="H506" s="39" t="str">
        <f t="shared" si="15"/>
        <v>En stock</v>
      </c>
      <c r="I506" s="54" t="str">
        <f>Expéditions[[#This Row],[AnnéeMois]]&amp;Expéditions[[#This Row],[Famille de Produit]]</f>
        <v>202209MIX LEGUMES</v>
      </c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25">
      <c r="A507" s="15">
        <v>202209</v>
      </c>
      <c r="B507" s="15">
        <v>5540246194467</v>
      </c>
      <c r="C507" s="48">
        <v>33854</v>
      </c>
      <c r="D507" s="48">
        <v>34103.246400000004</v>
      </c>
      <c r="E507" s="48">
        <v>57462</v>
      </c>
      <c r="F507" s="38" t="str">
        <f>VLOOKUP(B507,'Catégorie des articles'!A:D,4,0)</f>
        <v>BOULANGERIE</v>
      </c>
      <c r="G507" s="53">
        <f t="shared" si="14"/>
        <v>1.0073623914456196</v>
      </c>
      <c r="H507" s="39" t="str">
        <f t="shared" si="15"/>
        <v>En stock</v>
      </c>
      <c r="I507" s="54" t="str">
        <f>Expéditions[[#This Row],[AnnéeMois]]&amp;Expéditions[[#This Row],[Famille de Produit]]</f>
        <v>202209BOULANGERIE</v>
      </c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25">
      <c r="A508" s="15">
        <v>202209</v>
      </c>
      <c r="B508" s="15">
        <v>5540246194478</v>
      </c>
      <c r="C508" s="48">
        <v>724</v>
      </c>
      <c r="D508" s="48">
        <v>31499.020800000002</v>
      </c>
      <c r="E508" s="48">
        <v>608</v>
      </c>
      <c r="F508" s="38" t="str">
        <f>VLOOKUP(B508,'Catégorie des articles'!A:D,4,0)</f>
        <v>EMBALLAGES</v>
      </c>
      <c r="G508" s="53">
        <f t="shared" si="14"/>
        <v>43.506934806629836</v>
      </c>
      <c r="H508" s="39" t="str">
        <f t="shared" si="15"/>
        <v>En stock</v>
      </c>
      <c r="I508" s="54" t="str">
        <f>Expéditions[[#This Row],[AnnéeMois]]&amp;Expéditions[[#This Row],[Famille de Produit]]</f>
        <v>202209EMBALLAGES</v>
      </c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25">
      <c r="A509" s="15">
        <v>202209</v>
      </c>
      <c r="B509" s="50">
        <v>5540246194632</v>
      </c>
      <c r="C509" s="52">
        <v>0</v>
      </c>
      <c r="D509" s="52">
        <v>0</v>
      </c>
      <c r="E509" s="52">
        <v>8571</v>
      </c>
      <c r="F509" s="38" t="str">
        <f>VLOOKUP(B509,'Catégorie des articles'!A:D,4,0)</f>
        <v>BOULANGERIE</v>
      </c>
      <c r="G509" s="53">
        <f t="shared" si="14"/>
        <v>0</v>
      </c>
      <c r="H509" s="39" t="str">
        <f t="shared" si="15"/>
        <v>Rupture</v>
      </c>
      <c r="I509" s="54" t="str">
        <f>Expéditions[[#This Row],[AnnéeMois]]&amp;Expéditions[[#This Row],[Famille de Produit]]</f>
        <v>202209BOULANGERIE</v>
      </c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25">
      <c r="A510" s="15">
        <v>202209</v>
      </c>
      <c r="B510" s="50">
        <v>5540246194790</v>
      </c>
      <c r="C510" s="52">
        <v>0</v>
      </c>
      <c r="D510" s="52">
        <v>0</v>
      </c>
      <c r="E510" s="52">
        <v>710</v>
      </c>
      <c r="F510" s="38" t="str">
        <f>VLOOKUP(B510,'Catégorie des articles'!A:D,4,0)</f>
        <v>MIX LEGUMES</v>
      </c>
      <c r="G510" s="53">
        <f t="shared" si="14"/>
        <v>0</v>
      </c>
      <c r="H510" s="39" t="str">
        <f t="shared" si="15"/>
        <v>Rupture</v>
      </c>
      <c r="I510" s="54" t="str">
        <f>Expéditions[[#This Row],[AnnéeMois]]&amp;Expéditions[[#This Row],[Famille de Produit]]</f>
        <v>202209MIX LEGUMES</v>
      </c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25">
      <c r="A511" s="15">
        <v>202209</v>
      </c>
      <c r="B511" s="15">
        <v>5540246194947</v>
      </c>
      <c r="C511" s="48">
        <v>0</v>
      </c>
      <c r="D511" s="48">
        <v>0</v>
      </c>
      <c r="E511" s="48">
        <v>17</v>
      </c>
      <c r="F511" s="38" t="str">
        <f>VLOOKUP(B511,'Catégorie des articles'!A:D,4,0)</f>
        <v>EMBALLAGES</v>
      </c>
      <c r="G511" s="53">
        <f t="shared" si="14"/>
        <v>0</v>
      </c>
      <c r="H511" s="39" t="str">
        <f t="shared" si="15"/>
        <v>Rupture</v>
      </c>
      <c r="I511" s="54" t="str">
        <f>Expéditions[[#This Row],[AnnéeMois]]&amp;Expéditions[[#This Row],[Famille de Produit]]</f>
        <v>202209EMBALLAGES</v>
      </c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25">
      <c r="A512" s="15">
        <v>202209</v>
      </c>
      <c r="B512" s="50">
        <v>5540246195096</v>
      </c>
      <c r="C512" s="52">
        <v>2005</v>
      </c>
      <c r="D512" s="52">
        <v>11925.2736</v>
      </c>
      <c r="E512" s="52">
        <v>307</v>
      </c>
      <c r="F512" s="38" t="str">
        <f>VLOOKUP(B512,'Catégorie des articles'!A:D,4,0)</f>
        <v>MIX LEGUMES</v>
      </c>
      <c r="G512" s="53">
        <f t="shared" si="14"/>
        <v>5.9477673815461349</v>
      </c>
      <c r="H512" s="39" t="str">
        <f t="shared" si="15"/>
        <v>En stock</v>
      </c>
      <c r="I512" s="54" t="str">
        <f>Expéditions[[#This Row],[AnnéeMois]]&amp;Expéditions[[#This Row],[Famille de Produit]]</f>
        <v>202209MIX LEGUMES</v>
      </c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25">
      <c r="A513" s="15">
        <v>202209</v>
      </c>
      <c r="B513" s="15">
        <v>5540246195241</v>
      </c>
      <c r="C513" s="48">
        <v>0</v>
      </c>
      <c r="D513" s="48">
        <v>0</v>
      </c>
      <c r="E513" s="48">
        <v>1165</v>
      </c>
      <c r="F513" s="38" t="str">
        <f>VLOOKUP(B513,'Catégorie des articles'!A:D,4,0)</f>
        <v>MIX LEGUMES</v>
      </c>
      <c r="G513" s="53">
        <f t="shared" si="14"/>
        <v>0</v>
      </c>
      <c r="H513" s="39" t="str">
        <f t="shared" si="15"/>
        <v>Rupture</v>
      </c>
      <c r="I513" s="54" t="str">
        <f>Expéditions[[#This Row],[AnnéeMois]]&amp;Expéditions[[#This Row],[Famille de Produit]]</f>
        <v>202209MIX LEGUMES</v>
      </c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25">
      <c r="A514" s="15">
        <v>202209</v>
      </c>
      <c r="B514" s="50">
        <v>5540246195242</v>
      </c>
      <c r="C514" s="52">
        <v>0</v>
      </c>
      <c r="D514" s="52">
        <v>0</v>
      </c>
      <c r="E514" s="52">
        <v>1209</v>
      </c>
      <c r="F514" s="38" t="str">
        <f>VLOOKUP(B514,'Catégorie des articles'!A:D,4,0)</f>
        <v>MIX LEGUMES</v>
      </c>
      <c r="G514" s="53">
        <f t="shared" si="14"/>
        <v>0</v>
      </c>
      <c r="H514" s="39" t="str">
        <f t="shared" si="15"/>
        <v>Rupture</v>
      </c>
      <c r="I514" s="54" t="str">
        <f>Expéditions[[#This Row],[AnnéeMois]]&amp;Expéditions[[#This Row],[Famille de Produit]]</f>
        <v>202209MIX LEGUMES</v>
      </c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25">
      <c r="A515" s="15">
        <v>202209</v>
      </c>
      <c r="B515" s="50">
        <v>5540246195250</v>
      </c>
      <c r="C515" s="52">
        <v>0</v>
      </c>
      <c r="D515" s="52">
        <v>0</v>
      </c>
      <c r="E515" s="52">
        <v>553</v>
      </c>
      <c r="F515" s="38" t="str">
        <f>VLOOKUP(B515,'Catégorie des articles'!A:D,4,0)</f>
        <v>BOULANGERIE</v>
      </c>
      <c r="G515" s="53">
        <f t="shared" ref="G515:G578" si="16">IFERROR(D515/C515,0)</f>
        <v>0</v>
      </c>
      <c r="H515" s="39" t="str">
        <f t="shared" ref="H515:H578" si="17">IF(C515&lt;=0,"Rupture","En stock")</f>
        <v>Rupture</v>
      </c>
      <c r="I515" s="54" t="str">
        <f>Expéditions[[#This Row],[AnnéeMois]]&amp;Expéditions[[#This Row],[Famille de Produit]]</f>
        <v>202209BOULANGERIE</v>
      </c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25">
      <c r="A516" s="15">
        <v>202209</v>
      </c>
      <c r="B516" s="15">
        <v>5540246195539</v>
      </c>
      <c r="C516" s="48">
        <v>0</v>
      </c>
      <c r="D516" s="48">
        <v>0</v>
      </c>
      <c r="E516" s="48">
        <v>460</v>
      </c>
      <c r="F516" s="38" t="str">
        <f>VLOOKUP(B516,'Catégorie des articles'!A:D,4,0)</f>
        <v>CREMERIE</v>
      </c>
      <c r="G516" s="53">
        <f t="shared" si="16"/>
        <v>0</v>
      </c>
      <c r="H516" s="39" t="str">
        <f t="shared" si="17"/>
        <v>Rupture</v>
      </c>
      <c r="I516" s="54" t="str">
        <f>Expéditions[[#This Row],[AnnéeMois]]&amp;Expéditions[[#This Row],[Famille de Produit]]</f>
        <v>202209CREMERIE</v>
      </c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25">
      <c r="A517" s="15">
        <v>202209</v>
      </c>
      <c r="B517" s="50">
        <v>5540246195596</v>
      </c>
      <c r="C517" s="52">
        <v>0</v>
      </c>
      <c r="D517" s="52">
        <v>0</v>
      </c>
      <c r="E517" s="52">
        <v>52</v>
      </c>
      <c r="F517" s="38" t="str">
        <f>VLOOKUP(B517,'Catégorie des articles'!A:D,4,0)</f>
        <v>BOULANGERIE</v>
      </c>
      <c r="G517" s="53">
        <f t="shared" si="16"/>
        <v>0</v>
      </c>
      <c r="H517" s="39" t="str">
        <f t="shared" si="17"/>
        <v>Rupture</v>
      </c>
      <c r="I517" s="54" t="str">
        <f>Expéditions[[#This Row],[AnnéeMois]]&amp;Expéditions[[#This Row],[Famille de Produit]]</f>
        <v>202209BOULANGERIE</v>
      </c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25">
      <c r="A518" s="15">
        <v>202209</v>
      </c>
      <c r="B518" s="15">
        <v>5540246195653</v>
      </c>
      <c r="C518" s="48">
        <v>0</v>
      </c>
      <c r="D518" s="48">
        <v>0</v>
      </c>
      <c r="E518" s="48">
        <v>0</v>
      </c>
      <c r="F518" s="38" t="str">
        <f>VLOOKUP(B518,'Catégorie des articles'!A:D,4,0)</f>
        <v>EMBALLAGES</v>
      </c>
      <c r="G518" s="53">
        <f t="shared" si="16"/>
        <v>0</v>
      </c>
      <c r="H518" s="39" t="str">
        <f t="shared" si="17"/>
        <v>Rupture</v>
      </c>
      <c r="I518" s="54" t="str">
        <f>Expéditions[[#This Row],[AnnéeMois]]&amp;Expéditions[[#This Row],[Famille de Produit]]</f>
        <v>202209EMBALLAGES</v>
      </c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25">
      <c r="A519" s="15">
        <v>202210</v>
      </c>
      <c r="B519" s="15">
        <v>5540246170256</v>
      </c>
      <c r="C519" s="48">
        <v>5253</v>
      </c>
      <c r="D519" s="48">
        <v>35307.532800000001</v>
      </c>
      <c r="E519" s="48">
        <v>10146</v>
      </c>
      <c r="F519" s="38" t="str">
        <f>VLOOKUP(B519,'Catégorie des articles'!A:D,4,0)</f>
        <v>BOULANGERIE</v>
      </c>
      <c r="G519" s="53">
        <f t="shared" si="16"/>
        <v>6.7214035408338093</v>
      </c>
      <c r="H519" s="39" t="str">
        <f t="shared" si="17"/>
        <v>En stock</v>
      </c>
      <c r="I519" s="54" t="str">
        <f>Expéditions[[#This Row],[AnnéeMois]]&amp;Expéditions[[#This Row],[Famille de Produit]]</f>
        <v>202210BOULANGERIE</v>
      </c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25">
      <c r="A520" s="15">
        <v>202210</v>
      </c>
      <c r="B520" s="15">
        <v>5540246171759</v>
      </c>
      <c r="C520" s="48">
        <v>5884</v>
      </c>
      <c r="D520" s="48">
        <v>32318.784</v>
      </c>
      <c r="E520" s="48">
        <v>6042</v>
      </c>
      <c r="F520" s="38" t="str">
        <f>VLOOKUP(B520,'Catégorie des articles'!A:D,4,0)</f>
        <v>MIX LEGUMES</v>
      </c>
      <c r="G520" s="53">
        <f t="shared" si="16"/>
        <v>5.492655336505778</v>
      </c>
      <c r="H520" s="39" t="str">
        <f t="shared" si="17"/>
        <v>En stock</v>
      </c>
      <c r="I520" s="54" t="str">
        <f>Expéditions[[#This Row],[AnnéeMois]]&amp;Expéditions[[#This Row],[Famille de Produit]]</f>
        <v>202210MIX LEGUMES</v>
      </c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25">
      <c r="A521" s="15">
        <v>202210</v>
      </c>
      <c r="B521" s="50">
        <v>5540246171888</v>
      </c>
      <c r="C521" s="52">
        <v>1782</v>
      </c>
      <c r="D521" s="52">
        <v>30025.727999999999</v>
      </c>
      <c r="E521" s="52">
        <v>2532</v>
      </c>
      <c r="F521" s="38" t="str">
        <f>VLOOKUP(B521,'Catégorie des articles'!A:D,4,0)</f>
        <v>BOULANGERIE</v>
      </c>
      <c r="G521" s="53">
        <f t="shared" si="16"/>
        <v>16.849454545454545</v>
      </c>
      <c r="H521" s="39" t="str">
        <f t="shared" si="17"/>
        <v>En stock</v>
      </c>
      <c r="I521" s="54" t="str">
        <f>Expéditions[[#This Row],[AnnéeMois]]&amp;Expéditions[[#This Row],[Famille de Produit]]</f>
        <v>202210BOULANGERIE</v>
      </c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25">
      <c r="A522" s="15">
        <v>202210</v>
      </c>
      <c r="B522" s="15">
        <v>5540246171933</v>
      </c>
      <c r="C522" s="48">
        <v>1894</v>
      </c>
      <c r="D522" s="48">
        <v>1251.4176000000002</v>
      </c>
      <c r="E522" s="48">
        <v>8520</v>
      </c>
      <c r="F522" s="38" t="str">
        <f>VLOOKUP(B522,'Catégorie des articles'!A:D,4,0)</f>
        <v>CREMERIE</v>
      </c>
      <c r="G522" s="53">
        <f t="shared" si="16"/>
        <v>0.66072734952481538</v>
      </c>
      <c r="H522" s="39" t="str">
        <f t="shared" si="17"/>
        <v>En stock</v>
      </c>
      <c r="I522" s="54" t="str">
        <f>Expéditions[[#This Row],[AnnéeMois]]&amp;Expéditions[[#This Row],[Famille de Produit]]</f>
        <v>202210CREMERIE</v>
      </c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25">
      <c r="A523" s="15">
        <v>202210</v>
      </c>
      <c r="B523" s="15">
        <v>5540246172539</v>
      </c>
      <c r="C523" s="48">
        <v>112</v>
      </c>
      <c r="D523" s="48">
        <v>2425.2912000000001</v>
      </c>
      <c r="E523" s="48">
        <v>154</v>
      </c>
      <c r="F523" s="38" t="str">
        <f>VLOOKUP(B523,'Catégorie des articles'!A:D,4,0)</f>
        <v>CREMERIE</v>
      </c>
      <c r="G523" s="53">
        <f t="shared" si="16"/>
        <v>21.654385714285716</v>
      </c>
      <c r="H523" s="39" t="str">
        <f t="shared" si="17"/>
        <v>En stock</v>
      </c>
      <c r="I523" s="54" t="str">
        <f>Expéditions[[#This Row],[AnnéeMois]]&amp;Expéditions[[#This Row],[Famille de Produit]]</f>
        <v>202210CREMERIE</v>
      </c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25">
      <c r="A524" s="15">
        <v>202210</v>
      </c>
      <c r="B524" s="50">
        <v>5540246172669</v>
      </c>
      <c r="C524" s="52">
        <v>557</v>
      </c>
      <c r="D524" s="52">
        <v>7801.92</v>
      </c>
      <c r="E524" s="52">
        <v>1420</v>
      </c>
      <c r="F524" s="38" t="str">
        <f>VLOOKUP(B524,'Catégorie des articles'!A:D,4,0)</f>
        <v>CREMERIE</v>
      </c>
      <c r="G524" s="53">
        <f t="shared" si="16"/>
        <v>14.007037701974866</v>
      </c>
      <c r="H524" s="39" t="str">
        <f t="shared" si="17"/>
        <v>En stock</v>
      </c>
      <c r="I524" s="54" t="str">
        <f>Expéditions[[#This Row],[AnnéeMois]]&amp;Expéditions[[#This Row],[Famille de Produit]]</f>
        <v>202210CREMERIE</v>
      </c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25">
      <c r="A525" s="15">
        <v>202210</v>
      </c>
      <c r="B525" s="15">
        <v>5540246172978</v>
      </c>
      <c r="C525" s="48">
        <v>0</v>
      </c>
      <c r="D525" s="48">
        <v>0</v>
      </c>
      <c r="E525" s="48">
        <v>15285</v>
      </c>
      <c r="F525" s="38" t="str">
        <f>VLOOKUP(B525,'Catégorie des articles'!A:D,4,0)</f>
        <v>CREMERIE</v>
      </c>
      <c r="G525" s="53">
        <f t="shared" si="16"/>
        <v>0</v>
      </c>
      <c r="H525" s="39" t="str">
        <f t="shared" si="17"/>
        <v>Rupture</v>
      </c>
      <c r="I525" s="54" t="str">
        <f>Expéditions[[#This Row],[AnnéeMois]]&amp;Expéditions[[#This Row],[Famille de Produit]]</f>
        <v>202210CREMERIE</v>
      </c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25">
      <c r="A526" s="15">
        <v>202210</v>
      </c>
      <c r="B526" s="50">
        <v>5540246173472</v>
      </c>
      <c r="C526" s="52">
        <v>181</v>
      </c>
      <c r="D526" s="52">
        <v>4178.3040000000001</v>
      </c>
      <c r="E526" s="52">
        <v>850</v>
      </c>
      <c r="F526" s="38" t="str">
        <f>VLOOKUP(B526,'Catégorie des articles'!A:D,4,0)</f>
        <v>CREMERIE</v>
      </c>
      <c r="G526" s="53">
        <f t="shared" si="16"/>
        <v>23.084552486187846</v>
      </c>
      <c r="H526" s="39" t="str">
        <f t="shared" si="17"/>
        <v>En stock</v>
      </c>
      <c r="I526" s="54" t="str">
        <f>Expéditions[[#This Row],[AnnéeMois]]&amp;Expéditions[[#This Row],[Famille de Produit]]</f>
        <v>202210CREMERIE</v>
      </c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25">
      <c r="A527" s="15">
        <v>202210</v>
      </c>
      <c r="B527" s="15">
        <v>5540246173492</v>
      </c>
      <c r="C527" s="48">
        <v>0</v>
      </c>
      <c r="D527" s="48">
        <v>0</v>
      </c>
      <c r="E527" s="48">
        <v>0</v>
      </c>
      <c r="F527" s="38" t="str">
        <f>VLOOKUP(B527,'Catégorie des articles'!A:D,4,0)</f>
        <v>VOLAILLE</v>
      </c>
      <c r="G527" s="53">
        <f t="shared" si="16"/>
        <v>0</v>
      </c>
      <c r="H527" s="39" t="str">
        <f t="shared" si="17"/>
        <v>Rupture</v>
      </c>
      <c r="I527" s="54" t="str">
        <f>Expéditions[[#This Row],[AnnéeMois]]&amp;Expéditions[[#This Row],[Famille de Produit]]</f>
        <v>202210VOLAILLE</v>
      </c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25">
      <c r="A528" s="15">
        <v>202210</v>
      </c>
      <c r="B528" s="15">
        <v>5540246173685</v>
      </c>
      <c r="C528" s="48">
        <v>170</v>
      </c>
      <c r="D528" s="48">
        <v>4417.2431999999999</v>
      </c>
      <c r="E528" s="48">
        <v>121</v>
      </c>
      <c r="F528" s="38" t="str">
        <f>VLOOKUP(B528,'Catégorie des articles'!A:D,4,0)</f>
        <v>EMBALLAGES</v>
      </c>
      <c r="G528" s="53">
        <f t="shared" si="16"/>
        <v>25.983783529411763</v>
      </c>
      <c r="H528" s="39" t="str">
        <f t="shared" si="17"/>
        <v>En stock</v>
      </c>
      <c r="I528" s="54" t="str">
        <f>Expéditions[[#This Row],[AnnéeMois]]&amp;Expéditions[[#This Row],[Famille de Produit]]</f>
        <v>202210EMBALLAGES</v>
      </c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25">
      <c r="A529" s="15">
        <v>202210</v>
      </c>
      <c r="B529" s="50">
        <v>5540246173686</v>
      </c>
      <c r="C529" s="52">
        <v>151</v>
      </c>
      <c r="D529" s="52">
        <v>3903.9840000000004</v>
      </c>
      <c r="E529" s="52">
        <v>0</v>
      </c>
      <c r="F529" s="38" t="str">
        <f>VLOOKUP(B529,'Catégorie des articles'!A:D,4,0)</f>
        <v>EMBALLAGES</v>
      </c>
      <c r="G529" s="53">
        <f t="shared" si="16"/>
        <v>25.85419867549669</v>
      </c>
      <c r="H529" s="39" t="str">
        <f t="shared" si="17"/>
        <v>En stock</v>
      </c>
      <c r="I529" s="54" t="str">
        <f>Expéditions[[#This Row],[AnnéeMois]]&amp;Expéditions[[#This Row],[Famille de Produit]]</f>
        <v>202210EMBALLAGES</v>
      </c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25">
      <c r="A530" s="15">
        <v>202210</v>
      </c>
      <c r="B530" s="50">
        <v>5540246173906</v>
      </c>
      <c r="C530" s="52">
        <v>1750</v>
      </c>
      <c r="D530" s="52">
        <v>32507.654400000003</v>
      </c>
      <c r="E530" s="52">
        <v>3016</v>
      </c>
      <c r="F530" s="38" t="str">
        <f>VLOOKUP(B530,'Catégorie des articles'!A:D,4,0)</f>
        <v>VOLAILLE</v>
      </c>
      <c r="G530" s="53">
        <f t="shared" si="16"/>
        <v>18.575802514285716</v>
      </c>
      <c r="H530" s="39" t="str">
        <f t="shared" si="17"/>
        <v>En stock</v>
      </c>
      <c r="I530" s="54" t="str">
        <f>Expéditions[[#This Row],[AnnéeMois]]&amp;Expéditions[[#This Row],[Famille de Produit]]</f>
        <v>202210VOLAILLE</v>
      </c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25">
      <c r="A531" s="15">
        <v>202210</v>
      </c>
      <c r="B531" s="15">
        <v>5540246174095</v>
      </c>
      <c r="C531" s="48">
        <v>77</v>
      </c>
      <c r="D531" s="48">
        <v>2389.3056000000001</v>
      </c>
      <c r="E531" s="48">
        <v>154</v>
      </c>
      <c r="F531" s="38" t="str">
        <f>VLOOKUP(B531,'Catégorie des articles'!A:D,4,0)</f>
        <v>CREMERIE</v>
      </c>
      <c r="G531" s="53">
        <f t="shared" si="16"/>
        <v>31.02994285714286</v>
      </c>
      <c r="H531" s="39" t="str">
        <f t="shared" si="17"/>
        <v>En stock</v>
      </c>
      <c r="I531" s="54" t="str">
        <f>Expéditions[[#This Row],[AnnéeMois]]&amp;Expéditions[[#This Row],[Famille de Produit]]</f>
        <v>202210CREMERIE</v>
      </c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25">
      <c r="A532" s="15">
        <v>202210</v>
      </c>
      <c r="B532" s="50">
        <v>5540246174174</v>
      </c>
      <c r="C532" s="52">
        <v>91</v>
      </c>
      <c r="D532" s="52">
        <v>1251.8063999999999</v>
      </c>
      <c r="E532" s="52">
        <v>666</v>
      </c>
      <c r="F532" s="38" t="str">
        <f>VLOOKUP(B532,'Catégorie des articles'!A:D,4,0)</f>
        <v>CREMERIE</v>
      </c>
      <c r="G532" s="53">
        <f t="shared" si="16"/>
        <v>13.756114285714284</v>
      </c>
      <c r="H532" s="39" t="str">
        <f t="shared" si="17"/>
        <v>En stock</v>
      </c>
      <c r="I532" s="54" t="str">
        <f>Expéditions[[#This Row],[AnnéeMois]]&amp;Expéditions[[#This Row],[Famille de Produit]]</f>
        <v>202210CREMERIE</v>
      </c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25">
      <c r="A533" s="15">
        <v>202210</v>
      </c>
      <c r="B533" s="15">
        <v>5540246175047</v>
      </c>
      <c r="C533" s="48">
        <v>432</v>
      </c>
      <c r="D533" s="48">
        <v>4572.0288</v>
      </c>
      <c r="E533" s="48">
        <v>877</v>
      </c>
      <c r="F533" s="38" t="str">
        <f>VLOOKUP(B533,'Catégorie des articles'!A:D,4,0)</f>
        <v>CREMERIE</v>
      </c>
      <c r="G533" s="53">
        <f t="shared" si="16"/>
        <v>10.583399999999999</v>
      </c>
      <c r="H533" s="39" t="str">
        <f t="shared" si="17"/>
        <v>En stock</v>
      </c>
      <c r="I533" s="54" t="str">
        <f>Expéditions[[#This Row],[AnnéeMois]]&amp;Expéditions[[#This Row],[Famille de Produit]]</f>
        <v>202210CREMERIE</v>
      </c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25">
      <c r="A534" s="15">
        <v>202210</v>
      </c>
      <c r="B534" s="50">
        <v>5540246175049</v>
      </c>
      <c r="C534" s="52">
        <v>683</v>
      </c>
      <c r="D534" s="52">
        <v>7099.7472000000007</v>
      </c>
      <c r="E534" s="52">
        <v>4274</v>
      </c>
      <c r="F534" s="38" t="str">
        <f>VLOOKUP(B534,'Catégorie des articles'!A:D,4,0)</f>
        <v>CREMERIE</v>
      </c>
      <c r="G534" s="53">
        <f t="shared" si="16"/>
        <v>10.394944655929724</v>
      </c>
      <c r="H534" s="39" t="str">
        <f t="shared" si="17"/>
        <v>En stock</v>
      </c>
      <c r="I534" s="54" t="str">
        <f>Expéditions[[#This Row],[AnnéeMois]]&amp;Expéditions[[#This Row],[Famille de Produit]]</f>
        <v>202210CREMERIE</v>
      </c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25">
      <c r="A535" s="15">
        <v>202210</v>
      </c>
      <c r="B535" s="15">
        <v>5540246175050</v>
      </c>
      <c r="C535" s="48">
        <v>557</v>
      </c>
      <c r="D535" s="48">
        <v>6448.8960000000006</v>
      </c>
      <c r="E535" s="48">
        <v>3383</v>
      </c>
      <c r="F535" s="38" t="str">
        <f>VLOOKUP(B535,'Catégorie des articles'!A:D,4,0)</f>
        <v>CREMERIE</v>
      </c>
      <c r="G535" s="53">
        <f t="shared" si="16"/>
        <v>11.57791023339318</v>
      </c>
      <c r="H535" s="39" t="str">
        <f t="shared" si="17"/>
        <v>En stock</v>
      </c>
      <c r="I535" s="54" t="str">
        <f>Expéditions[[#This Row],[AnnéeMois]]&amp;Expéditions[[#This Row],[Famille de Produit]]</f>
        <v>202210CREMERIE</v>
      </c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25">
      <c r="A536" s="15">
        <v>202210</v>
      </c>
      <c r="B536" s="15">
        <v>5540246175372</v>
      </c>
      <c r="C536" s="48">
        <v>1949</v>
      </c>
      <c r="D536" s="48">
        <v>7620.4800000000005</v>
      </c>
      <c r="E536" s="48">
        <v>522</v>
      </c>
      <c r="F536" s="38" t="str">
        <f>VLOOKUP(B536,'Catégorie des articles'!A:D,4,0)</f>
        <v>BOULANGERIE</v>
      </c>
      <c r="G536" s="53">
        <f t="shared" si="16"/>
        <v>3.9099435608004107</v>
      </c>
      <c r="H536" s="39" t="str">
        <f t="shared" si="17"/>
        <v>En stock</v>
      </c>
      <c r="I536" s="54" t="str">
        <f>Expéditions[[#This Row],[AnnéeMois]]&amp;Expéditions[[#This Row],[Famille de Produit]]</f>
        <v>202210BOULANGERIE</v>
      </c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25">
      <c r="A537" s="15">
        <v>202210</v>
      </c>
      <c r="B537" s="50">
        <v>5540246176294</v>
      </c>
      <c r="C537" s="52">
        <v>2265</v>
      </c>
      <c r="D537" s="52">
        <v>2146.0896000000002</v>
      </c>
      <c r="E537" s="52">
        <v>12027</v>
      </c>
      <c r="F537" s="38" t="str">
        <f>VLOOKUP(B537,'Catégorie des articles'!A:D,4,0)</f>
        <v>CREMERIE</v>
      </c>
      <c r="G537" s="53">
        <f t="shared" si="16"/>
        <v>0.94750092715231804</v>
      </c>
      <c r="H537" s="39" t="str">
        <f t="shared" si="17"/>
        <v>En stock</v>
      </c>
      <c r="I537" s="54" t="str">
        <f>Expéditions[[#This Row],[AnnéeMois]]&amp;Expéditions[[#This Row],[Famille de Produit]]</f>
        <v>202210CREMERIE</v>
      </c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25">
      <c r="A538" s="15">
        <v>202210</v>
      </c>
      <c r="B538" s="15">
        <v>5540246176295</v>
      </c>
      <c r="C538" s="48">
        <v>10060</v>
      </c>
      <c r="D538" s="48">
        <v>9534.3263999999999</v>
      </c>
      <c r="E538" s="48">
        <v>90907</v>
      </c>
      <c r="F538" s="38" t="str">
        <f>VLOOKUP(B538,'Catégorie des articles'!A:D,4,0)</f>
        <v>CREMERIE</v>
      </c>
      <c r="G538" s="53">
        <f t="shared" si="16"/>
        <v>0.94774616302186876</v>
      </c>
      <c r="H538" s="39" t="str">
        <f t="shared" si="17"/>
        <v>En stock</v>
      </c>
      <c r="I538" s="54" t="str">
        <f>Expéditions[[#This Row],[AnnéeMois]]&amp;Expéditions[[#This Row],[Famille de Produit]]</f>
        <v>202210CREMERIE</v>
      </c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25">
      <c r="A539" s="15">
        <v>202210</v>
      </c>
      <c r="B539" s="15">
        <v>5540246176699</v>
      </c>
      <c r="C539" s="48">
        <v>4594</v>
      </c>
      <c r="D539" s="48">
        <v>2164.0608000000002</v>
      </c>
      <c r="E539" s="48">
        <v>65355</v>
      </c>
      <c r="F539" s="38" t="str">
        <f>VLOOKUP(B539,'Catégorie des articles'!A:D,4,0)</f>
        <v>CREMERIE</v>
      </c>
      <c r="G539" s="53">
        <f t="shared" si="16"/>
        <v>0.47106242925555075</v>
      </c>
      <c r="H539" s="39" t="str">
        <f t="shared" si="17"/>
        <v>En stock</v>
      </c>
      <c r="I539" s="54" t="str">
        <f>Expéditions[[#This Row],[AnnéeMois]]&amp;Expéditions[[#This Row],[Famille de Produit]]</f>
        <v>202210CREMERIE</v>
      </c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25">
      <c r="A540" s="15">
        <v>202210</v>
      </c>
      <c r="B540" s="15">
        <v>5540246177133</v>
      </c>
      <c r="C540" s="48">
        <v>13422</v>
      </c>
      <c r="D540" s="48">
        <v>48732.840000000004</v>
      </c>
      <c r="E540" s="48">
        <v>39510</v>
      </c>
      <c r="F540" s="38" t="str">
        <f>VLOOKUP(B540,'Catégorie des articles'!A:D,4,0)</f>
        <v>MIX LEGUMES</v>
      </c>
      <c r="G540" s="53">
        <f t="shared" si="16"/>
        <v>3.6308180599016544</v>
      </c>
      <c r="H540" s="39" t="str">
        <f t="shared" si="17"/>
        <v>En stock</v>
      </c>
      <c r="I540" s="54" t="str">
        <f>Expéditions[[#This Row],[AnnéeMois]]&amp;Expéditions[[#This Row],[Famille de Produit]]</f>
        <v>202210MIX LEGUMES</v>
      </c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25">
      <c r="A541" s="15">
        <v>202210</v>
      </c>
      <c r="B541" s="50">
        <v>5540246177376</v>
      </c>
      <c r="C541" s="52">
        <v>1775</v>
      </c>
      <c r="D541" s="52">
        <v>71096.184000000008</v>
      </c>
      <c r="E541" s="52">
        <v>1328</v>
      </c>
      <c r="F541" s="38" t="str">
        <f>VLOOKUP(B541,'Catégorie des articles'!A:D,4,0)</f>
        <v>BOULANGERIE</v>
      </c>
      <c r="G541" s="53">
        <f t="shared" si="16"/>
        <v>40.05418816901409</v>
      </c>
      <c r="H541" s="39" t="str">
        <f t="shared" si="17"/>
        <v>En stock</v>
      </c>
      <c r="I541" s="54" t="str">
        <f>Expéditions[[#This Row],[AnnéeMois]]&amp;Expéditions[[#This Row],[Famille de Produit]]</f>
        <v>202210BOULANGERIE</v>
      </c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25">
      <c r="A542" s="15">
        <v>202210</v>
      </c>
      <c r="B542" s="15">
        <v>5540246180522</v>
      </c>
      <c r="C542" s="48">
        <v>1184</v>
      </c>
      <c r="D542" s="48">
        <v>20710.080000000002</v>
      </c>
      <c r="E542" s="48">
        <v>1963</v>
      </c>
      <c r="F542" s="38" t="str">
        <f>VLOOKUP(B542,'Catégorie des articles'!A:D,4,0)</f>
        <v>BOULANGERIE</v>
      </c>
      <c r="G542" s="53">
        <f t="shared" si="16"/>
        <v>17.491621621621622</v>
      </c>
      <c r="H542" s="39" t="str">
        <f t="shared" si="17"/>
        <v>En stock</v>
      </c>
      <c r="I542" s="54" t="str">
        <f>Expéditions[[#This Row],[AnnéeMois]]&amp;Expéditions[[#This Row],[Famille de Produit]]</f>
        <v>202210BOULANGERIE</v>
      </c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25">
      <c r="A543" s="15">
        <v>202210</v>
      </c>
      <c r="B543" s="50">
        <v>5540246181016</v>
      </c>
      <c r="C543" s="52">
        <v>9577</v>
      </c>
      <c r="D543" s="52">
        <v>78233.212800000008</v>
      </c>
      <c r="E543" s="52">
        <v>22189</v>
      </c>
      <c r="F543" s="38" t="str">
        <f>VLOOKUP(B543,'Catégorie des articles'!A:D,4,0)</f>
        <v>VOLAILLE</v>
      </c>
      <c r="G543" s="53">
        <f t="shared" si="16"/>
        <v>8.1688642372350433</v>
      </c>
      <c r="H543" s="39" t="str">
        <f t="shared" si="17"/>
        <v>En stock</v>
      </c>
      <c r="I543" s="54" t="str">
        <f>Expéditions[[#This Row],[AnnéeMois]]&amp;Expéditions[[#This Row],[Famille de Produit]]</f>
        <v>202210VOLAILLE</v>
      </c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25">
      <c r="A544" s="15">
        <v>202210</v>
      </c>
      <c r="B544" s="15">
        <v>5540246181061</v>
      </c>
      <c r="C544" s="48">
        <v>22342</v>
      </c>
      <c r="D544" s="48">
        <v>26458.617600000001</v>
      </c>
      <c r="E544" s="48">
        <v>85817</v>
      </c>
      <c r="F544" s="38" t="str">
        <f>VLOOKUP(B544,'Catégorie des articles'!A:D,4,0)</f>
        <v>VOLAILLE</v>
      </c>
      <c r="G544" s="53">
        <f t="shared" si="16"/>
        <v>1.18425465938591</v>
      </c>
      <c r="H544" s="39" t="str">
        <f t="shared" si="17"/>
        <v>En stock</v>
      </c>
      <c r="I544" s="54" t="str">
        <f>Expéditions[[#This Row],[AnnéeMois]]&amp;Expéditions[[#This Row],[Famille de Produit]]</f>
        <v>202210VOLAILLE</v>
      </c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25">
      <c r="A545" s="15">
        <v>202210</v>
      </c>
      <c r="B545" s="50">
        <v>5540246182684</v>
      </c>
      <c r="C545" s="52">
        <v>33</v>
      </c>
      <c r="D545" s="52">
        <v>1629.9360000000001</v>
      </c>
      <c r="E545" s="52">
        <v>553</v>
      </c>
      <c r="F545" s="38" t="str">
        <f>VLOOKUP(B545,'Catégorie des articles'!A:D,4,0)</f>
        <v>BOULANGERIE</v>
      </c>
      <c r="G545" s="53">
        <f t="shared" si="16"/>
        <v>49.392000000000003</v>
      </c>
      <c r="H545" s="39" t="str">
        <f t="shared" si="17"/>
        <v>En stock</v>
      </c>
      <c r="I545" s="54" t="str">
        <f>Expéditions[[#This Row],[AnnéeMois]]&amp;Expéditions[[#This Row],[Famille de Produit]]</f>
        <v>202210BOULANGERIE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25">
      <c r="A546" s="15">
        <v>202210</v>
      </c>
      <c r="B546" s="50">
        <v>5540246183130</v>
      </c>
      <c r="C546" s="52">
        <v>6202</v>
      </c>
      <c r="D546" s="52">
        <v>26258.688000000002</v>
      </c>
      <c r="E546" s="52">
        <v>8227</v>
      </c>
      <c r="F546" s="38" t="str">
        <f>VLOOKUP(B546,'Catégorie des articles'!A:D,4,0)</f>
        <v>MIX LEGUMES</v>
      </c>
      <c r="G546" s="53">
        <f t="shared" si="16"/>
        <v>4.2339064817800711</v>
      </c>
      <c r="H546" s="39" t="str">
        <f t="shared" si="17"/>
        <v>En stock</v>
      </c>
      <c r="I546" s="54" t="str">
        <f>Expéditions[[#This Row],[AnnéeMois]]&amp;Expéditions[[#This Row],[Famille de Produit]]</f>
        <v>202210MIX LEGUMES</v>
      </c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25">
      <c r="A547" s="15">
        <v>202210</v>
      </c>
      <c r="B547" s="50">
        <v>5540246183455</v>
      </c>
      <c r="C547" s="52">
        <v>557</v>
      </c>
      <c r="D547" s="52">
        <v>4375.2960000000003</v>
      </c>
      <c r="E547" s="52">
        <v>557</v>
      </c>
      <c r="F547" s="38" t="str">
        <f>VLOOKUP(B547,'Catégorie des articles'!A:D,4,0)</f>
        <v>MIX LEGUMES</v>
      </c>
      <c r="G547" s="53">
        <f t="shared" si="16"/>
        <v>7.8551095152603239</v>
      </c>
      <c r="H547" s="39" t="str">
        <f t="shared" si="17"/>
        <v>En stock</v>
      </c>
      <c r="I547" s="54" t="str">
        <f>Expéditions[[#This Row],[AnnéeMois]]&amp;Expéditions[[#This Row],[Famille de Produit]]</f>
        <v>202210MIX LEGUMES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25">
      <c r="A548" s="15">
        <v>202210</v>
      </c>
      <c r="B548" s="50">
        <v>5540246183537</v>
      </c>
      <c r="C548" s="52">
        <v>3490</v>
      </c>
      <c r="D548" s="52">
        <v>4905.4463999999998</v>
      </c>
      <c r="E548" s="52">
        <v>3527</v>
      </c>
      <c r="F548" s="38" t="str">
        <f>VLOOKUP(B548,'Catégorie des articles'!A:D,4,0)</f>
        <v>MIX LEGUMES</v>
      </c>
      <c r="G548" s="53">
        <f t="shared" si="16"/>
        <v>1.4055720343839542</v>
      </c>
      <c r="H548" s="39" t="str">
        <f t="shared" si="17"/>
        <v>En stock</v>
      </c>
      <c r="I548" s="54" t="str">
        <f>Expéditions[[#This Row],[AnnéeMois]]&amp;Expéditions[[#This Row],[Famille de Produit]]</f>
        <v>202210MIX LEGUMES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25">
      <c r="A549" s="15">
        <v>202210</v>
      </c>
      <c r="B549" s="15">
        <v>5540246183538</v>
      </c>
      <c r="C549" s="48">
        <v>5550</v>
      </c>
      <c r="D549" s="48">
        <v>8029.0655999999999</v>
      </c>
      <c r="E549" s="48">
        <v>4065</v>
      </c>
      <c r="F549" s="38" t="str">
        <f>VLOOKUP(B549,'Catégorie des articles'!A:D,4,0)</f>
        <v>MIX LEGUMES</v>
      </c>
      <c r="G549" s="53">
        <f t="shared" si="16"/>
        <v>1.4466784864864866</v>
      </c>
      <c r="H549" s="39" t="str">
        <f t="shared" si="17"/>
        <v>En stock</v>
      </c>
      <c r="I549" s="54" t="str">
        <f>Expéditions[[#This Row],[AnnéeMois]]&amp;Expéditions[[#This Row],[Famille de Produit]]</f>
        <v>202210MIX LEGUMES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25">
      <c r="A550" s="15">
        <v>202210</v>
      </c>
      <c r="B550" s="50">
        <v>5540246183541</v>
      </c>
      <c r="C550" s="52">
        <v>1276</v>
      </c>
      <c r="D550" s="52">
        <v>11499.84</v>
      </c>
      <c r="E550" s="52">
        <v>1439</v>
      </c>
      <c r="F550" s="38" t="str">
        <f>VLOOKUP(B550,'Catégorie des articles'!A:D,4,0)</f>
        <v>MIX LEGUMES</v>
      </c>
      <c r="G550" s="53">
        <f t="shared" si="16"/>
        <v>9.0124137931034483</v>
      </c>
      <c r="H550" s="39" t="str">
        <f t="shared" si="17"/>
        <v>En stock</v>
      </c>
      <c r="I550" s="54" t="str">
        <f>Expéditions[[#This Row],[AnnéeMois]]&amp;Expéditions[[#This Row],[Famille de Produit]]</f>
        <v>202210MIX LEGUMES</v>
      </c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25">
      <c r="A551" s="15">
        <v>202210</v>
      </c>
      <c r="B551" s="15">
        <v>5540246183542</v>
      </c>
      <c r="C551" s="48">
        <v>2483</v>
      </c>
      <c r="D551" s="48">
        <v>6979.8240000000005</v>
      </c>
      <c r="E551" s="48">
        <v>511</v>
      </c>
      <c r="F551" s="38" t="str">
        <f>VLOOKUP(B551,'Catégorie des articles'!A:D,4,0)</f>
        <v>MIX LEGUMES</v>
      </c>
      <c r="G551" s="53">
        <f t="shared" si="16"/>
        <v>2.8110447039871125</v>
      </c>
      <c r="H551" s="39" t="str">
        <f t="shared" si="17"/>
        <v>En stock</v>
      </c>
      <c r="I551" s="54" t="str">
        <f>Expéditions[[#This Row],[AnnéeMois]]&amp;Expéditions[[#This Row],[Famille de Produit]]</f>
        <v>202210MIX LEGUMES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25">
      <c r="A552" s="15">
        <v>202210</v>
      </c>
      <c r="B552" s="15">
        <v>5540246183547</v>
      </c>
      <c r="C552" s="48">
        <v>7842</v>
      </c>
      <c r="D552" s="48">
        <v>80600.831999999995</v>
      </c>
      <c r="E552" s="48">
        <v>20242</v>
      </c>
      <c r="F552" s="38" t="str">
        <f>VLOOKUP(B552,'Catégorie des articles'!A:D,4,0)</f>
        <v>VOLAILLE</v>
      </c>
      <c r="G552" s="53">
        <f t="shared" si="16"/>
        <v>10.278096403978576</v>
      </c>
      <c r="H552" s="39" t="str">
        <f t="shared" si="17"/>
        <v>En stock</v>
      </c>
      <c r="I552" s="54" t="str">
        <f>Expéditions[[#This Row],[AnnéeMois]]&amp;Expéditions[[#This Row],[Famille de Produit]]</f>
        <v>202210VOLAILLE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25">
      <c r="A553" s="15">
        <v>202210</v>
      </c>
      <c r="B553" s="15">
        <v>5540246183552</v>
      </c>
      <c r="C553" s="48">
        <v>1819</v>
      </c>
      <c r="D553" s="48">
        <v>3353.0111999999999</v>
      </c>
      <c r="E553" s="48">
        <v>279</v>
      </c>
      <c r="F553" s="38" t="str">
        <f>VLOOKUP(B553,'Catégorie des articles'!A:D,4,0)</f>
        <v>MIX LEGUMES</v>
      </c>
      <c r="G553" s="53">
        <f t="shared" si="16"/>
        <v>1.8433266630016492</v>
      </c>
      <c r="H553" s="39" t="str">
        <f t="shared" si="17"/>
        <v>En stock</v>
      </c>
      <c r="I553" s="54" t="str">
        <f>Expéditions[[#This Row],[AnnéeMois]]&amp;Expéditions[[#This Row],[Famille de Produit]]</f>
        <v>202210MIX LEGUMES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25">
      <c r="A554" s="15">
        <v>202210</v>
      </c>
      <c r="B554" s="50">
        <v>5540246183554</v>
      </c>
      <c r="C554" s="52">
        <v>1490</v>
      </c>
      <c r="D554" s="52">
        <v>11193.595200000002</v>
      </c>
      <c r="E554" s="52">
        <v>0</v>
      </c>
      <c r="F554" s="38" t="str">
        <f>VLOOKUP(B554,'Catégorie des articles'!A:D,4,0)</f>
        <v>MIX LEGUMES</v>
      </c>
      <c r="G554" s="53">
        <f t="shared" si="16"/>
        <v>7.5124800000000009</v>
      </c>
      <c r="H554" s="39" t="str">
        <f t="shared" si="17"/>
        <v>En stock</v>
      </c>
      <c r="I554" s="54" t="str">
        <f>Expéditions[[#This Row],[AnnéeMois]]&amp;Expéditions[[#This Row],[Famille de Produit]]</f>
        <v>202210MIX LEGUMES</v>
      </c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25">
      <c r="A555" s="15">
        <v>202210</v>
      </c>
      <c r="B555" s="15">
        <v>5540246183555</v>
      </c>
      <c r="C555" s="48">
        <v>1133</v>
      </c>
      <c r="D555" s="48">
        <v>1513.6416000000002</v>
      </c>
      <c r="E555" s="48">
        <v>1207</v>
      </c>
      <c r="F555" s="38" t="str">
        <f>VLOOKUP(B555,'Catégorie des articles'!A:D,4,0)</f>
        <v>MIX LEGUMES</v>
      </c>
      <c r="G555" s="53">
        <f t="shared" si="16"/>
        <v>1.3359590467784643</v>
      </c>
      <c r="H555" s="39" t="str">
        <f t="shared" si="17"/>
        <v>En stock</v>
      </c>
      <c r="I555" s="54" t="str">
        <f>Expéditions[[#This Row],[AnnéeMois]]&amp;Expéditions[[#This Row],[Famille de Produit]]</f>
        <v>202210MIX LEGUMES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25">
      <c r="A556" s="15">
        <v>202210</v>
      </c>
      <c r="B556" s="50">
        <v>5540246183558</v>
      </c>
      <c r="C556" s="52">
        <v>3146</v>
      </c>
      <c r="D556" s="52">
        <v>17339.443200000002</v>
      </c>
      <c r="E556" s="52">
        <v>6752</v>
      </c>
      <c r="F556" s="38" t="str">
        <f>VLOOKUP(B556,'Catégorie des articles'!A:D,4,0)</f>
        <v>MIX LEGUMES</v>
      </c>
      <c r="G556" s="53">
        <f t="shared" si="16"/>
        <v>5.5115839796567077</v>
      </c>
      <c r="H556" s="39" t="str">
        <f t="shared" si="17"/>
        <v>En stock</v>
      </c>
      <c r="I556" s="54" t="str">
        <f>Expéditions[[#This Row],[AnnéeMois]]&amp;Expéditions[[#This Row],[Famille de Produit]]</f>
        <v>202210MIX LEGUMES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25">
      <c r="A557" s="15">
        <v>202210</v>
      </c>
      <c r="B557" s="15">
        <v>5540246183560</v>
      </c>
      <c r="C557" s="48">
        <v>314</v>
      </c>
      <c r="D557" s="48">
        <v>7639.92</v>
      </c>
      <c r="E557" s="48">
        <v>469</v>
      </c>
      <c r="F557" s="38" t="str">
        <f>VLOOKUP(B557,'Catégorie des articles'!A:D,4,0)</f>
        <v>MIX LEGUMES</v>
      </c>
      <c r="G557" s="53">
        <f t="shared" si="16"/>
        <v>24.330955414012738</v>
      </c>
      <c r="H557" s="39" t="str">
        <f t="shared" si="17"/>
        <v>En stock</v>
      </c>
      <c r="I557" s="54" t="str">
        <f>Expéditions[[#This Row],[AnnéeMois]]&amp;Expéditions[[#This Row],[Famille de Produit]]</f>
        <v>202210MIX LEGUMES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25">
      <c r="A558" s="15">
        <v>202210</v>
      </c>
      <c r="B558" s="50">
        <v>5540246183562</v>
      </c>
      <c r="C558" s="52">
        <v>511</v>
      </c>
      <c r="D558" s="52">
        <v>1644.1920000000002</v>
      </c>
      <c r="E558" s="52">
        <v>511</v>
      </c>
      <c r="F558" s="38" t="str">
        <f>VLOOKUP(B558,'Catégorie des articles'!A:D,4,0)</f>
        <v>MIX LEGUMES</v>
      </c>
      <c r="G558" s="53">
        <f t="shared" si="16"/>
        <v>3.2175968688845407</v>
      </c>
      <c r="H558" s="39" t="str">
        <f t="shared" si="17"/>
        <v>En stock</v>
      </c>
      <c r="I558" s="54" t="str">
        <f>Expéditions[[#This Row],[AnnéeMois]]&amp;Expéditions[[#This Row],[Famille de Produit]]</f>
        <v>202210MIX LEGUMES</v>
      </c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25">
      <c r="A559" s="15">
        <v>202210</v>
      </c>
      <c r="B559" s="50">
        <v>5540246183587</v>
      </c>
      <c r="C559" s="52">
        <v>578</v>
      </c>
      <c r="D559" s="52">
        <v>12165.9408</v>
      </c>
      <c r="E559" s="52">
        <v>655</v>
      </c>
      <c r="F559" s="38" t="str">
        <f>VLOOKUP(B559,'Catégorie des articles'!A:D,4,0)</f>
        <v>MIX LEGUMES</v>
      </c>
      <c r="G559" s="53">
        <f t="shared" si="16"/>
        <v>21.048340484429065</v>
      </c>
      <c r="H559" s="39" t="str">
        <f t="shared" si="17"/>
        <v>En stock</v>
      </c>
      <c r="I559" s="54" t="str">
        <f>Expéditions[[#This Row],[AnnéeMois]]&amp;Expéditions[[#This Row],[Famille de Produit]]</f>
        <v>202210MIX LEGUMES</v>
      </c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25">
      <c r="A560" s="15">
        <v>202210</v>
      </c>
      <c r="B560" s="15">
        <v>5540246183589</v>
      </c>
      <c r="C560" s="48">
        <v>952</v>
      </c>
      <c r="D560" s="48">
        <v>12540.096000000001</v>
      </c>
      <c r="E560" s="48">
        <v>1369</v>
      </c>
      <c r="F560" s="38" t="str">
        <f>VLOOKUP(B560,'Catégorie des articles'!A:D,4,0)</f>
        <v>MIX LEGUMES</v>
      </c>
      <c r="G560" s="53">
        <f t="shared" si="16"/>
        <v>13.172369747899161</v>
      </c>
      <c r="H560" s="39" t="str">
        <f t="shared" si="17"/>
        <v>En stock</v>
      </c>
      <c r="I560" s="54" t="str">
        <f>Expéditions[[#This Row],[AnnéeMois]]&amp;Expéditions[[#This Row],[Famille de Produit]]</f>
        <v>202210MIX LEGUMES</v>
      </c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25">
      <c r="A561" s="15">
        <v>202210</v>
      </c>
      <c r="B561" s="50">
        <v>5540246183844</v>
      </c>
      <c r="C561" s="52">
        <v>307</v>
      </c>
      <c r="D561" s="52">
        <v>8838.7200000000012</v>
      </c>
      <c r="E561" s="52">
        <v>437</v>
      </c>
      <c r="F561" s="38" t="str">
        <f>VLOOKUP(B561,'Catégorie des articles'!A:D,4,0)</f>
        <v>BOULANGERIE</v>
      </c>
      <c r="G561" s="53">
        <f t="shared" si="16"/>
        <v>28.790618892508146</v>
      </c>
      <c r="H561" s="39" t="str">
        <f t="shared" si="17"/>
        <v>En stock</v>
      </c>
      <c r="I561" s="54" t="str">
        <f>Expéditions[[#This Row],[AnnéeMois]]&amp;Expéditions[[#This Row],[Famille de Produit]]</f>
        <v>202210BOULANGERIE</v>
      </c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25">
      <c r="A562" s="15">
        <v>202210</v>
      </c>
      <c r="B562" s="50">
        <v>5540246184036</v>
      </c>
      <c r="C562" s="52">
        <v>193</v>
      </c>
      <c r="D562" s="52">
        <v>3298.7520000000004</v>
      </c>
      <c r="E562" s="52">
        <v>202</v>
      </c>
      <c r="F562" s="38" t="str">
        <f>VLOOKUP(B562,'Catégorie des articles'!A:D,4,0)</f>
        <v>BOULANGERIE</v>
      </c>
      <c r="G562" s="53">
        <f t="shared" si="16"/>
        <v>17.091979274611401</v>
      </c>
      <c r="H562" s="39" t="str">
        <f t="shared" si="17"/>
        <v>En stock</v>
      </c>
      <c r="I562" s="54" t="str">
        <f>Expéditions[[#This Row],[AnnéeMois]]&amp;Expéditions[[#This Row],[Famille de Produit]]</f>
        <v>202210BOULANGERIE</v>
      </c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25">
      <c r="A563" s="15">
        <v>202210</v>
      </c>
      <c r="B563" s="50">
        <v>5540246185278</v>
      </c>
      <c r="C563" s="52">
        <v>0</v>
      </c>
      <c r="D563" s="52">
        <v>0</v>
      </c>
      <c r="E563" s="52">
        <v>48498</v>
      </c>
      <c r="F563" s="38" t="str">
        <f>VLOOKUP(B563,'Catégorie des articles'!A:D,4,0)</f>
        <v>VOLAILLE</v>
      </c>
      <c r="G563" s="53">
        <f t="shared" si="16"/>
        <v>0</v>
      </c>
      <c r="H563" s="39" t="str">
        <f t="shared" si="17"/>
        <v>Rupture</v>
      </c>
      <c r="I563" s="54" t="str">
        <f>Expéditions[[#This Row],[AnnéeMois]]&amp;Expéditions[[#This Row],[Famille de Produit]]</f>
        <v>202210VOLAILLE</v>
      </c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25">
      <c r="A564" s="15">
        <v>202210</v>
      </c>
      <c r="B564" s="15">
        <v>5540246185429</v>
      </c>
      <c r="C564" s="48">
        <v>168</v>
      </c>
      <c r="D564" s="48">
        <v>883.35360000000003</v>
      </c>
      <c r="E564" s="48">
        <v>265</v>
      </c>
      <c r="F564" s="38" t="str">
        <f>VLOOKUP(B564,'Catégorie des articles'!A:D,4,0)</f>
        <v>CREMERIE</v>
      </c>
      <c r="G564" s="53">
        <f t="shared" si="16"/>
        <v>5.258057142857143</v>
      </c>
      <c r="H564" s="39" t="str">
        <f t="shared" si="17"/>
        <v>En stock</v>
      </c>
      <c r="I564" s="54" t="str">
        <f>Expéditions[[#This Row],[AnnéeMois]]&amp;Expéditions[[#This Row],[Famille de Produit]]</f>
        <v>202210CREMERIE</v>
      </c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25">
      <c r="A565" s="15">
        <v>202210</v>
      </c>
      <c r="B565" s="15">
        <v>5540246185562</v>
      </c>
      <c r="C565" s="48">
        <v>140</v>
      </c>
      <c r="D565" s="48">
        <v>404.35199999999998</v>
      </c>
      <c r="E565" s="48">
        <v>362</v>
      </c>
      <c r="F565" s="38" t="str">
        <f>VLOOKUP(B565,'Catégorie des articles'!A:D,4,0)</f>
        <v>CREMERIE</v>
      </c>
      <c r="G565" s="53">
        <f t="shared" si="16"/>
        <v>2.8882285714285714</v>
      </c>
      <c r="H565" s="39" t="str">
        <f t="shared" si="17"/>
        <v>En stock</v>
      </c>
      <c r="I565" s="54" t="str">
        <f>Expéditions[[#This Row],[AnnéeMois]]&amp;Expéditions[[#This Row],[Famille de Produit]]</f>
        <v>202210CREMERIE</v>
      </c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25">
      <c r="A566" s="15">
        <v>202210</v>
      </c>
      <c r="B566" s="15">
        <v>5540246186010</v>
      </c>
      <c r="C566" s="48">
        <v>98</v>
      </c>
      <c r="D566" s="48">
        <v>14353.7184</v>
      </c>
      <c r="E566" s="48">
        <v>12</v>
      </c>
      <c r="F566" s="38" t="str">
        <f>VLOOKUP(B566,'Catégorie des articles'!A:D,4,0)</f>
        <v>EMBALLAGES</v>
      </c>
      <c r="G566" s="53">
        <f t="shared" si="16"/>
        <v>146.46651428571428</v>
      </c>
      <c r="H566" s="39" t="str">
        <f t="shared" si="17"/>
        <v>En stock</v>
      </c>
      <c r="I566" s="54" t="str">
        <f>Expéditions[[#This Row],[AnnéeMois]]&amp;Expéditions[[#This Row],[Famille de Produit]]</f>
        <v>202210EMBALLAGES</v>
      </c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25">
      <c r="A567" s="15">
        <v>202210</v>
      </c>
      <c r="B567" s="50">
        <v>5540246186011</v>
      </c>
      <c r="C567" s="52">
        <v>100</v>
      </c>
      <c r="D567" s="52">
        <v>5680.5408000000007</v>
      </c>
      <c r="E567" s="52">
        <v>21</v>
      </c>
      <c r="F567" s="38" t="str">
        <f>VLOOKUP(B567,'Catégorie des articles'!A:D,4,0)</f>
        <v>EMBALLAGES</v>
      </c>
      <c r="G567" s="53">
        <f t="shared" si="16"/>
        <v>56.805408000000007</v>
      </c>
      <c r="H567" s="39" t="str">
        <f t="shared" si="17"/>
        <v>En stock</v>
      </c>
      <c r="I567" s="54" t="str">
        <f>Expéditions[[#This Row],[AnnéeMois]]&amp;Expéditions[[#This Row],[Famille de Produit]]</f>
        <v>202210EMBALLAGES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25">
      <c r="A568" s="15">
        <v>202210</v>
      </c>
      <c r="B568" s="15">
        <v>5540246186017</v>
      </c>
      <c r="C568" s="48">
        <v>58</v>
      </c>
      <c r="D568" s="48">
        <v>6140.88</v>
      </c>
      <c r="E568" s="48">
        <v>7</v>
      </c>
      <c r="F568" s="38" t="str">
        <f>VLOOKUP(B568,'Catégorie des articles'!A:D,4,0)</f>
        <v>EMBALLAGES</v>
      </c>
      <c r="G568" s="53">
        <f t="shared" si="16"/>
        <v>105.87724137931035</v>
      </c>
      <c r="H568" s="39" t="str">
        <f t="shared" si="17"/>
        <v>En stock</v>
      </c>
      <c r="I568" s="54" t="str">
        <f>Expéditions[[#This Row],[AnnéeMois]]&amp;Expéditions[[#This Row],[Famille de Produit]]</f>
        <v>202210EMBALLAGES</v>
      </c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25">
      <c r="A569" s="15">
        <v>202210</v>
      </c>
      <c r="B569" s="50">
        <v>5540246186325</v>
      </c>
      <c r="C569" s="52">
        <v>293</v>
      </c>
      <c r="D569" s="52">
        <v>718.50239999999997</v>
      </c>
      <c r="E569" s="52">
        <v>669</v>
      </c>
      <c r="F569" s="38" t="str">
        <f>VLOOKUP(B569,'Catégorie des articles'!A:D,4,0)</f>
        <v>CREMERIE</v>
      </c>
      <c r="G569" s="53">
        <f t="shared" si="16"/>
        <v>2.4522266211604093</v>
      </c>
      <c r="H569" s="39" t="str">
        <f t="shared" si="17"/>
        <v>En stock</v>
      </c>
      <c r="I569" s="54" t="str">
        <f>Expéditions[[#This Row],[AnnéeMois]]&amp;Expéditions[[#This Row],[Famille de Produit]]</f>
        <v>202210CREMERIE</v>
      </c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25">
      <c r="A570" s="15">
        <v>202210</v>
      </c>
      <c r="B570" s="15">
        <v>5540246186351</v>
      </c>
      <c r="C570" s="48">
        <v>1246</v>
      </c>
      <c r="D570" s="48">
        <v>73840.507200000007</v>
      </c>
      <c r="E570" s="48">
        <v>140</v>
      </c>
      <c r="F570" s="38" t="str">
        <f>VLOOKUP(B570,'Catégorie des articles'!A:D,4,0)</f>
        <v>MIX LEGUMES</v>
      </c>
      <c r="G570" s="53">
        <f t="shared" si="16"/>
        <v>59.262044301765656</v>
      </c>
      <c r="H570" s="39" t="str">
        <f t="shared" si="17"/>
        <v>En stock</v>
      </c>
      <c r="I570" s="54" t="str">
        <f>Expéditions[[#This Row],[AnnéeMois]]&amp;Expéditions[[#This Row],[Famille de Produit]]</f>
        <v>202210MIX LEGUMES</v>
      </c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25">
      <c r="A571" s="15">
        <v>202210</v>
      </c>
      <c r="B571" s="50">
        <v>5540246186352</v>
      </c>
      <c r="C571" s="52">
        <v>4896</v>
      </c>
      <c r="D571" s="52">
        <v>51500.880000000005</v>
      </c>
      <c r="E571" s="52">
        <v>1798</v>
      </c>
      <c r="F571" s="38" t="str">
        <f>VLOOKUP(B571,'Catégorie des articles'!A:D,4,0)</f>
        <v>MIX LEGUMES</v>
      </c>
      <c r="G571" s="53">
        <f t="shared" si="16"/>
        <v>10.518970588235295</v>
      </c>
      <c r="H571" s="39" t="str">
        <f t="shared" si="17"/>
        <v>En stock</v>
      </c>
      <c r="I571" s="54" t="str">
        <f>Expéditions[[#This Row],[AnnéeMois]]&amp;Expéditions[[#This Row],[Famille de Produit]]</f>
        <v>202210MIX LEGUMES</v>
      </c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25">
      <c r="A572" s="15">
        <v>202210</v>
      </c>
      <c r="B572" s="50">
        <v>5540246187882</v>
      </c>
      <c r="C572" s="52">
        <v>42</v>
      </c>
      <c r="D572" s="52">
        <v>1602.0288</v>
      </c>
      <c r="E572" s="52">
        <v>3</v>
      </c>
      <c r="F572" s="38" t="str">
        <f>VLOOKUP(B572,'Catégorie des articles'!A:D,4,0)</f>
        <v>EMBALLAGES</v>
      </c>
      <c r="G572" s="53">
        <f t="shared" si="16"/>
        <v>38.143542857142862</v>
      </c>
      <c r="H572" s="39" t="str">
        <f t="shared" si="17"/>
        <v>En stock</v>
      </c>
      <c r="I572" s="54" t="str">
        <f>Expéditions[[#This Row],[AnnéeMois]]&amp;Expéditions[[#This Row],[Famille de Produit]]</f>
        <v>202210EMBALLAGES</v>
      </c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25">
      <c r="A573" s="15">
        <v>202210</v>
      </c>
      <c r="B573" s="15">
        <v>5540246187987</v>
      </c>
      <c r="C573" s="48">
        <v>5067</v>
      </c>
      <c r="D573" s="48">
        <v>2519.1215999999999</v>
      </c>
      <c r="E573" s="48">
        <v>56683</v>
      </c>
      <c r="F573" s="38" t="str">
        <f>VLOOKUP(B573,'Catégorie des articles'!A:D,4,0)</f>
        <v>CREMERIE</v>
      </c>
      <c r="G573" s="53">
        <f t="shared" si="16"/>
        <v>0.49716234458259323</v>
      </c>
      <c r="H573" s="39" t="str">
        <f t="shared" si="17"/>
        <v>En stock</v>
      </c>
      <c r="I573" s="54" t="str">
        <f>Expéditions[[#This Row],[AnnéeMois]]&amp;Expéditions[[#This Row],[Famille de Produit]]</f>
        <v>202210CREMERIE</v>
      </c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25">
      <c r="A574" s="15">
        <v>202210</v>
      </c>
      <c r="B574" s="50">
        <v>5540246187995</v>
      </c>
      <c r="C574" s="52">
        <v>2123</v>
      </c>
      <c r="D574" s="52">
        <v>186216.40800000002</v>
      </c>
      <c r="E574" s="52">
        <v>1406</v>
      </c>
      <c r="F574" s="38" t="str">
        <f>VLOOKUP(B574,'Catégorie des articles'!A:D,4,0)</f>
        <v>EMBALLAGES</v>
      </c>
      <c r="G574" s="53">
        <f t="shared" si="16"/>
        <v>87.713804992934541</v>
      </c>
      <c r="H574" s="39" t="str">
        <f t="shared" si="17"/>
        <v>En stock</v>
      </c>
      <c r="I574" s="54" t="str">
        <f>Expéditions[[#This Row],[AnnéeMois]]&amp;Expéditions[[#This Row],[Famille de Produit]]</f>
        <v>202210EMBALLAGES</v>
      </c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25">
      <c r="A575" s="15">
        <v>202210</v>
      </c>
      <c r="B575" s="15">
        <v>5540246187996</v>
      </c>
      <c r="C575" s="48">
        <v>295</v>
      </c>
      <c r="D575" s="48">
        <v>13622.7312</v>
      </c>
      <c r="E575" s="48">
        <v>24</v>
      </c>
      <c r="F575" s="38" t="str">
        <f>VLOOKUP(B575,'Catégorie des articles'!A:D,4,0)</f>
        <v>EMBALLAGES</v>
      </c>
      <c r="G575" s="53">
        <f t="shared" si="16"/>
        <v>46.178749830508472</v>
      </c>
      <c r="H575" s="39" t="str">
        <f t="shared" si="17"/>
        <v>En stock</v>
      </c>
      <c r="I575" s="54" t="str">
        <f>Expéditions[[#This Row],[AnnéeMois]]&amp;Expéditions[[#This Row],[Famille de Produit]]</f>
        <v>202210EMBALLAGES</v>
      </c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25">
      <c r="A576" s="15">
        <v>202210</v>
      </c>
      <c r="B576" s="50">
        <v>5540246187997</v>
      </c>
      <c r="C576" s="52">
        <v>31</v>
      </c>
      <c r="D576" s="52">
        <v>1506.7728000000002</v>
      </c>
      <c r="E576" s="52">
        <v>121</v>
      </c>
      <c r="F576" s="38" t="str">
        <f>VLOOKUP(B576,'Catégorie des articles'!A:D,4,0)</f>
        <v>EMBALLAGES</v>
      </c>
      <c r="G576" s="53">
        <f t="shared" si="16"/>
        <v>48.605574193548392</v>
      </c>
      <c r="H576" s="39" t="str">
        <f t="shared" si="17"/>
        <v>En stock</v>
      </c>
      <c r="I576" s="54" t="str">
        <f>Expéditions[[#This Row],[AnnéeMois]]&amp;Expéditions[[#This Row],[Famille de Produit]]</f>
        <v>202210EMBALLAGES</v>
      </c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25">
      <c r="A577" s="15">
        <v>202210</v>
      </c>
      <c r="B577" s="15">
        <v>5540246187998</v>
      </c>
      <c r="C577" s="48">
        <v>966</v>
      </c>
      <c r="D577" s="48">
        <v>49618.483200000002</v>
      </c>
      <c r="E577" s="48">
        <v>467</v>
      </c>
      <c r="F577" s="38" t="str">
        <f>VLOOKUP(B577,'Catégorie des articles'!A:D,4,0)</f>
        <v>EMBALLAGES</v>
      </c>
      <c r="G577" s="53">
        <f t="shared" si="16"/>
        <v>51.364889440993792</v>
      </c>
      <c r="H577" s="39" t="str">
        <f t="shared" si="17"/>
        <v>En stock</v>
      </c>
      <c r="I577" s="54" t="str">
        <f>Expéditions[[#This Row],[AnnéeMois]]&amp;Expéditions[[#This Row],[Famille de Produit]]</f>
        <v>202210EMBALLAGES</v>
      </c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25">
      <c r="A578" s="15">
        <v>202210</v>
      </c>
      <c r="B578" s="15">
        <v>5540246188047</v>
      </c>
      <c r="C578" s="48">
        <v>235</v>
      </c>
      <c r="D578" s="48">
        <v>28544.054400000001</v>
      </c>
      <c r="E578" s="48">
        <v>35</v>
      </c>
      <c r="F578" s="38" t="str">
        <f>VLOOKUP(B578,'Catégorie des articles'!A:D,4,0)</f>
        <v>EMBALLAGES</v>
      </c>
      <c r="G578" s="53">
        <f t="shared" si="16"/>
        <v>121.46406127659574</v>
      </c>
      <c r="H578" s="39" t="str">
        <f t="shared" si="17"/>
        <v>En stock</v>
      </c>
      <c r="I578" s="54" t="str">
        <f>Expéditions[[#This Row],[AnnéeMois]]&amp;Expéditions[[#This Row],[Famille de Produit]]</f>
        <v>202210EMBALLAGES</v>
      </c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25">
      <c r="A579" s="15">
        <v>202210</v>
      </c>
      <c r="B579" s="50">
        <v>5540246188175</v>
      </c>
      <c r="C579" s="52">
        <v>130</v>
      </c>
      <c r="D579" s="52">
        <v>3773.2175999999999</v>
      </c>
      <c r="E579" s="52">
        <v>632</v>
      </c>
      <c r="F579" s="38" t="str">
        <f>VLOOKUP(B579,'Catégorie des articles'!A:D,4,0)</f>
        <v>CREMERIE</v>
      </c>
      <c r="G579" s="53">
        <f t="shared" ref="G579:G642" si="18">IFERROR(D579/C579,0)</f>
        <v>29.024750769230767</v>
      </c>
      <c r="H579" s="39" t="str">
        <f t="shared" ref="H579:H642" si="19">IF(C579&lt;=0,"Rupture","En stock")</f>
        <v>En stock</v>
      </c>
      <c r="I579" s="54" t="str">
        <f>Expéditions[[#This Row],[AnnéeMois]]&amp;Expéditions[[#This Row],[Famille de Produit]]</f>
        <v>202210CREMERIE</v>
      </c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25">
      <c r="A580" s="15">
        <v>202210</v>
      </c>
      <c r="B580" s="50">
        <v>5540246188200</v>
      </c>
      <c r="C580" s="52">
        <v>75</v>
      </c>
      <c r="D580" s="52">
        <v>139.36320000000001</v>
      </c>
      <c r="E580" s="52">
        <v>18820</v>
      </c>
      <c r="F580" s="38" t="str">
        <f>VLOOKUP(B580,'Catégorie des articles'!A:D,4,0)</f>
        <v>CREMERIE</v>
      </c>
      <c r="G580" s="53">
        <f t="shared" si="18"/>
        <v>1.858176</v>
      </c>
      <c r="H580" s="39" t="str">
        <f t="shared" si="19"/>
        <v>En stock</v>
      </c>
      <c r="I580" s="54" t="str">
        <f>Expéditions[[#This Row],[AnnéeMois]]&amp;Expéditions[[#This Row],[Famille de Produit]]</f>
        <v>202210CREMERIE</v>
      </c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25">
      <c r="A581" s="15">
        <v>202210</v>
      </c>
      <c r="B581" s="50">
        <v>5540246188224</v>
      </c>
      <c r="C581" s="52">
        <v>8816</v>
      </c>
      <c r="D581" s="52">
        <v>10342.08</v>
      </c>
      <c r="E581" s="52">
        <v>57072</v>
      </c>
      <c r="F581" s="38" t="str">
        <f>VLOOKUP(B581,'Catégorie des articles'!A:D,4,0)</f>
        <v>VOLAILLE</v>
      </c>
      <c r="G581" s="53">
        <f t="shared" si="18"/>
        <v>1.173103448275862</v>
      </c>
      <c r="H581" s="39" t="str">
        <f t="shared" si="19"/>
        <v>En stock</v>
      </c>
      <c r="I581" s="54" t="str">
        <f>Expéditions[[#This Row],[AnnéeMois]]&amp;Expéditions[[#This Row],[Famille de Produit]]</f>
        <v>202210VOLAILLE</v>
      </c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25">
      <c r="A582" s="15">
        <v>202210</v>
      </c>
      <c r="B582" s="50">
        <v>5540246188512</v>
      </c>
      <c r="C582" s="52">
        <v>335</v>
      </c>
      <c r="D582" s="52">
        <v>45797.529600000009</v>
      </c>
      <c r="E582" s="52">
        <v>12</v>
      </c>
      <c r="F582" s="38" t="str">
        <f>VLOOKUP(B582,'Catégorie des articles'!A:D,4,0)</f>
        <v>EMBALLAGES</v>
      </c>
      <c r="G582" s="53">
        <f t="shared" si="18"/>
        <v>136.70904358208958</v>
      </c>
      <c r="H582" s="39" t="str">
        <f t="shared" si="19"/>
        <v>En stock</v>
      </c>
      <c r="I582" s="54" t="str">
        <f>Expéditions[[#This Row],[AnnéeMois]]&amp;Expéditions[[#This Row],[Famille de Produit]]</f>
        <v>202210EMBALLAGES</v>
      </c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25">
      <c r="A583" s="15">
        <v>202210</v>
      </c>
      <c r="B583" s="50">
        <v>5540246188647</v>
      </c>
      <c r="C583" s="52">
        <v>383</v>
      </c>
      <c r="D583" s="52">
        <v>5666.76</v>
      </c>
      <c r="E583" s="52">
        <v>383</v>
      </c>
      <c r="F583" s="38" t="str">
        <f>VLOOKUP(B583,'Catégorie des articles'!A:D,4,0)</f>
        <v>MIX LEGUMES</v>
      </c>
      <c r="G583" s="53">
        <f t="shared" si="18"/>
        <v>14.795718015665797</v>
      </c>
      <c r="H583" s="39" t="str">
        <f t="shared" si="19"/>
        <v>En stock</v>
      </c>
      <c r="I583" s="54" t="str">
        <f>Expéditions[[#This Row],[AnnéeMois]]&amp;Expéditions[[#This Row],[Famille de Produit]]</f>
        <v>202210MIX LEGUMES</v>
      </c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25">
      <c r="A584" s="15">
        <v>202210</v>
      </c>
      <c r="B584" s="50">
        <v>5540246190092</v>
      </c>
      <c r="C584" s="52">
        <v>119</v>
      </c>
      <c r="D584" s="52">
        <v>16374.182400000002</v>
      </c>
      <c r="E584" s="52">
        <v>42</v>
      </c>
      <c r="F584" s="38" t="str">
        <f>VLOOKUP(B584,'Catégorie des articles'!A:D,4,0)</f>
        <v>EMBALLAGES</v>
      </c>
      <c r="G584" s="53">
        <f t="shared" si="18"/>
        <v>137.59817142857145</v>
      </c>
      <c r="H584" s="39" t="str">
        <f t="shared" si="19"/>
        <v>En stock</v>
      </c>
      <c r="I584" s="54" t="str">
        <f>Expéditions[[#This Row],[AnnéeMois]]&amp;Expéditions[[#This Row],[Famille de Produit]]</f>
        <v>202210EMBALLAGES</v>
      </c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25">
      <c r="A585" s="15">
        <v>202210</v>
      </c>
      <c r="B585" s="15">
        <v>5540246190727</v>
      </c>
      <c r="C585" s="48">
        <v>1706</v>
      </c>
      <c r="D585" s="48">
        <v>19270.310400000002</v>
      </c>
      <c r="E585" s="48">
        <v>673</v>
      </c>
      <c r="F585" s="38" t="str">
        <f>VLOOKUP(B585,'Catégorie des articles'!A:D,4,0)</f>
        <v>BOULANGERIE</v>
      </c>
      <c r="G585" s="53">
        <f t="shared" si="18"/>
        <v>11.295609847596719</v>
      </c>
      <c r="H585" s="39" t="str">
        <f t="shared" si="19"/>
        <v>En stock</v>
      </c>
      <c r="I585" s="54" t="str">
        <f>Expéditions[[#This Row],[AnnéeMois]]&amp;Expéditions[[#This Row],[Famille de Produit]]</f>
        <v>202210BOULANGERIE</v>
      </c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25">
      <c r="A586" s="15">
        <v>202210</v>
      </c>
      <c r="B586" s="50">
        <v>5540246190743</v>
      </c>
      <c r="C586" s="52">
        <v>335</v>
      </c>
      <c r="D586" s="52">
        <v>2836.6848</v>
      </c>
      <c r="E586" s="52">
        <v>836</v>
      </c>
      <c r="F586" s="38" t="str">
        <f>VLOOKUP(B586,'Catégorie des articles'!A:D,4,0)</f>
        <v>CREMERIE</v>
      </c>
      <c r="G586" s="53">
        <f t="shared" si="18"/>
        <v>8.4677158208955223</v>
      </c>
      <c r="H586" s="39" t="str">
        <f t="shared" si="19"/>
        <v>En stock</v>
      </c>
      <c r="I586" s="54" t="str">
        <f>Expéditions[[#This Row],[AnnéeMois]]&amp;Expéditions[[#This Row],[Famille de Produit]]</f>
        <v>202210CREMERIE</v>
      </c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25">
      <c r="A587" s="15">
        <v>202210</v>
      </c>
      <c r="B587" s="50">
        <v>5540246190831</v>
      </c>
      <c r="C587" s="52">
        <v>743</v>
      </c>
      <c r="D587" s="52">
        <v>5586.2784000000001</v>
      </c>
      <c r="E587" s="52">
        <v>163</v>
      </c>
      <c r="F587" s="38" t="str">
        <f>VLOOKUP(B587,'Catégorie des articles'!A:D,4,0)</f>
        <v>MIX LEGUMES</v>
      </c>
      <c r="G587" s="53">
        <f t="shared" si="18"/>
        <v>7.5185442799461644</v>
      </c>
      <c r="H587" s="39" t="str">
        <f t="shared" si="19"/>
        <v>En stock</v>
      </c>
      <c r="I587" s="54" t="str">
        <f>Expéditions[[#This Row],[AnnéeMois]]&amp;Expéditions[[#This Row],[Famille de Produit]]</f>
        <v>202210MIX LEGUMES</v>
      </c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25">
      <c r="A588" s="15">
        <v>202210</v>
      </c>
      <c r="B588" s="15">
        <v>5540246190835</v>
      </c>
      <c r="C588" s="48">
        <v>112</v>
      </c>
      <c r="D588" s="48">
        <v>23539.5072</v>
      </c>
      <c r="E588" s="48">
        <v>33</v>
      </c>
      <c r="F588" s="38" t="str">
        <f>VLOOKUP(B588,'Catégorie des articles'!A:D,4,0)</f>
        <v>BOULANGERIE</v>
      </c>
      <c r="G588" s="53">
        <f t="shared" si="18"/>
        <v>210.17417142857144</v>
      </c>
      <c r="H588" s="39" t="str">
        <f t="shared" si="19"/>
        <v>En stock</v>
      </c>
      <c r="I588" s="54" t="str">
        <f>Expéditions[[#This Row],[AnnéeMois]]&amp;Expéditions[[#This Row],[Famille de Produit]]</f>
        <v>202210BOULANGERIE</v>
      </c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25">
      <c r="A589" s="15">
        <v>202210</v>
      </c>
      <c r="B589" s="50">
        <v>5540246191394</v>
      </c>
      <c r="C589" s="52">
        <v>1972</v>
      </c>
      <c r="D589" s="52">
        <v>10531.296000000002</v>
      </c>
      <c r="E589" s="52">
        <v>232</v>
      </c>
      <c r="F589" s="38" t="str">
        <f>VLOOKUP(B589,'Catégorie des articles'!A:D,4,0)</f>
        <v>CREMERIE</v>
      </c>
      <c r="G589" s="53">
        <f t="shared" si="18"/>
        <v>5.3404137931034494</v>
      </c>
      <c r="H589" s="39" t="str">
        <f t="shared" si="19"/>
        <v>En stock</v>
      </c>
      <c r="I589" s="54" t="str">
        <f>Expéditions[[#This Row],[AnnéeMois]]&amp;Expéditions[[#This Row],[Famille de Produit]]</f>
        <v>202210CREMERIE</v>
      </c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25">
      <c r="A590" s="15">
        <v>202210</v>
      </c>
      <c r="B590" s="50">
        <v>5540246191594</v>
      </c>
      <c r="C590" s="52">
        <v>808</v>
      </c>
      <c r="D590" s="52">
        <v>1449.2304000000001</v>
      </c>
      <c r="E590" s="52">
        <v>3815</v>
      </c>
      <c r="F590" s="38" t="str">
        <f>VLOOKUP(B590,'Catégorie des articles'!A:D,4,0)</f>
        <v>CREMERIE</v>
      </c>
      <c r="G590" s="53">
        <f t="shared" si="18"/>
        <v>1.7936019801980201</v>
      </c>
      <c r="H590" s="39" t="str">
        <f t="shared" si="19"/>
        <v>En stock</v>
      </c>
      <c r="I590" s="54" t="str">
        <f>Expéditions[[#This Row],[AnnéeMois]]&amp;Expéditions[[#This Row],[Famille de Produit]]</f>
        <v>202210CREMERIE</v>
      </c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25">
      <c r="A591" s="15">
        <v>202210</v>
      </c>
      <c r="B591" s="15">
        <v>5540246191596</v>
      </c>
      <c r="C591" s="48">
        <v>209</v>
      </c>
      <c r="D591" s="48">
        <v>11944.3248</v>
      </c>
      <c r="E591" s="48">
        <v>177</v>
      </c>
      <c r="F591" s="38" t="str">
        <f>VLOOKUP(B591,'Catégorie des articles'!A:D,4,0)</f>
        <v>BOULANGERIE</v>
      </c>
      <c r="G591" s="53">
        <f t="shared" si="18"/>
        <v>57.14987942583732</v>
      </c>
      <c r="H591" s="39" t="str">
        <f t="shared" si="19"/>
        <v>En stock</v>
      </c>
      <c r="I591" s="54" t="str">
        <f>Expéditions[[#This Row],[AnnéeMois]]&amp;Expéditions[[#This Row],[Famille de Produit]]</f>
        <v>202210BOULANGERIE</v>
      </c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25">
      <c r="A592" s="15">
        <v>202210</v>
      </c>
      <c r="B592" s="50">
        <v>5540246191598</v>
      </c>
      <c r="C592" s="52">
        <v>0</v>
      </c>
      <c r="D592" s="52">
        <v>0</v>
      </c>
      <c r="E592" s="52">
        <v>6404</v>
      </c>
      <c r="F592" s="38" t="str">
        <f>VLOOKUP(B592,'Catégorie des articles'!A:D,4,0)</f>
        <v>CREMERIE</v>
      </c>
      <c r="G592" s="53">
        <f t="shared" si="18"/>
        <v>0</v>
      </c>
      <c r="H592" s="39" t="str">
        <f t="shared" si="19"/>
        <v>Rupture</v>
      </c>
      <c r="I592" s="54" t="str">
        <f>Expéditions[[#This Row],[AnnéeMois]]&amp;Expéditions[[#This Row],[Famille de Produit]]</f>
        <v>202210CREMERIE</v>
      </c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25">
      <c r="A593" s="15">
        <v>202210</v>
      </c>
      <c r="B593" s="15">
        <v>5540246191718</v>
      </c>
      <c r="C593" s="48">
        <v>1949</v>
      </c>
      <c r="D593" s="48">
        <v>5777.0496000000003</v>
      </c>
      <c r="E593" s="48">
        <v>195</v>
      </c>
      <c r="F593" s="38" t="str">
        <f>VLOOKUP(B593,'Catégorie des articles'!A:D,4,0)</f>
        <v>MIX LEGUMES</v>
      </c>
      <c r="G593" s="53">
        <f t="shared" si="18"/>
        <v>2.9641095946639302</v>
      </c>
      <c r="H593" s="39" t="str">
        <f t="shared" si="19"/>
        <v>En stock</v>
      </c>
      <c r="I593" s="54" t="str">
        <f>Expéditions[[#This Row],[AnnéeMois]]&amp;Expéditions[[#This Row],[Famille de Produit]]</f>
        <v>202210MIX LEGUMES</v>
      </c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25">
      <c r="A594" s="15">
        <v>202210</v>
      </c>
      <c r="B594" s="15">
        <v>5540246191736</v>
      </c>
      <c r="C594" s="48">
        <v>270</v>
      </c>
      <c r="D594" s="48">
        <v>8704.4544000000005</v>
      </c>
      <c r="E594" s="48">
        <v>21</v>
      </c>
      <c r="F594" s="38" t="str">
        <f>VLOOKUP(B594,'Catégorie des articles'!A:D,4,0)</f>
        <v>CREMERIE</v>
      </c>
      <c r="G594" s="53">
        <f t="shared" si="18"/>
        <v>32.238720000000001</v>
      </c>
      <c r="H594" s="39" t="str">
        <f t="shared" si="19"/>
        <v>En stock</v>
      </c>
      <c r="I594" s="54" t="str">
        <f>Expéditions[[#This Row],[AnnéeMois]]&amp;Expéditions[[#This Row],[Famille de Produit]]</f>
        <v>202210CREMERIE</v>
      </c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25">
      <c r="A595" s="15">
        <v>202210</v>
      </c>
      <c r="B595" s="50">
        <v>5540246192102</v>
      </c>
      <c r="C595" s="52">
        <v>6988</v>
      </c>
      <c r="D595" s="52">
        <v>8496.7487999999994</v>
      </c>
      <c r="E595" s="52">
        <v>11735</v>
      </c>
      <c r="F595" s="38" t="str">
        <f>VLOOKUP(B595,'Catégorie des articles'!A:D,4,0)</f>
        <v>CREMERIE</v>
      </c>
      <c r="G595" s="53">
        <f t="shared" si="18"/>
        <v>1.2159056668574699</v>
      </c>
      <c r="H595" s="39" t="str">
        <f t="shared" si="19"/>
        <v>En stock</v>
      </c>
      <c r="I595" s="54" t="str">
        <f>Expéditions[[#This Row],[AnnéeMois]]&amp;Expéditions[[#This Row],[Famille de Produit]]</f>
        <v>202210CREMERIE</v>
      </c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25">
      <c r="A596" s="15">
        <v>202210</v>
      </c>
      <c r="B596" s="50">
        <v>5540246192148</v>
      </c>
      <c r="C596" s="52">
        <v>7239</v>
      </c>
      <c r="D596" s="52">
        <v>26323.315200000001</v>
      </c>
      <c r="E596" s="52">
        <v>68475</v>
      </c>
      <c r="F596" s="38" t="str">
        <f>VLOOKUP(B596,'Catégorie des articles'!A:D,4,0)</f>
        <v>MIX LEGUMES</v>
      </c>
      <c r="G596" s="53">
        <f t="shared" si="18"/>
        <v>3.6363192706174887</v>
      </c>
      <c r="H596" s="39" t="str">
        <f t="shared" si="19"/>
        <v>En stock</v>
      </c>
      <c r="I596" s="54" t="str">
        <f>Expéditions[[#This Row],[AnnéeMois]]&amp;Expéditions[[#This Row],[Famille de Produit]]</f>
        <v>202210MIX LEGUMES</v>
      </c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25">
      <c r="A597" s="15">
        <v>202210</v>
      </c>
      <c r="B597" s="15">
        <v>5540246192209</v>
      </c>
      <c r="C597" s="48">
        <v>1142</v>
      </c>
      <c r="D597" s="48">
        <v>5738.688000000001</v>
      </c>
      <c r="E597" s="48">
        <v>2993</v>
      </c>
      <c r="F597" s="38" t="str">
        <f>VLOOKUP(B597,'Catégorie des articles'!A:D,4,0)</f>
        <v>MIX LEGUMES</v>
      </c>
      <c r="G597" s="53">
        <f t="shared" si="18"/>
        <v>5.0251208406304739</v>
      </c>
      <c r="H597" s="39" t="str">
        <f t="shared" si="19"/>
        <v>En stock</v>
      </c>
      <c r="I597" s="54" t="str">
        <f>Expéditions[[#This Row],[AnnéeMois]]&amp;Expéditions[[#This Row],[Famille de Produit]]</f>
        <v>202210MIX LEGUMES</v>
      </c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25">
      <c r="A598" s="15">
        <v>202210</v>
      </c>
      <c r="B598" s="50">
        <v>5540246192264</v>
      </c>
      <c r="C598" s="52">
        <v>1225</v>
      </c>
      <c r="D598" s="52">
        <v>17791.488000000001</v>
      </c>
      <c r="E598" s="52">
        <v>1225</v>
      </c>
      <c r="F598" s="38" t="str">
        <f>VLOOKUP(B598,'Catégorie des articles'!A:D,4,0)</f>
        <v>CREMERIE</v>
      </c>
      <c r="G598" s="53">
        <f t="shared" si="18"/>
        <v>14.52366367346939</v>
      </c>
      <c r="H598" s="39" t="str">
        <f t="shared" si="19"/>
        <v>En stock</v>
      </c>
      <c r="I598" s="54" t="str">
        <f>Expéditions[[#This Row],[AnnéeMois]]&amp;Expéditions[[#This Row],[Famille de Produit]]</f>
        <v>202210CREMERIE</v>
      </c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25">
      <c r="A599" s="15">
        <v>202210</v>
      </c>
      <c r="B599" s="15">
        <v>5540246192265</v>
      </c>
      <c r="C599" s="48">
        <v>687</v>
      </c>
      <c r="D599" s="48">
        <v>9193.996799999999</v>
      </c>
      <c r="E599" s="48">
        <v>819</v>
      </c>
      <c r="F599" s="38" t="str">
        <f>VLOOKUP(B599,'Catégorie des articles'!A:D,4,0)</f>
        <v>CREMERIE</v>
      </c>
      <c r="G599" s="53">
        <f t="shared" si="18"/>
        <v>13.382819213973798</v>
      </c>
      <c r="H599" s="39" t="str">
        <f t="shared" si="19"/>
        <v>En stock</v>
      </c>
      <c r="I599" s="54" t="str">
        <f>Expéditions[[#This Row],[AnnéeMois]]&amp;Expéditions[[#This Row],[Famille de Produit]]</f>
        <v>202210CREMERIE</v>
      </c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25">
      <c r="A600" s="15">
        <v>202210</v>
      </c>
      <c r="B600" s="50">
        <v>5540246192462</v>
      </c>
      <c r="C600" s="52">
        <v>251</v>
      </c>
      <c r="D600" s="52">
        <v>1779.9264000000001</v>
      </c>
      <c r="E600" s="52">
        <v>743</v>
      </c>
      <c r="F600" s="38" t="str">
        <f>VLOOKUP(B600,'Catégorie des articles'!A:D,4,0)</f>
        <v>MIX LEGUMES</v>
      </c>
      <c r="G600" s="53">
        <f t="shared" si="18"/>
        <v>7.0913402390438245</v>
      </c>
      <c r="H600" s="39" t="str">
        <f t="shared" si="19"/>
        <v>En stock</v>
      </c>
      <c r="I600" s="54" t="str">
        <f>Expéditions[[#This Row],[AnnéeMois]]&amp;Expéditions[[#This Row],[Famille de Produit]]</f>
        <v>202210MIX LEGUMES</v>
      </c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25">
      <c r="A601" s="15">
        <v>202210</v>
      </c>
      <c r="B601" s="50">
        <v>5540246192518</v>
      </c>
      <c r="C601" s="52">
        <v>3332</v>
      </c>
      <c r="D601" s="52">
        <v>23374.872000000003</v>
      </c>
      <c r="E601" s="52">
        <v>13447</v>
      </c>
      <c r="F601" s="38" t="str">
        <f>VLOOKUP(B601,'Catégorie des articles'!A:D,4,0)</f>
        <v>MIX LEGUMES</v>
      </c>
      <c r="G601" s="53">
        <f t="shared" si="18"/>
        <v>7.0152677070828338</v>
      </c>
      <c r="H601" s="39" t="str">
        <f t="shared" si="19"/>
        <v>En stock</v>
      </c>
      <c r="I601" s="54" t="str">
        <f>Expéditions[[#This Row],[AnnéeMois]]&amp;Expéditions[[#This Row],[Famille de Produit]]</f>
        <v>202210MIX LEGUMES</v>
      </c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25">
      <c r="A602" s="15">
        <v>202210</v>
      </c>
      <c r="B602" s="15">
        <v>5540246192571</v>
      </c>
      <c r="C602" s="48">
        <v>961</v>
      </c>
      <c r="D602" s="48">
        <v>4070.5632000000001</v>
      </c>
      <c r="E602" s="48">
        <v>1685</v>
      </c>
      <c r="F602" s="38" t="str">
        <f>VLOOKUP(B602,'Catégorie des articles'!A:D,4,0)</f>
        <v>MIX LEGUMES</v>
      </c>
      <c r="G602" s="53">
        <f t="shared" si="18"/>
        <v>4.2357577523413115</v>
      </c>
      <c r="H602" s="39" t="str">
        <f t="shared" si="19"/>
        <v>En stock</v>
      </c>
      <c r="I602" s="54" t="str">
        <f>Expéditions[[#This Row],[AnnéeMois]]&amp;Expéditions[[#This Row],[Famille de Produit]]</f>
        <v>202210MIX LEGUMES</v>
      </c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25">
      <c r="A603" s="15">
        <v>202210</v>
      </c>
      <c r="B603" s="50">
        <v>5540246192594</v>
      </c>
      <c r="C603" s="52">
        <v>112</v>
      </c>
      <c r="D603" s="52">
        <v>736.12800000000004</v>
      </c>
      <c r="E603" s="52">
        <v>214</v>
      </c>
      <c r="F603" s="38" t="str">
        <f>VLOOKUP(B603,'Catégorie des articles'!A:D,4,0)</f>
        <v>MIX LEGUMES</v>
      </c>
      <c r="G603" s="53">
        <f t="shared" si="18"/>
        <v>6.572571428571429</v>
      </c>
      <c r="H603" s="39" t="str">
        <f t="shared" si="19"/>
        <v>En stock</v>
      </c>
      <c r="I603" s="54" t="str">
        <f>Expéditions[[#This Row],[AnnéeMois]]&amp;Expéditions[[#This Row],[Famille de Produit]]</f>
        <v>202210MIX LEGUMES</v>
      </c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25">
      <c r="A604" s="15">
        <v>202210</v>
      </c>
      <c r="B604" s="15">
        <v>5540246192831</v>
      </c>
      <c r="C604" s="48">
        <v>372</v>
      </c>
      <c r="D604" s="48">
        <v>3290.1120000000005</v>
      </c>
      <c r="E604" s="48">
        <v>696</v>
      </c>
      <c r="F604" s="38" t="str">
        <f>VLOOKUP(B604,'Catégorie des articles'!A:D,4,0)</f>
        <v>MIX LEGUMES</v>
      </c>
      <c r="G604" s="53">
        <f t="shared" si="18"/>
        <v>8.8443870967741951</v>
      </c>
      <c r="H604" s="39" t="str">
        <f t="shared" si="19"/>
        <v>En stock</v>
      </c>
      <c r="I604" s="54" t="str">
        <f>Expéditions[[#This Row],[AnnéeMois]]&amp;Expéditions[[#This Row],[Famille de Produit]]</f>
        <v>202210MIX LEGUMES</v>
      </c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25">
      <c r="A605" s="15">
        <v>202210</v>
      </c>
      <c r="B605" s="15">
        <v>5540246192907</v>
      </c>
      <c r="C605" s="48">
        <v>1365</v>
      </c>
      <c r="D605" s="48">
        <v>38292.912000000004</v>
      </c>
      <c r="E605" s="48">
        <v>4529</v>
      </c>
      <c r="F605" s="38" t="str">
        <f>VLOOKUP(B605,'Catégorie des articles'!A:D,4,0)</f>
        <v>VOLAILLE</v>
      </c>
      <c r="G605" s="53">
        <f t="shared" si="18"/>
        <v>28.053415384615388</v>
      </c>
      <c r="H605" s="39" t="str">
        <f t="shared" si="19"/>
        <v>En stock</v>
      </c>
      <c r="I605" s="54" t="str">
        <f>Expéditions[[#This Row],[AnnéeMois]]&amp;Expéditions[[#This Row],[Famille de Produit]]</f>
        <v>202210VOLAILLE</v>
      </c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25">
      <c r="A606" s="15">
        <v>202210</v>
      </c>
      <c r="B606" s="50">
        <v>5540246193316</v>
      </c>
      <c r="C606" s="52">
        <v>469</v>
      </c>
      <c r="D606" s="52">
        <v>15875.049600000002</v>
      </c>
      <c r="E606" s="52">
        <v>539</v>
      </c>
      <c r="F606" s="38" t="str">
        <f>VLOOKUP(B606,'Catégorie des articles'!A:D,4,0)</f>
        <v>BOULANGERIE</v>
      </c>
      <c r="G606" s="53">
        <f t="shared" si="18"/>
        <v>33.848719829424311</v>
      </c>
      <c r="H606" s="39" t="str">
        <f t="shared" si="19"/>
        <v>En stock</v>
      </c>
      <c r="I606" s="54" t="str">
        <f>Expéditions[[#This Row],[AnnéeMois]]&amp;Expéditions[[#This Row],[Famille de Produit]]</f>
        <v>202210BOULANGERIE</v>
      </c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25">
      <c r="A607" s="15">
        <v>202210</v>
      </c>
      <c r="B607" s="15">
        <v>5540246193409</v>
      </c>
      <c r="C607" s="48">
        <v>100</v>
      </c>
      <c r="D607" s="48">
        <v>5126.9760000000006</v>
      </c>
      <c r="E607" s="48">
        <v>19</v>
      </c>
      <c r="F607" s="38" t="str">
        <f>VLOOKUP(B607,'Catégorie des articles'!A:D,4,0)</f>
        <v>BOULANGERIE</v>
      </c>
      <c r="G607" s="53">
        <f t="shared" si="18"/>
        <v>51.269760000000005</v>
      </c>
      <c r="H607" s="39" t="str">
        <f t="shared" si="19"/>
        <v>En stock</v>
      </c>
      <c r="I607" s="54" t="str">
        <f>Expéditions[[#This Row],[AnnéeMois]]&amp;Expéditions[[#This Row],[Famille de Produit]]</f>
        <v>202210BOULANGERIE</v>
      </c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25">
      <c r="A608" s="15">
        <v>202210</v>
      </c>
      <c r="B608" s="15">
        <v>5540246193878</v>
      </c>
      <c r="C608" s="48">
        <v>12842</v>
      </c>
      <c r="D608" s="48">
        <v>90862.560000000012</v>
      </c>
      <c r="E608" s="48">
        <v>9106</v>
      </c>
      <c r="F608" s="38" t="str">
        <f>VLOOKUP(B608,'Catégorie des articles'!A:D,4,0)</f>
        <v>VOLAILLE</v>
      </c>
      <c r="G608" s="53">
        <f t="shared" si="18"/>
        <v>7.075421273944869</v>
      </c>
      <c r="H608" s="39" t="str">
        <f t="shared" si="19"/>
        <v>En stock</v>
      </c>
      <c r="I608" s="54" t="str">
        <f>Expéditions[[#This Row],[AnnéeMois]]&amp;Expéditions[[#This Row],[Famille de Produit]]</f>
        <v>202210VOLAILLE</v>
      </c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25">
      <c r="A609" s="15">
        <v>202210</v>
      </c>
      <c r="B609" s="15">
        <v>5540246194467</v>
      </c>
      <c r="C609" s="48">
        <v>40536</v>
      </c>
      <c r="D609" s="48">
        <v>40834.152000000002</v>
      </c>
      <c r="E609" s="48">
        <v>51226</v>
      </c>
      <c r="F609" s="38" t="str">
        <f>VLOOKUP(B609,'Catégorie des articles'!A:D,4,0)</f>
        <v>BOULANGERIE</v>
      </c>
      <c r="G609" s="53">
        <f t="shared" si="18"/>
        <v>1.0073552397868561</v>
      </c>
      <c r="H609" s="39" t="str">
        <f t="shared" si="19"/>
        <v>En stock</v>
      </c>
      <c r="I609" s="54" t="str">
        <f>Expéditions[[#This Row],[AnnéeMois]]&amp;Expéditions[[#This Row],[Famille de Produit]]</f>
        <v>202210BOULANGERIE</v>
      </c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25">
      <c r="A610" s="15">
        <v>202210</v>
      </c>
      <c r="B610" s="15">
        <v>5540246194478</v>
      </c>
      <c r="C610" s="48">
        <v>1341</v>
      </c>
      <c r="D610" s="48">
        <v>58353.955200000004</v>
      </c>
      <c r="E610" s="48">
        <v>722</v>
      </c>
      <c r="F610" s="38" t="str">
        <f>VLOOKUP(B610,'Catégorie des articles'!A:D,4,0)</f>
        <v>EMBALLAGES</v>
      </c>
      <c r="G610" s="53">
        <f t="shared" si="18"/>
        <v>43.51525369127517</v>
      </c>
      <c r="H610" s="39" t="str">
        <f t="shared" si="19"/>
        <v>En stock</v>
      </c>
      <c r="I610" s="54" t="str">
        <f>Expéditions[[#This Row],[AnnéeMois]]&amp;Expéditions[[#This Row],[Famille de Produit]]</f>
        <v>202210EMBALLAGES</v>
      </c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25">
      <c r="A611" s="15">
        <v>202210</v>
      </c>
      <c r="B611" s="15">
        <v>5540246194632</v>
      </c>
      <c r="C611" s="48">
        <v>2140</v>
      </c>
      <c r="D611" s="48">
        <v>27642.297600000002</v>
      </c>
      <c r="E611" s="48">
        <v>10311</v>
      </c>
      <c r="F611" s="38" t="str">
        <f>VLOOKUP(B611,'Catégorie des articles'!A:D,4,0)</f>
        <v>BOULANGERIE</v>
      </c>
      <c r="G611" s="53">
        <f t="shared" si="18"/>
        <v>12.916961495327104</v>
      </c>
      <c r="H611" s="39" t="str">
        <f t="shared" si="19"/>
        <v>En stock</v>
      </c>
      <c r="I611" s="54" t="str">
        <f>Expéditions[[#This Row],[AnnéeMois]]&amp;Expéditions[[#This Row],[Famille de Produit]]</f>
        <v>202210BOULANGERIE</v>
      </c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25">
      <c r="A612" s="15">
        <v>202210</v>
      </c>
      <c r="B612" s="50">
        <v>5540246194790</v>
      </c>
      <c r="C612" s="52">
        <v>1984</v>
      </c>
      <c r="D612" s="52">
        <v>22900.32</v>
      </c>
      <c r="E612" s="52">
        <v>2276</v>
      </c>
      <c r="F612" s="38" t="str">
        <f>VLOOKUP(B612,'Catégorie des articles'!A:D,4,0)</f>
        <v>MIX LEGUMES</v>
      </c>
      <c r="G612" s="53">
        <f t="shared" si="18"/>
        <v>11.5425</v>
      </c>
      <c r="H612" s="39" t="str">
        <f t="shared" si="19"/>
        <v>En stock</v>
      </c>
      <c r="I612" s="54" t="str">
        <f>Expéditions[[#This Row],[AnnéeMois]]&amp;Expéditions[[#This Row],[Famille de Produit]]</f>
        <v>202210MIX LEGUMES</v>
      </c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25">
      <c r="A613" s="15">
        <v>202210</v>
      </c>
      <c r="B613" s="15">
        <v>5540246194947</v>
      </c>
      <c r="C613" s="48">
        <v>0</v>
      </c>
      <c r="D613" s="48">
        <v>0</v>
      </c>
      <c r="E613" s="48">
        <v>24</v>
      </c>
      <c r="F613" s="38" t="str">
        <f>VLOOKUP(B613,'Catégorie des articles'!A:D,4,0)</f>
        <v>EMBALLAGES</v>
      </c>
      <c r="G613" s="53">
        <f t="shared" si="18"/>
        <v>0</v>
      </c>
      <c r="H613" s="39" t="str">
        <f t="shared" si="19"/>
        <v>Rupture</v>
      </c>
      <c r="I613" s="54" t="str">
        <f>Expéditions[[#This Row],[AnnéeMois]]&amp;Expéditions[[#This Row],[Famille de Produit]]</f>
        <v>202210EMBALLAGES</v>
      </c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25">
      <c r="A614" s="15">
        <v>202210</v>
      </c>
      <c r="B614" s="50">
        <v>5540246195096</v>
      </c>
      <c r="C614" s="52">
        <v>1699</v>
      </c>
      <c r="D614" s="52">
        <v>10103.3568</v>
      </c>
      <c r="E614" s="52">
        <v>140</v>
      </c>
      <c r="F614" s="38" t="str">
        <f>VLOOKUP(B614,'Catégorie des articles'!A:D,4,0)</f>
        <v>MIX LEGUMES</v>
      </c>
      <c r="G614" s="53">
        <f t="shared" si="18"/>
        <v>5.9466490876986464</v>
      </c>
      <c r="H614" s="39" t="str">
        <f t="shared" si="19"/>
        <v>En stock</v>
      </c>
      <c r="I614" s="54" t="str">
        <f>Expéditions[[#This Row],[AnnéeMois]]&amp;Expéditions[[#This Row],[Famille de Produit]]</f>
        <v>202210MIX LEGUMES</v>
      </c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25">
      <c r="A615" s="15">
        <v>202210</v>
      </c>
      <c r="B615" s="50">
        <v>5540246195195</v>
      </c>
      <c r="C615" s="52">
        <v>0</v>
      </c>
      <c r="D615" s="52">
        <v>0</v>
      </c>
      <c r="E615" s="52">
        <v>0</v>
      </c>
      <c r="F615" s="38" t="str">
        <f>VLOOKUP(B615,'Catégorie des articles'!A:D,4,0)</f>
        <v>EMBALLAGES</v>
      </c>
      <c r="G615" s="53">
        <f t="shared" si="18"/>
        <v>0</v>
      </c>
      <c r="H615" s="39" t="str">
        <f t="shared" si="19"/>
        <v>Rupture</v>
      </c>
      <c r="I615" s="54" t="str">
        <f>Expéditions[[#This Row],[AnnéeMois]]&amp;Expéditions[[#This Row],[Famille de Produit]]</f>
        <v>202210EMBALLAGES</v>
      </c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25">
      <c r="A616" s="15">
        <v>202210</v>
      </c>
      <c r="B616" s="15">
        <v>5540246195241</v>
      </c>
      <c r="C616" s="48">
        <v>395</v>
      </c>
      <c r="D616" s="48">
        <v>11787.12</v>
      </c>
      <c r="E616" s="48">
        <v>720</v>
      </c>
      <c r="F616" s="38" t="str">
        <f>VLOOKUP(B616,'Catégorie des articles'!A:D,4,0)</f>
        <v>MIX LEGUMES</v>
      </c>
      <c r="G616" s="53">
        <f t="shared" si="18"/>
        <v>29.84081012658228</v>
      </c>
      <c r="H616" s="39" t="str">
        <f t="shared" si="19"/>
        <v>En stock</v>
      </c>
      <c r="I616" s="54" t="str">
        <f>Expéditions[[#This Row],[AnnéeMois]]&amp;Expéditions[[#This Row],[Famille de Produit]]</f>
        <v>202210MIX LEGUMES</v>
      </c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25">
      <c r="A617" s="15">
        <v>202210</v>
      </c>
      <c r="B617" s="50">
        <v>5540246195242</v>
      </c>
      <c r="C617" s="52">
        <v>996</v>
      </c>
      <c r="D617" s="52">
        <v>34378.344000000005</v>
      </c>
      <c r="E617" s="52">
        <v>720</v>
      </c>
      <c r="F617" s="38" t="str">
        <f>VLOOKUP(B617,'Catégorie des articles'!A:D,4,0)</f>
        <v>MIX LEGUMES</v>
      </c>
      <c r="G617" s="53">
        <f t="shared" si="18"/>
        <v>34.516409638554222</v>
      </c>
      <c r="H617" s="39" t="str">
        <f t="shared" si="19"/>
        <v>En stock</v>
      </c>
      <c r="I617" s="54" t="str">
        <f>Expéditions[[#This Row],[AnnéeMois]]&amp;Expéditions[[#This Row],[Famille de Produit]]</f>
        <v>202210MIX LEGUMES</v>
      </c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25">
      <c r="A618" s="15">
        <v>202210</v>
      </c>
      <c r="B618" s="50">
        <v>5540246195250</v>
      </c>
      <c r="C618" s="52">
        <v>242</v>
      </c>
      <c r="D618" s="52">
        <v>9466.3296000000009</v>
      </c>
      <c r="E618" s="52">
        <v>729</v>
      </c>
      <c r="F618" s="38" t="str">
        <f>VLOOKUP(B618,'Catégorie des articles'!A:D,4,0)</f>
        <v>BOULANGERIE</v>
      </c>
      <c r="G618" s="53">
        <f t="shared" si="18"/>
        <v>39.117064462809921</v>
      </c>
      <c r="H618" s="39" t="str">
        <f t="shared" si="19"/>
        <v>En stock</v>
      </c>
      <c r="I618" s="54" t="str">
        <f>Expéditions[[#This Row],[AnnéeMois]]&amp;Expéditions[[#This Row],[Famille de Produit]]</f>
        <v>202210BOULANGERIE</v>
      </c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25">
      <c r="A619" s="15">
        <v>202210</v>
      </c>
      <c r="B619" s="50">
        <v>5540246195653</v>
      </c>
      <c r="C619" s="52">
        <v>404</v>
      </c>
      <c r="D619" s="52">
        <v>13815.8784</v>
      </c>
      <c r="E619" s="52">
        <v>200</v>
      </c>
      <c r="F619" s="38" t="str">
        <f>VLOOKUP(B619,'Catégorie des articles'!A:D,4,0)</f>
        <v>EMBALLAGES</v>
      </c>
      <c r="G619" s="53">
        <f t="shared" si="18"/>
        <v>34.197718811881188</v>
      </c>
      <c r="H619" s="39" t="str">
        <f t="shared" si="19"/>
        <v>En stock</v>
      </c>
      <c r="I619" s="54" t="str">
        <f>Expéditions[[#This Row],[AnnéeMois]]&amp;Expéditions[[#This Row],[Famille de Produit]]</f>
        <v>202210EMBALLAGES</v>
      </c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25">
      <c r="A620" s="15">
        <v>202210</v>
      </c>
      <c r="B620" s="15">
        <v>5540246195943</v>
      </c>
      <c r="C620" s="48">
        <v>0</v>
      </c>
      <c r="D620" s="48">
        <v>0</v>
      </c>
      <c r="E620" s="48">
        <v>232</v>
      </c>
      <c r="F620" s="38" t="str">
        <f>VLOOKUP(B620,'Catégorie des articles'!A:D,4,0)</f>
        <v>CREMERIE</v>
      </c>
      <c r="G620" s="53">
        <f t="shared" si="18"/>
        <v>0</v>
      </c>
      <c r="H620" s="39" t="str">
        <f t="shared" si="19"/>
        <v>Rupture</v>
      </c>
      <c r="I620" s="54" t="str">
        <f>Expéditions[[#This Row],[AnnéeMois]]&amp;Expéditions[[#This Row],[Famille de Produit]]</f>
        <v>202210CREMERIE</v>
      </c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25">
      <c r="A621" s="15">
        <v>202210</v>
      </c>
      <c r="B621" s="50">
        <v>5540246195944</v>
      </c>
      <c r="C621" s="52">
        <v>0</v>
      </c>
      <c r="D621" s="52">
        <v>0</v>
      </c>
      <c r="E621" s="52">
        <v>116</v>
      </c>
      <c r="F621" s="38" t="str">
        <f>VLOOKUP(B621,'Catégorie des articles'!A:D,4,0)</f>
        <v>CREMERIE</v>
      </c>
      <c r="G621" s="53">
        <f t="shared" si="18"/>
        <v>0</v>
      </c>
      <c r="H621" s="39" t="str">
        <f t="shared" si="19"/>
        <v>Rupture</v>
      </c>
      <c r="I621" s="54" t="str">
        <f>Expéditions[[#This Row],[AnnéeMois]]&amp;Expéditions[[#This Row],[Famille de Produit]]</f>
        <v>202210CREMERIE</v>
      </c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25">
      <c r="A622" s="15">
        <v>202210</v>
      </c>
      <c r="B622" s="15">
        <v>5540246196046</v>
      </c>
      <c r="C622" s="48">
        <v>0</v>
      </c>
      <c r="D622" s="48">
        <v>0</v>
      </c>
      <c r="E622" s="48">
        <v>89</v>
      </c>
      <c r="F622" s="38" t="str">
        <f>VLOOKUP(B622,'Catégorie des articles'!A:D,4,0)</f>
        <v>BOULANGERIE</v>
      </c>
      <c r="G622" s="53">
        <f t="shared" si="18"/>
        <v>0</v>
      </c>
      <c r="H622" s="39" t="str">
        <f t="shared" si="19"/>
        <v>Rupture</v>
      </c>
      <c r="I622" s="54" t="str">
        <f>Expéditions[[#This Row],[AnnéeMois]]&amp;Expéditions[[#This Row],[Famille de Produit]]</f>
        <v>202210BOULANGERIE</v>
      </c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25">
      <c r="A623" s="15">
        <v>202210</v>
      </c>
      <c r="B623" s="50">
        <v>5540246196092</v>
      </c>
      <c r="C623" s="52">
        <v>0</v>
      </c>
      <c r="D623" s="52">
        <v>0</v>
      </c>
      <c r="E623" s="52">
        <v>353</v>
      </c>
      <c r="F623" s="38" t="str">
        <f>VLOOKUP(B623,'Catégorie des articles'!A:D,4,0)</f>
        <v>VOLAILLE</v>
      </c>
      <c r="G623" s="53">
        <f t="shared" si="18"/>
        <v>0</v>
      </c>
      <c r="H623" s="39" t="str">
        <f t="shared" si="19"/>
        <v>Rupture</v>
      </c>
      <c r="I623" s="54" t="str">
        <f>Expéditions[[#This Row],[AnnéeMois]]&amp;Expéditions[[#This Row],[Famille de Produit]]</f>
        <v>202210VOLAILLE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25">
      <c r="A624" s="15">
        <v>202211</v>
      </c>
      <c r="B624" s="15">
        <v>5540246170256</v>
      </c>
      <c r="C624" s="48">
        <v>3951</v>
      </c>
      <c r="D624" s="48">
        <v>26558.625600000003</v>
      </c>
      <c r="E624" s="48">
        <v>10366</v>
      </c>
      <c r="F624" s="38" t="str">
        <f>VLOOKUP(B624,'Catégorie des articles'!A:D,4,0)</f>
        <v>BOULANGERIE</v>
      </c>
      <c r="G624" s="53">
        <f t="shared" si="18"/>
        <v>6.7220009111617323</v>
      </c>
      <c r="H624" s="39" t="str">
        <f t="shared" si="19"/>
        <v>En stock</v>
      </c>
      <c r="I624" s="54" t="str">
        <f>Expéditions[[#This Row],[AnnéeMois]]&amp;Expéditions[[#This Row],[Famille de Produit]]</f>
        <v>202211BOULANGERIE</v>
      </c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25">
      <c r="A625" s="15">
        <v>202211</v>
      </c>
      <c r="B625" s="50">
        <v>5540246171759</v>
      </c>
      <c r="C625" s="52">
        <v>5188</v>
      </c>
      <c r="D625" s="52">
        <v>28495.584000000003</v>
      </c>
      <c r="E625" s="52">
        <v>6415</v>
      </c>
      <c r="F625" s="38" t="str">
        <f>VLOOKUP(B625,'Catégorie des articles'!A:D,4,0)</f>
        <v>MIX LEGUMES</v>
      </c>
      <c r="G625" s="53">
        <f t="shared" si="18"/>
        <v>5.4925952197378569</v>
      </c>
      <c r="H625" s="39" t="str">
        <f t="shared" si="19"/>
        <v>En stock</v>
      </c>
      <c r="I625" s="54" t="str">
        <f>Expéditions[[#This Row],[AnnéeMois]]&amp;Expéditions[[#This Row],[Famille de Produit]]</f>
        <v>202211MIX LEGUMES</v>
      </c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25">
      <c r="A626" s="15">
        <v>202211</v>
      </c>
      <c r="B626" s="50">
        <v>5540246171888</v>
      </c>
      <c r="C626" s="52">
        <v>1293</v>
      </c>
      <c r="D626" s="52">
        <v>21776.472000000002</v>
      </c>
      <c r="E626" s="52">
        <v>2383</v>
      </c>
      <c r="F626" s="38" t="str">
        <f>VLOOKUP(B626,'Catégorie des articles'!A:D,4,0)</f>
        <v>BOULANGERIE</v>
      </c>
      <c r="G626" s="53">
        <f t="shared" si="18"/>
        <v>16.841819025522042</v>
      </c>
      <c r="H626" s="39" t="str">
        <f t="shared" si="19"/>
        <v>En stock</v>
      </c>
      <c r="I626" s="54" t="str">
        <f>Expéditions[[#This Row],[AnnéeMois]]&amp;Expéditions[[#This Row],[Famille de Produit]]</f>
        <v>202211BOULANGERIE</v>
      </c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25">
      <c r="A627" s="15">
        <v>202211</v>
      </c>
      <c r="B627" s="15">
        <v>5540246171933</v>
      </c>
      <c r="C627" s="48">
        <v>0</v>
      </c>
      <c r="D627" s="48">
        <v>0</v>
      </c>
      <c r="E627" s="48">
        <v>13141</v>
      </c>
      <c r="F627" s="38" t="str">
        <f>VLOOKUP(B627,'Catégorie des articles'!A:D,4,0)</f>
        <v>CREMERIE</v>
      </c>
      <c r="G627" s="53">
        <f t="shared" si="18"/>
        <v>0</v>
      </c>
      <c r="H627" s="39" t="str">
        <f t="shared" si="19"/>
        <v>Rupture</v>
      </c>
      <c r="I627" s="54" t="str">
        <f>Expéditions[[#This Row],[AnnéeMois]]&amp;Expéditions[[#This Row],[Famille de Produit]]</f>
        <v>202211CREMERIE</v>
      </c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25">
      <c r="A628" s="15">
        <v>202211</v>
      </c>
      <c r="B628" s="15">
        <v>5540246172539</v>
      </c>
      <c r="C628" s="48">
        <v>75</v>
      </c>
      <c r="D628" s="48">
        <v>1621.8144000000002</v>
      </c>
      <c r="E628" s="48">
        <v>158</v>
      </c>
      <c r="F628" s="38" t="str">
        <f>VLOOKUP(B628,'Catégorie des articles'!A:D,4,0)</f>
        <v>CREMERIE</v>
      </c>
      <c r="G628" s="53">
        <f t="shared" si="18"/>
        <v>21.624192000000004</v>
      </c>
      <c r="H628" s="39" t="str">
        <f t="shared" si="19"/>
        <v>En stock</v>
      </c>
      <c r="I628" s="54" t="str">
        <f>Expéditions[[#This Row],[AnnéeMois]]&amp;Expéditions[[#This Row],[Famille de Produit]]</f>
        <v>202211CREMERIE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25">
      <c r="A629" s="15">
        <v>202211</v>
      </c>
      <c r="B629" s="50">
        <v>5540246172669</v>
      </c>
      <c r="C629" s="52">
        <v>251</v>
      </c>
      <c r="D629" s="52">
        <v>3511.8144000000002</v>
      </c>
      <c r="E629" s="52">
        <v>1337</v>
      </c>
      <c r="F629" s="38" t="str">
        <f>VLOOKUP(B629,'Catégorie des articles'!A:D,4,0)</f>
        <v>CREMERIE</v>
      </c>
      <c r="G629" s="53">
        <f t="shared" si="18"/>
        <v>13.991292430278886</v>
      </c>
      <c r="H629" s="39" t="str">
        <f t="shared" si="19"/>
        <v>En stock</v>
      </c>
      <c r="I629" s="54" t="str">
        <f>Expéditions[[#This Row],[AnnéeMois]]&amp;Expéditions[[#This Row],[Famille de Produit]]</f>
        <v>202211CREMERIE</v>
      </c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25">
      <c r="A630" s="15">
        <v>202211</v>
      </c>
      <c r="B630" s="15">
        <v>5540246172978</v>
      </c>
      <c r="C630" s="48">
        <v>335</v>
      </c>
      <c r="D630" s="48">
        <v>269.35200000000003</v>
      </c>
      <c r="E630" s="48">
        <v>16120</v>
      </c>
      <c r="F630" s="38" t="str">
        <f>VLOOKUP(B630,'Catégorie des articles'!A:D,4,0)</f>
        <v>CREMERIE</v>
      </c>
      <c r="G630" s="53">
        <f t="shared" si="18"/>
        <v>0.8040358208955225</v>
      </c>
      <c r="H630" s="39" t="str">
        <f t="shared" si="19"/>
        <v>En stock</v>
      </c>
      <c r="I630" s="54" t="str">
        <f>Expéditions[[#This Row],[AnnéeMois]]&amp;Expéditions[[#This Row],[Famille de Produit]]</f>
        <v>202211CREMERIE</v>
      </c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25">
      <c r="A631" s="15">
        <v>202211</v>
      </c>
      <c r="B631" s="50">
        <v>5540246173472</v>
      </c>
      <c r="C631" s="52">
        <v>307</v>
      </c>
      <c r="D631" s="52">
        <v>7070.9760000000006</v>
      </c>
      <c r="E631" s="52">
        <v>696</v>
      </c>
      <c r="F631" s="38" t="str">
        <f>VLOOKUP(B631,'Catégorie des articles'!A:D,4,0)</f>
        <v>CREMERIE</v>
      </c>
      <c r="G631" s="53">
        <f t="shared" si="18"/>
        <v>23.032495114006515</v>
      </c>
      <c r="H631" s="39" t="str">
        <f t="shared" si="19"/>
        <v>En stock</v>
      </c>
      <c r="I631" s="54" t="str">
        <f>Expéditions[[#This Row],[AnnéeMois]]&amp;Expéditions[[#This Row],[Famille de Produit]]</f>
        <v>202211CREMERIE</v>
      </c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25">
      <c r="A632" s="15">
        <v>202211</v>
      </c>
      <c r="B632" s="15">
        <v>5540246173492</v>
      </c>
      <c r="C632" s="48">
        <v>3675</v>
      </c>
      <c r="D632" s="48">
        <v>57309.120000000003</v>
      </c>
      <c r="E632" s="48">
        <v>1448</v>
      </c>
      <c r="F632" s="38" t="str">
        <f>VLOOKUP(B632,'Catégorie des articles'!A:D,4,0)</f>
        <v>VOLAILLE</v>
      </c>
      <c r="G632" s="53">
        <f t="shared" si="18"/>
        <v>15.59431836734694</v>
      </c>
      <c r="H632" s="39" t="str">
        <f t="shared" si="19"/>
        <v>En stock</v>
      </c>
      <c r="I632" s="54" t="str">
        <f>Expéditions[[#This Row],[AnnéeMois]]&amp;Expéditions[[#This Row],[Famille de Produit]]</f>
        <v>202211VOLAILLE</v>
      </c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25">
      <c r="A633" s="15">
        <v>202211</v>
      </c>
      <c r="B633" s="50">
        <v>5540246173685</v>
      </c>
      <c r="C633" s="52">
        <v>49</v>
      </c>
      <c r="D633" s="52">
        <v>1270.7280000000001</v>
      </c>
      <c r="E633" s="52">
        <v>49</v>
      </c>
      <c r="F633" s="38" t="str">
        <f>VLOOKUP(B633,'Catégorie des articles'!A:D,4,0)</f>
        <v>EMBALLAGES</v>
      </c>
      <c r="G633" s="53">
        <f t="shared" si="18"/>
        <v>25.933224489795919</v>
      </c>
      <c r="H633" s="39" t="str">
        <f t="shared" si="19"/>
        <v>En stock</v>
      </c>
      <c r="I633" s="54" t="str">
        <f>Expéditions[[#This Row],[AnnéeMois]]&amp;Expéditions[[#This Row],[Famille de Produit]]</f>
        <v>202211EMBALLAGES</v>
      </c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25">
      <c r="A634" s="15">
        <v>202211</v>
      </c>
      <c r="B634" s="15">
        <v>5540246173686</v>
      </c>
      <c r="C634" s="48">
        <v>151</v>
      </c>
      <c r="D634" s="48">
        <v>3903.9840000000004</v>
      </c>
      <c r="E634" s="48">
        <v>154</v>
      </c>
      <c r="F634" s="38" t="str">
        <f>VLOOKUP(B634,'Catégorie des articles'!A:D,4,0)</f>
        <v>EMBALLAGES</v>
      </c>
      <c r="G634" s="53">
        <f t="shared" si="18"/>
        <v>25.85419867549669</v>
      </c>
      <c r="H634" s="39" t="str">
        <f t="shared" si="19"/>
        <v>En stock</v>
      </c>
      <c r="I634" s="54" t="str">
        <f>Expéditions[[#This Row],[AnnéeMois]]&amp;Expéditions[[#This Row],[Famille de Produit]]</f>
        <v>202211EMBALLAGES</v>
      </c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25">
      <c r="A635" s="15">
        <v>202211</v>
      </c>
      <c r="B635" s="15">
        <v>5540246173906</v>
      </c>
      <c r="C635" s="48">
        <v>3429</v>
      </c>
      <c r="D635" s="48">
        <v>67527.345600000001</v>
      </c>
      <c r="E635" s="48">
        <v>2896</v>
      </c>
      <c r="F635" s="38" t="str">
        <f>VLOOKUP(B635,'Catégorie des articles'!A:D,4,0)</f>
        <v>VOLAILLE</v>
      </c>
      <c r="G635" s="53">
        <f t="shared" si="18"/>
        <v>19.693014173228345</v>
      </c>
      <c r="H635" s="39" t="str">
        <f t="shared" si="19"/>
        <v>En stock</v>
      </c>
      <c r="I635" s="54" t="str">
        <f>Expéditions[[#This Row],[AnnéeMois]]&amp;Expéditions[[#This Row],[Famille de Produit]]</f>
        <v>202211VOLAILLE</v>
      </c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25">
      <c r="A636" s="15">
        <v>202211</v>
      </c>
      <c r="B636" s="50">
        <v>5540246174095</v>
      </c>
      <c r="C636" s="52">
        <v>98</v>
      </c>
      <c r="D636" s="52">
        <v>3040.9344000000001</v>
      </c>
      <c r="E636" s="52">
        <v>181</v>
      </c>
      <c r="F636" s="38" t="str">
        <f>VLOOKUP(B636,'Catégorie des articles'!A:D,4,0)</f>
        <v>CREMERIE</v>
      </c>
      <c r="G636" s="53">
        <f t="shared" si="18"/>
        <v>31.029942857142856</v>
      </c>
      <c r="H636" s="39" t="str">
        <f t="shared" si="19"/>
        <v>En stock</v>
      </c>
      <c r="I636" s="54" t="str">
        <f>Expéditions[[#This Row],[AnnéeMois]]&amp;Expéditions[[#This Row],[Famille de Produit]]</f>
        <v>202211CREMERIE</v>
      </c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25">
      <c r="A637" s="15">
        <v>202211</v>
      </c>
      <c r="B637" s="15">
        <v>5540246174174</v>
      </c>
      <c r="C637" s="48">
        <v>137</v>
      </c>
      <c r="D637" s="48">
        <v>1893.7584000000002</v>
      </c>
      <c r="E637" s="48">
        <v>752</v>
      </c>
      <c r="F637" s="38" t="str">
        <f>VLOOKUP(B637,'Catégorie des articles'!A:D,4,0)</f>
        <v>CREMERIE</v>
      </c>
      <c r="G637" s="53">
        <f t="shared" si="18"/>
        <v>13.823054014598542</v>
      </c>
      <c r="H637" s="39" t="str">
        <f t="shared" si="19"/>
        <v>En stock</v>
      </c>
      <c r="I637" s="54" t="str">
        <f>Expéditions[[#This Row],[AnnéeMois]]&amp;Expéditions[[#This Row],[Famille de Produit]]</f>
        <v>202211CREMERIE</v>
      </c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25">
      <c r="A638" s="15">
        <v>202211</v>
      </c>
      <c r="B638" s="50">
        <v>5540246175047</v>
      </c>
      <c r="C638" s="52">
        <v>529</v>
      </c>
      <c r="D638" s="52">
        <v>5604.4224000000004</v>
      </c>
      <c r="E638" s="52">
        <v>947</v>
      </c>
      <c r="F638" s="38" t="str">
        <f>VLOOKUP(B638,'Catégorie des articles'!A:D,4,0)</f>
        <v>CREMERIE</v>
      </c>
      <c r="G638" s="53">
        <f t="shared" si="18"/>
        <v>10.594371266540643</v>
      </c>
      <c r="H638" s="39" t="str">
        <f t="shared" si="19"/>
        <v>En stock</v>
      </c>
      <c r="I638" s="54" t="str">
        <f>Expéditions[[#This Row],[AnnéeMois]]&amp;Expéditions[[#This Row],[Famille de Produit]]</f>
        <v>202211CREMERIE</v>
      </c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25">
      <c r="A639" s="15">
        <v>202211</v>
      </c>
      <c r="B639" s="15">
        <v>5540246175049</v>
      </c>
      <c r="C639" s="48">
        <v>947</v>
      </c>
      <c r="D639" s="48">
        <v>9852.7103999999999</v>
      </c>
      <c r="E639" s="48">
        <v>5095</v>
      </c>
      <c r="F639" s="38" t="str">
        <f>VLOOKUP(B639,'Catégorie des articles'!A:D,4,0)</f>
        <v>CREMERIE</v>
      </c>
      <c r="G639" s="53">
        <f t="shared" si="18"/>
        <v>10.404129250263992</v>
      </c>
      <c r="H639" s="39" t="str">
        <f t="shared" si="19"/>
        <v>En stock</v>
      </c>
      <c r="I639" s="54" t="str">
        <f>Expéditions[[#This Row],[AnnéeMois]]&amp;Expéditions[[#This Row],[Famille de Produit]]</f>
        <v>202211CREMERIE</v>
      </c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25">
      <c r="A640" s="15">
        <v>202211</v>
      </c>
      <c r="B640" s="50">
        <v>5540246175050</v>
      </c>
      <c r="C640" s="52">
        <v>1379</v>
      </c>
      <c r="D640" s="52">
        <v>15961.017600000001</v>
      </c>
      <c r="E640" s="52">
        <v>3494</v>
      </c>
      <c r="F640" s="38" t="str">
        <f>VLOOKUP(B640,'Catégorie des articles'!A:D,4,0)</f>
        <v>CREMERIE</v>
      </c>
      <c r="G640" s="53">
        <f t="shared" si="18"/>
        <v>11.574341986947063</v>
      </c>
      <c r="H640" s="39" t="str">
        <f t="shared" si="19"/>
        <v>En stock</v>
      </c>
      <c r="I640" s="54" t="str">
        <f>Expéditions[[#This Row],[AnnéeMois]]&amp;Expéditions[[#This Row],[Famille de Produit]]</f>
        <v>202211CREMERIE</v>
      </c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25">
      <c r="A641" s="15">
        <v>202211</v>
      </c>
      <c r="B641" s="50">
        <v>5540246175372</v>
      </c>
      <c r="C641" s="52">
        <v>1462</v>
      </c>
      <c r="D641" s="52">
        <v>5715.3600000000006</v>
      </c>
      <c r="E641" s="52">
        <v>140</v>
      </c>
      <c r="F641" s="38" t="str">
        <f>VLOOKUP(B641,'Catégorie des articles'!A:D,4,0)</f>
        <v>BOULANGERIE</v>
      </c>
      <c r="G641" s="53">
        <f t="shared" si="18"/>
        <v>3.9092749658002739</v>
      </c>
      <c r="H641" s="39" t="str">
        <f t="shared" si="19"/>
        <v>En stock</v>
      </c>
      <c r="I641" s="54" t="str">
        <f>Expéditions[[#This Row],[AnnéeMois]]&amp;Expéditions[[#This Row],[Famille de Produit]]</f>
        <v>202211BOULANGERIE</v>
      </c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25">
      <c r="A642" s="15">
        <v>202211</v>
      </c>
      <c r="B642" s="15">
        <v>5540246176294</v>
      </c>
      <c r="C642" s="48">
        <v>483</v>
      </c>
      <c r="D642" s="48">
        <v>457.35840000000007</v>
      </c>
      <c r="E642" s="48">
        <v>10691</v>
      </c>
      <c r="F642" s="38" t="str">
        <f>VLOOKUP(B642,'Catégorie des articles'!A:D,4,0)</f>
        <v>CREMERIE</v>
      </c>
      <c r="G642" s="53">
        <f t="shared" si="18"/>
        <v>0.94691180124223617</v>
      </c>
      <c r="H642" s="39" t="str">
        <f t="shared" si="19"/>
        <v>En stock</v>
      </c>
      <c r="I642" s="54" t="str">
        <f>Expéditions[[#This Row],[AnnéeMois]]&amp;Expéditions[[#This Row],[Famille de Produit]]</f>
        <v>202211CREMERIE</v>
      </c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25">
      <c r="A643" s="15">
        <v>202211</v>
      </c>
      <c r="B643" s="50">
        <v>5540246176295</v>
      </c>
      <c r="C643" s="52">
        <v>6905</v>
      </c>
      <c r="D643" s="52">
        <v>6543.8496000000005</v>
      </c>
      <c r="E643" s="52">
        <v>89200</v>
      </c>
      <c r="F643" s="38" t="str">
        <f>VLOOKUP(B643,'Catégorie des articles'!A:D,4,0)</f>
        <v>CREMERIE</v>
      </c>
      <c r="G643" s="53">
        <f t="shared" ref="G643:G706" si="20">IFERROR(D643/C643,0)</f>
        <v>0.94769726285300515</v>
      </c>
      <c r="H643" s="39" t="str">
        <f t="shared" ref="H643:H706" si="21">IF(C643&lt;=0,"Rupture","En stock")</f>
        <v>En stock</v>
      </c>
      <c r="I643" s="54" t="str">
        <f>Expéditions[[#This Row],[AnnéeMois]]&amp;Expéditions[[#This Row],[Famille de Produit]]</f>
        <v>202211CREMERIE</v>
      </c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25">
      <c r="A644" s="15">
        <v>202211</v>
      </c>
      <c r="B644" s="50">
        <v>5540246176699</v>
      </c>
      <c r="C644" s="52">
        <v>7517</v>
      </c>
      <c r="D644" s="52">
        <v>3835.1232</v>
      </c>
      <c r="E644" s="52">
        <v>72245</v>
      </c>
      <c r="F644" s="38" t="str">
        <f>VLOOKUP(B644,'Catégorie des articles'!A:D,4,0)</f>
        <v>CREMERIE</v>
      </c>
      <c r="G644" s="53">
        <f t="shared" si="20"/>
        <v>0.51019332180391108</v>
      </c>
      <c r="H644" s="39" t="str">
        <f t="shared" si="21"/>
        <v>En stock</v>
      </c>
      <c r="I644" s="54" t="str">
        <f>Expéditions[[#This Row],[AnnéeMois]]&amp;Expéditions[[#This Row],[Famille de Produit]]</f>
        <v>202211CREMERIE</v>
      </c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25">
      <c r="A645" s="15">
        <v>202211</v>
      </c>
      <c r="B645" s="50">
        <v>5540246177133</v>
      </c>
      <c r="C645" s="52">
        <v>10707</v>
      </c>
      <c r="D645" s="52">
        <v>38876.76</v>
      </c>
      <c r="E645" s="52">
        <v>34313</v>
      </c>
      <c r="F645" s="38" t="str">
        <f>VLOOKUP(B645,'Catégorie des articles'!A:D,4,0)</f>
        <v>MIX LEGUMES</v>
      </c>
      <c r="G645" s="53">
        <f t="shared" si="20"/>
        <v>3.6309666573269825</v>
      </c>
      <c r="H645" s="39" t="str">
        <f t="shared" si="21"/>
        <v>En stock</v>
      </c>
      <c r="I645" s="54" t="str">
        <f>Expéditions[[#This Row],[AnnéeMois]]&amp;Expéditions[[#This Row],[Famille de Produit]]</f>
        <v>202211MIX LEGUMES</v>
      </c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25">
      <c r="A646" s="15">
        <v>202211</v>
      </c>
      <c r="B646" s="50">
        <v>5540246177376</v>
      </c>
      <c r="C646" s="52">
        <v>1692</v>
      </c>
      <c r="D646" s="52">
        <v>67936.276800000007</v>
      </c>
      <c r="E646" s="52">
        <v>1167</v>
      </c>
      <c r="F646" s="38" t="str">
        <f>VLOOKUP(B646,'Catégorie des articles'!A:D,4,0)</f>
        <v>BOULANGERIE</v>
      </c>
      <c r="G646" s="53">
        <f t="shared" si="20"/>
        <v>40.151463829787239</v>
      </c>
      <c r="H646" s="39" t="str">
        <f t="shared" si="21"/>
        <v>En stock</v>
      </c>
      <c r="I646" s="54" t="str">
        <f>Expéditions[[#This Row],[AnnéeMois]]&amp;Expéditions[[#This Row],[Famille de Produit]]</f>
        <v>202211BOULANGERIE</v>
      </c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25">
      <c r="A647" s="15">
        <v>202211</v>
      </c>
      <c r="B647" s="50">
        <v>5540246180522</v>
      </c>
      <c r="C647" s="52">
        <v>1337</v>
      </c>
      <c r="D647" s="52">
        <v>25241.500800000002</v>
      </c>
      <c r="E647" s="52">
        <v>1722</v>
      </c>
      <c r="F647" s="38" t="str">
        <f>VLOOKUP(B647,'Catégorie des articles'!A:D,4,0)</f>
        <v>BOULANGERIE</v>
      </c>
      <c r="G647" s="53">
        <f t="shared" si="20"/>
        <v>18.879207778608826</v>
      </c>
      <c r="H647" s="39" t="str">
        <f t="shared" si="21"/>
        <v>En stock</v>
      </c>
      <c r="I647" s="54" t="str">
        <f>Expéditions[[#This Row],[AnnéeMois]]&amp;Expéditions[[#This Row],[Famille de Produit]]</f>
        <v>202211BOULANGERIE</v>
      </c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25">
      <c r="A648" s="15">
        <v>202211</v>
      </c>
      <c r="B648" s="15">
        <v>5540246181016</v>
      </c>
      <c r="C648" s="48">
        <v>16788</v>
      </c>
      <c r="D648" s="48">
        <v>144075.11040000001</v>
      </c>
      <c r="E648" s="48">
        <v>24110</v>
      </c>
      <c r="F648" s="38" t="str">
        <f>VLOOKUP(B648,'Catégorie des articles'!A:D,4,0)</f>
        <v>VOLAILLE</v>
      </c>
      <c r="G648" s="53">
        <f t="shared" si="20"/>
        <v>8.5820294496068623</v>
      </c>
      <c r="H648" s="39" t="str">
        <f t="shared" si="21"/>
        <v>En stock</v>
      </c>
      <c r="I648" s="54" t="str">
        <f>Expéditions[[#This Row],[AnnéeMois]]&amp;Expéditions[[#This Row],[Famille de Produit]]</f>
        <v>202211VOLAILLE</v>
      </c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25">
      <c r="A649" s="15">
        <v>202211</v>
      </c>
      <c r="B649" s="50">
        <v>5540246181061</v>
      </c>
      <c r="C649" s="52">
        <v>76839</v>
      </c>
      <c r="D649" s="52">
        <v>108596.50560000002</v>
      </c>
      <c r="E649" s="52">
        <v>87905</v>
      </c>
      <c r="F649" s="38" t="str">
        <f>VLOOKUP(B649,'Catégorie des articles'!A:D,4,0)</f>
        <v>VOLAILLE</v>
      </c>
      <c r="G649" s="53">
        <f t="shared" si="20"/>
        <v>1.4132993089446768</v>
      </c>
      <c r="H649" s="39" t="str">
        <f t="shared" si="21"/>
        <v>En stock</v>
      </c>
      <c r="I649" s="54" t="str">
        <f>Expéditions[[#This Row],[AnnéeMois]]&amp;Expéditions[[#This Row],[Famille de Produit]]</f>
        <v>202211VOLAILLE</v>
      </c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25">
      <c r="A650" s="15">
        <v>202211</v>
      </c>
      <c r="B650" s="50">
        <v>5540246182684</v>
      </c>
      <c r="C650" s="52">
        <v>455</v>
      </c>
      <c r="D650" s="52">
        <v>22819.103999999999</v>
      </c>
      <c r="E650" s="52">
        <v>557</v>
      </c>
      <c r="F650" s="38" t="str">
        <f>VLOOKUP(B650,'Catégorie des articles'!A:D,4,0)</f>
        <v>BOULANGERIE</v>
      </c>
      <c r="G650" s="53">
        <f t="shared" si="20"/>
        <v>50.151876923076919</v>
      </c>
      <c r="H650" s="39" t="str">
        <f t="shared" si="21"/>
        <v>En stock</v>
      </c>
      <c r="I650" s="54" t="str">
        <f>Expéditions[[#This Row],[AnnéeMois]]&amp;Expéditions[[#This Row],[Famille de Produit]]</f>
        <v>202211BOULANGERIE</v>
      </c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25">
      <c r="A651" s="15">
        <v>202211</v>
      </c>
      <c r="B651" s="50">
        <v>5540246183130</v>
      </c>
      <c r="C651" s="52">
        <v>5680</v>
      </c>
      <c r="D651" s="52">
        <v>24048.36</v>
      </c>
      <c r="E651" s="52">
        <v>8666</v>
      </c>
      <c r="F651" s="38" t="str">
        <f>VLOOKUP(B651,'Catégorie des articles'!A:D,4,0)</f>
        <v>MIX LEGUMES</v>
      </c>
      <c r="G651" s="53">
        <f t="shared" si="20"/>
        <v>4.2338661971830991</v>
      </c>
      <c r="H651" s="39" t="str">
        <f t="shared" si="21"/>
        <v>En stock</v>
      </c>
      <c r="I651" s="54" t="str">
        <f>Expéditions[[#This Row],[AnnéeMois]]&amp;Expéditions[[#This Row],[Famille de Produit]]</f>
        <v>202211MIX LEGUMES</v>
      </c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25">
      <c r="A652" s="15">
        <v>202211</v>
      </c>
      <c r="B652" s="50">
        <v>5540246183455</v>
      </c>
      <c r="C652" s="52">
        <v>1044</v>
      </c>
      <c r="D652" s="52">
        <v>8353.3680000000004</v>
      </c>
      <c r="E652" s="52">
        <v>627</v>
      </c>
      <c r="F652" s="38" t="str">
        <f>VLOOKUP(B652,'Catégorie des articles'!A:D,4,0)</f>
        <v>MIX LEGUMES</v>
      </c>
      <c r="G652" s="53">
        <f t="shared" si="20"/>
        <v>8.0013103448275871</v>
      </c>
      <c r="H652" s="39" t="str">
        <f t="shared" si="21"/>
        <v>En stock</v>
      </c>
      <c r="I652" s="54" t="str">
        <f>Expéditions[[#This Row],[AnnéeMois]]&amp;Expéditions[[#This Row],[Famille de Produit]]</f>
        <v>202211MIX LEGUMES</v>
      </c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25">
      <c r="A653" s="15">
        <v>202211</v>
      </c>
      <c r="B653" s="50">
        <v>5540246183537</v>
      </c>
      <c r="C653" s="52">
        <v>6478</v>
      </c>
      <c r="D653" s="52">
        <v>9106.387200000001</v>
      </c>
      <c r="E653" s="52">
        <v>3731</v>
      </c>
      <c r="F653" s="38" t="str">
        <f>VLOOKUP(B653,'Catégorie des articles'!A:D,4,0)</f>
        <v>MIX LEGUMES</v>
      </c>
      <c r="G653" s="53">
        <f t="shared" si="20"/>
        <v>1.4057405372028406</v>
      </c>
      <c r="H653" s="39" t="str">
        <f t="shared" si="21"/>
        <v>En stock</v>
      </c>
      <c r="I653" s="54" t="str">
        <f>Expéditions[[#This Row],[AnnéeMois]]&amp;Expéditions[[#This Row],[Famille de Produit]]</f>
        <v>202211MIX LEGUMES</v>
      </c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25">
      <c r="A654" s="15">
        <v>202211</v>
      </c>
      <c r="B654" s="15">
        <v>5540246183538</v>
      </c>
      <c r="C654" s="48">
        <v>5160</v>
      </c>
      <c r="D654" s="48">
        <v>7686.1440000000011</v>
      </c>
      <c r="E654" s="48">
        <v>4288</v>
      </c>
      <c r="F654" s="38" t="str">
        <f>VLOOKUP(B654,'Catégorie des articles'!A:D,4,0)</f>
        <v>MIX LEGUMES</v>
      </c>
      <c r="G654" s="53">
        <f t="shared" si="20"/>
        <v>1.4895627906976747</v>
      </c>
      <c r="H654" s="39" t="str">
        <f t="shared" si="21"/>
        <v>En stock</v>
      </c>
      <c r="I654" s="54" t="str">
        <f>Expéditions[[#This Row],[AnnéeMois]]&amp;Expéditions[[#This Row],[Famille de Produit]]</f>
        <v>202211MIX LEGUMES</v>
      </c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25">
      <c r="A655" s="15">
        <v>202211</v>
      </c>
      <c r="B655" s="50">
        <v>5540246183541</v>
      </c>
      <c r="C655" s="52">
        <v>766</v>
      </c>
      <c r="D655" s="52">
        <v>6899.9040000000005</v>
      </c>
      <c r="E655" s="52">
        <v>1439</v>
      </c>
      <c r="F655" s="38" t="str">
        <f>VLOOKUP(B655,'Catégorie des articles'!A:D,4,0)</f>
        <v>MIX LEGUMES</v>
      </c>
      <c r="G655" s="53">
        <f t="shared" si="20"/>
        <v>9.0077075718015678</v>
      </c>
      <c r="H655" s="39" t="str">
        <f t="shared" si="21"/>
        <v>En stock</v>
      </c>
      <c r="I655" s="54" t="str">
        <f>Expéditions[[#This Row],[AnnéeMois]]&amp;Expéditions[[#This Row],[Famille de Produit]]</f>
        <v>202211MIX LEGUMES</v>
      </c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25">
      <c r="A656" s="15">
        <v>202211</v>
      </c>
      <c r="B656" s="15">
        <v>5540246183542</v>
      </c>
      <c r="C656" s="48">
        <v>1972</v>
      </c>
      <c r="D656" s="48">
        <v>5544.72</v>
      </c>
      <c r="E656" s="48">
        <v>859</v>
      </c>
      <c r="F656" s="38" t="str">
        <f>VLOOKUP(B656,'Catégorie des articles'!A:D,4,0)</f>
        <v>MIX LEGUMES</v>
      </c>
      <c r="G656" s="53">
        <f t="shared" si="20"/>
        <v>2.8117241379310345</v>
      </c>
      <c r="H656" s="39" t="str">
        <f t="shared" si="21"/>
        <v>En stock</v>
      </c>
      <c r="I656" s="54" t="str">
        <f>Expéditions[[#This Row],[AnnéeMois]]&amp;Expéditions[[#This Row],[Famille de Produit]]</f>
        <v>202211MIX LEGUMES</v>
      </c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25">
      <c r="A657" s="15">
        <v>202211</v>
      </c>
      <c r="B657" s="15">
        <v>5540246183547</v>
      </c>
      <c r="C657" s="48">
        <v>0</v>
      </c>
      <c r="D657" s="48">
        <v>0</v>
      </c>
      <c r="E657" s="48">
        <v>14814</v>
      </c>
      <c r="F657" s="38" t="str">
        <f>VLOOKUP(B657,'Catégorie des articles'!A:D,4,0)</f>
        <v>VOLAILLE</v>
      </c>
      <c r="G657" s="53">
        <f t="shared" si="20"/>
        <v>0</v>
      </c>
      <c r="H657" s="39" t="str">
        <f t="shared" si="21"/>
        <v>Rupture</v>
      </c>
      <c r="I657" s="54" t="str">
        <f>Expéditions[[#This Row],[AnnéeMois]]&amp;Expéditions[[#This Row],[Famille de Produit]]</f>
        <v>202211VOLAILLE</v>
      </c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25">
      <c r="A658" s="15">
        <v>202211</v>
      </c>
      <c r="B658" s="15">
        <v>5540246183552</v>
      </c>
      <c r="C658" s="48">
        <v>1541</v>
      </c>
      <c r="D658" s="48">
        <v>2839.7952</v>
      </c>
      <c r="E658" s="48">
        <v>223</v>
      </c>
      <c r="F658" s="38" t="str">
        <f>VLOOKUP(B658,'Catégorie des articles'!A:D,4,0)</f>
        <v>MIX LEGUMES</v>
      </c>
      <c r="G658" s="53">
        <f t="shared" si="20"/>
        <v>1.842826216742375</v>
      </c>
      <c r="H658" s="39" t="str">
        <f t="shared" si="21"/>
        <v>En stock</v>
      </c>
      <c r="I658" s="54" t="str">
        <f>Expéditions[[#This Row],[AnnéeMois]]&amp;Expéditions[[#This Row],[Famille de Produit]]</f>
        <v>202211MIX LEGUMES</v>
      </c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25">
      <c r="A659" s="15">
        <v>202211</v>
      </c>
      <c r="B659" s="50">
        <v>5540246183554</v>
      </c>
      <c r="C659" s="52">
        <v>1490</v>
      </c>
      <c r="D659" s="52">
        <v>11193.595200000002</v>
      </c>
      <c r="E659" s="52">
        <v>84</v>
      </c>
      <c r="F659" s="38" t="str">
        <f>VLOOKUP(B659,'Catégorie des articles'!A:D,4,0)</f>
        <v>MIX LEGUMES</v>
      </c>
      <c r="G659" s="53">
        <f t="shared" si="20"/>
        <v>7.5124800000000009</v>
      </c>
      <c r="H659" s="39" t="str">
        <f t="shared" si="21"/>
        <v>En stock</v>
      </c>
      <c r="I659" s="54" t="str">
        <f>Expéditions[[#This Row],[AnnéeMois]]&amp;Expéditions[[#This Row],[Famille de Produit]]</f>
        <v>202211MIX LEGUMES</v>
      </c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25">
      <c r="A660" s="15">
        <v>202211</v>
      </c>
      <c r="B660" s="15">
        <v>5540246183555</v>
      </c>
      <c r="C660" s="48">
        <v>2098</v>
      </c>
      <c r="D660" s="48">
        <v>2803.9824000000003</v>
      </c>
      <c r="E660" s="48">
        <v>1522</v>
      </c>
      <c r="F660" s="38" t="str">
        <f>VLOOKUP(B660,'Catégorie des articles'!A:D,4,0)</f>
        <v>MIX LEGUMES</v>
      </c>
      <c r="G660" s="53">
        <f t="shared" si="20"/>
        <v>1.3365025738798857</v>
      </c>
      <c r="H660" s="39" t="str">
        <f t="shared" si="21"/>
        <v>En stock</v>
      </c>
      <c r="I660" s="54" t="str">
        <f>Expéditions[[#This Row],[AnnéeMois]]&amp;Expéditions[[#This Row],[Famille de Produit]]</f>
        <v>202211MIX LEGUMES</v>
      </c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25">
      <c r="A661" s="15">
        <v>202211</v>
      </c>
      <c r="B661" s="50">
        <v>5540246183558</v>
      </c>
      <c r="C661" s="52">
        <v>4190</v>
      </c>
      <c r="D661" s="52">
        <v>23093.683200000003</v>
      </c>
      <c r="E661" s="52">
        <v>6496</v>
      </c>
      <c r="F661" s="38" t="str">
        <f>VLOOKUP(B661,'Catégorie des articles'!A:D,4,0)</f>
        <v>MIX LEGUMES</v>
      </c>
      <c r="G661" s="53">
        <f t="shared" si="20"/>
        <v>5.5116189021479718</v>
      </c>
      <c r="H661" s="39" t="str">
        <f t="shared" si="21"/>
        <v>En stock</v>
      </c>
      <c r="I661" s="54" t="str">
        <f>Expéditions[[#This Row],[AnnéeMois]]&amp;Expéditions[[#This Row],[Famille de Produit]]</f>
        <v>202211MIX LEGUMES</v>
      </c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25">
      <c r="A662" s="15">
        <v>202211</v>
      </c>
      <c r="B662" s="15">
        <v>5540246183560</v>
      </c>
      <c r="C662" s="48">
        <v>290</v>
      </c>
      <c r="D662" s="48">
        <v>7074.0000000000009</v>
      </c>
      <c r="E662" s="48">
        <v>288</v>
      </c>
      <c r="F662" s="38" t="str">
        <f>VLOOKUP(B662,'Catégorie des articles'!A:D,4,0)</f>
        <v>MIX LEGUMES</v>
      </c>
      <c r="G662" s="53">
        <f t="shared" si="20"/>
        <v>24.393103448275866</v>
      </c>
      <c r="H662" s="39" t="str">
        <f t="shared" si="21"/>
        <v>En stock</v>
      </c>
      <c r="I662" s="54" t="str">
        <f>Expéditions[[#This Row],[AnnéeMois]]&amp;Expéditions[[#This Row],[Famille de Produit]]</f>
        <v>202211MIX LEGUMES</v>
      </c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25">
      <c r="A663" s="15">
        <v>202211</v>
      </c>
      <c r="B663" s="50">
        <v>5540246183587</v>
      </c>
      <c r="C663" s="52">
        <v>926</v>
      </c>
      <c r="D663" s="52">
        <v>19494.820800000001</v>
      </c>
      <c r="E663" s="52">
        <v>759</v>
      </c>
      <c r="F663" s="38" t="str">
        <f>VLOOKUP(B663,'Catégorie des articles'!A:D,4,0)</f>
        <v>MIX LEGUMES</v>
      </c>
      <c r="G663" s="53">
        <f t="shared" si="20"/>
        <v>21.052722246220302</v>
      </c>
      <c r="H663" s="39" t="str">
        <f t="shared" si="21"/>
        <v>En stock</v>
      </c>
      <c r="I663" s="54" t="str">
        <f>Expéditions[[#This Row],[AnnéeMois]]&amp;Expéditions[[#This Row],[Famille de Produit]]</f>
        <v>202211MIX LEGUMES</v>
      </c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25">
      <c r="A664" s="15">
        <v>202211</v>
      </c>
      <c r="B664" s="15">
        <v>5540246183589</v>
      </c>
      <c r="C664" s="48">
        <v>882</v>
      </c>
      <c r="D664" s="48">
        <v>11622.528000000002</v>
      </c>
      <c r="E664" s="48">
        <v>1764</v>
      </c>
      <c r="F664" s="38" t="str">
        <f>VLOOKUP(B664,'Catégorie des articles'!A:D,4,0)</f>
        <v>MIX LEGUMES</v>
      </c>
      <c r="G664" s="53">
        <f t="shared" si="20"/>
        <v>13.177469387755105</v>
      </c>
      <c r="H664" s="39" t="str">
        <f t="shared" si="21"/>
        <v>En stock</v>
      </c>
      <c r="I664" s="54" t="str">
        <f>Expéditions[[#This Row],[AnnéeMois]]&amp;Expéditions[[#This Row],[Famille de Produit]]</f>
        <v>202211MIX LEGUMES</v>
      </c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25">
      <c r="A665" s="15">
        <v>202211</v>
      </c>
      <c r="B665" s="50">
        <v>5540246183844</v>
      </c>
      <c r="C665" s="52">
        <v>471</v>
      </c>
      <c r="D665" s="52">
        <v>13592.880000000001</v>
      </c>
      <c r="E665" s="52">
        <v>455</v>
      </c>
      <c r="F665" s="38" t="str">
        <f>VLOOKUP(B665,'Catégorie des articles'!A:D,4,0)</f>
        <v>BOULANGERIE</v>
      </c>
      <c r="G665" s="53">
        <f t="shared" si="20"/>
        <v>28.859617834394907</v>
      </c>
      <c r="H665" s="39" t="str">
        <f t="shared" si="21"/>
        <v>En stock</v>
      </c>
      <c r="I665" s="54" t="str">
        <f>Expéditions[[#This Row],[AnnéeMois]]&amp;Expéditions[[#This Row],[Famille de Produit]]</f>
        <v>202211BOULANGERIE</v>
      </c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25">
      <c r="A666" s="15">
        <v>202211</v>
      </c>
      <c r="B666" s="50">
        <v>5540246184036</v>
      </c>
      <c r="C666" s="52">
        <v>72</v>
      </c>
      <c r="D666" s="52">
        <v>1348.3152000000002</v>
      </c>
      <c r="E666" s="52">
        <v>65</v>
      </c>
      <c r="F666" s="38" t="str">
        <f>VLOOKUP(B666,'Catégorie des articles'!A:D,4,0)</f>
        <v>BOULANGERIE</v>
      </c>
      <c r="G666" s="53">
        <f t="shared" si="20"/>
        <v>18.726600000000005</v>
      </c>
      <c r="H666" s="39" t="str">
        <f t="shared" si="21"/>
        <v>En stock</v>
      </c>
      <c r="I666" s="54" t="str">
        <f>Expéditions[[#This Row],[AnnéeMois]]&amp;Expéditions[[#This Row],[Famille de Produit]]</f>
        <v>202211BOULANGERIE</v>
      </c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25">
      <c r="A667" s="15">
        <v>202211</v>
      </c>
      <c r="B667" s="15">
        <v>5540246185278</v>
      </c>
      <c r="C667" s="48">
        <v>78498</v>
      </c>
      <c r="D667" s="48">
        <v>109479.25440000001</v>
      </c>
      <c r="E667" s="48">
        <v>82073</v>
      </c>
      <c r="F667" s="38" t="str">
        <f>VLOOKUP(B667,'Catégorie des articles'!A:D,4,0)</f>
        <v>VOLAILLE</v>
      </c>
      <c r="G667" s="53">
        <f t="shared" si="20"/>
        <v>1.3946757165787664</v>
      </c>
      <c r="H667" s="39" t="str">
        <f t="shared" si="21"/>
        <v>En stock</v>
      </c>
      <c r="I667" s="54" t="str">
        <f>Expéditions[[#This Row],[AnnéeMois]]&amp;Expéditions[[#This Row],[Famille de Produit]]</f>
        <v>202211VOLAILLE</v>
      </c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25">
      <c r="A668" s="15">
        <v>202211</v>
      </c>
      <c r="B668" s="50">
        <v>5540246185429</v>
      </c>
      <c r="C668" s="52">
        <v>56</v>
      </c>
      <c r="D668" s="52">
        <v>294.45120000000003</v>
      </c>
      <c r="E668" s="52">
        <v>307</v>
      </c>
      <c r="F668" s="38" t="str">
        <f>VLOOKUP(B668,'Catégorie des articles'!A:D,4,0)</f>
        <v>CREMERIE</v>
      </c>
      <c r="G668" s="53">
        <f t="shared" si="20"/>
        <v>5.258057142857143</v>
      </c>
      <c r="H668" s="39" t="str">
        <f t="shared" si="21"/>
        <v>En stock</v>
      </c>
      <c r="I668" s="54" t="str">
        <f>Expéditions[[#This Row],[AnnéeMois]]&amp;Expéditions[[#This Row],[Famille de Produit]]</f>
        <v>202211CREMERIE</v>
      </c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25">
      <c r="A669" s="15">
        <v>202211</v>
      </c>
      <c r="B669" s="50">
        <v>5540246185562</v>
      </c>
      <c r="C669" s="52">
        <v>265</v>
      </c>
      <c r="D669" s="52">
        <v>768.26880000000006</v>
      </c>
      <c r="E669" s="52">
        <v>362</v>
      </c>
      <c r="F669" s="38" t="str">
        <f>VLOOKUP(B669,'Catégorie des articles'!A:D,4,0)</f>
        <v>CREMERIE</v>
      </c>
      <c r="G669" s="53">
        <f t="shared" si="20"/>
        <v>2.8991275471698117</v>
      </c>
      <c r="H669" s="39" t="str">
        <f t="shared" si="21"/>
        <v>En stock</v>
      </c>
      <c r="I669" s="54" t="str">
        <f>Expéditions[[#This Row],[AnnéeMois]]&amp;Expéditions[[#This Row],[Famille de Produit]]</f>
        <v>202211CREMERIE</v>
      </c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25">
      <c r="A670" s="15">
        <v>202211</v>
      </c>
      <c r="B670" s="15">
        <v>5540246186010</v>
      </c>
      <c r="C670" s="48">
        <v>86</v>
      </c>
      <c r="D670" s="48">
        <v>12644.942400000002</v>
      </c>
      <c r="E670" s="48">
        <v>17</v>
      </c>
      <c r="F670" s="38" t="str">
        <f>VLOOKUP(B670,'Catégorie des articles'!A:D,4,0)</f>
        <v>EMBALLAGES</v>
      </c>
      <c r="G670" s="53">
        <f t="shared" si="20"/>
        <v>147.0342139534884</v>
      </c>
      <c r="H670" s="39" t="str">
        <f t="shared" si="21"/>
        <v>En stock</v>
      </c>
      <c r="I670" s="54" t="str">
        <f>Expéditions[[#This Row],[AnnéeMois]]&amp;Expéditions[[#This Row],[Famille de Produit]]</f>
        <v>202211EMBALLAGES</v>
      </c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25">
      <c r="A671" s="15">
        <v>202211</v>
      </c>
      <c r="B671" s="50">
        <v>5540246186011</v>
      </c>
      <c r="C671" s="52">
        <v>79</v>
      </c>
      <c r="D671" s="52">
        <v>4491.5904</v>
      </c>
      <c r="E671" s="52">
        <v>17</v>
      </c>
      <c r="F671" s="38" t="str">
        <f>VLOOKUP(B671,'Catégorie des articles'!A:D,4,0)</f>
        <v>EMBALLAGES</v>
      </c>
      <c r="G671" s="53">
        <f t="shared" si="20"/>
        <v>56.855574683544305</v>
      </c>
      <c r="H671" s="39" t="str">
        <f t="shared" si="21"/>
        <v>En stock</v>
      </c>
      <c r="I671" s="54" t="str">
        <f>Expéditions[[#This Row],[AnnéeMois]]&amp;Expéditions[[#This Row],[Famille de Produit]]</f>
        <v>202211EMBALLAGES</v>
      </c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25">
      <c r="A672" s="15">
        <v>202211</v>
      </c>
      <c r="B672" s="15">
        <v>5540246186017</v>
      </c>
      <c r="C672" s="48">
        <v>52</v>
      </c>
      <c r="D672" s="48">
        <v>5403.974400000001</v>
      </c>
      <c r="E672" s="48">
        <v>7</v>
      </c>
      <c r="F672" s="38" t="str">
        <f>VLOOKUP(B672,'Catégorie des articles'!A:D,4,0)</f>
        <v>EMBALLAGES</v>
      </c>
      <c r="G672" s="53">
        <f t="shared" si="20"/>
        <v>103.92258461538464</v>
      </c>
      <c r="H672" s="39" t="str">
        <f t="shared" si="21"/>
        <v>En stock</v>
      </c>
      <c r="I672" s="54" t="str">
        <f>Expéditions[[#This Row],[AnnéeMois]]&amp;Expéditions[[#This Row],[Famille de Produit]]</f>
        <v>202211EMBALLAGES</v>
      </c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25">
      <c r="A673" s="15">
        <v>202211</v>
      </c>
      <c r="B673" s="50">
        <v>5540246186325</v>
      </c>
      <c r="C673" s="52">
        <v>279</v>
      </c>
      <c r="D673" s="52">
        <v>684.28800000000012</v>
      </c>
      <c r="E673" s="52">
        <v>655</v>
      </c>
      <c r="F673" s="38" t="str">
        <f>VLOOKUP(B673,'Catégorie des articles'!A:D,4,0)</f>
        <v>CREMERIE</v>
      </c>
      <c r="G673" s="53">
        <f t="shared" si="20"/>
        <v>2.4526451612903228</v>
      </c>
      <c r="H673" s="39" t="str">
        <f t="shared" si="21"/>
        <v>En stock</v>
      </c>
      <c r="I673" s="54" t="str">
        <f>Expéditions[[#This Row],[AnnéeMois]]&amp;Expéditions[[#This Row],[Famille de Produit]]</f>
        <v>202211CREMERIE</v>
      </c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25">
      <c r="A674" s="15">
        <v>202211</v>
      </c>
      <c r="B674" s="15">
        <v>5540246186351</v>
      </c>
      <c r="C674" s="48">
        <v>1107</v>
      </c>
      <c r="D674" s="48">
        <v>65590.171199999997</v>
      </c>
      <c r="E674" s="48">
        <v>188</v>
      </c>
      <c r="F674" s="38" t="str">
        <f>VLOOKUP(B674,'Catégorie des articles'!A:D,4,0)</f>
        <v>MIX LEGUMES</v>
      </c>
      <c r="G674" s="53">
        <f t="shared" si="20"/>
        <v>59.250380487804875</v>
      </c>
      <c r="H674" s="39" t="str">
        <f t="shared" si="21"/>
        <v>En stock</v>
      </c>
      <c r="I674" s="54" t="str">
        <f>Expéditions[[#This Row],[AnnéeMois]]&amp;Expéditions[[#This Row],[Famille de Produit]]</f>
        <v>202211MIX LEGUMES</v>
      </c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25">
      <c r="A675" s="15">
        <v>202211</v>
      </c>
      <c r="B675" s="50">
        <v>5540246186352</v>
      </c>
      <c r="C675" s="52">
        <v>4037</v>
      </c>
      <c r="D675" s="52">
        <v>42469.920000000006</v>
      </c>
      <c r="E675" s="52">
        <v>1996</v>
      </c>
      <c r="F675" s="38" t="str">
        <f>VLOOKUP(B675,'Catégorie des articles'!A:D,4,0)</f>
        <v>MIX LEGUMES</v>
      </c>
      <c r="G675" s="53">
        <f t="shared" si="20"/>
        <v>10.520168441912313</v>
      </c>
      <c r="H675" s="39" t="str">
        <f t="shared" si="21"/>
        <v>En stock</v>
      </c>
      <c r="I675" s="54" t="str">
        <f>Expéditions[[#This Row],[AnnéeMois]]&amp;Expéditions[[#This Row],[Famille de Produit]]</f>
        <v>202211MIX LEGUMES</v>
      </c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25">
      <c r="A676" s="15">
        <v>202211</v>
      </c>
      <c r="B676" s="15">
        <v>5540246187882</v>
      </c>
      <c r="C676" s="48">
        <v>40</v>
      </c>
      <c r="D676" s="48">
        <v>1512.9936000000002</v>
      </c>
      <c r="E676" s="48">
        <v>7</v>
      </c>
      <c r="F676" s="38" t="str">
        <f>VLOOKUP(B676,'Catégorie des articles'!A:D,4,0)</f>
        <v>EMBALLAGES</v>
      </c>
      <c r="G676" s="53">
        <f t="shared" si="20"/>
        <v>37.824840000000009</v>
      </c>
      <c r="H676" s="39" t="str">
        <f t="shared" si="21"/>
        <v>En stock</v>
      </c>
      <c r="I676" s="54" t="str">
        <f>Expéditions[[#This Row],[AnnéeMois]]&amp;Expéditions[[#This Row],[Famille de Produit]]</f>
        <v>202211EMBALLAGES</v>
      </c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25">
      <c r="A677" s="15">
        <v>202211</v>
      </c>
      <c r="B677" s="50">
        <v>5540246187987</v>
      </c>
      <c r="C677" s="52">
        <v>2395</v>
      </c>
      <c r="D677" s="52">
        <v>1190.3328000000001</v>
      </c>
      <c r="E677" s="52">
        <v>60859</v>
      </c>
      <c r="F677" s="38" t="str">
        <f>VLOOKUP(B677,'Catégorie des articles'!A:D,4,0)</f>
        <v>CREMERIE</v>
      </c>
      <c r="G677" s="53">
        <f t="shared" si="20"/>
        <v>0.49700743215031323</v>
      </c>
      <c r="H677" s="39" t="str">
        <f t="shared" si="21"/>
        <v>En stock</v>
      </c>
      <c r="I677" s="54" t="str">
        <f>Expéditions[[#This Row],[AnnéeMois]]&amp;Expéditions[[#This Row],[Famille de Produit]]</f>
        <v>202211CREMERIE</v>
      </c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25">
      <c r="A678" s="15">
        <v>202211</v>
      </c>
      <c r="B678" s="15">
        <v>5540246187995</v>
      </c>
      <c r="C678" s="48">
        <v>1889</v>
      </c>
      <c r="D678" s="48">
        <v>165661.37280000001</v>
      </c>
      <c r="E678" s="48">
        <v>1469</v>
      </c>
      <c r="F678" s="38" t="str">
        <f>VLOOKUP(B678,'Catégorie des articles'!A:D,4,0)</f>
        <v>EMBALLAGES</v>
      </c>
      <c r="G678" s="53">
        <f t="shared" si="20"/>
        <v>87.697921016410803</v>
      </c>
      <c r="H678" s="39" t="str">
        <f t="shared" si="21"/>
        <v>En stock</v>
      </c>
      <c r="I678" s="54" t="str">
        <f>Expéditions[[#This Row],[AnnéeMois]]&amp;Expéditions[[#This Row],[Famille de Produit]]</f>
        <v>202211EMBALLAGES</v>
      </c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25">
      <c r="A679" s="15">
        <v>202211</v>
      </c>
      <c r="B679" s="50">
        <v>5540246187996</v>
      </c>
      <c r="C679" s="52">
        <v>272</v>
      </c>
      <c r="D679" s="52">
        <v>12550.075200000001</v>
      </c>
      <c r="E679" s="52">
        <v>24</v>
      </c>
      <c r="F679" s="38" t="str">
        <f>VLOOKUP(B679,'Catégorie des articles'!A:D,4,0)</f>
        <v>EMBALLAGES</v>
      </c>
      <c r="G679" s="53">
        <f t="shared" si="20"/>
        <v>46.139982352941182</v>
      </c>
      <c r="H679" s="39" t="str">
        <f t="shared" si="21"/>
        <v>En stock</v>
      </c>
      <c r="I679" s="54" t="str">
        <f>Expéditions[[#This Row],[AnnéeMois]]&amp;Expéditions[[#This Row],[Famille de Produit]]</f>
        <v>202211EMBALLAGES</v>
      </c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25">
      <c r="A680" s="15">
        <v>202211</v>
      </c>
      <c r="B680" s="15">
        <v>5540246187997</v>
      </c>
      <c r="C680" s="48">
        <v>286</v>
      </c>
      <c r="D680" s="48">
        <v>14256.388800000002</v>
      </c>
      <c r="E680" s="48">
        <v>128</v>
      </c>
      <c r="F680" s="38" t="str">
        <f>VLOOKUP(B680,'Catégorie des articles'!A:D,4,0)</f>
        <v>EMBALLAGES</v>
      </c>
      <c r="G680" s="53">
        <f t="shared" si="20"/>
        <v>49.847513286713294</v>
      </c>
      <c r="H680" s="39" t="str">
        <f t="shared" si="21"/>
        <v>En stock</v>
      </c>
      <c r="I680" s="54" t="str">
        <f>Expéditions[[#This Row],[AnnéeMois]]&amp;Expéditions[[#This Row],[Famille de Produit]]</f>
        <v>202211EMBALLAGES</v>
      </c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25">
      <c r="A681" s="15">
        <v>202211</v>
      </c>
      <c r="B681" s="50">
        <v>5540246187998</v>
      </c>
      <c r="C681" s="52">
        <v>1126</v>
      </c>
      <c r="D681" s="52">
        <v>57848.472000000009</v>
      </c>
      <c r="E681" s="52">
        <v>462</v>
      </c>
      <c r="F681" s="38" t="str">
        <f>VLOOKUP(B681,'Catégorie des articles'!A:D,4,0)</f>
        <v>EMBALLAGES</v>
      </c>
      <c r="G681" s="53">
        <f t="shared" si="20"/>
        <v>51.375197158081711</v>
      </c>
      <c r="H681" s="39" t="str">
        <f t="shared" si="21"/>
        <v>En stock</v>
      </c>
      <c r="I681" s="54" t="str">
        <f>Expéditions[[#This Row],[AnnéeMois]]&amp;Expéditions[[#This Row],[Famille de Produit]]</f>
        <v>202211EMBALLAGES</v>
      </c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25">
      <c r="A682" s="15">
        <v>202211</v>
      </c>
      <c r="B682" s="50">
        <v>5540246188047</v>
      </c>
      <c r="C682" s="52">
        <v>195</v>
      </c>
      <c r="D682" s="52">
        <v>23739.6096</v>
      </c>
      <c r="E682" s="52">
        <v>38</v>
      </c>
      <c r="F682" s="38" t="str">
        <f>VLOOKUP(B682,'Catégorie des articles'!A:D,4,0)</f>
        <v>EMBALLAGES</v>
      </c>
      <c r="G682" s="53">
        <f t="shared" si="20"/>
        <v>121.74158769230769</v>
      </c>
      <c r="H682" s="39" t="str">
        <f t="shared" si="21"/>
        <v>En stock</v>
      </c>
      <c r="I682" s="54" t="str">
        <f>Expéditions[[#This Row],[AnnéeMois]]&amp;Expéditions[[#This Row],[Famille de Produit]]</f>
        <v>202211EMBALLAGES</v>
      </c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25">
      <c r="A683" s="15">
        <v>202211</v>
      </c>
      <c r="B683" s="15">
        <v>5540246188175</v>
      </c>
      <c r="C683" s="48">
        <v>93</v>
      </c>
      <c r="D683" s="48">
        <v>2697.7536000000005</v>
      </c>
      <c r="E683" s="48">
        <v>632</v>
      </c>
      <c r="F683" s="38" t="str">
        <f>VLOOKUP(B683,'Catégorie des articles'!A:D,4,0)</f>
        <v>CREMERIE</v>
      </c>
      <c r="G683" s="53">
        <f t="shared" si="20"/>
        <v>29.008103225806458</v>
      </c>
      <c r="H683" s="39" t="str">
        <f t="shared" si="21"/>
        <v>En stock</v>
      </c>
      <c r="I683" s="54" t="str">
        <f>Expéditions[[#This Row],[AnnéeMois]]&amp;Expéditions[[#This Row],[Famille de Produit]]</f>
        <v>202211CREMERIE</v>
      </c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25">
      <c r="A684" s="15">
        <v>202211</v>
      </c>
      <c r="B684" s="15">
        <v>5540246188200</v>
      </c>
      <c r="C684" s="48">
        <v>2265</v>
      </c>
      <c r="D684" s="48">
        <v>4250.0591999999997</v>
      </c>
      <c r="E684" s="48">
        <v>20194</v>
      </c>
      <c r="F684" s="38" t="str">
        <f>VLOOKUP(B684,'Catégorie des articles'!A:D,4,0)</f>
        <v>CREMERIE</v>
      </c>
      <c r="G684" s="53">
        <f t="shared" si="20"/>
        <v>1.8764058278145694</v>
      </c>
      <c r="H684" s="39" t="str">
        <f t="shared" si="21"/>
        <v>En stock</v>
      </c>
      <c r="I684" s="54" t="str">
        <f>Expéditions[[#This Row],[AnnéeMois]]&amp;Expéditions[[#This Row],[Famille de Produit]]</f>
        <v>202211CREMERIE</v>
      </c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25">
      <c r="A685" s="15">
        <v>202211</v>
      </c>
      <c r="B685" s="50">
        <v>5540246188512</v>
      </c>
      <c r="C685" s="52">
        <v>323</v>
      </c>
      <c r="D685" s="52">
        <v>44207.337600000006</v>
      </c>
      <c r="E685" s="52">
        <v>0</v>
      </c>
      <c r="F685" s="38" t="str">
        <f>VLOOKUP(B685,'Catégorie des articles'!A:D,4,0)</f>
        <v>EMBALLAGES</v>
      </c>
      <c r="G685" s="53">
        <f t="shared" si="20"/>
        <v>136.86482229102168</v>
      </c>
      <c r="H685" s="39" t="str">
        <f t="shared" si="21"/>
        <v>En stock</v>
      </c>
      <c r="I685" s="54" t="str">
        <f>Expéditions[[#This Row],[AnnéeMois]]&amp;Expéditions[[#This Row],[Famille de Produit]]</f>
        <v>202211EMBALLAGES</v>
      </c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25">
      <c r="A686" s="15">
        <v>202211</v>
      </c>
      <c r="B686" s="15">
        <v>5540246190092</v>
      </c>
      <c r="C686" s="48">
        <v>307</v>
      </c>
      <c r="D686" s="48">
        <v>40035.988800000006</v>
      </c>
      <c r="E686" s="48">
        <v>35</v>
      </c>
      <c r="F686" s="38" t="str">
        <f>VLOOKUP(B686,'Catégorie des articles'!A:D,4,0)</f>
        <v>EMBALLAGES</v>
      </c>
      <c r="G686" s="53">
        <f t="shared" si="20"/>
        <v>130.41038697068407</v>
      </c>
      <c r="H686" s="39" t="str">
        <f t="shared" si="21"/>
        <v>En stock</v>
      </c>
      <c r="I686" s="54" t="str">
        <f>Expéditions[[#This Row],[AnnéeMois]]&amp;Expéditions[[#This Row],[Famille de Produit]]</f>
        <v>202211EMBALLAGES</v>
      </c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25">
      <c r="A687" s="15">
        <v>202211</v>
      </c>
      <c r="B687" s="50">
        <v>5540246190727</v>
      </c>
      <c r="C687" s="52">
        <v>1033</v>
      </c>
      <c r="D687" s="52">
        <v>11667.067200000001</v>
      </c>
      <c r="E687" s="52">
        <v>952</v>
      </c>
      <c r="F687" s="38" t="str">
        <f>VLOOKUP(B687,'Catégorie des articles'!A:D,4,0)</f>
        <v>BOULANGERIE</v>
      </c>
      <c r="G687" s="53">
        <f t="shared" si="20"/>
        <v>11.294353533397871</v>
      </c>
      <c r="H687" s="39" t="str">
        <f t="shared" si="21"/>
        <v>En stock</v>
      </c>
      <c r="I687" s="54" t="str">
        <f>Expéditions[[#This Row],[AnnéeMois]]&amp;Expéditions[[#This Row],[Famille de Produit]]</f>
        <v>202211BOULANGERIE</v>
      </c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25">
      <c r="A688" s="15">
        <v>202211</v>
      </c>
      <c r="B688" s="50">
        <v>5540246190743</v>
      </c>
      <c r="C688" s="52">
        <v>335</v>
      </c>
      <c r="D688" s="52">
        <v>2836.6848</v>
      </c>
      <c r="E688" s="52">
        <v>543</v>
      </c>
      <c r="F688" s="38" t="str">
        <f>VLOOKUP(B688,'Catégorie des articles'!A:D,4,0)</f>
        <v>CREMERIE</v>
      </c>
      <c r="G688" s="53">
        <f t="shared" si="20"/>
        <v>8.4677158208955223</v>
      </c>
      <c r="H688" s="39" t="str">
        <f t="shared" si="21"/>
        <v>En stock</v>
      </c>
      <c r="I688" s="54" t="str">
        <f>Expéditions[[#This Row],[AnnéeMois]]&amp;Expéditions[[#This Row],[Famille de Produit]]</f>
        <v>202211CREMERIE</v>
      </c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25">
      <c r="A689" s="15">
        <v>202211</v>
      </c>
      <c r="B689" s="50">
        <v>5540246190831</v>
      </c>
      <c r="C689" s="52">
        <v>580</v>
      </c>
      <c r="D689" s="52">
        <v>4364.2800000000007</v>
      </c>
      <c r="E689" s="52">
        <v>0</v>
      </c>
      <c r="F689" s="38" t="str">
        <f>VLOOKUP(B689,'Catégorie des articles'!A:D,4,0)</f>
        <v>MIX LEGUMES</v>
      </c>
      <c r="G689" s="53">
        <f t="shared" si="20"/>
        <v>7.5246206896551735</v>
      </c>
      <c r="H689" s="39" t="str">
        <f t="shared" si="21"/>
        <v>En stock</v>
      </c>
      <c r="I689" s="54" t="str">
        <f>Expéditions[[#This Row],[AnnéeMois]]&amp;Expéditions[[#This Row],[Famille de Produit]]</f>
        <v>202211MIX LEGUMES</v>
      </c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25">
      <c r="A690" s="15">
        <v>202211</v>
      </c>
      <c r="B690" s="15">
        <v>5540246190835</v>
      </c>
      <c r="C690" s="48">
        <v>79</v>
      </c>
      <c r="D690" s="48">
        <v>16673.817600000002</v>
      </c>
      <c r="E690" s="48">
        <v>28</v>
      </c>
      <c r="F690" s="38" t="str">
        <f>VLOOKUP(B690,'Catégorie des articles'!A:D,4,0)</f>
        <v>BOULANGERIE</v>
      </c>
      <c r="G690" s="53">
        <f t="shared" si="20"/>
        <v>211.06098227848105</v>
      </c>
      <c r="H690" s="39" t="str">
        <f t="shared" si="21"/>
        <v>En stock</v>
      </c>
      <c r="I690" s="54" t="str">
        <f>Expéditions[[#This Row],[AnnéeMois]]&amp;Expéditions[[#This Row],[Famille de Produit]]</f>
        <v>202211BOULANGERIE</v>
      </c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25">
      <c r="A691" s="15">
        <v>202211</v>
      </c>
      <c r="B691" s="50">
        <v>5540246191394</v>
      </c>
      <c r="C691" s="52">
        <v>1740</v>
      </c>
      <c r="D691" s="52">
        <v>9292.32</v>
      </c>
      <c r="E691" s="52">
        <v>232</v>
      </c>
      <c r="F691" s="38" t="str">
        <f>VLOOKUP(B691,'Catégorie des articles'!A:D,4,0)</f>
        <v>CREMERIE</v>
      </c>
      <c r="G691" s="53">
        <f t="shared" si="20"/>
        <v>5.3404137931034485</v>
      </c>
      <c r="H691" s="39" t="str">
        <f t="shared" si="21"/>
        <v>En stock</v>
      </c>
      <c r="I691" s="54" t="str">
        <f>Expéditions[[#This Row],[AnnéeMois]]&amp;Expéditions[[#This Row],[Famille de Produit]]</f>
        <v>202211CREMERIE</v>
      </c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25">
      <c r="A692" s="15">
        <v>202211</v>
      </c>
      <c r="B692" s="50">
        <v>5540246191594</v>
      </c>
      <c r="C692" s="52">
        <v>1504</v>
      </c>
      <c r="D692" s="52">
        <v>2698.5744</v>
      </c>
      <c r="E692" s="52">
        <v>3007</v>
      </c>
      <c r="F692" s="38" t="str">
        <f>VLOOKUP(B692,'Catégorie des articles'!A:D,4,0)</f>
        <v>CREMERIE</v>
      </c>
      <c r="G692" s="53">
        <f t="shared" si="20"/>
        <v>1.7942648936170214</v>
      </c>
      <c r="H692" s="39" t="str">
        <f t="shared" si="21"/>
        <v>En stock</v>
      </c>
      <c r="I692" s="54" t="str">
        <f>Expéditions[[#This Row],[AnnéeMois]]&amp;Expéditions[[#This Row],[Famille de Produit]]</f>
        <v>202211CREMERIE</v>
      </c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25">
      <c r="A693" s="15">
        <v>202211</v>
      </c>
      <c r="B693" s="15">
        <v>5540246191596</v>
      </c>
      <c r="C693" s="48">
        <v>330</v>
      </c>
      <c r="D693" s="48">
        <v>20022.681600000004</v>
      </c>
      <c r="E693" s="48">
        <v>184</v>
      </c>
      <c r="F693" s="38" t="str">
        <f>VLOOKUP(B693,'Catégorie des articles'!A:D,4,0)</f>
        <v>BOULANGERIE</v>
      </c>
      <c r="G693" s="53">
        <f t="shared" si="20"/>
        <v>60.674792727272738</v>
      </c>
      <c r="H693" s="39" t="str">
        <f t="shared" si="21"/>
        <v>En stock</v>
      </c>
      <c r="I693" s="54" t="str">
        <f>Expéditions[[#This Row],[AnnéeMois]]&amp;Expéditions[[#This Row],[Famille de Produit]]</f>
        <v>202211BOULANGERIE</v>
      </c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25">
      <c r="A694" s="15">
        <v>202211</v>
      </c>
      <c r="B694" s="50">
        <v>5540246191598</v>
      </c>
      <c r="C694" s="52">
        <v>1601</v>
      </c>
      <c r="D694" s="52">
        <v>3061.2816000000003</v>
      </c>
      <c r="E694" s="52">
        <v>6404</v>
      </c>
      <c r="F694" s="38" t="str">
        <f>VLOOKUP(B694,'Catégorie des articles'!A:D,4,0)</f>
        <v>CREMERIE</v>
      </c>
      <c r="G694" s="53">
        <f t="shared" si="20"/>
        <v>1.9121059337913806</v>
      </c>
      <c r="H694" s="39" t="str">
        <f t="shared" si="21"/>
        <v>En stock</v>
      </c>
      <c r="I694" s="54" t="str">
        <f>Expéditions[[#This Row],[AnnéeMois]]&amp;Expéditions[[#This Row],[Famille de Produit]]</f>
        <v>202211CREMERIE</v>
      </c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25">
      <c r="A695" s="15">
        <v>202211</v>
      </c>
      <c r="B695" s="15">
        <v>5540246191718</v>
      </c>
      <c r="C695" s="48">
        <v>1754</v>
      </c>
      <c r="D695" s="48">
        <v>5199.3360000000002</v>
      </c>
      <c r="E695" s="48">
        <v>0</v>
      </c>
      <c r="F695" s="38" t="str">
        <f>VLOOKUP(B695,'Catégorie des articles'!A:D,4,0)</f>
        <v>MIX LEGUMES</v>
      </c>
      <c r="G695" s="53">
        <f t="shared" si="20"/>
        <v>2.9642736602052451</v>
      </c>
      <c r="H695" s="39" t="str">
        <f t="shared" si="21"/>
        <v>En stock</v>
      </c>
      <c r="I695" s="54" t="str">
        <f>Expéditions[[#This Row],[AnnéeMois]]&amp;Expéditions[[#This Row],[Famille de Produit]]</f>
        <v>202211MIX LEGUMES</v>
      </c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25">
      <c r="A696" s="15">
        <v>202211</v>
      </c>
      <c r="B696" s="15">
        <v>5540246191736</v>
      </c>
      <c r="C696" s="48">
        <v>249</v>
      </c>
      <c r="D696" s="48">
        <v>8029.1088</v>
      </c>
      <c r="E696" s="48">
        <v>0</v>
      </c>
      <c r="F696" s="38" t="str">
        <f>VLOOKUP(B696,'Catégorie des articles'!A:D,4,0)</f>
        <v>CREMERIE</v>
      </c>
      <c r="G696" s="53">
        <f t="shared" si="20"/>
        <v>32.245416867469878</v>
      </c>
      <c r="H696" s="39" t="str">
        <f t="shared" si="21"/>
        <v>En stock</v>
      </c>
      <c r="I696" s="54" t="str">
        <f>Expéditions[[#This Row],[AnnéeMois]]&amp;Expéditions[[#This Row],[Famille de Produit]]</f>
        <v>202211CREMERIE</v>
      </c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25">
      <c r="A697" s="15">
        <v>202211</v>
      </c>
      <c r="B697" s="15">
        <v>5540246192102</v>
      </c>
      <c r="C697" s="48">
        <v>7237</v>
      </c>
      <c r="D697" s="48">
        <v>8879.4144000000015</v>
      </c>
      <c r="E697" s="48">
        <v>11921</v>
      </c>
      <c r="F697" s="38" t="str">
        <f>VLOOKUP(B697,'Catégorie des articles'!A:D,4,0)</f>
        <v>CREMERIE</v>
      </c>
      <c r="G697" s="53">
        <f t="shared" si="20"/>
        <v>1.2269468564322235</v>
      </c>
      <c r="H697" s="39" t="str">
        <f t="shared" si="21"/>
        <v>En stock</v>
      </c>
      <c r="I697" s="54" t="str">
        <f>Expéditions[[#This Row],[AnnéeMois]]&amp;Expéditions[[#This Row],[Famille de Produit]]</f>
        <v>202211CREMERIE</v>
      </c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25">
      <c r="A698" s="15">
        <v>202211</v>
      </c>
      <c r="B698" s="15">
        <v>5540246192148</v>
      </c>
      <c r="C698" s="48">
        <v>20045</v>
      </c>
      <c r="D698" s="48">
        <v>72895.334399999992</v>
      </c>
      <c r="E698" s="48">
        <v>65703</v>
      </c>
      <c r="F698" s="38" t="str">
        <f>VLOOKUP(B698,'Catégorie des articles'!A:D,4,0)</f>
        <v>MIX LEGUMES</v>
      </c>
      <c r="G698" s="53">
        <f t="shared" si="20"/>
        <v>3.6365844050885503</v>
      </c>
      <c r="H698" s="39" t="str">
        <f t="shared" si="21"/>
        <v>En stock</v>
      </c>
      <c r="I698" s="54" t="str">
        <f>Expéditions[[#This Row],[AnnéeMois]]&amp;Expéditions[[#This Row],[Famille de Produit]]</f>
        <v>202211MIX LEGUMES</v>
      </c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25">
      <c r="A699" s="15">
        <v>202211</v>
      </c>
      <c r="B699" s="50">
        <v>5540246192209</v>
      </c>
      <c r="C699" s="52">
        <v>2604</v>
      </c>
      <c r="D699" s="52">
        <v>13087.008000000002</v>
      </c>
      <c r="E699" s="52">
        <v>3425</v>
      </c>
      <c r="F699" s="38" t="str">
        <f>VLOOKUP(B699,'Catégorie des articles'!A:D,4,0)</f>
        <v>MIX LEGUMES</v>
      </c>
      <c r="G699" s="53">
        <f t="shared" si="20"/>
        <v>5.0257327188940097</v>
      </c>
      <c r="H699" s="39" t="str">
        <f t="shared" si="21"/>
        <v>En stock</v>
      </c>
      <c r="I699" s="54" t="str">
        <f>Expéditions[[#This Row],[AnnéeMois]]&amp;Expéditions[[#This Row],[Famille de Produit]]</f>
        <v>202211MIX LEGUMES</v>
      </c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25">
      <c r="A700" s="15">
        <v>202211</v>
      </c>
      <c r="B700" s="15">
        <v>5540246192264</v>
      </c>
      <c r="C700" s="48">
        <v>0</v>
      </c>
      <c r="D700" s="48">
        <v>0</v>
      </c>
      <c r="E700" s="48">
        <v>0</v>
      </c>
      <c r="F700" s="38" t="str">
        <f>VLOOKUP(B700,'Catégorie des articles'!A:D,4,0)</f>
        <v>CREMERIE</v>
      </c>
      <c r="G700" s="53">
        <f t="shared" si="20"/>
        <v>0</v>
      </c>
      <c r="H700" s="39" t="str">
        <f t="shared" si="21"/>
        <v>Rupture</v>
      </c>
      <c r="I700" s="54" t="str">
        <f>Expéditions[[#This Row],[AnnéeMois]]&amp;Expéditions[[#This Row],[Famille de Produit]]</f>
        <v>202211CREMERIE</v>
      </c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25">
      <c r="A701" s="15">
        <v>202211</v>
      </c>
      <c r="B701" s="50">
        <v>5540246192265</v>
      </c>
      <c r="C701" s="52">
        <v>0</v>
      </c>
      <c r="D701" s="52">
        <v>0</v>
      </c>
      <c r="E701" s="52">
        <v>0</v>
      </c>
      <c r="F701" s="38" t="str">
        <f>VLOOKUP(B701,'Catégorie des articles'!A:D,4,0)</f>
        <v>CREMERIE</v>
      </c>
      <c r="G701" s="53">
        <f t="shared" si="20"/>
        <v>0</v>
      </c>
      <c r="H701" s="39" t="str">
        <f t="shared" si="21"/>
        <v>Rupture</v>
      </c>
      <c r="I701" s="54" t="str">
        <f>Expéditions[[#This Row],[AnnéeMois]]&amp;Expéditions[[#This Row],[Famille de Produit]]</f>
        <v>202211CREMERIE</v>
      </c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25">
      <c r="A702" s="15">
        <v>202211</v>
      </c>
      <c r="B702" s="50">
        <v>5540246192462</v>
      </c>
      <c r="C702" s="52">
        <v>1068</v>
      </c>
      <c r="D702" s="52">
        <v>7626.8736000000008</v>
      </c>
      <c r="E702" s="52">
        <v>632</v>
      </c>
      <c r="F702" s="38" t="str">
        <f>VLOOKUP(B702,'Catégorie des articles'!A:D,4,0)</f>
        <v>MIX LEGUMES</v>
      </c>
      <c r="G702" s="53">
        <f t="shared" si="20"/>
        <v>7.1412674157303382</v>
      </c>
      <c r="H702" s="39" t="str">
        <f t="shared" si="21"/>
        <v>En stock</v>
      </c>
      <c r="I702" s="54" t="str">
        <f>Expéditions[[#This Row],[AnnéeMois]]&amp;Expéditions[[#This Row],[Famille de Produit]]</f>
        <v>202211MIX LEGUMES</v>
      </c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25">
      <c r="A703" s="15">
        <v>202211</v>
      </c>
      <c r="B703" s="50">
        <v>5540246192518</v>
      </c>
      <c r="C703" s="52">
        <v>1253</v>
      </c>
      <c r="D703" s="52">
        <v>8799.3216000000011</v>
      </c>
      <c r="E703" s="52">
        <v>10942</v>
      </c>
      <c r="F703" s="38" t="str">
        <f>VLOOKUP(B703,'Catégorie des articles'!A:D,4,0)</f>
        <v>MIX LEGUMES</v>
      </c>
      <c r="G703" s="53">
        <f t="shared" si="20"/>
        <v>7.0226030327214692</v>
      </c>
      <c r="H703" s="39" t="str">
        <f t="shared" si="21"/>
        <v>En stock</v>
      </c>
      <c r="I703" s="54" t="str">
        <f>Expéditions[[#This Row],[AnnéeMois]]&amp;Expéditions[[#This Row],[Famille de Produit]]</f>
        <v>202211MIX LEGUMES</v>
      </c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25">
      <c r="A704" s="15">
        <v>202211</v>
      </c>
      <c r="B704" s="15">
        <v>5540246192571</v>
      </c>
      <c r="C704" s="48">
        <v>2534</v>
      </c>
      <c r="D704" s="48">
        <v>11293.560000000001</v>
      </c>
      <c r="E704" s="48">
        <v>1657</v>
      </c>
      <c r="F704" s="38" t="str">
        <f>VLOOKUP(B704,'Catégorie des articles'!A:D,4,0)</f>
        <v>MIX LEGUMES</v>
      </c>
      <c r="G704" s="53">
        <f t="shared" si="20"/>
        <v>4.4568113654301502</v>
      </c>
      <c r="H704" s="39" t="str">
        <f t="shared" si="21"/>
        <v>En stock</v>
      </c>
      <c r="I704" s="54" t="str">
        <f>Expéditions[[#This Row],[AnnéeMois]]&amp;Expéditions[[#This Row],[Famille de Produit]]</f>
        <v>202211MIX LEGUMES</v>
      </c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25">
      <c r="A705" s="15">
        <v>202211</v>
      </c>
      <c r="B705" s="50">
        <v>5540246192594</v>
      </c>
      <c r="C705" s="52">
        <v>195</v>
      </c>
      <c r="D705" s="52">
        <v>1398.5568000000001</v>
      </c>
      <c r="E705" s="52">
        <v>242</v>
      </c>
      <c r="F705" s="38" t="str">
        <f>VLOOKUP(B705,'Catégorie des articles'!A:D,4,0)</f>
        <v>MIX LEGUMES</v>
      </c>
      <c r="G705" s="53">
        <f t="shared" si="20"/>
        <v>7.1720861538461538</v>
      </c>
      <c r="H705" s="39" t="str">
        <f t="shared" si="21"/>
        <v>En stock</v>
      </c>
      <c r="I705" s="54" t="str">
        <f>Expéditions[[#This Row],[AnnéeMois]]&amp;Expéditions[[#This Row],[Famille de Produit]]</f>
        <v>202211MIX LEGUMES</v>
      </c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25">
      <c r="A706" s="15">
        <v>202211</v>
      </c>
      <c r="B706" s="15">
        <v>5540246192831</v>
      </c>
      <c r="C706" s="48">
        <v>1235</v>
      </c>
      <c r="D706" s="48">
        <v>10939.622400000002</v>
      </c>
      <c r="E706" s="48">
        <v>659</v>
      </c>
      <c r="F706" s="38" t="str">
        <f>VLOOKUP(B706,'Catégorie des articles'!A:D,4,0)</f>
        <v>MIX LEGUMES</v>
      </c>
      <c r="G706" s="53">
        <f t="shared" si="20"/>
        <v>8.8579938461538479</v>
      </c>
      <c r="H706" s="39" t="str">
        <f t="shared" si="21"/>
        <v>En stock</v>
      </c>
      <c r="I706" s="54" t="str">
        <f>Expéditions[[#This Row],[AnnéeMois]]&amp;Expéditions[[#This Row],[Famille de Produit]]</f>
        <v>202211MIX LEGUMES</v>
      </c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25">
      <c r="A707" s="15">
        <v>202211</v>
      </c>
      <c r="B707" s="15">
        <v>5540246192907</v>
      </c>
      <c r="C707" s="48">
        <v>1300</v>
      </c>
      <c r="D707" s="48">
        <v>36469.440000000002</v>
      </c>
      <c r="E707" s="48">
        <v>3351</v>
      </c>
      <c r="F707" s="38" t="str">
        <f>VLOOKUP(B707,'Catégorie des articles'!A:D,4,0)</f>
        <v>VOLAILLE</v>
      </c>
      <c r="G707" s="53">
        <f t="shared" ref="G707:G770" si="22">IFERROR(D707/C707,0)</f>
        <v>28.053415384615388</v>
      </c>
      <c r="H707" s="39" t="str">
        <f t="shared" ref="H707:H770" si="23">IF(C707&lt;=0,"Rupture","En stock")</f>
        <v>En stock</v>
      </c>
      <c r="I707" s="54" t="str">
        <f>Expéditions[[#This Row],[AnnéeMois]]&amp;Expéditions[[#This Row],[Famille de Produit]]</f>
        <v>202211VOLAILLE</v>
      </c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25">
      <c r="A708" s="15">
        <v>202211</v>
      </c>
      <c r="B708" s="50">
        <v>5540246193316</v>
      </c>
      <c r="C708" s="52">
        <v>265</v>
      </c>
      <c r="D708" s="52">
        <v>8992.6848000000009</v>
      </c>
      <c r="E708" s="52">
        <v>516</v>
      </c>
      <c r="F708" s="38" t="str">
        <f>VLOOKUP(B708,'Catégorie des articles'!A:D,4,0)</f>
        <v>BOULANGERIE</v>
      </c>
      <c r="G708" s="53">
        <f t="shared" si="22"/>
        <v>33.934659622641512</v>
      </c>
      <c r="H708" s="39" t="str">
        <f t="shared" si="23"/>
        <v>En stock</v>
      </c>
      <c r="I708" s="54" t="str">
        <f>Expéditions[[#This Row],[AnnéeMois]]&amp;Expéditions[[#This Row],[Famille de Produit]]</f>
        <v>202211BOULANGERIE</v>
      </c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25">
      <c r="A709" s="15">
        <v>202211</v>
      </c>
      <c r="B709" s="15">
        <v>5540246193409</v>
      </c>
      <c r="C709" s="48">
        <v>82</v>
      </c>
      <c r="D709" s="48">
        <v>4173.12</v>
      </c>
      <c r="E709" s="48">
        <v>5</v>
      </c>
      <c r="F709" s="38" t="str">
        <f>VLOOKUP(B709,'Catégorie des articles'!A:D,4,0)</f>
        <v>BOULANGERIE</v>
      </c>
      <c r="G709" s="53">
        <f t="shared" si="22"/>
        <v>50.89170731707317</v>
      </c>
      <c r="H709" s="39" t="str">
        <f t="shared" si="23"/>
        <v>En stock</v>
      </c>
      <c r="I709" s="54" t="str">
        <f>Expéditions[[#This Row],[AnnéeMois]]&amp;Expéditions[[#This Row],[Famille de Produit]]</f>
        <v>202211BOULANGERIE</v>
      </c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25">
      <c r="A710" s="15">
        <v>202211</v>
      </c>
      <c r="B710" s="50">
        <v>5540246193878</v>
      </c>
      <c r="C710" s="52">
        <v>3736</v>
      </c>
      <c r="D710" s="52">
        <v>26429.760000000002</v>
      </c>
      <c r="E710" s="52">
        <v>6682</v>
      </c>
      <c r="F710" s="38" t="str">
        <f>VLOOKUP(B710,'Catégorie des articles'!A:D,4,0)</f>
        <v>VOLAILLE</v>
      </c>
      <c r="G710" s="53">
        <f t="shared" si="22"/>
        <v>7.0743468950749469</v>
      </c>
      <c r="H710" s="39" t="str">
        <f t="shared" si="23"/>
        <v>En stock</v>
      </c>
      <c r="I710" s="54" t="str">
        <f>Expéditions[[#This Row],[AnnéeMois]]&amp;Expéditions[[#This Row],[Famille de Produit]]</f>
        <v>202211VOLAILLE</v>
      </c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25">
      <c r="A711" s="15">
        <v>202211</v>
      </c>
      <c r="B711" s="15">
        <v>5540246194467</v>
      </c>
      <c r="C711" s="48">
        <v>61694</v>
      </c>
      <c r="D711" s="48">
        <v>62148.686400000006</v>
      </c>
      <c r="E711" s="48">
        <v>55848</v>
      </c>
      <c r="F711" s="38" t="str">
        <f>VLOOKUP(B711,'Catégorie des articles'!A:D,4,0)</f>
        <v>BOULANGERIE</v>
      </c>
      <c r="G711" s="53">
        <f t="shared" si="22"/>
        <v>1.0073700262586314</v>
      </c>
      <c r="H711" s="39" t="str">
        <f t="shared" si="23"/>
        <v>En stock</v>
      </c>
      <c r="I711" s="54" t="str">
        <f>Expéditions[[#This Row],[AnnéeMois]]&amp;Expéditions[[#This Row],[Famille de Produit]]</f>
        <v>202211BOULANGERIE</v>
      </c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25">
      <c r="A712" s="15">
        <v>202211</v>
      </c>
      <c r="B712" s="15">
        <v>5540246194478</v>
      </c>
      <c r="C712" s="48">
        <v>615</v>
      </c>
      <c r="D712" s="48">
        <v>26753.976000000002</v>
      </c>
      <c r="E712" s="48">
        <v>701</v>
      </c>
      <c r="F712" s="38" t="str">
        <f>VLOOKUP(B712,'Catégorie des articles'!A:D,4,0)</f>
        <v>EMBALLAGES</v>
      </c>
      <c r="G712" s="53">
        <f t="shared" si="22"/>
        <v>43.502400000000002</v>
      </c>
      <c r="H712" s="39" t="str">
        <f t="shared" si="23"/>
        <v>En stock</v>
      </c>
      <c r="I712" s="54" t="str">
        <f>Expéditions[[#This Row],[AnnéeMois]]&amp;Expéditions[[#This Row],[Famille de Produit]]</f>
        <v>202211EMBALLAGES</v>
      </c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25">
      <c r="A713" s="15">
        <v>202211</v>
      </c>
      <c r="B713" s="50">
        <v>5540246194632</v>
      </c>
      <c r="C713" s="52">
        <v>2963</v>
      </c>
      <c r="D713" s="52">
        <v>38285.481599999999</v>
      </c>
      <c r="E713" s="52">
        <v>10656</v>
      </c>
      <c r="F713" s="38" t="str">
        <f>VLOOKUP(B713,'Catégorie des articles'!A:D,4,0)</f>
        <v>BOULANGERIE</v>
      </c>
      <c r="G713" s="53">
        <f t="shared" si="22"/>
        <v>12.921188525143435</v>
      </c>
      <c r="H713" s="39" t="str">
        <f t="shared" si="23"/>
        <v>En stock</v>
      </c>
      <c r="I713" s="54" t="str">
        <f>Expéditions[[#This Row],[AnnéeMois]]&amp;Expéditions[[#This Row],[Famille de Produit]]</f>
        <v>202211BOULANGERIE</v>
      </c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25">
      <c r="A714" s="15">
        <v>202211</v>
      </c>
      <c r="B714" s="50">
        <v>5540246194790</v>
      </c>
      <c r="C714" s="52">
        <v>4970</v>
      </c>
      <c r="D714" s="52">
        <v>57371.328000000001</v>
      </c>
      <c r="E714" s="52">
        <v>1775</v>
      </c>
      <c r="F714" s="38" t="str">
        <f>VLOOKUP(B714,'Catégorie des articles'!A:D,4,0)</f>
        <v>MIX LEGUMES</v>
      </c>
      <c r="G714" s="53">
        <f t="shared" si="22"/>
        <v>11.543526760563381</v>
      </c>
      <c r="H714" s="39" t="str">
        <f t="shared" si="23"/>
        <v>En stock</v>
      </c>
      <c r="I714" s="54" t="str">
        <f>Expéditions[[#This Row],[AnnéeMois]]&amp;Expéditions[[#This Row],[Famille de Produit]]</f>
        <v>202211MIX LEGUMES</v>
      </c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25">
      <c r="A715" s="15">
        <v>202211</v>
      </c>
      <c r="B715" s="15">
        <v>5540246194947</v>
      </c>
      <c r="C715" s="48">
        <v>209</v>
      </c>
      <c r="D715" s="48">
        <v>5579.2800000000007</v>
      </c>
      <c r="E715" s="48">
        <v>142</v>
      </c>
      <c r="F715" s="38" t="str">
        <f>VLOOKUP(B715,'Catégorie des articles'!A:D,4,0)</f>
        <v>EMBALLAGES</v>
      </c>
      <c r="G715" s="53">
        <f t="shared" si="22"/>
        <v>26.695119617224883</v>
      </c>
      <c r="H715" s="39" t="str">
        <f t="shared" si="23"/>
        <v>En stock</v>
      </c>
      <c r="I715" s="54" t="str">
        <f>Expéditions[[#This Row],[AnnéeMois]]&amp;Expéditions[[#This Row],[Famille de Produit]]</f>
        <v>202211EMBALLAGES</v>
      </c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25">
      <c r="A716" s="15">
        <v>202211</v>
      </c>
      <c r="B716" s="50">
        <v>5540246195096</v>
      </c>
      <c r="C716" s="52">
        <v>1560</v>
      </c>
      <c r="D716" s="52">
        <v>9275.2128000000012</v>
      </c>
      <c r="E716" s="52">
        <v>186</v>
      </c>
      <c r="F716" s="38" t="str">
        <f>VLOOKUP(B716,'Catégorie des articles'!A:D,4,0)</f>
        <v>MIX LEGUMES</v>
      </c>
      <c r="G716" s="53">
        <f t="shared" si="22"/>
        <v>5.9456492307692317</v>
      </c>
      <c r="H716" s="39" t="str">
        <f t="shared" si="23"/>
        <v>En stock</v>
      </c>
      <c r="I716" s="54" t="str">
        <f>Expéditions[[#This Row],[AnnéeMois]]&amp;Expéditions[[#This Row],[Famille de Produit]]</f>
        <v>202211MIX LEGUMES</v>
      </c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25">
      <c r="A717" s="15">
        <v>202211</v>
      </c>
      <c r="B717" s="50">
        <v>5540246195195</v>
      </c>
      <c r="C717" s="52">
        <v>54</v>
      </c>
      <c r="D717" s="52">
        <v>5010.7248000000009</v>
      </c>
      <c r="E717" s="52">
        <v>0</v>
      </c>
      <c r="F717" s="38" t="str">
        <f>VLOOKUP(B717,'Catégorie des articles'!A:D,4,0)</f>
        <v>EMBALLAGES</v>
      </c>
      <c r="G717" s="53">
        <f t="shared" si="22"/>
        <v>92.791200000000018</v>
      </c>
      <c r="H717" s="39" t="str">
        <f t="shared" si="23"/>
        <v>En stock</v>
      </c>
      <c r="I717" s="54" t="str">
        <f>Expéditions[[#This Row],[AnnéeMois]]&amp;Expéditions[[#This Row],[Famille de Produit]]</f>
        <v>202211EMBALLAGES</v>
      </c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25">
      <c r="A718" s="15">
        <v>202211</v>
      </c>
      <c r="B718" s="15">
        <v>5540246195241</v>
      </c>
      <c r="C718" s="48">
        <v>1160</v>
      </c>
      <c r="D718" s="48">
        <v>34668</v>
      </c>
      <c r="E718" s="48">
        <v>743</v>
      </c>
      <c r="F718" s="38" t="str">
        <f>VLOOKUP(B718,'Catégorie des articles'!A:D,4,0)</f>
        <v>MIX LEGUMES</v>
      </c>
      <c r="G718" s="53">
        <f t="shared" si="22"/>
        <v>29.886206896551723</v>
      </c>
      <c r="H718" s="39" t="str">
        <f t="shared" si="23"/>
        <v>En stock</v>
      </c>
      <c r="I718" s="54" t="str">
        <f>Expéditions[[#This Row],[AnnéeMois]]&amp;Expéditions[[#This Row],[Famille de Produit]]</f>
        <v>202211MIX LEGUMES</v>
      </c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25">
      <c r="A719" s="15">
        <v>202211</v>
      </c>
      <c r="B719" s="50">
        <v>5540246195242</v>
      </c>
      <c r="C719" s="52">
        <v>1506</v>
      </c>
      <c r="D719" s="52">
        <v>52569</v>
      </c>
      <c r="E719" s="52">
        <v>696</v>
      </c>
      <c r="F719" s="38" t="str">
        <f>VLOOKUP(B719,'Catégorie des articles'!A:D,4,0)</f>
        <v>MIX LEGUMES</v>
      </c>
      <c r="G719" s="53">
        <f t="shared" si="22"/>
        <v>34.906374501992033</v>
      </c>
      <c r="H719" s="39" t="str">
        <f t="shared" si="23"/>
        <v>En stock</v>
      </c>
      <c r="I719" s="54" t="str">
        <f>Expéditions[[#This Row],[AnnéeMois]]&amp;Expéditions[[#This Row],[Famille de Produit]]</f>
        <v>202211MIX LEGUMES</v>
      </c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25">
      <c r="A720" s="15">
        <v>202211</v>
      </c>
      <c r="B720" s="50">
        <v>5540246195250</v>
      </c>
      <c r="C720" s="52">
        <v>516</v>
      </c>
      <c r="D720" s="52">
        <v>20206.9728</v>
      </c>
      <c r="E720" s="52">
        <v>613</v>
      </c>
      <c r="F720" s="38" t="str">
        <f>VLOOKUP(B720,'Catégorie des articles'!A:D,4,0)</f>
        <v>BOULANGERIE</v>
      </c>
      <c r="G720" s="53">
        <f t="shared" si="22"/>
        <v>39.160800000000002</v>
      </c>
      <c r="H720" s="39" t="str">
        <f t="shared" si="23"/>
        <v>En stock</v>
      </c>
      <c r="I720" s="54" t="str">
        <f>Expéditions[[#This Row],[AnnéeMois]]&amp;Expéditions[[#This Row],[Famille de Produit]]</f>
        <v>202211BOULANGERIE</v>
      </c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25">
      <c r="A721" s="15">
        <v>202211</v>
      </c>
      <c r="B721" s="15">
        <v>5540246195653</v>
      </c>
      <c r="C721" s="48">
        <v>205</v>
      </c>
      <c r="D721" s="48">
        <v>6987.3408000000009</v>
      </c>
      <c r="E721" s="48">
        <v>151</v>
      </c>
      <c r="F721" s="38" t="str">
        <f>VLOOKUP(B721,'Catégorie des articles'!A:D,4,0)</f>
        <v>EMBALLAGES</v>
      </c>
      <c r="G721" s="53">
        <f t="shared" si="22"/>
        <v>34.084589268292689</v>
      </c>
      <c r="H721" s="39" t="str">
        <f t="shared" si="23"/>
        <v>En stock</v>
      </c>
      <c r="I721" s="54" t="str">
        <f>Expéditions[[#This Row],[AnnéeMois]]&amp;Expéditions[[#This Row],[Famille de Produit]]</f>
        <v>202211EMBALLAGES</v>
      </c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25">
      <c r="A722" s="15">
        <v>202211</v>
      </c>
      <c r="B722" s="50">
        <v>5540246195943</v>
      </c>
      <c r="C722" s="52">
        <v>0</v>
      </c>
      <c r="D722" s="52">
        <v>0</v>
      </c>
      <c r="E722" s="52">
        <v>1369</v>
      </c>
      <c r="F722" s="38" t="str">
        <f>VLOOKUP(B722,'Catégorie des articles'!A:D,4,0)</f>
        <v>CREMERIE</v>
      </c>
      <c r="G722" s="53">
        <f t="shared" si="22"/>
        <v>0</v>
      </c>
      <c r="H722" s="39" t="str">
        <f t="shared" si="23"/>
        <v>Rupture</v>
      </c>
      <c r="I722" s="54" t="str">
        <f>Expéditions[[#This Row],[AnnéeMois]]&amp;Expéditions[[#This Row],[Famille de Produit]]</f>
        <v>202211CREMERIE</v>
      </c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25">
      <c r="A723" s="15">
        <v>202211</v>
      </c>
      <c r="B723" s="15">
        <v>5540246195944</v>
      </c>
      <c r="C723" s="48">
        <v>812</v>
      </c>
      <c r="D723" s="48">
        <v>22271.760000000002</v>
      </c>
      <c r="E723" s="48">
        <v>1137</v>
      </c>
      <c r="F723" s="38" t="str">
        <f>VLOOKUP(B723,'Catégorie des articles'!A:D,4,0)</f>
        <v>CREMERIE</v>
      </c>
      <c r="G723" s="53">
        <f t="shared" si="22"/>
        <v>27.428275862068968</v>
      </c>
      <c r="H723" s="39" t="str">
        <f t="shared" si="23"/>
        <v>En stock</v>
      </c>
      <c r="I723" s="54" t="str">
        <f>Expéditions[[#This Row],[AnnéeMois]]&amp;Expéditions[[#This Row],[Famille de Produit]]</f>
        <v>202211CREMERIE</v>
      </c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25">
      <c r="A724" s="15">
        <v>202211</v>
      </c>
      <c r="B724" s="15">
        <v>5540246195999</v>
      </c>
      <c r="C724" s="48">
        <v>0</v>
      </c>
      <c r="D724" s="48">
        <v>0</v>
      </c>
      <c r="E724" s="48">
        <v>0</v>
      </c>
      <c r="F724" s="38" t="str">
        <f>VLOOKUP(B724,'Catégorie des articles'!A:D,4,0)</f>
        <v>MIX LEGUMES</v>
      </c>
      <c r="G724" s="53">
        <f t="shared" si="22"/>
        <v>0</v>
      </c>
      <c r="H724" s="39" t="str">
        <f t="shared" si="23"/>
        <v>Rupture</v>
      </c>
      <c r="I724" s="54" t="str">
        <f>Expéditions[[#This Row],[AnnéeMois]]&amp;Expéditions[[#This Row],[Famille de Produit]]</f>
        <v>202211MIX LEGUMES</v>
      </c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25">
      <c r="A725" s="15">
        <v>202211</v>
      </c>
      <c r="B725" s="50">
        <v>5540246196002</v>
      </c>
      <c r="C725" s="52">
        <v>0</v>
      </c>
      <c r="D725" s="52">
        <v>0</v>
      </c>
      <c r="E725" s="52">
        <v>0</v>
      </c>
      <c r="F725" s="38" t="str">
        <f>VLOOKUP(B725,'Catégorie des articles'!A:D,4,0)</f>
        <v>CREMERIE</v>
      </c>
      <c r="G725" s="53">
        <f t="shared" si="22"/>
        <v>0</v>
      </c>
      <c r="H725" s="39" t="str">
        <f t="shared" si="23"/>
        <v>Rupture</v>
      </c>
      <c r="I725" s="54" t="str">
        <f>Expéditions[[#This Row],[AnnéeMois]]&amp;Expéditions[[#This Row],[Famille de Produit]]</f>
        <v>202211CREMERIE</v>
      </c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25">
      <c r="A726" s="15">
        <v>202211</v>
      </c>
      <c r="B726" s="50">
        <v>5540246196046</v>
      </c>
      <c r="C726" s="52">
        <v>239</v>
      </c>
      <c r="D726" s="52">
        <v>4341.0384000000004</v>
      </c>
      <c r="E726" s="52">
        <v>799</v>
      </c>
      <c r="F726" s="38" t="str">
        <f>VLOOKUP(B726,'Catégorie des articles'!A:D,4,0)</f>
        <v>BOULANGERIE</v>
      </c>
      <c r="G726" s="53">
        <f t="shared" si="22"/>
        <v>18.163340585774058</v>
      </c>
      <c r="H726" s="39" t="str">
        <f t="shared" si="23"/>
        <v>En stock</v>
      </c>
      <c r="I726" s="54" t="str">
        <f>Expéditions[[#This Row],[AnnéeMois]]&amp;Expéditions[[#This Row],[Famille de Produit]]</f>
        <v>202211BOULANGERIE</v>
      </c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25">
      <c r="A727" s="15">
        <v>202211</v>
      </c>
      <c r="B727" s="50">
        <v>5540246196065</v>
      </c>
      <c r="C727" s="52">
        <v>0</v>
      </c>
      <c r="D727" s="52">
        <v>0</v>
      </c>
      <c r="E727" s="52">
        <v>0</v>
      </c>
      <c r="F727" s="38" t="str">
        <f>VLOOKUP(B727,'Catégorie des articles'!A:D,4,0)</f>
        <v>BOULANGERIE</v>
      </c>
      <c r="G727" s="53">
        <f t="shared" si="22"/>
        <v>0</v>
      </c>
      <c r="H727" s="39" t="str">
        <f t="shared" si="23"/>
        <v>Rupture</v>
      </c>
      <c r="I727" s="54" t="str">
        <f>Expéditions[[#This Row],[AnnéeMois]]&amp;Expéditions[[#This Row],[Famille de Produit]]</f>
        <v>202211BOULANGERIE</v>
      </c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25">
      <c r="A728" s="15">
        <v>202211</v>
      </c>
      <c r="B728" s="50">
        <v>5540246196092</v>
      </c>
      <c r="C728" s="52">
        <v>1096</v>
      </c>
      <c r="D728" s="52">
        <v>47254.752000000008</v>
      </c>
      <c r="E728" s="52">
        <v>1244</v>
      </c>
      <c r="F728" s="38" t="str">
        <f>VLOOKUP(B728,'Catégorie des articles'!A:D,4,0)</f>
        <v>VOLAILLE</v>
      </c>
      <c r="G728" s="53">
        <f t="shared" si="22"/>
        <v>43.115649635036505</v>
      </c>
      <c r="H728" s="39" t="str">
        <f t="shared" si="23"/>
        <v>En stock</v>
      </c>
      <c r="I728" s="54" t="str">
        <f>Expéditions[[#This Row],[AnnéeMois]]&amp;Expéditions[[#This Row],[Famille de Produit]]</f>
        <v>202211VOLAILLE</v>
      </c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25">
      <c r="A729" s="15">
        <v>202211</v>
      </c>
      <c r="B729" s="15">
        <v>5540246196148</v>
      </c>
      <c r="C729" s="48">
        <v>0</v>
      </c>
      <c r="D729" s="48">
        <v>0</v>
      </c>
      <c r="E729" s="48">
        <v>418</v>
      </c>
      <c r="F729" s="38" t="str">
        <f>VLOOKUP(B729,'Catégorie des articles'!A:D,4,0)</f>
        <v>EMBALLAGES</v>
      </c>
      <c r="G729" s="53">
        <f t="shared" si="22"/>
        <v>0</v>
      </c>
      <c r="H729" s="39" t="str">
        <f t="shared" si="23"/>
        <v>Rupture</v>
      </c>
      <c r="I729" s="54" t="str">
        <f>Expéditions[[#This Row],[AnnéeMois]]&amp;Expéditions[[#This Row],[Famille de Produit]]</f>
        <v>202211EMBALLAGES</v>
      </c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25">
      <c r="A730" s="15">
        <v>202212</v>
      </c>
      <c r="B730" s="50">
        <v>5540246170256</v>
      </c>
      <c r="C730" s="52">
        <v>5390</v>
      </c>
      <c r="D730" s="52">
        <v>38746.512000000002</v>
      </c>
      <c r="E730" s="52">
        <v>9691</v>
      </c>
      <c r="F730" s="38" t="str">
        <f>VLOOKUP(B730,'Catégorie des articles'!A:D,4,0)</f>
        <v>BOULANGERIE</v>
      </c>
      <c r="G730" s="53">
        <f t="shared" si="22"/>
        <v>7.1885922077922082</v>
      </c>
      <c r="H730" s="39" t="str">
        <f t="shared" si="23"/>
        <v>En stock</v>
      </c>
      <c r="I730" s="54" t="str">
        <f>Expéditions[[#This Row],[AnnéeMois]]&amp;Expéditions[[#This Row],[Famille de Produit]]</f>
        <v>202212BOULANGERIE</v>
      </c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25">
      <c r="A731" s="15">
        <v>202212</v>
      </c>
      <c r="B731" s="15">
        <v>5540246171759</v>
      </c>
      <c r="C731" s="48">
        <v>5455</v>
      </c>
      <c r="D731" s="48">
        <v>32439.268800000002</v>
      </c>
      <c r="E731" s="48">
        <v>7508</v>
      </c>
      <c r="F731" s="38" t="str">
        <f>VLOOKUP(B731,'Catégorie des articles'!A:D,4,0)</f>
        <v>MIX LEGUMES</v>
      </c>
      <c r="G731" s="53">
        <f t="shared" si="22"/>
        <v>5.9467037213565543</v>
      </c>
      <c r="H731" s="39" t="str">
        <f t="shared" si="23"/>
        <v>En stock</v>
      </c>
      <c r="I731" s="54" t="str">
        <f>Expéditions[[#This Row],[AnnéeMois]]&amp;Expéditions[[#This Row],[Famille de Produit]]</f>
        <v>202212MIX LEGUMES</v>
      </c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25">
      <c r="A732" s="15">
        <v>202212</v>
      </c>
      <c r="B732" s="15">
        <v>5540246171888</v>
      </c>
      <c r="C732" s="48">
        <v>1641</v>
      </c>
      <c r="D732" s="48">
        <v>29189.376000000004</v>
      </c>
      <c r="E732" s="48">
        <v>2441</v>
      </c>
      <c r="F732" s="38" t="str">
        <f>VLOOKUP(B732,'Catégorie des articles'!A:D,4,0)</f>
        <v>BOULANGERIE</v>
      </c>
      <c r="G732" s="53">
        <f t="shared" si="22"/>
        <v>17.787553930530166</v>
      </c>
      <c r="H732" s="39" t="str">
        <f t="shared" si="23"/>
        <v>En stock</v>
      </c>
      <c r="I732" s="54" t="str">
        <f>Expéditions[[#This Row],[AnnéeMois]]&amp;Expéditions[[#This Row],[Famille de Produit]]</f>
        <v>202212BOULANGERIE</v>
      </c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25">
      <c r="A733" s="15">
        <v>202212</v>
      </c>
      <c r="B733" s="50">
        <v>5540246171933</v>
      </c>
      <c r="C733" s="52">
        <v>0</v>
      </c>
      <c r="D733" s="52">
        <v>0</v>
      </c>
      <c r="E733" s="52">
        <v>12139</v>
      </c>
      <c r="F733" s="38" t="str">
        <f>VLOOKUP(B733,'Catégorie des articles'!A:D,4,0)</f>
        <v>CREMERIE</v>
      </c>
      <c r="G733" s="53">
        <f t="shared" si="22"/>
        <v>0</v>
      </c>
      <c r="H733" s="39" t="str">
        <f t="shared" si="23"/>
        <v>Rupture</v>
      </c>
      <c r="I733" s="54" t="str">
        <f>Expéditions[[#This Row],[AnnéeMois]]&amp;Expéditions[[#This Row],[Famille de Produit]]</f>
        <v>202212CREMERIE</v>
      </c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25">
      <c r="A734" s="15">
        <v>202212</v>
      </c>
      <c r="B734" s="50">
        <v>5540246172539</v>
      </c>
      <c r="C734" s="52">
        <v>33</v>
      </c>
      <c r="D734" s="52">
        <v>710.0784000000001</v>
      </c>
      <c r="E734" s="52">
        <v>184</v>
      </c>
      <c r="F734" s="38" t="str">
        <f>VLOOKUP(B734,'Catégorie des articles'!A:D,4,0)</f>
        <v>CREMERIE</v>
      </c>
      <c r="G734" s="53">
        <f t="shared" si="22"/>
        <v>21.517527272727275</v>
      </c>
      <c r="H734" s="39" t="str">
        <f t="shared" si="23"/>
        <v>En stock</v>
      </c>
      <c r="I734" s="54" t="str">
        <f>Expéditions[[#This Row],[AnnéeMois]]&amp;Expéditions[[#This Row],[Famille de Produit]]</f>
        <v>202212CREMERIE</v>
      </c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25">
      <c r="A735" s="15">
        <v>202212</v>
      </c>
      <c r="B735" s="15">
        <v>5540246172669</v>
      </c>
      <c r="C735" s="48">
        <v>28</v>
      </c>
      <c r="D735" s="48">
        <v>390.18239999999997</v>
      </c>
      <c r="E735" s="48">
        <v>1657</v>
      </c>
      <c r="F735" s="38" t="str">
        <f>VLOOKUP(B735,'Catégorie des articles'!A:D,4,0)</f>
        <v>CREMERIE</v>
      </c>
      <c r="G735" s="53">
        <f t="shared" si="22"/>
        <v>13.935085714285714</v>
      </c>
      <c r="H735" s="39" t="str">
        <f t="shared" si="23"/>
        <v>En stock</v>
      </c>
      <c r="I735" s="54" t="str">
        <f>Expéditions[[#This Row],[AnnéeMois]]&amp;Expéditions[[#This Row],[Famille de Produit]]</f>
        <v>202212CREMERIE</v>
      </c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25">
      <c r="A736" s="15">
        <v>202212</v>
      </c>
      <c r="B736" s="50">
        <v>5540246172978</v>
      </c>
      <c r="C736" s="52">
        <v>1587</v>
      </c>
      <c r="D736" s="52">
        <v>1279.4544000000001</v>
      </c>
      <c r="E736" s="52">
        <v>15452</v>
      </c>
      <c r="F736" s="38" t="str">
        <f>VLOOKUP(B736,'Catégorie des articles'!A:D,4,0)</f>
        <v>CREMERIE</v>
      </c>
      <c r="G736" s="53">
        <f t="shared" si="22"/>
        <v>0.80620945179584125</v>
      </c>
      <c r="H736" s="39" t="str">
        <f t="shared" si="23"/>
        <v>En stock</v>
      </c>
      <c r="I736" s="54" t="str">
        <f>Expéditions[[#This Row],[AnnéeMois]]&amp;Expéditions[[#This Row],[Famille de Produit]]</f>
        <v>202212CREMERIE</v>
      </c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25">
      <c r="A737" s="15">
        <v>202212</v>
      </c>
      <c r="B737" s="15">
        <v>5540246173472</v>
      </c>
      <c r="C737" s="48">
        <v>446</v>
      </c>
      <c r="D737" s="48">
        <v>10511.510399999999</v>
      </c>
      <c r="E737" s="48">
        <v>933</v>
      </c>
      <c r="F737" s="38" t="str">
        <f>VLOOKUP(B737,'Catégorie des articles'!A:D,4,0)</f>
        <v>CREMERIE</v>
      </c>
      <c r="G737" s="53">
        <f t="shared" si="22"/>
        <v>23.568408968609862</v>
      </c>
      <c r="H737" s="39" t="str">
        <f t="shared" si="23"/>
        <v>En stock</v>
      </c>
      <c r="I737" s="54" t="str">
        <f>Expéditions[[#This Row],[AnnéeMois]]&amp;Expéditions[[#This Row],[Famille de Produit]]</f>
        <v>202212CREMERIE</v>
      </c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25">
      <c r="A738" s="15">
        <v>202212</v>
      </c>
      <c r="B738" s="50">
        <v>5540246173492</v>
      </c>
      <c r="C738" s="52">
        <v>2228</v>
      </c>
      <c r="D738" s="52">
        <v>34732.800000000003</v>
      </c>
      <c r="E738" s="52">
        <v>1337</v>
      </c>
      <c r="F738" s="38" t="str">
        <f>VLOOKUP(B738,'Catégorie des articles'!A:D,4,0)</f>
        <v>VOLAILLE</v>
      </c>
      <c r="G738" s="53">
        <f t="shared" si="22"/>
        <v>15.58922800718133</v>
      </c>
      <c r="H738" s="39" t="str">
        <f t="shared" si="23"/>
        <v>En stock</v>
      </c>
      <c r="I738" s="54" t="str">
        <f>Expéditions[[#This Row],[AnnéeMois]]&amp;Expéditions[[#This Row],[Famille de Produit]]</f>
        <v>202212VOLAILLE</v>
      </c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25">
      <c r="A739" s="15">
        <v>202212</v>
      </c>
      <c r="B739" s="50">
        <v>5540246173906</v>
      </c>
      <c r="C739" s="52">
        <v>3392</v>
      </c>
      <c r="D739" s="52">
        <v>66808.972800000003</v>
      </c>
      <c r="E739" s="52">
        <v>2562</v>
      </c>
      <c r="F739" s="38" t="str">
        <f>VLOOKUP(B739,'Catégorie des articles'!A:D,4,0)</f>
        <v>VOLAILLE</v>
      </c>
      <c r="G739" s="53">
        <f t="shared" si="22"/>
        <v>19.696041509433964</v>
      </c>
      <c r="H739" s="39" t="str">
        <f t="shared" si="23"/>
        <v>En stock</v>
      </c>
      <c r="I739" s="54" t="str">
        <f>Expéditions[[#This Row],[AnnéeMois]]&amp;Expéditions[[#This Row],[Famille de Produit]]</f>
        <v>202212VOLAILLE</v>
      </c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25">
      <c r="A740" s="15">
        <v>202212</v>
      </c>
      <c r="B740" s="15">
        <v>5540246174095</v>
      </c>
      <c r="C740" s="48">
        <v>56</v>
      </c>
      <c r="D740" s="48">
        <v>1777.5936000000002</v>
      </c>
      <c r="E740" s="48">
        <v>230</v>
      </c>
      <c r="F740" s="38" t="str">
        <f>VLOOKUP(B740,'Catégorie des articles'!A:D,4,0)</f>
        <v>CREMERIE</v>
      </c>
      <c r="G740" s="53">
        <f t="shared" si="22"/>
        <v>31.742742857142861</v>
      </c>
      <c r="H740" s="39" t="str">
        <f t="shared" si="23"/>
        <v>En stock</v>
      </c>
      <c r="I740" s="54" t="str">
        <f>Expéditions[[#This Row],[AnnéeMois]]&amp;Expéditions[[#This Row],[Famille de Produit]]</f>
        <v>202212CREMERIE</v>
      </c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25">
      <c r="A741" s="15">
        <v>202212</v>
      </c>
      <c r="B741" s="50">
        <v>5540246174174</v>
      </c>
      <c r="C741" s="52">
        <v>35</v>
      </c>
      <c r="D741" s="52">
        <v>481.46400000000006</v>
      </c>
      <c r="E741" s="52">
        <v>826</v>
      </c>
      <c r="F741" s="38" t="str">
        <f>VLOOKUP(B741,'Catégorie des articles'!A:D,4,0)</f>
        <v>CREMERIE</v>
      </c>
      <c r="G741" s="53">
        <f t="shared" si="22"/>
        <v>13.756114285714288</v>
      </c>
      <c r="H741" s="39" t="str">
        <f t="shared" si="23"/>
        <v>En stock</v>
      </c>
      <c r="I741" s="54" t="str">
        <f>Expéditions[[#This Row],[AnnéeMois]]&amp;Expéditions[[#This Row],[Famille de Produit]]</f>
        <v>202212CREMERIE</v>
      </c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25">
      <c r="A742" s="15">
        <v>202212</v>
      </c>
      <c r="B742" s="15">
        <v>5540246175047</v>
      </c>
      <c r="C742" s="48">
        <v>140</v>
      </c>
      <c r="D742" s="48">
        <v>1503.3600000000001</v>
      </c>
      <c r="E742" s="48">
        <v>1142</v>
      </c>
      <c r="F742" s="38" t="str">
        <f>VLOOKUP(B742,'Catégorie des articles'!A:D,4,0)</f>
        <v>CREMERIE</v>
      </c>
      <c r="G742" s="53">
        <f t="shared" si="22"/>
        <v>10.738285714285714</v>
      </c>
      <c r="H742" s="39" t="str">
        <f t="shared" si="23"/>
        <v>En stock</v>
      </c>
      <c r="I742" s="54" t="str">
        <f>Expéditions[[#This Row],[AnnéeMois]]&amp;Expéditions[[#This Row],[Famille de Produit]]</f>
        <v>202212CREMERIE</v>
      </c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25">
      <c r="A743" s="15">
        <v>202212</v>
      </c>
      <c r="B743" s="50">
        <v>5540246175049</v>
      </c>
      <c r="C743" s="52">
        <v>585</v>
      </c>
      <c r="D743" s="52">
        <v>6237.9072000000006</v>
      </c>
      <c r="E743" s="52">
        <v>5861</v>
      </c>
      <c r="F743" s="38" t="str">
        <f>VLOOKUP(B743,'Catégorie des articles'!A:D,4,0)</f>
        <v>CREMERIE</v>
      </c>
      <c r="G743" s="53">
        <f t="shared" si="22"/>
        <v>10.663089230769232</v>
      </c>
      <c r="H743" s="39" t="str">
        <f t="shared" si="23"/>
        <v>En stock</v>
      </c>
      <c r="I743" s="54" t="str">
        <f>Expéditions[[#This Row],[AnnéeMois]]&amp;Expéditions[[#This Row],[Famille de Produit]]</f>
        <v>202212CREMERIE</v>
      </c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25">
      <c r="A744" s="15">
        <v>202212</v>
      </c>
      <c r="B744" s="15">
        <v>5540246175050</v>
      </c>
      <c r="C744" s="48">
        <v>1086</v>
      </c>
      <c r="D744" s="48">
        <v>12890.750400000001</v>
      </c>
      <c r="E744" s="48">
        <v>4135</v>
      </c>
      <c r="F744" s="38" t="str">
        <f>VLOOKUP(B744,'Catégorie des articles'!A:D,4,0)</f>
        <v>CREMERIE</v>
      </c>
      <c r="G744" s="53">
        <f t="shared" si="22"/>
        <v>11.869935911602211</v>
      </c>
      <c r="H744" s="39" t="str">
        <f t="shared" si="23"/>
        <v>En stock</v>
      </c>
      <c r="I744" s="54" t="str">
        <f>Expéditions[[#This Row],[AnnéeMois]]&amp;Expéditions[[#This Row],[Famille de Produit]]</f>
        <v>202212CREMERIE</v>
      </c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25">
      <c r="A745" s="15">
        <v>202212</v>
      </c>
      <c r="B745" s="15">
        <v>5540246176294</v>
      </c>
      <c r="C745" s="48">
        <v>1300</v>
      </c>
      <c r="D745" s="48">
        <v>1231.3728000000001</v>
      </c>
      <c r="E745" s="48">
        <v>10617</v>
      </c>
      <c r="F745" s="38" t="str">
        <f>VLOOKUP(B745,'Catégorie des articles'!A:D,4,0)</f>
        <v>CREMERIE</v>
      </c>
      <c r="G745" s="53">
        <f t="shared" si="22"/>
        <v>0.94720984615384618</v>
      </c>
      <c r="H745" s="39" t="str">
        <f t="shared" si="23"/>
        <v>En stock</v>
      </c>
      <c r="I745" s="54" t="str">
        <f>Expéditions[[#This Row],[AnnéeMois]]&amp;Expéditions[[#This Row],[Famille de Produit]]</f>
        <v>202212CREMERIE</v>
      </c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25">
      <c r="A746" s="15">
        <v>202212</v>
      </c>
      <c r="B746" s="50">
        <v>5540246176295</v>
      </c>
      <c r="C746" s="52">
        <v>6200</v>
      </c>
      <c r="D746" s="52">
        <v>5875.4160000000002</v>
      </c>
      <c r="E746" s="52">
        <v>87669</v>
      </c>
      <c r="F746" s="38" t="str">
        <f>VLOOKUP(B746,'Catégorie des articles'!A:D,4,0)</f>
        <v>CREMERIE</v>
      </c>
      <c r="G746" s="53">
        <f t="shared" si="22"/>
        <v>0.94764774193548384</v>
      </c>
      <c r="H746" s="39" t="str">
        <f t="shared" si="23"/>
        <v>En stock</v>
      </c>
      <c r="I746" s="54" t="str">
        <f>Expéditions[[#This Row],[AnnéeMois]]&amp;Expéditions[[#This Row],[Famille de Produit]]</f>
        <v>202212CREMERIE</v>
      </c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25">
      <c r="A747" s="15">
        <v>202212</v>
      </c>
      <c r="B747" s="50">
        <v>5540246176699</v>
      </c>
      <c r="C747" s="52">
        <v>627</v>
      </c>
      <c r="D747" s="52">
        <v>320.76000000000005</v>
      </c>
      <c r="E747" s="52">
        <v>80806</v>
      </c>
      <c r="F747" s="38" t="str">
        <f>VLOOKUP(B747,'Catégorie des articles'!A:D,4,0)</f>
        <v>CREMERIE</v>
      </c>
      <c r="G747" s="53">
        <f t="shared" si="22"/>
        <v>0.51157894736842113</v>
      </c>
      <c r="H747" s="39" t="str">
        <f t="shared" si="23"/>
        <v>En stock</v>
      </c>
      <c r="I747" s="54" t="str">
        <f>Expéditions[[#This Row],[AnnéeMois]]&amp;Expéditions[[#This Row],[Famille de Produit]]</f>
        <v>202212CREMERIE</v>
      </c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25">
      <c r="A748" s="15">
        <v>202212</v>
      </c>
      <c r="B748" s="50">
        <v>5540246177133</v>
      </c>
      <c r="C748" s="52">
        <v>20846</v>
      </c>
      <c r="D748" s="52">
        <v>86480.265600000013</v>
      </c>
      <c r="E748" s="52">
        <v>36817</v>
      </c>
      <c r="F748" s="38" t="str">
        <f>VLOOKUP(B748,'Catégorie des articles'!A:D,4,0)</f>
        <v>MIX LEGUMES</v>
      </c>
      <c r="G748" s="53">
        <f t="shared" si="22"/>
        <v>4.1485304422910874</v>
      </c>
      <c r="H748" s="39" t="str">
        <f t="shared" si="23"/>
        <v>En stock</v>
      </c>
      <c r="I748" s="54" t="str">
        <f>Expéditions[[#This Row],[AnnéeMois]]&amp;Expéditions[[#This Row],[Famille de Produit]]</f>
        <v>202212MIX LEGUMES</v>
      </c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25">
      <c r="A749" s="15">
        <v>202212</v>
      </c>
      <c r="B749" s="50">
        <v>5540246177376</v>
      </c>
      <c r="C749" s="52">
        <v>1945</v>
      </c>
      <c r="D749" s="52">
        <v>78166.512000000002</v>
      </c>
      <c r="E749" s="52">
        <v>1017</v>
      </c>
      <c r="F749" s="38" t="str">
        <f>VLOOKUP(B749,'Catégorie des articles'!A:D,4,0)</f>
        <v>BOULANGERIE</v>
      </c>
      <c r="G749" s="53">
        <f t="shared" si="22"/>
        <v>40.188438046272495</v>
      </c>
      <c r="H749" s="39" t="str">
        <f t="shared" si="23"/>
        <v>En stock</v>
      </c>
      <c r="I749" s="54" t="str">
        <f>Expéditions[[#This Row],[AnnéeMois]]&amp;Expéditions[[#This Row],[Famille de Produit]]</f>
        <v>202212BOULANGERIE</v>
      </c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25">
      <c r="A750" s="15">
        <v>202212</v>
      </c>
      <c r="B750" s="50">
        <v>5540246180522</v>
      </c>
      <c r="C750" s="52">
        <v>729</v>
      </c>
      <c r="D750" s="52">
        <v>14005.656000000001</v>
      </c>
      <c r="E750" s="52">
        <v>1856</v>
      </c>
      <c r="F750" s="38" t="str">
        <f>VLOOKUP(B750,'Catégorie des articles'!A:D,4,0)</f>
        <v>BOULANGERIE</v>
      </c>
      <c r="G750" s="53">
        <f t="shared" si="22"/>
        <v>19.212148148148149</v>
      </c>
      <c r="H750" s="39" t="str">
        <f t="shared" si="23"/>
        <v>En stock</v>
      </c>
      <c r="I750" s="54" t="str">
        <f>Expéditions[[#This Row],[AnnéeMois]]&amp;Expéditions[[#This Row],[Famille de Produit]]</f>
        <v>202212BOULANGERIE</v>
      </c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25">
      <c r="A751" s="15">
        <v>202212</v>
      </c>
      <c r="B751" s="15">
        <v>5540246181016</v>
      </c>
      <c r="C751" s="48">
        <v>29427</v>
      </c>
      <c r="D751" s="48">
        <v>256275.6624</v>
      </c>
      <c r="E751" s="48">
        <v>19656</v>
      </c>
      <c r="F751" s="38" t="str">
        <f>VLOOKUP(B751,'Catégorie des articles'!A:D,4,0)</f>
        <v>VOLAILLE</v>
      </c>
      <c r="G751" s="53">
        <f t="shared" si="22"/>
        <v>8.7088613314303185</v>
      </c>
      <c r="H751" s="39" t="str">
        <f t="shared" si="23"/>
        <v>En stock</v>
      </c>
      <c r="I751" s="54" t="str">
        <f>Expéditions[[#This Row],[AnnéeMois]]&amp;Expéditions[[#This Row],[Famille de Produit]]</f>
        <v>202212VOLAILLE</v>
      </c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25">
      <c r="A752" s="15">
        <v>202212</v>
      </c>
      <c r="B752" s="50">
        <v>5540246181061</v>
      </c>
      <c r="C752" s="52">
        <v>80388</v>
      </c>
      <c r="D752" s="52">
        <v>117954.14400000001</v>
      </c>
      <c r="E752" s="52">
        <v>84356</v>
      </c>
      <c r="F752" s="38" t="str">
        <f>VLOOKUP(B752,'Catégorie des articles'!A:D,4,0)</f>
        <v>VOLAILLE</v>
      </c>
      <c r="G752" s="53">
        <f t="shared" si="22"/>
        <v>1.4673103448275864</v>
      </c>
      <c r="H752" s="39" t="str">
        <f t="shared" si="23"/>
        <v>En stock</v>
      </c>
      <c r="I752" s="54" t="str">
        <f>Expéditions[[#This Row],[AnnéeMois]]&amp;Expéditions[[#This Row],[Famille de Produit]]</f>
        <v>202212VOLAILLE</v>
      </c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25">
      <c r="A753" s="15">
        <v>202212</v>
      </c>
      <c r="B753" s="50">
        <v>5540246182684</v>
      </c>
      <c r="C753" s="52">
        <v>362</v>
      </c>
      <c r="D753" s="52">
        <v>18162.144</v>
      </c>
      <c r="E753" s="52">
        <v>601</v>
      </c>
      <c r="F753" s="38" t="str">
        <f>VLOOKUP(B753,'Catégorie des articles'!A:D,4,0)</f>
        <v>BOULANGERIE</v>
      </c>
      <c r="G753" s="53">
        <f t="shared" si="22"/>
        <v>50.17166850828729</v>
      </c>
      <c r="H753" s="39" t="str">
        <f t="shared" si="23"/>
        <v>En stock</v>
      </c>
      <c r="I753" s="54" t="str">
        <f>Expéditions[[#This Row],[AnnéeMois]]&amp;Expéditions[[#This Row],[Famille de Produit]]</f>
        <v>202212BOULANGERIE</v>
      </c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25">
      <c r="A754" s="15">
        <v>202212</v>
      </c>
      <c r="B754" s="50">
        <v>5540246183130</v>
      </c>
      <c r="C754" s="52">
        <v>4511</v>
      </c>
      <c r="D754" s="52">
        <v>19097.251200000002</v>
      </c>
      <c r="E754" s="52">
        <v>9438</v>
      </c>
      <c r="F754" s="38" t="str">
        <f>VLOOKUP(B754,'Catégorie des articles'!A:D,4,0)</f>
        <v>MIX LEGUMES</v>
      </c>
      <c r="G754" s="53">
        <f t="shared" si="22"/>
        <v>4.2334850809133231</v>
      </c>
      <c r="H754" s="39" t="str">
        <f t="shared" si="23"/>
        <v>En stock</v>
      </c>
      <c r="I754" s="54" t="str">
        <f>Expéditions[[#This Row],[AnnéeMois]]&amp;Expéditions[[#This Row],[Famille de Produit]]</f>
        <v>202212MIX LEGUMES</v>
      </c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25">
      <c r="A755" s="15">
        <v>202212</v>
      </c>
      <c r="B755" s="50">
        <v>5540246183455</v>
      </c>
      <c r="C755" s="52">
        <v>418</v>
      </c>
      <c r="D755" s="52">
        <v>3341.3472000000002</v>
      </c>
      <c r="E755" s="52">
        <v>604</v>
      </c>
      <c r="F755" s="38" t="str">
        <f>VLOOKUP(B755,'Catégorie des articles'!A:D,4,0)</f>
        <v>MIX LEGUMES</v>
      </c>
      <c r="G755" s="53">
        <f t="shared" si="22"/>
        <v>7.9936535885167466</v>
      </c>
      <c r="H755" s="39" t="str">
        <f t="shared" si="23"/>
        <v>En stock</v>
      </c>
      <c r="I755" s="54" t="str">
        <f>Expéditions[[#This Row],[AnnéeMois]]&amp;Expéditions[[#This Row],[Famille de Produit]]</f>
        <v>202212MIX LEGUMES</v>
      </c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25">
      <c r="A756" s="15">
        <v>202212</v>
      </c>
      <c r="B756" s="50">
        <v>5540246183537</v>
      </c>
      <c r="C756" s="52">
        <v>2747</v>
      </c>
      <c r="D756" s="52">
        <v>3861.7344000000003</v>
      </c>
      <c r="E756" s="52">
        <v>4251</v>
      </c>
      <c r="F756" s="38" t="str">
        <f>VLOOKUP(B756,'Catégorie des articles'!A:D,4,0)</f>
        <v>MIX LEGUMES</v>
      </c>
      <c r="G756" s="53">
        <f t="shared" si="22"/>
        <v>1.405800655260284</v>
      </c>
      <c r="H756" s="39" t="str">
        <f t="shared" si="23"/>
        <v>En stock</v>
      </c>
      <c r="I756" s="54" t="str">
        <f>Expéditions[[#This Row],[AnnéeMois]]&amp;Expéditions[[#This Row],[Famille de Produit]]</f>
        <v>202212MIX LEGUMES</v>
      </c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25">
      <c r="A757" s="15">
        <v>202212</v>
      </c>
      <c r="B757" s="15">
        <v>5540246183538</v>
      </c>
      <c r="C757" s="48">
        <v>4548</v>
      </c>
      <c r="D757" s="48">
        <v>6858.4319999999998</v>
      </c>
      <c r="E757" s="48">
        <v>4808</v>
      </c>
      <c r="F757" s="38" t="str">
        <f>VLOOKUP(B757,'Catégorie des articles'!A:D,4,0)</f>
        <v>MIX LEGUMES</v>
      </c>
      <c r="G757" s="53">
        <f t="shared" si="22"/>
        <v>1.5080105540897097</v>
      </c>
      <c r="H757" s="39" t="str">
        <f t="shared" si="23"/>
        <v>En stock</v>
      </c>
      <c r="I757" s="54" t="str">
        <f>Expéditions[[#This Row],[AnnéeMois]]&amp;Expéditions[[#This Row],[Famille de Produit]]</f>
        <v>202212MIX LEGUMES</v>
      </c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25">
      <c r="A758" s="15">
        <v>202212</v>
      </c>
      <c r="B758" s="50">
        <v>5540246183541</v>
      </c>
      <c r="C758" s="52">
        <v>2112</v>
      </c>
      <c r="D758" s="52">
        <v>19027.007999999998</v>
      </c>
      <c r="E758" s="52">
        <v>1392</v>
      </c>
      <c r="F758" s="38" t="str">
        <f>VLOOKUP(B758,'Catégorie des articles'!A:D,4,0)</f>
        <v>MIX LEGUMES</v>
      </c>
      <c r="G758" s="53">
        <f t="shared" si="22"/>
        <v>9.0089999999999986</v>
      </c>
      <c r="H758" s="39" t="str">
        <f t="shared" si="23"/>
        <v>En stock</v>
      </c>
      <c r="I758" s="54" t="str">
        <f>Expéditions[[#This Row],[AnnéeMois]]&amp;Expéditions[[#This Row],[Famille de Produit]]</f>
        <v>202212MIX LEGUMES</v>
      </c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25">
      <c r="A759" s="15">
        <v>202212</v>
      </c>
      <c r="B759" s="15">
        <v>5540246183542</v>
      </c>
      <c r="C759" s="48">
        <v>1114</v>
      </c>
      <c r="D759" s="48">
        <v>3131.136</v>
      </c>
      <c r="E759" s="48">
        <v>1114</v>
      </c>
      <c r="F759" s="38" t="str">
        <f>VLOOKUP(B759,'Catégorie des articles'!A:D,4,0)</f>
        <v>MIX LEGUMES</v>
      </c>
      <c r="G759" s="53">
        <f t="shared" si="22"/>
        <v>2.810714542190305</v>
      </c>
      <c r="H759" s="39" t="str">
        <f t="shared" si="23"/>
        <v>En stock</v>
      </c>
      <c r="I759" s="54" t="str">
        <f>Expéditions[[#This Row],[AnnéeMois]]&amp;Expéditions[[#This Row],[Famille de Produit]]</f>
        <v>202212MIX LEGUMES</v>
      </c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25">
      <c r="A760" s="15">
        <v>202212</v>
      </c>
      <c r="B760" s="15">
        <v>5540246183547</v>
      </c>
      <c r="C760" s="48">
        <v>9802</v>
      </c>
      <c r="D760" s="48">
        <v>141270.48000000001</v>
      </c>
      <c r="E760" s="48">
        <v>17505</v>
      </c>
      <c r="F760" s="38" t="str">
        <f>VLOOKUP(B760,'Catégorie des articles'!A:D,4,0)</f>
        <v>VOLAILLE</v>
      </c>
      <c r="G760" s="53">
        <f t="shared" si="22"/>
        <v>14.412413793103449</v>
      </c>
      <c r="H760" s="39" t="str">
        <f t="shared" si="23"/>
        <v>En stock</v>
      </c>
      <c r="I760" s="54" t="str">
        <f>Expéditions[[#This Row],[AnnéeMois]]&amp;Expéditions[[#This Row],[Famille de Produit]]</f>
        <v>202212VOLAILLE</v>
      </c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25">
      <c r="A761" s="15">
        <v>202212</v>
      </c>
      <c r="B761" s="15">
        <v>5540246183552</v>
      </c>
      <c r="C761" s="48">
        <v>1318</v>
      </c>
      <c r="D761" s="48">
        <v>2429.2224000000006</v>
      </c>
      <c r="E761" s="48">
        <v>446</v>
      </c>
      <c r="F761" s="38" t="str">
        <f>VLOOKUP(B761,'Catégorie des articles'!A:D,4,0)</f>
        <v>MIX LEGUMES</v>
      </c>
      <c r="G761" s="53">
        <f t="shared" si="22"/>
        <v>1.8431125948406681</v>
      </c>
      <c r="H761" s="39" t="str">
        <f t="shared" si="23"/>
        <v>En stock</v>
      </c>
      <c r="I761" s="54" t="str">
        <f>Expéditions[[#This Row],[AnnéeMois]]&amp;Expéditions[[#This Row],[Famille de Produit]]</f>
        <v>202212MIX LEGUMES</v>
      </c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25">
      <c r="A762" s="15">
        <v>202212</v>
      </c>
      <c r="B762" s="50">
        <v>5540246183554</v>
      </c>
      <c r="C762" s="52">
        <v>1406</v>
      </c>
      <c r="D762" s="52">
        <v>10565.942400000002</v>
      </c>
      <c r="E762" s="52">
        <v>516</v>
      </c>
      <c r="F762" s="38" t="str">
        <f>VLOOKUP(B762,'Catégorie des articles'!A:D,4,0)</f>
        <v>MIX LEGUMES</v>
      </c>
      <c r="G762" s="53">
        <f t="shared" si="22"/>
        <v>7.5148950213371277</v>
      </c>
      <c r="H762" s="39" t="str">
        <f t="shared" si="23"/>
        <v>En stock</v>
      </c>
      <c r="I762" s="54" t="str">
        <f>Expéditions[[#This Row],[AnnéeMois]]&amp;Expéditions[[#This Row],[Famille de Produit]]</f>
        <v>202212MIX LEGUMES</v>
      </c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25">
      <c r="A763" s="15">
        <v>202212</v>
      </c>
      <c r="B763" s="15">
        <v>5540246183555</v>
      </c>
      <c r="C763" s="48">
        <v>576</v>
      </c>
      <c r="D763" s="48">
        <v>769.21920000000011</v>
      </c>
      <c r="E763" s="48">
        <v>1188</v>
      </c>
      <c r="F763" s="38" t="str">
        <f>VLOOKUP(B763,'Catégorie des articles'!A:D,4,0)</f>
        <v>MIX LEGUMES</v>
      </c>
      <c r="G763" s="53">
        <f t="shared" si="22"/>
        <v>1.3354500000000002</v>
      </c>
      <c r="H763" s="39" t="str">
        <f t="shared" si="23"/>
        <v>En stock</v>
      </c>
      <c r="I763" s="54" t="str">
        <f>Expéditions[[#This Row],[AnnéeMois]]&amp;Expéditions[[#This Row],[Famille de Produit]]</f>
        <v>202212MIX LEGUMES</v>
      </c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25">
      <c r="A764" s="15">
        <v>202212</v>
      </c>
      <c r="B764" s="50">
        <v>5540246183558</v>
      </c>
      <c r="C764" s="52">
        <v>8051</v>
      </c>
      <c r="D764" s="52">
        <v>46380.297600000005</v>
      </c>
      <c r="E764" s="52">
        <v>7401</v>
      </c>
      <c r="F764" s="38" t="str">
        <f>VLOOKUP(B764,'Catégorie des articles'!A:D,4,0)</f>
        <v>MIX LEGUMES</v>
      </c>
      <c r="G764" s="53">
        <f t="shared" si="22"/>
        <v>5.7608120233511375</v>
      </c>
      <c r="H764" s="39" t="str">
        <f t="shared" si="23"/>
        <v>En stock</v>
      </c>
      <c r="I764" s="54" t="str">
        <f>Expéditions[[#This Row],[AnnéeMois]]&amp;Expéditions[[#This Row],[Famille de Produit]]</f>
        <v>202212MIX LEGUMES</v>
      </c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25">
      <c r="A765" s="15">
        <v>202212</v>
      </c>
      <c r="B765" s="15">
        <v>5540246183560</v>
      </c>
      <c r="C765" s="48">
        <v>448</v>
      </c>
      <c r="D765" s="48">
        <v>10922.256000000001</v>
      </c>
      <c r="E765" s="48">
        <v>481</v>
      </c>
      <c r="F765" s="38" t="str">
        <f>VLOOKUP(B765,'Catégorie des articles'!A:D,4,0)</f>
        <v>MIX LEGUMES</v>
      </c>
      <c r="G765" s="53">
        <f t="shared" si="22"/>
        <v>24.380035714285718</v>
      </c>
      <c r="H765" s="39" t="str">
        <f t="shared" si="23"/>
        <v>En stock</v>
      </c>
      <c r="I765" s="54" t="str">
        <f>Expéditions[[#This Row],[AnnéeMois]]&amp;Expéditions[[#This Row],[Famille de Produit]]</f>
        <v>202212MIX LEGUMES</v>
      </c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25">
      <c r="A766" s="15">
        <v>202212</v>
      </c>
      <c r="B766" s="50">
        <v>5540246183587</v>
      </c>
      <c r="C766" s="52">
        <v>1177</v>
      </c>
      <c r="D766" s="52">
        <v>24771.614400000002</v>
      </c>
      <c r="E766" s="52">
        <v>773</v>
      </c>
      <c r="F766" s="38" t="str">
        <f>VLOOKUP(B766,'Catégorie des articles'!A:D,4,0)</f>
        <v>MIX LEGUMES</v>
      </c>
      <c r="G766" s="53">
        <f t="shared" si="22"/>
        <v>21.046401359388277</v>
      </c>
      <c r="H766" s="39" t="str">
        <f t="shared" si="23"/>
        <v>En stock</v>
      </c>
      <c r="I766" s="54" t="str">
        <f>Expéditions[[#This Row],[AnnéeMois]]&amp;Expéditions[[#This Row],[Famille de Produit]]</f>
        <v>202212MIX LEGUMES</v>
      </c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25">
      <c r="A767" s="15">
        <v>202212</v>
      </c>
      <c r="B767" s="15">
        <v>5540246183589</v>
      </c>
      <c r="C767" s="48">
        <v>2355</v>
      </c>
      <c r="D767" s="48">
        <v>31044.384000000002</v>
      </c>
      <c r="E767" s="48">
        <v>1984</v>
      </c>
      <c r="F767" s="38" t="str">
        <f>VLOOKUP(B767,'Catégorie des articles'!A:D,4,0)</f>
        <v>MIX LEGUMES</v>
      </c>
      <c r="G767" s="53">
        <f t="shared" si="22"/>
        <v>13.182328662420383</v>
      </c>
      <c r="H767" s="39" t="str">
        <f t="shared" si="23"/>
        <v>En stock</v>
      </c>
      <c r="I767" s="54" t="str">
        <f>Expéditions[[#This Row],[AnnéeMois]]&amp;Expéditions[[#This Row],[Famille de Produit]]</f>
        <v>202212MIX LEGUMES</v>
      </c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25">
      <c r="A768" s="15">
        <v>202212</v>
      </c>
      <c r="B768" s="50">
        <v>5540246183844</v>
      </c>
      <c r="C768" s="52">
        <v>481</v>
      </c>
      <c r="D768" s="52">
        <v>13860.720000000001</v>
      </c>
      <c r="E768" s="52">
        <v>411</v>
      </c>
      <c r="F768" s="38" t="str">
        <f>VLOOKUP(B768,'Catégorie des articles'!A:D,4,0)</f>
        <v>BOULANGERIE</v>
      </c>
      <c r="G768" s="53">
        <f t="shared" si="22"/>
        <v>28.816465696465698</v>
      </c>
      <c r="H768" s="39" t="str">
        <f t="shared" si="23"/>
        <v>En stock</v>
      </c>
      <c r="I768" s="54" t="str">
        <f>Expéditions[[#This Row],[AnnéeMois]]&amp;Expéditions[[#This Row],[Famille de Produit]]</f>
        <v>202212BOULANGERIE</v>
      </c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25">
      <c r="A769" s="15">
        <v>202212</v>
      </c>
      <c r="B769" s="15">
        <v>5540246185278</v>
      </c>
      <c r="C769" s="48">
        <v>56114</v>
      </c>
      <c r="D769" s="48">
        <v>78261.37920000001</v>
      </c>
      <c r="E769" s="48">
        <v>86114</v>
      </c>
      <c r="F769" s="38" t="str">
        <f>VLOOKUP(B769,'Catégorie des articles'!A:D,4,0)</f>
        <v>VOLAILLE</v>
      </c>
      <c r="G769" s="53">
        <f t="shared" si="22"/>
        <v>1.3946854474819119</v>
      </c>
      <c r="H769" s="39" t="str">
        <f t="shared" si="23"/>
        <v>En stock</v>
      </c>
      <c r="I769" s="54" t="str">
        <f>Expéditions[[#This Row],[AnnéeMois]]&amp;Expéditions[[#This Row],[Famille de Produit]]</f>
        <v>202212VOLAILLE</v>
      </c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25">
      <c r="A770" s="15">
        <v>202212</v>
      </c>
      <c r="B770" s="50">
        <v>5540246185429</v>
      </c>
      <c r="C770" s="52">
        <v>168</v>
      </c>
      <c r="D770" s="52">
        <v>883.35360000000003</v>
      </c>
      <c r="E770" s="52">
        <v>321</v>
      </c>
      <c r="F770" s="38" t="str">
        <f>VLOOKUP(B770,'Catégorie des articles'!A:D,4,0)</f>
        <v>CREMERIE</v>
      </c>
      <c r="G770" s="53">
        <f t="shared" si="22"/>
        <v>5.258057142857143</v>
      </c>
      <c r="H770" s="39" t="str">
        <f t="shared" si="23"/>
        <v>En stock</v>
      </c>
      <c r="I770" s="54" t="str">
        <f>Expéditions[[#This Row],[AnnéeMois]]&amp;Expéditions[[#This Row],[Famille de Produit]]</f>
        <v>202212CREMERIE</v>
      </c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25">
      <c r="A771" s="15">
        <v>202212</v>
      </c>
      <c r="B771" s="50">
        <v>5540246185562</v>
      </c>
      <c r="C771" s="52">
        <v>168</v>
      </c>
      <c r="D771" s="52">
        <v>485.22239999999999</v>
      </c>
      <c r="E771" s="52">
        <v>529</v>
      </c>
      <c r="F771" s="38" t="str">
        <f>VLOOKUP(B771,'Catégorie des articles'!A:D,4,0)</f>
        <v>CREMERIE</v>
      </c>
      <c r="G771" s="53">
        <f t="shared" ref="G771:G834" si="24">IFERROR(D771/C771,0)</f>
        <v>2.8882285714285714</v>
      </c>
      <c r="H771" s="39" t="str">
        <f t="shared" ref="H771:H834" si="25">IF(C771&lt;=0,"Rupture","En stock")</f>
        <v>En stock</v>
      </c>
      <c r="I771" s="54" t="str">
        <f>Expéditions[[#This Row],[AnnéeMois]]&amp;Expéditions[[#This Row],[Famille de Produit]]</f>
        <v>202212CREMERIE</v>
      </c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25">
      <c r="A772" s="15">
        <v>202212</v>
      </c>
      <c r="B772" s="15">
        <v>5540246186010</v>
      </c>
      <c r="C772" s="48">
        <v>70</v>
      </c>
      <c r="D772" s="48">
        <v>10252.656000000001</v>
      </c>
      <c r="E772" s="48">
        <v>14</v>
      </c>
      <c r="F772" s="38" t="str">
        <f>VLOOKUP(B772,'Catégorie des articles'!A:D,4,0)</f>
        <v>EMBALLAGES</v>
      </c>
      <c r="G772" s="53">
        <f t="shared" si="24"/>
        <v>146.46651428571431</v>
      </c>
      <c r="H772" s="39" t="str">
        <f t="shared" si="25"/>
        <v>En stock</v>
      </c>
      <c r="I772" s="54" t="str">
        <f>Expéditions[[#This Row],[AnnéeMois]]&amp;Expéditions[[#This Row],[Famille de Produit]]</f>
        <v>202212EMBALLAGES</v>
      </c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25">
      <c r="A773" s="15">
        <v>202212</v>
      </c>
      <c r="B773" s="50">
        <v>5540246186011</v>
      </c>
      <c r="C773" s="52">
        <v>63</v>
      </c>
      <c r="D773" s="52">
        <v>3566.8512000000001</v>
      </c>
      <c r="E773" s="52">
        <v>12</v>
      </c>
      <c r="F773" s="38" t="str">
        <f>VLOOKUP(B773,'Catégorie des articles'!A:D,4,0)</f>
        <v>EMBALLAGES</v>
      </c>
      <c r="G773" s="53">
        <f t="shared" si="24"/>
        <v>56.616685714285715</v>
      </c>
      <c r="H773" s="39" t="str">
        <f t="shared" si="25"/>
        <v>En stock</v>
      </c>
      <c r="I773" s="54" t="str">
        <f>Expéditions[[#This Row],[AnnéeMois]]&amp;Expéditions[[#This Row],[Famille de Produit]]</f>
        <v>202212EMBALLAGES</v>
      </c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25">
      <c r="A774" s="15">
        <v>202212</v>
      </c>
      <c r="B774" s="15">
        <v>5540246186017</v>
      </c>
      <c r="C774" s="48">
        <v>45</v>
      </c>
      <c r="D774" s="48">
        <v>4667.0688</v>
      </c>
      <c r="E774" s="48">
        <v>10</v>
      </c>
      <c r="F774" s="38" t="str">
        <f>VLOOKUP(B774,'Catégorie des articles'!A:D,4,0)</f>
        <v>EMBALLAGES</v>
      </c>
      <c r="G774" s="53">
        <f t="shared" si="24"/>
        <v>103.71263999999999</v>
      </c>
      <c r="H774" s="39" t="str">
        <f t="shared" si="25"/>
        <v>En stock</v>
      </c>
      <c r="I774" s="54" t="str">
        <f>Expéditions[[#This Row],[AnnéeMois]]&amp;Expéditions[[#This Row],[Famille de Produit]]</f>
        <v>202212EMBALLAGES</v>
      </c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25">
      <c r="A775" s="15">
        <v>202212</v>
      </c>
      <c r="B775" s="50">
        <v>5540246186325</v>
      </c>
      <c r="C775" s="52">
        <v>181</v>
      </c>
      <c r="D775" s="52">
        <v>444.78719999999998</v>
      </c>
      <c r="E775" s="52">
        <v>794</v>
      </c>
      <c r="F775" s="38" t="str">
        <f>VLOOKUP(B775,'Catégorie des articles'!A:D,4,0)</f>
        <v>CREMERIE</v>
      </c>
      <c r="G775" s="53">
        <f t="shared" si="24"/>
        <v>2.4573878453038671</v>
      </c>
      <c r="H775" s="39" t="str">
        <f t="shared" si="25"/>
        <v>En stock</v>
      </c>
      <c r="I775" s="54" t="str">
        <f>Expéditions[[#This Row],[AnnéeMois]]&amp;Expéditions[[#This Row],[Famille de Produit]]</f>
        <v>202212CREMERIE</v>
      </c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25">
      <c r="A776" s="15">
        <v>202212</v>
      </c>
      <c r="B776" s="15">
        <v>5540246186351</v>
      </c>
      <c r="C776" s="48">
        <v>919</v>
      </c>
      <c r="D776" s="48">
        <v>54452.217600000004</v>
      </c>
      <c r="E776" s="48">
        <v>188</v>
      </c>
      <c r="F776" s="38" t="str">
        <f>VLOOKUP(B776,'Catégorie des articles'!A:D,4,0)</f>
        <v>MIX LEGUMES</v>
      </c>
      <c r="G776" s="53">
        <f t="shared" si="24"/>
        <v>59.251596953210012</v>
      </c>
      <c r="H776" s="39" t="str">
        <f t="shared" si="25"/>
        <v>En stock</v>
      </c>
      <c r="I776" s="54" t="str">
        <f>Expéditions[[#This Row],[AnnéeMois]]&amp;Expéditions[[#This Row],[Famille de Produit]]</f>
        <v>202212MIX LEGUMES</v>
      </c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25">
      <c r="A777" s="15">
        <v>202212</v>
      </c>
      <c r="B777" s="50">
        <v>5540246186352</v>
      </c>
      <c r="C777" s="52">
        <v>2123</v>
      </c>
      <c r="D777" s="52">
        <v>22333.32</v>
      </c>
      <c r="E777" s="52">
        <v>1914</v>
      </c>
      <c r="F777" s="38" t="str">
        <f>VLOOKUP(B777,'Catégorie des articles'!A:D,4,0)</f>
        <v>MIX LEGUMES</v>
      </c>
      <c r="G777" s="53">
        <f t="shared" si="24"/>
        <v>10.519698539802167</v>
      </c>
      <c r="H777" s="39" t="str">
        <f t="shared" si="25"/>
        <v>En stock</v>
      </c>
      <c r="I777" s="54" t="str">
        <f>Expéditions[[#This Row],[AnnéeMois]]&amp;Expéditions[[#This Row],[Famille de Produit]]</f>
        <v>202212MIX LEGUMES</v>
      </c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25">
      <c r="A778" s="15">
        <v>202212</v>
      </c>
      <c r="B778" s="50">
        <v>5540246187882</v>
      </c>
      <c r="C778" s="52">
        <v>195</v>
      </c>
      <c r="D778" s="52">
        <v>7813.152</v>
      </c>
      <c r="E778" s="52">
        <v>7</v>
      </c>
      <c r="F778" s="38" t="str">
        <f>VLOOKUP(B778,'Catégorie des articles'!A:D,4,0)</f>
        <v>EMBALLAGES</v>
      </c>
      <c r="G778" s="53">
        <f t="shared" si="24"/>
        <v>40.067446153846156</v>
      </c>
      <c r="H778" s="39" t="str">
        <f t="shared" si="25"/>
        <v>En stock</v>
      </c>
      <c r="I778" s="54" t="str">
        <f>Expéditions[[#This Row],[AnnéeMois]]&amp;Expéditions[[#This Row],[Famille de Produit]]</f>
        <v>202212EMBALLAGES</v>
      </c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25">
      <c r="A779" s="15">
        <v>202212</v>
      </c>
      <c r="B779" s="15">
        <v>5540246187987</v>
      </c>
      <c r="C779" s="48">
        <v>335</v>
      </c>
      <c r="D779" s="48">
        <v>166.10400000000001</v>
      </c>
      <c r="E779" s="48">
        <v>59300</v>
      </c>
      <c r="F779" s="38" t="str">
        <f>VLOOKUP(B779,'Catégorie des articles'!A:D,4,0)</f>
        <v>CREMERIE</v>
      </c>
      <c r="G779" s="53">
        <f t="shared" si="24"/>
        <v>0.49583283582089555</v>
      </c>
      <c r="H779" s="39" t="str">
        <f t="shared" si="25"/>
        <v>En stock</v>
      </c>
      <c r="I779" s="54" t="str">
        <f>Expéditions[[#This Row],[AnnéeMois]]&amp;Expéditions[[#This Row],[Famille de Produit]]</f>
        <v>202212CREMERIE</v>
      </c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25">
      <c r="A780" s="15">
        <v>202212</v>
      </c>
      <c r="B780" s="50">
        <v>5540246187995</v>
      </c>
      <c r="C780" s="52">
        <v>3084</v>
      </c>
      <c r="D780" s="52">
        <v>270471.70080000005</v>
      </c>
      <c r="E780" s="52">
        <v>1228</v>
      </c>
      <c r="F780" s="38" t="str">
        <f>VLOOKUP(B780,'Catégorie des articles'!A:D,4,0)</f>
        <v>EMBALLAGES</v>
      </c>
      <c r="G780" s="53">
        <f t="shared" si="24"/>
        <v>87.701589105058389</v>
      </c>
      <c r="H780" s="39" t="str">
        <f t="shared" si="25"/>
        <v>En stock</v>
      </c>
      <c r="I780" s="54" t="str">
        <f>Expéditions[[#This Row],[AnnéeMois]]&amp;Expéditions[[#This Row],[Famille de Produit]]</f>
        <v>202212EMBALLAGES</v>
      </c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25">
      <c r="A781" s="15">
        <v>202212</v>
      </c>
      <c r="B781" s="15">
        <v>5540246187996</v>
      </c>
      <c r="C781" s="48">
        <v>249</v>
      </c>
      <c r="D781" s="48">
        <v>11477.4192</v>
      </c>
      <c r="E781" s="48">
        <v>10</v>
      </c>
      <c r="F781" s="38" t="str">
        <f>VLOOKUP(B781,'Catégorie des articles'!A:D,4,0)</f>
        <v>EMBALLAGES</v>
      </c>
      <c r="G781" s="53">
        <f t="shared" si="24"/>
        <v>46.094053012048192</v>
      </c>
      <c r="H781" s="39" t="str">
        <f t="shared" si="25"/>
        <v>En stock</v>
      </c>
      <c r="I781" s="54" t="str">
        <f>Expéditions[[#This Row],[AnnéeMois]]&amp;Expéditions[[#This Row],[Famille de Produit]]</f>
        <v>202212EMBALLAGES</v>
      </c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25">
      <c r="A782" s="15">
        <v>202212</v>
      </c>
      <c r="B782" s="50">
        <v>5540246187997</v>
      </c>
      <c r="C782" s="52">
        <v>362</v>
      </c>
      <c r="D782" s="52">
        <v>18081.2736</v>
      </c>
      <c r="E782" s="52">
        <v>93</v>
      </c>
      <c r="F782" s="38" t="str">
        <f>VLOOKUP(B782,'Catégorie des articles'!A:D,4,0)</f>
        <v>EMBALLAGES</v>
      </c>
      <c r="G782" s="53">
        <f t="shared" si="24"/>
        <v>49.948269613259669</v>
      </c>
      <c r="H782" s="39" t="str">
        <f t="shared" si="25"/>
        <v>En stock</v>
      </c>
      <c r="I782" s="54" t="str">
        <f>Expéditions[[#This Row],[AnnéeMois]]&amp;Expéditions[[#This Row],[Famille de Produit]]</f>
        <v>202212EMBALLAGES</v>
      </c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25">
      <c r="A783" s="15">
        <v>202212</v>
      </c>
      <c r="B783" s="15">
        <v>5540246187998</v>
      </c>
      <c r="C783" s="48">
        <v>1891</v>
      </c>
      <c r="D783" s="48">
        <v>97209.288000000015</v>
      </c>
      <c r="E783" s="48">
        <v>432</v>
      </c>
      <c r="F783" s="38" t="str">
        <f>VLOOKUP(B783,'Catégorie des articles'!A:D,4,0)</f>
        <v>EMBALLAGES</v>
      </c>
      <c r="G783" s="53">
        <f t="shared" si="24"/>
        <v>51.406286620835544</v>
      </c>
      <c r="H783" s="39" t="str">
        <f t="shared" si="25"/>
        <v>En stock</v>
      </c>
      <c r="I783" s="54" t="str">
        <f>Expéditions[[#This Row],[AnnéeMois]]&amp;Expéditions[[#This Row],[Famille de Produit]]</f>
        <v>202212EMBALLAGES</v>
      </c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25">
      <c r="A784" s="15">
        <v>202212</v>
      </c>
      <c r="B784" s="15">
        <v>5540246188047</v>
      </c>
      <c r="C784" s="48">
        <v>158</v>
      </c>
      <c r="D784" s="48">
        <v>19217.779200000004</v>
      </c>
      <c r="E784" s="48">
        <v>31</v>
      </c>
      <c r="F784" s="38" t="str">
        <f>VLOOKUP(B784,'Catégorie des articles'!A:D,4,0)</f>
        <v>EMBALLAGES</v>
      </c>
      <c r="G784" s="53">
        <f t="shared" si="24"/>
        <v>121.63151392405067</v>
      </c>
      <c r="H784" s="39" t="str">
        <f t="shared" si="25"/>
        <v>En stock</v>
      </c>
      <c r="I784" s="54" t="str">
        <f>Expéditions[[#This Row],[AnnéeMois]]&amp;Expéditions[[#This Row],[Famille de Produit]]</f>
        <v>202212EMBALLAGES</v>
      </c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25">
      <c r="A785" s="15">
        <v>202212</v>
      </c>
      <c r="B785" s="50">
        <v>5540246188175</v>
      </c>
      <c r="C785" s="52">
        <v>19</v>
      </c>
      <c r="D785" s="52">
        <v>539.5680000000001</v>
      </c>
      <c r="E785" s="52">
        <v>956</v>
      </c>
      <c r="F785" s="38" t="str">
        <f>VLOOKUP(B785,'Catégorie des articles'!A:D,4,0)</f>
        <v>CREMERIE</v>
      </c>
      <c r="G785" s="53">
        <f t="shared" si="24"/>
        <v>28.398315789473688</v>
      </c>
      <c r="H785" s="39" t="str">
        <f t="shared" si="25"/>
        <v>En stock</v>
      </c>
      <c r="I785" s="54" t="str">
        <f>Expéditions[[#This Row],[AnnéeMois]]&amp;Expéditions[[#This Row],[Famille de Produit]]</f>
        <v>202212CREMERIE</v>
      </c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25">
      <c r="A786" s="15">
        <v>202212</v>
      </c>
      <c r="B786" s="50">
        <v>5540246188200</v>
      </c>
      <c r="C786" s="52">
        <v>632</v>
      </c>
      <c r="D786" s="52">
        <v>1184.4576000000002</v>
      </c>
      <c r="E786" s="52">
        <v>16964</v>
      </c>
      <c r="F786" s="38" t="str">
        <f>VLOOKUP(B786,'Catégorie des articles'!A:D,4,0)</f>
        <v>CREMERIE</v>
      </c>
      <c r="G786" s="53">
        <f t="shared" si="24"/>
        <v>1.8741417721518989</v>
      </c>
      <c r="H786" s="39" t="str">
        <f t="shared" si="25"/>
        <v>En stock</v>
      </c>
      <c r="I786" s="54" t="str">
        <f>Expéditions[[#This Row],[AnnéeMois]]&amp;Expéditions[[#This Row],[Famille de Produit]]</f>
        <v>202212CREMERIE</v>
      </c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25">
      <c r="A787" s="15">
        <v>202212</v>
      </c>
      <c r="B787" s="15">
        <v>5540246188512</v>
      </c>
      <c r="C787" s="48">
        <v>323</v>
      </c>
      <c r="D787" s="48">
        <v>44207.337600000006</v>
      </c>
      <c r="E787" s="48">
        <v>0</v>
      </c>
      <c r="F787" s="38" t="str">
        <f>VLOOKUP(B787,'Catégorie des articles'!A:D,4,0)</f>
        <v>EMBALLAGES</v>
      </c>
      <c r="G787" s="53">
        <f t="shared" si="24"/>
        <v>136.86482229102168</v>
      </c>
      <c r="H787" s="39" t="str">
        <f t="shared" si="25"/>
        <v>En stock</v>
      </c>
      <c r="I787" s="54" t="str">
        <f>Expéditions[[#This Row],[AnnéeMois]]&amp;Expéditions[[#This Row],[Famille de Produit]]</f>
        <v>202212EMBALLAGES</v>
      </c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25">
      <c r="A788" s="15">
        <v>202212</v>
      </c>
      <c r="B788" s="50">
        <v>5540246190092</v>
      </c>
      <c r="C788" s="52">
        <v>272</v>
      </c>
      <c r="D788" s="52">
        <v>35486.424000000006</v>
      </c>
      <c r="E788" s="52">
        <v>42</v>
      </c>
      <c r="F788" s="38" t="str">
        <f>VLOOKUP(B788,'Catégorie des articles'!A:D,4,0)</f>
        <v>EMBALLAGES</v>
      </c>
      <c r="G788" s="53">
        <f t="shared" si="24"/>
        <v>130.46479411764707</v>
      </c>
      <c r="H788" s="39" t="str">
        <f t="shared" si="25"/>
        <v>En stock</v>
      </c>
      <c r="I788" s="54" t="str">
        <f>Expéditions[[#This Row],[AnnéeMois]]&amp;Expéditions[[#This Row],[Famille de Produit]]</f>
        <v>202212EMBALLAGES</v>
      </c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25">
      <c r="A789" s="15">
        <v>202212</v>
      </c>
      <c r="B789" s="15">
        <v>5540246190727</v>
      </c>
      <c r="C789" s="48">
        <v>93</v>
      </c>
      <c r="D789" s="48">
        <v>1048.7232000000001</v>
      </c>
      <c r="E789" s="48">
        <v>720</v>
      </c>
      <c r="F789" s="38" t="str">
        <f>VLOOKUP(B789,'Catégorie des articles'!A:D,4,0)</f>
        <v>BOULANGERIE</v>
      </c>
      <c r="G789" s="53">
        <f t="shared" si="24"/>
        <v>11.276593548387098</v>
      </c>
      <c r="H789" s="39" t="str">
        <f t="shared" si="25"/>
        <v>En stock</v>
      </c>
      <c r="I789" s="54" t="str">
        <f>Expéditions[[#This Row],[AnnéeMois]]&amp;Expéditions[[#This Row],[Famille de Produit]]</f>
        <v>202212BOULANGERIE</v>
      </c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25">
      <c r="A790" s="15">
        <v>202212</v>
      </c>
      <c r="B790" s="15">
        <v>5540246190743</v>
      </c>
      <c r="C790" s="48">
        <v>209</v>
      </c>
      <c r="D790" s="48">
        <v>1796.6448</v>
      </c>
      <c r="E790" s="48">
        <v>766</v>
      </c>
      <c r="F790" s="38" t="str">
        <f>VLOOKUP(B790,'Catégorie des articles'!A:D,4,0)</f>
        <v>CREMERIE</v>
      </c>
      <c r="G790" s="53">
        <f t="shared" si="24"/>
        <v>8.5963866028708136</v>
      </c>
      <c r="H790" s="39" t="str">
        <f t="shared" si="25"/>
        <v>En stock</v>
      </c>
      <c r="I790" s="54" t="str">
        <f>Expéditions[[#This Row],[AnnéeMois]]&amp;Expéditions[[#This Row],[Famille de Produit]]</f>
        <v>202212CREMERIE</v>
      </c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25">
      <c r="A791" s="15">
        <v>202212</v>
      </c>
      <c r="B791" s="15">
        <v>5540246190831</v>
      </c>
      <c r="C791" s="48">
        <v>580</v>
      </c>
      <c r="D791" s="48">
        <v>4364.2800000000007</v>
      </c>
      <c r="E791" s="48">
        <v>93</v>
      </c>
      <c r="F791" s="38" t="str">
        <f>VLOOKUP(B791,'Catégorie des articles'!A:D,4,0)</f>
        <v>MIX LEGUMES</v>
      </c>
      <c r="G791" s="53">
        <f t="shared" si="24"/>
        <v>7.5246206896551735</v>
      </c>
      <c r="H791" s="39" t="str">
        <f t="shared" si="25"/>
        <v>En stock</v>
      </c>
      <c r="I791" s="54" t="str">
        <f>Expéditions[[#This Row],[AnnéeMois]]&amp;Expéditions[[#This Row],[Famille de Produit]]</f>
        <v>202212MIX LEGUMES</v>
      </c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25">
      <c r="A792" s="15">
        <v>202212</v>
      </c>
      <c r="B792" s="50">
        <v>5540246190835</v>
      </c>
      <c r="C792" s="52">
        <v>52</v>
      </c>
      <c r="D792" s="52">
        <v>10788.9408</v>
      </c>
      <c r="E792" s="52">
        <v>26</v>
      </c>
      <c r="F792" s="38" t="str">
        <f>VLOOKUP(B792,'Catégorie des articles'!A:D,4,0)</f>
        <v>BOULANGERIE</v>
      </c>
      <c r="G792" s="53">
        <f t="shared" si="24"/>
        <v>207.47963076923077</v>
      </c>
      <c r="H792" s="39" t="str">
        <f t="shared" si="25"/>
        <v>En stock</v>
      </c>
      <c r="I792" s="54" t="str">
        <f>Expéditions[[#This Row],[AnnéeMois]]&amp;Expéditions[[#This Row],[Famille de Produit]]</f>
        <v>202212BOULANGERIE</v>
      </c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25">
      <c r="A793" s="15">
        <v>202212</v>
      </c>
      <c r="B793" s="15">
        <v>5540246191394</v>
      </c>
      <c r="C793" s="48">
        <v>1508</v>
      </c>
      <c r="D793" s="48">
        <v>8053.344000000001</v>
      </c>
      <c r="E793" s="48">
        <v>1508</v>
      </c>
      <c r="F793" s="38" t="str">
        <f>VLOOKUP(B793,'Catégorie des articles'!A:D,4,0)</f>
        <v>CREMERIE</v>
      </c>
      <c r="G793" s="53">
        <f t="shared" si="24"/>
        <v>5.3404137931034485</v>
      </c>
      <c r="H793" s="39" t="str">
        <f t="shared" si="25"/>
        <v>En stock</v>
      </c>
      <c r="I793" s="54" t="str">
        <f>Expéditions[[#This Row],[AnnéeMois]]&amp;Expéditions[[#This Row],[Famille de Produit]]</f>
        <v>202212CREMERIE</v>
      </c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25">
      <c r="A794" s="15">
        <v>202212</v>
      </c>
      <c r="B794" s="15">
        <v>5540246191594</v>
      </c>
      <c r="C794" s="48">
        <v>2979</v>
      </c>
      <c r="D794" s="48">
        <v>5347.2096000000001</v>
      </c>
      <c r="E794" s="48">
        <v>2979</v>
      </c>
      <c r="F794" s="38" t="str">
        <f>VLOOKUP(B794,'Catégorie des articles'!A:D,4,0)</f>
        <v>CREMERIE</v>
      </c>
      <c r="G794" s="53">
        <f t="shared" si="24"/>
        <v>1.7949679758308157</v>
      </c>
      <c r="H794" s="39" t="str">
        <f t="shared" si="25"/>
        <v>En stock</v>
      </c>
      <c r="I794" s="54" t="str">
        <f>Expéditions[[#This Row],[AnnéeMois]]&amp;Expéditions[[#This Row],[Famille de Produit]]</f>
        <v>202212CREMERIE</v>
      </c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25">
      <c r="A795" s="15">
        <v>202212</v>
      </c>
      <c r="B795" s="50">
        <v>5540246191596</v>
      </c>
      <c r="C795" s="52">
        <v>147</v>
      </c>
      <c r="D795" s="52">
        <v>8883.3024000000005</v>
      </c>
      <c r="E795" s="52">
        <v>212</v>
      </c>
      <c r="F795" s="38" t="str">
        <f>VLOOKUP(B795,'Catégorie des articles'!A:D,4,0)</f>
        <v>BOULANGERIE</v>
      </c>
      <c r="G795" s="53">
        <f t="shared" si="24"/>
        <v>60.430628571428578</v>
      </c>
      <c r="H795" s="39" t="str">
        <f t="shared" si="25"/>
        <v>En stock</v>
      </c>
      <c r="I795" s="54" t="str">
        <f>Expéditions[[#This Row],[AnnéeMois]]&amp;Expéditions[[#This Row],[Famille de Produit]]</f>
        <v>202212BOULANGERIE</v>
      </c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25">
      <c r="A796" s="15">
        <v>202212</v>
      </c>
      <c r="B796" s="15">
        <v>5540246191598</v>
      </c>
      <c r="C796" s="48">
        <v>1476</v>
      </c>
      <c r="D796" s="48">
        <v>2821.6943999999999</v>
      </c>
      <c r="E796" s="48">
        <v>4594</v>
      </c>
      <c r="F796" s="38" t="str">
        <f>VLOOKUP(B796,'Catégorie des articles'!A:D,4,0)</f>
        <v>CREMERIE</v>
      </c>
      <c r="G796" s="53">
        <f t="shared" si="24"/>
        <v>1.9117170731707316</v>
      </c>
      <c r="H796" s="39" t="str">
        <f t="shared" si="25"/>
        <v>En stock</v>
      </c>
      <c r="I796" s="54" t="str">
        <f>Expéditions[[#This Row],[AnnéeMois]]&amp;Expéditions[[#This Row],[Famille de Produit]]</f>
        <v>202212CREMERIE</v>
      </c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25">
      <c r="A797" s="15">
        <v>202212</v>
      </c>
      <c r="B797" s="50">
        <v>5540246191718</v>
      </c>
      <c r="C797" s="52">
        <v>1754</v>
      </c>
      <c r="D797" s="52">
        <v>5199.3360000000002</v>
      </c>
      <c r="E797" s="52">
        <v>293</v>
      </c>
      <c r="F797" s="38" t="str">
        <f>VLOOKUP(B797,'Catégorie des articles'!A:D,4,0)</f>
        <v>MIX LEGUMES</v>
      </c>
      <c r="G797" s="53">
        <f t="shared" si="24"/>
        <v>2.9642736602052451</v>
      </c>
      <c r="H797" s="39" t="str">
        <f t="shared" si="25"/>
        <v>En stock</v>
      </c>
      <c r="I797" s="54" t="str">
        <f>Expéditions[[#This Row],[AnnéeMois]]&amp;Expéditions[[#This Row],[Famille de Produit]]</f>
        <v>202212MIX LEGUMES</v>
      </c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25">
      <c r="A798" s="15">
        <v>202212</v>
      </c>
      <c r="B798" s="50">
        <v>5540246191736</v>
      </c>
      <c r="C798" s="52">
        <v>898</v>
      </c>
      <c r="D798" s="52">
        <v>29523.009600000001</v>
      </c>
      <c r="E798" s="52">
        <v>82</v>
      </c>
      <c r="F798" s="38" t="str">
        <f>VLOOKUP(B798,'Catégorie des articles'!A:D,4,0)</f>
        <v>CREMERIE</v>
      </c>
      <c r="G798" s="53">
        <f t="shared" si="24"/>
        <v>32.876402672605792</v>
      </c>
      <c r="H798" s="39" t="str">
        <f t="shared" si="25"/>
        <v>En stock</v>
      </c>
      <c r="I798" s="54" t="str">
        <f>Expéditions[[#This Row],[AnnéeMois]]&amp;Expéditions[[#This Row],[Famille de Produit]]</f>
        <v>202212CREMERIE</v>
      </c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25">
      <c r="A799" s="15">
        <v>202212</v>
      </c>
      <c r="B799" s="50">
        <v>5540246192102</v>
      </c>
      <c r="C799" s="52">
        <v>3216</v>
      </c>
      <c r="D799" s="52">
        <v>3951.7632000000003</v>
      </c>
      <c r="E799" s="52">
        <v>12116</v>
      </c>
      <c r="F799" s="38" t="str">
        <f>VLOOKUP(B799,'Catégorie des articles'!A:D,4,0)</f>
        <v>CREMERIE</v>
      </c>
      <c r="G799" s="53">
        <f t="shared" si="24"/>
        <v>1.228782089552239</v>
      </c>
      <c r="H799" s="39" t="str">
        <f t="shared" si="25"/>
        <v>En stock</v>
      </c>
      <c r="I799" s="54" t="str">
        <f>Expéditions[[#This Row],[AnnéeMois]]&amp;Expéditions[[#This Row],[Famille de Produit]]</f>
        <v>202212CREMERIE</v>
      </c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25">
      <c r="A800" s="15">
        <v>202212</v>
      </c>
      <c r="B800" s="50">
        <v>5540246192148</v>
      </c>
      <c r="C800" s="52">
        <v>6682</v>
      </c>
      <c r="D800" s="52">
        <v>27458.611199999999</v>
      </c>
      <c r="E800" s="52">
        <v>62919</v>
      </c>
      <c r="F800" s="38" t="str">
        <f>VLOOKUP(B800,'Catégorie des articles'!A:D,4,0)</f>
        <v>MIX LEGUMES</v>
      </c>
      <c r="G800" s="53">
        <f t="shared" si="24"/>
        <v>4.1093401975456452</v>
      </c>
      <c r="H800" s="39" t="str">
        <f t="shared" si="25"/>
        <v>En stock</v>
      </c>
      <c r="I800" s="54" t="str">
        <f>Expéditions[[#This Row],[AnnéeMois]]&amp;Expéditions[[#This Row],[Famille de Produit]]</f>
        <v>202212MIX LEGUMES</v>
      </c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25">
      <c r="A801" s="15">
        <v>202212</v>
      </c>
      <c r="B801" s="15">
        <v>5540246192209</v>
      </c>
      <c r="C801" s="48">
        <v>3606</v>
      </c>
      <c r="D801" s="48">
        <v>18615.916799999999</v>
      </c>
      <c r="E801" s="48">
        <v>3564</v>
      </c>
      <c r="F801" s="38" t="str">
        <f>VLOOKUP(B801,'Catégorie des articles'!A:D,4,0)</f>
        <v>MIX LEGUMES</v>
      </c>
      <c r="G801" s="53">
        <f t="shared" si="24"/>
        <v>5.1624838602329453</v>
      </c>
      <c r="H801" s="39" t="str">
        <f t="shared" si="25"/>
        <v>En stock</v>
      </c>
      <c r="I801" s="54" t="str">
        <f>Expéditions[[#This Row],[AnnéeMois]]&amp;Expéditions[[#This Row],[Famille de Produit]]</f>
        <v>202212MIX LEGUMES</v>
      </c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25">
      <c r="A802" s="15">
        <v>202212</v>
      </c>
      <c r="B802" s="15">
        <v>5540246192462</v>
      </c>
      <c r="C802" s="48">
        <v>873</v>
      </c>
      <c r="D802" s="48">
        <v>6235.7472000000007</v>
      </c>
      <c r="E802" s="48">
        <v>632</v>
      </c>
      <c r="F802" s="38" t="str">
        <f>VLOOKUP(B802,'Catégorie des articles'!A:D,4,0)</f>
        <v>MIX LEGUMES</v>
      </c>
      <c r="G802" s="53">
        <f t="shared" si="24"/>
        <v>7.1428948453608259</v>
      </c>
      <c r="H802" s="39" t="str">
        <f t="shared" si="25"/>
        <v>En stock</v>
      </c>
      <c r="I802" s="54" t="str">
        <f>Expéditions[[#This Row],[AnnéeMois]]&amp;Expéditions[[#This Row],[Famille de Produit]]</f>
        <v>202212MIX LEGUMES</v>
      </c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25">
      <c r="A803" s="15">
        <v>202212</v>
      </c>
      <c r="B803" s="15">
        <v>5540246192518</v>
      </c>
      <c r="C803" s="48">
        <v>5012</v>
      </c>
      <c r="D803" s="48">
        <v>38808.460800000008</v>
      </c>
      <c r="E803" s="48">
        <v>10858</v>
      </c>
      <c r="F803" s="38" t="str">
        <f>VLOOKUP(B803,'Catégorie des articles'!A:D,4,0)</f>
        <v>MIX LEGUMES</v>
      </c>
      <c r="G803" s="53">
        <f t="shared" si="24"/>
        <v>7.743108699122109</v>
      </c>
      <c r="H803" s="39" t="str">
        <f t="shared" si="25"/>
        <v>En stock</v>
      </c>
      <c r="I803" s="54" t="str">
        <f>Expéditions[[#This Row],[AnnéeMois]]&amp;Expéditions[[#This Row],[Famille de Produit]]</f>
        <v>202212MIX LEGUMES</v>
      </c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25">
      <c r="A804" s="15">
        <v>202212</v>
      </c>
      <c r="B804" s="50">
        <v>5540246192571</v>
      </c>
      <c r="C804" s="52">
        <v>1991</v>
      </c>
      <c r="D804" s="52">
        <v>8880.9264000000003</v>
      </c>
      <c r="E804" s="52">
        <v>1573</v>
      </c>
      <c r="F804" s="38" t="str">
        <f>VLOOKUP(B804,'Catégorie des articles'!A:D,4,0)</f>
        <v>MIX LEGUMES</v>
      </c>
      <c r="G804" s="53">
        <f t="shared" si="24"/>
        <v>4.460535610246108</v>
      </c>
      <c r="H804" s="39" t="str">
        <f t="shared" si="25"/>
        <v>En stock</v>
      </c>
      <c r="I804" s="54" t="str">
        <f>Expéditions[[#This Row],[AnnéeMois]]&amp;Expéditions[[#This Row],[Famille de Produit]]</f>
        <v>202212MIX LEGUMES</v>
      </c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25">
      <c r="A805" s="15">
        <v>202212</v>
      </c>
      <c r="B805" s="15">
        <v>5540246192594</v>
      </c>
      <c r="C805" s="48">
        <v>251</v>
      </c>
      <c r="D805" s="48">
        <v>1826.5824</v>
      </c>
      <c r="E805" s="48">
        <v>901</v>
      </c>
      <c r="F805" s="38" t="str">
        <f>VLOOKUP(B805,'Catégorie des articles'!A:D,4,0)</f>
        <v>MIX LEGUMES</v>
      </c>
      <c r="G805" s="53">
        <f t="shared" si="24"/>
        <v>7.277220717131474</v>
      </c>
      <c r="H805" s="39" t="str">
        <f t="shared" si="25"/>
        <v>En stock</v>
      </c>
      <c r="I805" s="54" t="str">
        <f>Expéditions[[#This Row],[AnnéeMois]]&amp;Expéditions[[#This Row],[Famille de Produit]]</f>
        <v>202212MIX LEGUMES</v>
      </c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25">
      <c r="A806" s="15">
        <v>202212</v>
      </c>
      <c r="B806" s="15">
        <v>5540246192831</v>
      </c>
      <c r="C806" s="48">
        <v>576</v>
      </c>
      <c r="D806" s="48">
        <v>5099.6736000000001</v>
      </c>
      <c r="E806" s="48">
        <v>780</v>
      </c>
      <c r="F806" s="38" t="str">
        <f>VLOOKUP(B806,'Catégorie des articles'!A:D,4,0)</f>
        <v>MIX LEGUMES</v>
      </c>
      <c r="G806" s="53">
        <f t="shared" si="24"/>
        <v>8.8536000000000001</v>
      </c>
      <c r="H806" s="39" t="str">
        <f t="shared" si="25"/>
        <v>En stock</v>
      </c>
      <c r="I806" s="54" t="str">
        <f>Expéditions[[#This Row],[AnnéeMois]]&amp;Expéditions[[#This Row],[Famille de Produit]]</f>
        <v>202212MIX LEGUMES</v>
      </c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25">
      <c r="A807" s="15">
        <v>202212</v>
      </c>
      <c r="B807" s="50">
        <v>5540246192907</v>
      </c>
      <c r="C807" s="52">
        <v>2404</v>
      </c>
      <c r="D807" s="52">
        <v>67468.464000000007</v>
      </c>
      <c r="E807" s="52">
        <v>4659</v>
      </c>
      <c r="F807" s="38" t="str">
        <f>VLOOKUP(B807,'Catégorie des articles'!A:D,4,0)</f>
        <v>VOLAILLE</v>
      </c>
      <c r="G807" s="53">
        <f t="shared" si="24"/>
        <v>28.065084858569055</v>
      </c>
      <c r="H807" s="39" t="str">
        <f t="shared" si="25"/>
        <v>En stock</v>
      </c>
      <c r="I807" s="54" t="str">
        <f>Expéditions[[#This Row],[AnnéeMois]]&amp;Expéditions[[#This Row],[Famille de Produit]]</f>
        <v>202212VOLAILLE</v>
      </c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25">
      <c r="A808" s="15">
        <v>202212</v>
      </c>
      <c r="B808" s="15">
        <v>5540246193316</v>
      </c>
      <c r="C808" s="48">
        <v>864</v>
      </c>
      <c r="D808" s="48">
        <v>29344.550400000004</v>
      </c>
      <c r="E808" s="48">
        <v>594</v>
      </c>
      <c r="F808" s="38" t="str">
        <f>VLOOKUP(B808,'Catégorie des articles'!A:D,4,0)</f>
        <v>BOULANGERIE</v>
      </c>
      <c r="G808" s="53">
        <f t="shared" si="24"/>
        <v>33.963600000000007</v>
      </c>
      <c r="H808" s="39" t="str">
        <f t="shared" si="25"/>
        <v>En stock</v>
      </c>
      <c r="I808" s="54" t="str">
        <f>Expéditions[[#This Row],[AnnéeMois]]&amp;Expéditions[[#This Row],[Famille de Produit]]</f>
        <v>202212BOULANGERIE</v>
      </c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25">
      <c r="A809" s="15">
        <v>202212</v>
      </c>
      <c r="B809" s="50">
        <v>5540246193409</v>
      </c>
      <c r="C809" s="52">
        <v>77</v>
      </c>
      <c r="D809" s="52">
        <v>3934.6559999999999</v>
      </c>
      <c r="E809" s="52">
        <v>14</v>
      </c>
      <c r="F809" s="38" t="str">
        <f>VLOOKUP(B809,'Catégorie des articles'!A:D,4,0)</f>
        <v>BOULANGERIE</v>
      </c>
      <c r="G809" s="53">
        <f t="shared" si="24"/>
        <v>51.099428571428568</v>
      </c>
      <c r="H809" s="39" t="str">
        <f t="shared" si="25"/>
        <v>En stock</v>
      </c>
      <c r="I809" s="54" t="str">
        <f>Expéditions[[#This Row],[AnnéeMois]]&amp;Expéditions[[#This Row],[Famille de Produit]]</f>
        <v>202212BOULANGERIE</v>
      </c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25">
      <c r="A810" s="15">
        <v>202212</v>
      </c>
      <c r="B810" s="15">
        <v>5540246193878</v>
      </c>
      <c r="C810" s="48">
        <v>13804</v>
      </c>
      <c r="D810" s="48">
        <v>97675.200000000012</v>
      </c>
      <c r="E810" s="48">
        <v>6682</v>
      </c>
      <c r="F810" s="38" t="str">
        <f>VLOOKUP(B810,'Catégorie des articles'!A:D,4,0)</f>
        <v>VOLAILLE</v>
      </c>
      <c r="G810" s="53">
        <f t="shared" si="24"/>
        <v>7.0758620689655185</v>
      </c>
      <c r="H810" s="39" t="str">
        <f t="shared" si="25"/>
        <v>En stock</v>
      </c>
      <c r="I810" s="54" t="str">
        <f>Expéditions[[#This Row],[AnnéeMois]]&amp;Expéditions[[#This Row],[Famille de Produit]]</f>
        <v>202212VOLAILLE</v>
      </c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25">
      <c r="A811" s="15">
        <v>202212</v>
      </c>
      <c r="B811" s="15">
        <v>5540246194467</v>
      </c>
      <c r="C811" s="48">
        <v>64422</v>
      </c>
      <c r="D811" s="48">
        <v>64897.156800000004</v>
      </c>
      <c r="E811" s="48">
        <v>54901</v>
      </c>
      <c r="F811" s="38" t="str">
        <f>VLOOKUP(B811,'Catégorie des articles'!A:D,4,0)</f>
        <v>BOULANGERIE</v>
      </c>
      <c r="G811" s="53">
        <f t="shared" si="24"/>
        <v>1.007375691533948</v>
      </c>
      <c r="H811" s="39" t="str">
        <f t="shared" si="25"/>
        <v>En stock</v>
      </c>
      <c r="I811" s="54" t="str">
        <f>Expéditions[[#This Row],[AnnéeMois]]&amp;Expéditions[[#This Row],[Famille de Produit]]</f>
        <v>202212BOULANGERIE</v>
      </c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25">
      <c r="A812" s="15">
        <v>202212</v>
      </c>
      <c r="B812" s="50">
        <v>5540246194478</v>
      </c>
      <c r="C812" s="52">
        <v>14</v>
      </c>
      <c r="D812" s="52">
        <v>605.75040000000001</v>
      </c>
      <c r="E812" s="52">
        <v>17</v>
      </c>
      <c r="F812" s="38" t="str">
        <f>VLOOKUP(B812,'Catégorie des articles'!A:D,4,0)</f>
        <v>EMBALLAGES</v>
      </c>
      <c r="G812" s="53">
        <f t="shared" si="24"/>
        <v>43.267885714285718</v>
      </c>
      <c r="H812" s="39" t="str">
        <f t="shared" si="25"/>
        <v>En stock</v>
      </c>
      <c r="I812" s="54" t="str">
        <f>Expéditions[[#This Row],[AnnéeMois]]&amp;Expéditions[[#This Row],[Famille de Produit]]</f>
        <v>202212EMBALLAGES</v>
      </c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25">
      <c r="A813" s="15">
        <v>202212</v>
      </c>
      <c r="B813" s="50">
        <v>5540246194632</v>
      </c>
      <c r="C813" s="52">
        <v>1924</v>
      </c>
      <c r="D813" s="52">
        <v>24854.083200000001</v>
      </c>
      <c r="E813" s="52">
        <v>10009</v>
      </c>
      <c r="F813" s="38" t="str">
        <f>VLOOKUP(B813,'Catégorie des articles'!A:D,4,0)</f>
        <v>BOULANGERIE</v>
      </c>
      <c r="G813" s="53">
        <f t="shared" si="24"/>
        <v>12.917922661122661</v>
      </c>
      <c r="H813" s="39" t="str">
        <f t="shared" si="25"/>
        <v>En stock</v>
      </c>
      <c r="I813" s="54" t="str">
        <f>Expéditions[[#This Row],[AnnéeMois]]&amp;Expéditions[[#This Row],[Famille de Produit]]</f>
        <v>202212BOULANGERIE</v>
      </c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25">
      <c r="A814" s="15">
        <v>202212</v>
      </c>
      <c r="B814" s="15">
        <v>5540246194790</v>
      </c>
      <c r="C814" s="48">
        <v>3174</v>
      </c>
      <c r="D814" s="48">
        <v>36640.512000000002</v>
      </c>
      <c r="E814" s="48">
        <v>1671</v>
      </c>
      <c r="F814" s="38" t="str">
        <f>VLOOKUP(B814,'Catégorie des articles'!A:D,4,0)</f>
        <v>MIX LEGUMES</v>
      </c>
      <c r="G814" s="53">
        <f t="shared" si="24"/>
        <v>11.543954631379963</v>
      </c>
      <c r="H814" s="39" t="str">
        <f t="shared" si="25"/>
        <v>En stock</v>
      </c>
      <c r="I814" s="54" t="str">
        <f>Expéditions[[#This Row],[AnnéeMois]]&amp;Expéditions[[#This Row],[Famille de Produit]]</f>
        <v>202212MIX LEGUMES</v>
      </c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25">
      <c r="A815" s="15">
        <v>202212</v>
      </c>
      <c r="B815" s="15">
        <v>5540246194947</v>
      </c>
      <c r="C815" s="48">
        <v>68</v>
      </c>
      <c r="D815" s="48">
        <v>1797.768</v>
      </c>
      <c r="E815" s="48">
        <v>72</v>
      </c>
      <c r="F815" s="38" t="str">
        <f>VLOOKUP(B815,'Catégorie des articles'!A:D,4,0)</f>
        <v>EMBALLAGES</v>
      </c>
      <c r="G815" s="53">
        <f t="shared" si="24"/>
        <v>26.437764705882355</v>
      </c>
      <c r="H815" s="39" t="str">
        <f t="shared" si="25"/>
        <v>En stock</v>
      </c>
      <c r="I815" s="54" t="str">
        <f>Expéditions[[#This Row],[AnnéeMois]]&amp;Expéditions[[#This Row],[Famille de Produit]]</f>
        <v>202212EMBALLAGES</v>
      </c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25">
      <c r="A816" s="15">
        <v>202212</v>
      </c>
      <c r="B816" s="50">
        <v>5540246195096</v>
      </c>
      <c r="C816" s="52">
        <v>1374</v>
      </c>
      <c r="D816" s="52">
        <v>8171.0208000000011</v>
      </c>
      <c r="E816" s="52">
        <v>103</v>
      </c>
      <c r="F816" s="38" t="str">
        <f>VLOOKUP(B816,'Catégorie des articles'!A:D,4,0)</f>
        <v>MIX LEGUMES</v>
      </c>
      <c r="G816" s="53">
        <f t="shared" si="24"/>
        <v>5.9468855895196517</v>
      </c>
      <c r="H816" s="39" t="str">
        <f t="shared" si="25"/>
        <v>En stock</v>
      </c>
      <c r="I816" s="54" t="str">
        <f>Expéditions[[#This Row],[AnnéeMois]]&amp;Expéditions[[#This Row],[Famille de Produit]]</f>
        <v>202212MIX LEGUMES</v>
      </c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25">
      <c r="A817" s="15">
        <v>202212</v>
      </c>
      <c r="B817" s="15">
        <v>5540246195195</v>
      </c>
      <c r="C817" s="48">
        <v>54</v>
      </c>
      <c r="D817" s="48">
        <v>5010.7248000000009</v>
      </c>
      <c r="E817" s="48">
        <v>0</v>
      </c>
      <c r="F817" s="38" t="str">
        <f>VLOOKUP(B817,'Catégorie des articles'!A:D,4,0)</f>
        <v>EMBALLAGES</v>
      </c>
      <c r="G817" s="53">
        <f t="shared" si="24"/>
        <v>92.791200000000018</v>
      </c>
      <c r="H817" s="39" t="str">
        <f t="shared" si="25"/>
        <v>En stock</v>
      </c>
      <c r="I817" s="54" t="str">
        <f>Expéditions[[#This Row],[AnnéeMois]]&amp;Expéditions[[#This Row],[Famille de Produit]]</f>
        <v>202212EMBALLAGES</v>
      </c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25">
      <c r="A818" s="15">
        <v>202212</v>
      </c>
      <c r="B818" s="15">
        <v>5540246195241</v>
      </c>
      <c r="C818" s="48">
        <v>1184</v>
      </c>
      <c r="D818" s="48">
        <v>36216.2016</v>
      </c>
      <c r="E818" s="48">
        <v>604</v>
      </c>
      <c r="F818" s="38" t="str">
        <f>VLOOKUP(B818,'Catégorie des articles'!A:D,4,0)</f>
        <v>MIX LEGUMES</v>
      </c>
      <c r="G818" s="53">
        <f t="shared" si="24"/>
        <v>30.588008108108109</v>
      </c>
      <c r="H818" s="39" t="str">
        <f t="shared" si="25"/>
        <v>En stock</v>
      </c>
      <c r="I818" s="54" t="str">
        <f>Expéditions[[#This Row],[AnnéeMois]]&amp;Expéditions[[#This Row],[Famille de Produit]]</f>
        <v>202212MIX LEGUMES</v>
      </c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25">
      <c r="A819" s="15">
        <v>202212</v>
      </c>
      <c r="B819" s="50">
        <v>5540246195242</v>
      </c>
      <c r="C819" s="52">
        <v>1529</v>
      </c>
      <c r="D819" s="52">
        <v>53666.539199999999</v>
      </c>
      <c r="E819" s="52">
        <v>696</v>
      </c>
      <c r="F819" s="38" t="str">
        <f>VLOOKUP(B819,'Catégorie des articles'!A:D,4,0)</f>
        <v>MIX LEGUMES</v>
      </c>
      <c r="G819" s="53">
        <f t="shared" si="24"/>
        <v>35.099110006540222</v>
      </c>
      <c r="H819" s="39" t="str">
        <f t="shared" si="25"/>
        <v>En stock</v>
      </c>
      <c r="I819" s="54" t="str">
        <f>Expéditions[[#This Row],[AnnéeMois]]&amp;Expéditions[[#This Row],[Famille de Produit]]</f>
        <v>202212MIX LEGUMES</v>
      </c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25">
      <c r="A820" s="15">
        <v>202212</v>
      </c>
      <c r="B820" s="50">
        <v>5540246195250</v>
      </c>
      <c r="C820" s="52">
        <v>780</v>
      </c>
      <c r="D820" s="52">
        <v>30583.526400000002</v>
      </c>
      <c r="E820" s="52">
        <v>796</v>
      </c>
      <c r="F820" s="38" t="str">
        <f>VLOOKUP(B820,'Catégorie des articles'!A:D,4,0)</f>
        <v>BOULANGERIE</v>
      </c>
      <c r="G820" s="53">
        <f t="shared" si="24"/>
        <v>39.209649230769237</v>
      </c>
      <c r="H820" s="39" t="str">
        <f t="shared" si="25"/>
        <v>En stock</v>
      </c>
      <c r="I820" s="54" t="str">
        <f>Expéditions[[#This Row],[AnnéeMois]]&amp;Expéditions[[#This Row],[Famille de Produit]]</f>
        <v>202212BOULANGERIE</v>
      </c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25">
      <c r="A821" s="15">
        <v>202212</v>
      </c>
      <c r="B821" s="15">
        <v>5540246195653</v>
      </c>
      <c r="C821" s="48">
        <v>492</v>
      </c>
      <c r="D821" s="48">
        <v>16833.139200000001</v>
      </c>
      <c r="E821" s="48">
        <v>168</v>
      </c>
      <c r="F821" s="38" t="str">
        <f>VLOOKUP(B821,'Catégorie des articles'!A:D,4,0)</f>
        <v>EMBALLAGES</v>
      </c>
      <c r="G821" s="53">
        <f t="shared" si="24"/>
        <v>34.213697560975611</v>
      </c>
      <c r="H821" s="39" t="str">
        <f t="shared" si="25"/>
        <v>En stock</v>
      </c>
      <c r="I821" s="54" t="str">
        <f>Expéditions[[#This Row],[AnnéeMois]]&amp;Expéditions[[#This Row],[Famille de Produit]]</f>
        <v>202212EMBALLAGES</v>
      </c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25">
      <c r="A822" s="15">
        <v>202212</v>
      </c>
      <c r="B822" s="15">
        <v>5540246195943</v>
      </c>
      <c r="C822" s="48">
        <v>673</v>
      </c>
      <c r="D822" s="48">
        <v>20019.743999999999</v>
      </c>
      <c r="E822" s="48">
        <v>836</v>
      </c>
      <c r="F822" s="38" t="str">
        <f>VLOOKUP(B822,'Catégorie des articles'!A:D,4,0)</f>
        <v>CREMERIE</v>
      </c>
      <c r="G822" s="53">
        <f t="shared" si="24"/>
        <v>29.747019316493311</v>
      </c>
      <c r="H822" s="39" t="str">
        <f t="shared" si="25"/>
        <v>En stock</v>
      </c>
      <c r="I822" s="54" t="str">
        <f>Expéditions[[#This Row],[AnnéeMois]]&amp;Expéditions[[#This Row],[Famille de Produit]]</f>
        <v>202212CREMERIE</v>
      </c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25">
      <c r="A823" s="15">
        <v>202212</v>
      </c>
      <c r="B823" s="50">
        <v>5540246195944</v>
      </c>
      <c r="C823" s="52">
        <v>140</v>
      </c>
      <c r="D823" s="52">
        <v>3818.0160000000001</v>
      </c>
      <c r="E823" s="52">
        <v>232</v>
      </c>
      <c r="F823" s="38" t="str">
        <f>VLOOKUP(B823,'Catégorie des articles'!A:D,4,0)</f>
        <v>CREMERIE</v>
      </c>
      <c r="G823" s="53">
        <f t="shared" si="24"/>
        <v>27.271542857142858</v>
      </c>
      <c r="H823" s="39" t="str">
        <f t="shared" si="25"/>
        <v>En stock</v>
      </c>
      <c r="I823" s="54" t="str">
        <f>Expéditions[[#This Row],[AnnéeMois]]&amp;Expéditions[[#This Row],[Famille de Produit]]</f>
        <v>202212CREMERIE</v>
      </c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25">
      <c r="A824" s="15">
        <v>202212</v>
      </c>
      <c r="B824" s="15">
        <v>5540246195999</v>
      </c>
      <c r="C824" s="48">
        <v>5012</v>
      </c>
      <c r="D824" s="48">
        <v>23906.5344</v>
      </c>
      <c r="E824" s="48">
        <v>244</v>
      </c>
      <c r="F824" s="38" t="str">
        <f>VLOOKUP(B824,'Catégorie des articles'!A:D,4,0)</f>
        <v>MIX LEGUMES</v>
      </c>
      <c r="G824" s="53">
        <f t="shared" si="24"/>
        <v>4.7698592178770953</v>
      </c>
      <c r="H824" s="39" t="str">
        <f t="shared" si="25"/>
        <v>En stock</v>
      </c>
      <c r="I824" s="54" t="str">
        <f>Expéditions[[#This Row],[AnnéeMois]]&amp;Expéditions[[#This Row],[Famille de Produit]]</f>
        <v>202212MIX LEGUMES</v>
      </c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25">
      <c r="A825" s="15">
        <v>202212</v>
      </c>
      <c r="B825" s="50">
        <v>5540246196002</v>
      </c>
      <c r="C825" s="52">
        <v>845</v>
      </c>
      <c r="D825" s="52">
        <v>40790.131200000003</v>
      </c>
      <c r="E825" s="52">
        <v>26</v>
      </c>
      <c r="F825" s="38" t="str">
        <f>VLOOKUP(B825,'Catégorie des articles'!A:D,4,0)</f>
        <v>CREMERIE</v>
      </c>
      <c r="G825" s="53">
        <f t="shared" si="24"/>
        <v>48.272344615384618</v>
      </c>
      <c r="H825" s="39" t="str">
        <f t="shared" si="25"/>
        <v>En stock</v>
      </c>
      <c r="I825" s="54" t="str">
        <f>Expéditions[[#This Row],[AnnéeMois]]&amp;Expéditions[[#This Row],[Famille de Produit]]</f>
        <v>202212CREMERIE</v>
      </c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25">
      <c r="A826" s="15">
        <v>202212</v>
      </c>
      <c r="B826" s="50">
        <v>5540246196046</v>
      </c>
      <c r="C826" s="52">
        <v>919</v>
      </c>
      <c r="D826" s="52">
        <v>16689.801600000003</v>
      </c>
      <c r="E826" s="52">
        <v>785</v>
      </c>
      <c r="F826" s="38" t="str">
        <f>VLOOKUP(B826,'Catégorie des articles'!A:D,4,0)</f>
        <v>BOULANGERIE</v>
      </c>
      <c r="G826" s="53">
        <f t="shared" si="24"/>
        <v>18.160828726877043</v>
      </c>
      <c r="H826" s="39" t="str">
        <f t="shared" si="25"/>
        <v>En stock</v>
      </c>
      <c r="I826" s="54" t="str">
        <f>Expéditions[[#This Row],[AnnéeMois]]&amp;Expéditions[[#This Row],[Famille de Produit]]</f>
        <v>202212BOULANGERIE</v>
      </c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25">
      <c r="A827" s="15">
        <v>202212</v>
      </c>
      <c r="B827" s="50">
        <v>5540246196065</v>
      </c>
      <c r="C827" s="52">
        <v>891</v>
      </c>
      <c r="D827" s="52">
        <v>20594.995200000001</v>
      </c>
      <c r="E827" s="52">
        <v>116</v>
      </c>
      <c r="F827" s="38" t="str">
        <f>VLOOKUP(B827,'Catégorie des articles'!A:D,4,0)</f>
        <v>BOULANGERIE</v>
      </c>
      <c r="G827" s="53">
        <f t="shared" si="24"/>
        <v>23.11447272727273</v>
      </c>
      <c r="H827" s="39" t="str">
        <f t="shared" si="25"/>
        <v>En stock</v>
      </c>
      <c r="I827" s="54" t="str">
        <f>Expéditions[[#This Row],[AnnéeMois]]&amp;Expéditions[[#This Row],[Famille de Produit]]</f>
        <v>202212BOULANGERIE</v>
      </c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25">
      <c r="A828" s="15">
        <v>202212</v>
      </c>
      <c r="B828" s="15">
        <v>5540246196092</v>
      </c>
      <c r="C828" s="48">
        <v>1782</v>
      </c>
      <c r="D828" s="48">
        <v>76889.088000000018</v>
      </c>
      <c r="E828" s="48">
        <v>1225</v>
      </c>
      <c r="F828" s="38" t="str">
        <f>VLOOKUP(B828,'Catégorie des articles'!A:D,4,0)</f>
        <v>VOLAILLE</v>
      </c>
      <c r="G828" s="53">
        <f t="shared" si="24"/>
        <v>43.147636363636373</v>
      </c>
      <c r="H828" s="39" t="str">
        <f t="shared" si="25"/>
        <v>En stock</v>
      </c>
      <c r="I828" s="54" t="str">
        <f>Expéditions[[#This Row],[AnnéeMois]]&amp;Expéditions[[#This Row],[Famille de Produit]]</f>
        <v>202212VOLAILLE</v>
      </c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25">
      <c r="A829" s="15">
        <v>202212</v>
      </c>
      <c r="B829" s="50">
        <v>5540246196148</v>
      </c>
      <c r="C829" s="52">
        <v>362</v>
      </c>
      <c r="D829" s="52">
        <v>16450.387200000001</v>
      </c>
      <c r="E829" s="52">
        <v>666</v>
      </c>
      <c r="F829" s="38" t="str">
        <f>VLOOKUP(B829,'Catégorie des articles'!A:D,4,0)</f>
        <v>EMBALLAGES</v>
      </c>
      <c r="G829" s="53">
        <f t="shared" si="24"/>
        <v>45.443058563535914</v>
      </c>
      <c r="H829" s="39" t="str">
        <f t="shared" si="25"/>
        <v>En stock</v>
      </c>
      <c r="I829" s="54" t="str">
        <f>Expéditions[[#This Row],[AnnéeMois]]&amp;Expéditions[[#This Row],[Famille de Produit]]</f>
        <v>202212EMBALLAGES</v>
      </c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25">
      <c r="A830" s="15">
        <v>202212</v>
      </c>
      <c r="B830" s="50">
        <v>5540246196466</v>
      </c>
      <c r="C830" s="52">
        <v>0</v>
      </c>
      <c r="D830" s="52">
        <v>0</v>
      </c>
      <c r="E830" s="52">
        <v>966</v>
      </c>
      <c r="F830" s="38" t="str">
        <f>VLOOKUP(B830,'Catégorie des articles'!A:D,4,0)</f>
        <v>BOULANGERIE</v>
      </c>
      <c r="G830" s="53">
        <f t="shared" si="24"/>
        <v>0</v>
      </c>
      <c r="H830" s="39" t="str">
        <f t="shared" si="25"/>
        <v>Rupture</v>
      </c>
      <c r="I830" s="54" t="str">
        <f>Expéditions[[#This Row],[AnnéeMois]]&amp;Expéditions[[#This Row],[Famille de Produit]]</f>
        <v>202212BOULANGERIE</v>
      </c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25">
      <c r="A831" s="15">
        <v>202301</v>
      </c>
      <c r="B831" s="15">
        <v>5540246170256</v>
      </c>
      <c r="C831" s="48">
        <v>8503</v>
      </c>
      <c r="D831" s="48">
        <v>61969.5792</v>
      </c>
      <c r="E831" s="48">
        <v>1332</v>
      </c>
      <c r="F831" s="38" t="str">
        <f>VLOOKUP(B831,'Catégorie des articles'!A:D,4,0)</f>
        <v>BOULANGERIE</v>
      </c>
      <c r="G831" s="53">
        <f t="shared" si="24"/>
        <v>7.2879665059390799</v>
      </c>
      <c r="H831" s="39" t="str">
        <f t="shared" si="25"/>
        <v>En stock</v>
      </c>
      <c r="I831" s="54" t="str">
        <f>Expéditions[[#This Row],[AnnéeMois]]&amp;Expéditions[[#This Row],[Famille de Produit]]</f>
        <v>202301BOULANGERIE</v>
      </c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25">
      <c r="A832" s="15">
        <v>202301</v>
      </c>
      <c r="B832" s="50">
        <v>5540246171759</v>
      </c>
      <c r="C832" s="52">
        <v>2636</v>
      </c>
      <c r="D832" s="52">
        <v>16366.5792</v>
      </c>
      <c r="E832" s="52">
        <v>854</v>
      </c>
      <c r="F832" s="38" t="str">
        <f>VLOOKUP(B832,'Catégorie des articles'!A:D,4,0)</f>
        <v>MIX LEGUMES</v>
      </c>
      <c r="G832" s="53">
        <f t="shared" si="24"/>
        <v>6.2088691957511379</v>
      </c>
      <c r="H832" s="39" t="str">
        <f t="shared" si="25"/>
        <v>En stock</v>
      </c>
      <c r="I832" s="54" t="str">
        <f>Expéditions[[#This Row],[AnnéeMois]]&amp;Expéditions[[#This Row],[Famille de Produit]]</f>
        <v>202301MIX LEGUMES</v>
      </c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25">
      <c r="A833" s="15">
        <v>202301</v>
      </c>
      <c r="B833" s="50">
        <v>5540246171888</v>
      </c>
      <c r="C833" s="52">
        <v>1297</v>
      </c>
      <c r="D833" s="52">
        <v>23644.094400000002</v>
      </c>
      <c r="E833" s="52">
        <v>369</v>
      </c>
      <c r="F833" s="38" t="str">
        <f>VLOOKUP(B833,'Catégorie des articles'!A:D,4,0)</f>
        <v>BOULANGERIE</v>
      </c>
      <c r="G833" s="53">
        <f t="shared" si="24"/>
        <v>18.229833770239015</v>
      </c>
      <c r="H833" s="39" t="str">
        <f t="shared" si="25"/>
        <v>En stock</v>
      </c>
      <c r="I833" s="54" t="str">
        <f>Expéditions[[#This Row],[AnnéeMois]]&amp;Expéditions[[#This Row],[Famille de Produit]]</f>
        <v>202301BOULANGERIE</v>
      </c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25">
      <c r="A834" s="15">
        <v>202301</v>
      </c>
      <c r="B834" s="15">
        <v>5540246171933</v>
      </c>
      <c r="C834" s="48">
        <v>0</v>
      </c>
      <c r="D834" s="48">
        <v>0</v>
      </c>
      <c r="E834" s="48">
        <v>2784</v>
      </c>
      <c r="F834" s="38" t="str">
        <f>VLOOKUP(B834,'Catégorie des articles'!A:D,4,0)</f>
        <v>CREMERIE</v>
      </c>
      <c r="G834" s="53">
        <f t="shared" si="24"/>
        <v>0</v>
      </c>
      <c r="H834" s="39" t="str">
        <f t="shared" si="25"/>
        <v>Rupture</v>
      </c>
      <c r="I834" s="54" t="str">
        <f>Expéditions[[#This Row],[AnnéeMois]]&amp;Expéditions[[#This Row],[Famille de Produit]]</f>
        <v>202301CREMERIE</v>
      </c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25">
      <c r="A835" s="15">
        <v>202301</v>
      </c>
      <c r="B835" s="15">
        <v>5540246172539</v>
      </c>
      <c r="C835" s="48">
        <v>49</v>
      </c>
      <c r="D835" s="48">
        <v>1065.2256000000002</v>
      </c>
      <c r="E835" s="48">
        <v>21</v>
      </c>
      <c r="F835" s="38" t="str">
        <f>VLOOKUP(B835,'Catégorie des articles'!A:D,4,0)</f>
        <v>CREMERIE</v>
      </c>
      <c r="G835" s="53">
        <f t="shared" ref="G835:G898" si="26">IFERROR(D835/C835,0)</f>
        <v>21.739297959183677</v>
      </c>
      <c r="H835" s="39" t="str">
        <f t="shared" ref="H835:H898" si="27">IF(C835&lt;=0,"Rupture","En stock")</f>
        <v>En stock</v>
      </c>
      <c r="I835" s="54" t="str">
        <f>Expéditions[[#This Row],[AnnéeMois]]&amp;Expéditions[[#This Row],[Famille de Produit]]</f>
        <v>202301CREMERIE</v>
      </c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25">
      <c r="A836" s="15">
        <v>202301</v>
      </c>
      <c r="B836" s="50">
        <v>5540246172669</v>
      </c>
      <c r="C836" s="52">
        <v>265</v>
      </c>
      <c r="D836" s="52">
        <v>3706.9056000000005</v>
      </c>
      <c r="E836" s="52">
        <v>279</v>
      </c>
      <c r="F836" s="38" t="str">
        <f>VLOOKUP(B836,'Catégorie des articles'!A:D,4,0)</f>
        <v>CREMERIE</v>
      </c>
      <c r="G836" s="53">
        <f t="shared" si="26"/>
        <v>13.988323018867927</v>
      </c>
      <c r="H836" s="39" t="str">
        <f t="shared" si="27"/>
        <v>En stock</v>
      </c>
      <c r="I836" s="54" t="str">
        <f>Expéditions[[#This Row],[AnnéeMois]]&amp;Expéditions[[#This Row],[Famille de Produit]]</f>
        <v>202301CREMERIE</v>
      </c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25">
      <c r="A837" s="15">
        <v>202301</v>
      </c>
      <c r="B837" s="15">
        <v>5540246172978</v>
      </c>
      <c r="C837" s="48">
        <v>1170</v>
      </c>
      <c r="D837" s="48">
        <v>942.75360000000001</v>
      </c>
      <c r="E837" s="48">
        <v>1671</v>
      </c>
      <c r="F837" s="38" t="str">
        <f>VLOOKUP(B837,'Catégorie des articles'!A:D,4,0)</f>
        <v>CREMERIE</v>
      </c>
      <c r="G837" s="53">
        <f t="shared" si="26"/>
        <v>0.80577230769230768</v>
      </c>
      <c r="H837" s="39" t="str">
        <f t="shared" si="27"/>
        <v>En stock</v>
      </c>
      <c r="I837" s="54" t="str">
        <f>Expéditions[[#This Row],[AnnéeMois]]&amp;Expéditions[[#This Row],[Famille de Produit]]</f>
        <v>202301CREMERIE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25">
      <c r="A838" s="15">
        <v>202301</v>
      </c>
      <c r="B838" s="50">
        <v>5540246173472</v>
      </c>
      <c r="C838" s="52">
        <v>348</v>
      </c>
      <c r="D838" s="52">
        <v>8228.9519999999993</v>
      </c>
      <c r="E838" s="52">
        <v>0</v>
      </c>
      <c r="F838" s="38" t="str">
        <f>VLOOKUP(B838,'Catégorie des articles'!A:D,4,0)</f>
        <v>CREMERIE</v>
      </c>
      <c r="G838" s="53">
        <f t="shared" si="26"/>
        <v>23.646413793103445</v>
      </c>
      <c r="H838" s="39" t="str">
        <f t="shared" si="27"/>
        <v>En stock</v>
      </c>
      <c r="I838" s="54" t="str">
        <f>Expéditions[[#This Row],[AnnéeMois]]&amp;Expéditions[[#This Row],[Famille de Produit]]</f>
        <v>202301CREMERIE</v>
      </c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25">
      <c r="A839" s="15">
        <v>202301</v>
      </c>
      <c r="B839" s="15">
        <v>5540246173492</v>
      </c>
      <c r="C839" s="48">
        <v>891</v>
      </c>
      <c r="D839" s="48">
        <v>13893.12</v>
      </c>
      <c r="E839" s="48">
        <v>0</v>
      </c>
      <c r="F839" s="38" t="str">
        <f>VLOOKUP(B839,'Catégorie des articles'!A:D,4,0)</f>
        <v>VOLAILLE</v>
      </c>
      <c r="G839" s="53">
        <f t="shared" si="26"/>
        <v>15.592727272727274</v>
      </c>
      <c r="H839" s="39" t="str">
        <f t="shared" si="27"/>
        <v>En stock</v>
      </c>
      <c r="I839" s="54" t="str">
        <f>Expéditions[[#This Row],[AnnéeMois]]&amp;Expéditions[[#This Row],[Famille de Produit]]</f>
        <v>202301VOLAILLE</v>
      </c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25">
      <c r="A840" s="15">
        <v>202301</v>
      </c>
      <c r="B840" s="15">
        <v>5540246173906</v>
      </c>
      <c r="C840" s="48">
        <v>2037</v>
      </c>
      <c r="D840" s="48">
        <v>41111.8848</v>
      </c>
      <c r="E840" s="48">
        <v>822</v>
      </c>
      <c r="F840" s="38" t="str">
        <f>VLOOKUP(B840,'Catégorie des articles'!A:D,4,0)</f>
        <v>VOLAILLE</v>
      </c>
      <c r="G840" s="53">
        <f t="shared" si="26"/>
        <v>20.182564948453606</v>
      </c>
      <c r="H840" s="39" t="str">
        <f t="shared" si="27"/>
        <v>En stock</v>
      </c>
      <c r="I840" s="54" t="str">
        <f>Expéditions[[#This Row],[AnnéeMois]]&amp;Expéditions[[#This Row],[Famille de Produit]]</f>
        <v>202301VOLAILLE</v>
      </c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25">
      <c r="A841" s="15">
        <v>202301</v>
      </c>
      <c r="B841" s="50">
        <v>5540246174095</v>
      </c>
      <c r="C841" s="52">
        <v>35</v>
      </c>
      <c r="D841" s="52">
        <v>1128.9023999999999</v>
      </c>
      <c r="E841" s="52">
        <v>7</v>
      </c>
      <c r="F841" s="38" t="str">
        <f>VLOOKUP(B841,'Catégorie des articles'!A:D,4,0)</f>
        <v>CREMERIE</v>
      </c>
      <c r="G841" s="53">
        <f t="shared" si="26"/>
        <v>32.254354285714285</v>
      </c>
      <c r="H841" s="39" t="str">
        <f t="shared" si="27"/>
        <v>En stock</v>
      </c>
      <c r="I841" s="54" t="str">
        <f>Expéditions[[#This Row],[AnnéeMois]]&amp;Expéditions[[#This Row],[Famille de Produit]]</f>
        <v>202301CREMERIE</v>
      </c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25">
      <c r="A842" s="15">
        <v>202301</v>
      </c>
      <c r="B842" s="15">
        <v>5540246174174</v>
      </c>
      <c r="C842" s="48">
        <v>91</v>
      </c>
      <c r="D842" s="48">
        <v>1251.8063999999999</v>
      </c>
      <c r="E842" s="48">
        <v>96</v>
      </c>
      <c r="F842" s="38" t="str">
        <f>VLOOKUP(B842,'Catégorie des articles'!A:D,4,0)</f>
        <v>CREMERIE</v>
      </c>
      <c r="G842" s="53">
        <f t="shared" si="26"/>
        <v>13.756114285714284</v>
      </c>
      <c r="H842" s="39" t="str">
        <f t="shared" si="27"/>
        <v>En stock</v>
      </c>
      <c r="I842" s="54" t="str">
        <f>Expéditions[[#This Row],[AnnéeMois]]&amp;Expéditions[[#This Row],[Famille de Produit]]</f>
        <v>202301CREMERIE</v>
      </c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25">
      <c r="A843" s="15">
        <v>202301</v>
      </c>
      <c r="B843" s="50">
        <v>5540246175047</v>
      </c>
      <c r="C843" s="52">
        <v>404</v>
      </c>
      <c r="D843" s="52">
        <v>4374.7776000000003</v>
      </c>
      <c r="E843" s="52">
        <v>84</v>
      </c>
      <c r="F843" s="38" t="str">
        <f>VLOOKUP(B843,'Catégorie des articles'!A:D,4,0)</f>
        <v>CREMERIE</v>
      </c>
      <c r="G843" s="53">
        <f t="shared" si="26"/>
        <v>10.828657425742575</v>
      </c>
      <c r="H843" s="39" t="str">
        <f t="shared" si="27"/>
        <v>En stock</v>
      </c>
      <c r="I843" s="54" t="str">
        <f>Expéditions[[#This Row],[AnnéeMois]]&amp;Expéditions[[#This Row],[Famille de Produit]]</f>
        <v>202301CREMERIE</v>
      </c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25">
      <c r="A844" s="15">
        <v>202301</v>
      </c>
      <c r="B844" s="15">
        <v>5540246175049</v>
      </c>
      <c r="C844" s="48">
        <v>140</v>
      </c>
      <c r="D844" s="48">
        <v>1550.0160000000001</v>
      </c>
      <c r="E844" s="48">
        <v>975</v>
      </c>
      <c r="F844" s="38" t="str">
        <f>VLOOKUP(B844,'Catégorie des articles'!A:D,4,0)</f>
        <v>CREMERIE</v>
      </c>
      <c r="G844" s="53">
        <f t="shared" si="26"/>
        <v>11.071542857142857</v>
      </c>
      <c r="H844" s="39" t="str">
        <f t="shared" si="27"/>
        <v>En stock</v>
      </c>
      <c r="I844" s="54" t="str">
        <f>Expéditions[[#This Row],[AnnéeMois]]&amp;Expéditions[[#This Row],[Famille de Produit]]</f>
        <v>202301CREMERIE</v>
      </c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25">
      <c r="A845" s="15">
        <v>202301</v>
      </c>
      <c r="B845" s="50">
        <v>5540246175050</v>
      </c>
      <c r="C845" s="52">
        <v>474</v>
      </c>
      <c r="D845" s="52">
        <v>5789.1455999999998</v>
      </c>
      <c r="E845" s="52">
        <v>516</v>
      </c>
      <c r="F845" s="38" t="str">
        <f>VLOOKUP(B845,'Catégorie des articles'!A:D,4,0)</f>
        <v>CREMERIE</v>
      </c>
      <c r="G845" s="53">
        <f t="shared" si="26"/>
        <v>12.213387341772151</v>
      </c>
      <c r="H845" s="39" t="str">
        <f t="shared" si="27"/>
        <v>En stock</v>
      </c>
      <c r="I845" s="54" t="str">
        <f>Expéditions[[#This Row],[AnnéeMois]]&amp;Expéditions[[#This Row],[Famille de Produit]]</f>
        <v>202301CREMERIE</v>
      </c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25">
      <c r="A846" s="15">
        <v>202301</v>
      </c>
      <c r="B846" s="50">
        <v>5540246176294</v>
      </c>
      <c r="C846" s="52">
        <v>409</v>
      </c>
      <c r="D846" s="52">
        <v>386.98560000000003</v>
      </c>
      <c r="E846" s="52">
        <v>1411</v>
      </c>
      <c r="F846" s="38" t="str">
        <f>VLOOKUP(B846,'Catégorie des articles'!A:D,4,0)</f>
        <v>CREMERIE</v>
      </c>
      <c r="G846" s="53">
        <f t="shared" si="26"/>
        <v>0.94617506112469441</v>
      </c>
      <c r="H846" s="39" t="str">
        <f t="shared" si="27"/>
        <v>En stock</v>
      </c>
      <c r="I846" s="54" t="str">
        <f>Expéditions[[#This Row],[AnnéeMois]]&amp;Expéditions[[#This Row],[Famille de Produit]]</f>
        <v>202301CREMERIE</v>
      </c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25">
      <c r="A847" s="15">
        <v>202301</v>
      </c>
      <c r="B847" s="15">
        <v>5540246176295</v>
      </c>
      <c r="C847" s="48">
        <v>11886</v>
      </c>
      <c r="D847" s="48">
        <v>11264.8752</v>
      </c>
      <c r="E847" s="48">
        <v>11099</v>
      </c>
      <c r="F847" s="38" t="str">
        <f>VLOOKUP(B847,'Catégorie des articles'!A:D,4,0)</f>
        <v>CREMERIE</v>
      </c>
      <c r="G847" s="53">
        <f t="shared" si="26"/>
        <v>0.94774316002019188</v>
      </c>
      <c r="H847" s="39" t="str">
        <f t="shared" si="27"/>
        <v>En stock</v>
      </c>
      <c r="I847" s="54" t="str">
        <f>Expéditions[[#This Row],[AnnéeMois]]&amp;Expéditions[[#This Row],[Famille de Produit]]</f>
        <v>202301CREMERIE</v>
      </c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25">
      <c r="A848" s="15">
        <v>202301</v>
      </c>
      <c r="B848" s="15">
        <v>5540246176699</v>
      </c>
      <c r="C848" s="48">
        <v>4803</v>
      </c>
      <c r="D848" s="48">
        <v>2459.1600000000003</v>
      </c>
      <c r="E848" s="48">
        <v>11484</v>
      </c>
      <c r="F848" s="38" t="str">
        <f>VLOOKUP(B848,'Catégorie des articles'!A:D,4,0)</f>
        <v>CREMERIE</v>
      </c>
      <c r="G848" s="53">
        <f t="shared" si="26"/>
        <v>0.512004996876952</v>
      </c>
      <c r="H848" s="39" t="str">
        <f t="shared" si="27"/>
        <v>En stock</v>
      </c>
      <c r="I848" s="54" t="str">
        <f>Expéditions[[#This Row],[AnnéeMois]]&amp;Expéditions[[#This Row],[Famille de Produit]]</f>
        <v>202301CREMERIE</v>
      </c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25">
      <c r="A849" s="15">
        <v>202301</v>
      </c>
      <c r="B849" s="15">
        <v>5540246177133</v>
      </c>
      <c r="C849" s="48">
        <v>12366</v>
      </c>
      <c r="D849" s="48">
        <v>55791.028800000007</v>
      </c>
      <c r="E849" s="48">
        <v>5708</v>
      </c>
      <c r="F849" s="38" t="str">
        <f>VLOOKUP(B849,'Catégorie des articles'!A:D,4,0)</f>
        <v>MIX LEGUMES</v>
      </c>
      <c r="G849" s="53">
        <f t="shared" si="26"/>
        <v>4.5116471615720526</v>
      </c>
      <c r="H849" s="39" t="str">
        <f t="shared" si="27"/>
        <v>En stock</v>
      </c>
      <c r="I849" s="54" t="str">
        <f>Expéditions[[#This Row],[AnnéeMois]]&amp;Expéditions[[#This Row],[Famille de Produit]]</f>
        <v>202301MIX LEGUMES</v>
      </c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25">
      <c r="A850" s="15">
        <v>202301</v>
      </c>
      <c r="B850" s="15">
        <v>5540246177376</v>
      </c>
      <c r="C850" s="48">
        <v>928</v>
      </c>
      <c r="D850" s="48">
        <v>37310.976000000002</v>
      </c>
      <c r="E850" s="48">
        <v>184</v>
      </c>
      <c r="F850" s="38" t="str">
        <f>VLOOKUP(B850,'Catégorie des articles'!A:D,4,0)</f>
        <v>BOULANGERIE</v>
      </c>
      <c r="G850" s="53">
        <f t="shared" si="26"/>
        <v>40.205793103448279</v>
      </c>
      <c r="H850" s="39" t="str">
        <f t="shared" si="27"/>
        <v>En stock</v>
      </c>
      <c r="I850" s="54" t="str">
        <f>Expéditions[[#This Row],[AnnéeMois]]&amp;Expéditions[[#This Row],[Famille de Produit]]</f>
        <v>202301BOULANGERIE</v>
      </c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25">
      <c r="A851" s="15">
        <v>202301</v>
      </c>
      <c r="B851" s="50">
        <v>5540246180522</v>
      </c>
      <c r="C851" s="52">
        <v>543</v>
      </c>
      <c r="D851" s="52">
        <v>10564.689600000002</v>
      </c>
      <c r="E851" s="52">
        <v>279</v>
      </c>
      <c r="F851" s="38" t="str">
        <f>VLOOKUP(B851,'Catégorie des articles'!A:D,4,0)</f>
        <v>BOULANGERIE</v>
      </c>
      <c r="G851" s="53">
        <f t="shared" si="26"/>
        <v>19.456150276243097</v>
      </c>
      <c r="H851" s="39" t="str">
        <f t="shared" si="27"/>
        <v>En stock</v>
      </c>
      <c r="I851" s="54" t="str">
        <f>Expéditions[[#This Row],[AnnéeMois]]&amp;Expéditions[[#This Row],[Famille de Produit]]</f>
        <v>202301BOULANGERIE</v>
      </c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25">
      <c r="A852" s="15">
        <v>202301</v>
      </c>
      <c r="B852" s="15">
        <v>5540246181016</v>
      </c>
      <c r="C852" s="48">
        <v>17456</v>
      </c>
      <c r="D852" s="48">
        <v>152767.29600000003</v>
      </c>
      <c r="E852" s="48">
        <v>3536</v>
      </c>
      <c r="F852" s="38" t="str">
        <f>VLOOKUP(B852,'Catégorie des articles'!A:D,4,0)</f>
        <v>VOLAILLE</v>
      </c>
      <c r="G852" s="53">
        <f t="shared" si="26"/>
        <v>8.7515637030247504</v>
      </c>
      <c r="H852" s="39" t="str">
        <f t="shared" si="27"/>
        <v>En stock</v>
      </c>
      <c r="I852" s="54" t="str">
        <f>Expéditions[[#This Row],[AnnéeMois]]&amp;Expéditions[[#This Row],[Famille de Produit]]</f>
        <v>202301VOLAILLE</v>
      </c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25">
      <c r="A853" s="15">
        <v>202301</v>
      </c>
      <c r="B853" s="50">
        <v>5540246181061</v>
      </c>
      <c r="C853" s="52">
        <v>13886</v>
      </c>
      <c r="D853" s="52">
        <v>20477.3184</v>
      </c>
      <c r="E853" s="52">
        <v>13364</v>
      </c>
      <c r="F853" s="38" t="str">
        <f>VLOOKUP(B853,'Catégorie des articles'!A:D,4,0)</f>
        <v>VOLAILLE</v>
      </c>
      <c r="G853" s="53">
        <f t="shared" si="26"/>
        <v>1.4746736569206396</v>
      </c>
      <c r="H853" s="39" t="str">
        <f t="shared" si="27"/>
        <v>En stock</v>
      </c>
      <c r="I853" s="54" t="str">
        <f>Expéditions[[#This Row],[AnnéeMois]]&amp;Expéditions[[#This Row],[Famille de Produit]]</f>
        <v>202301VOLAILLE</v>
      </c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25">
      <c r="A854" s="15">
        <v>202301</v>
      </c>
      <c r="B854" s="50">
        <v>5540246182684</v>
      </c>
      <c r="C854" s="52">
        <v>226</v>
      </c>
      <c r="D854" s="52">
        <v>11293.128000000001</v>
      </c>
      <c r="E854" s="52">
        <v>79</v>
      </c>
      <c r="F854" s="38" t="str">
        <f>VLOOKUP(B854,'Catégorie des articles'!A:D,4,0)</f>
        <v>BOULANGERIE</v>
      </c>
      <c r="G854" s="53">
        <f t="shared" si="26"/>
        <v>49.969592920353982</v>
      </c>
      <c r="H854" s="39" t="str">
        <f t="shared" si="27"/>
        <v>En stock</v>
      </c>
      <c r="I854" s="54" t="str">
        <f>Expéditions[[#This Row],[AnnéeMois]]&amp;Expéditions[[#This Row],[Famille de Produit]]</f>
        <v>202301BOULANGERIE</v>
      </c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25">
      <c r="A855" s="15">
        <v>202301</v>
      </c>
      <c r="B855" s="50">
        <v>5540246183130</v>
      </c>
      <c r="C855" s="52">
        <v>11986</v>
      </c>
      <c r="D855" s="52">
        <v>50749.113600000004</v>
      </c>
      <c r="E855" s="52">
        <v>1379</v>
      </c>
      <c r="F855" s="38" t="str">
        <f>VLOOKUP(B855,'Catégorie des articles'!A:D,4,0)</f>
        <v>MIX LEGUMES</v>
      </c>
      <c r="G855" s="53">
        <f t="shared" si="26"/>
        <v>4.2340325045886873</v>
      </c>
      <c r="H855" s="39" t="str">
        <f t="shared" si="27"/>
        <v>En stock</v>
      </c>
      <c r="I855" s="54" t="str">
        <f>Expéditions[[#This Row],[AnnéeMois]]&amp;Expéditions[[#This Row],[Famille de Produit]]</f>
        <v>202301MIX LEGUMES</v>
      </c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25">
      <c r="A856" s="15">
        <v>202301</v>
      </c>
      <c r="B856" s="50">
        <v>5540246183455</v>
      </c>
      <c r="C856" s="52">
        <v>859</v>
      </c>
      <c r="D856" s="52">
        <v>6906.6864000000005</v>
      </c>
      <c r="E856" s="52">
        <v>24</v>
      </c>
      <c r="F856" s="38" t="str">
        <f>VLOOKUP(B856,'Catégorie des articles'!A:D,4,0)</f>
        <v>MIX LEGUMES</v>
      </c>
      <c r="G856" s="53">
        <f t="shared" si="26"/>
        <v>8.040379976717114</v>
      </c>
      <c r="H856" s="39" t="str">
        <f t="shared" si="27"/>
        <v>En stock</v>
      </c>
      <c r="I856" s="54" t="str">
        <f>Expéditions[[#This Row],[AnnéeMois]]&amp;Expéditions[[#This Row],[Famille de Produit]]</f>
        <v>202301MIX LEGUMES</v>
      </c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25">
      <c r="A857" s="15">
        <v>202301</v>
      </c>
      <c r="B857" s="50">
        <v>5540246183537</v>
      </c>
      <c r="C857" s="52">
        <v>6200</v>
      </c>
      <c r="D857" s="52">
        <v>8714.9951999999994</v>
      </c>
      <c r="E857" s="52">
        <v>650</v>
      </c>
      <c r="F857" s="38" t="str">
        <f>VLOOKUP(B857,'Catégorie des articles'!A:D,4,0)</f>
        <v>MIX LEGUMES</v>
      </c>
      <c r="G857" s="53">
        <f t="shared" si="26"/>
        <v>1.4056443870967741</v>
      </c>
      <c r="H857" s="39" t="str">
        <f t="shared" si="27"/>
        <v>En stock</v>
      </c>
      <c r="I857" s="54" t="str">
        <f>Expéditions[[#This Row],[AnnéeMois]]&amp;Expéditions[[#This Row],[Famille de Produit]]</f>
        <v>202301MIX LEGUMES</v>
      </c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25">
      <c r="A858" s="15">
        <v>202301</v>
      </c>
      <c r="B858" s="15">
        <v>5540246183538</v>
      </c>
      <c r="C858" s="48">
        <v>3416</v>
      </c>
      <c r="D858" s="48">
        <v>5188.9680000000008</v>
      </c>
      <c r="E858" s="48">
        <v>761</v>
      </c>
      <c r="F858" s="38" t="str">
        <f>VLOOKUP(B858,'Catégorie des articles'!A:D,4,0)</f>
        <v>MIX LEGUMES</v>
      </c>
      <c r="G858" s="53">
        <f t="shared" si="26"/>
        <v>1.5190187353629978</v>
      </c>
      <c r="H858" s="39" t="str">
        <f t="shared" si="27"/>
        <v>En stock</v>
      </c>
      <c r="I858" s="54" t="str">
        <f>Expéditions[[#This Row],[AnnéeMois]]&amp;Expéditions[[#This Row],[Famille de Produit]]</f>
        <v>202301MIX LEGUMES</v>
      </c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25">
      <c r="A859" s="15">
        <v>202301</v>
      </c>
      <c r="B859" s="50">
        <v>5540246183541</v>
      </c>
      <c r="C859" s="52">
        <v>2413</v>
      </c>
      <c r="D859" s="52">
        <v>25748.236800000002</v>
      </c>
      <c r="E859" s="52">
        <v>372</v>
      </c>
      <c r="F859" s="38" t="str">
        <f>VLOOKUP(B859,'Catégorie des articles'!A:D,4,0)</f>
        <v>MIX LEGUMES</v>
      </c>
      <c r="G859" s="53">
        <f t="shared" si="26"/>
        <v>10.670632739328637</v>
      </c>
      <c r="H859" s="39" t="str">
        <f t="shared" si="27"/>
        <v>En stock</v>
      </c>
      <c r="I859" s="54" t="str">
        <f>Expéditions[[#This Row],[AnnéeMois]]&amp;Expéditions[[#This Row],[Famille de Produit]]</f>
        <v>202301MIX LEGUMES</v>
      </c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25">
      <c r="A860" s="15">
        <v>202301</v>
      </c>
      <c r="B860" s="50">
        <v>5540246183547</v>
      </c>
      <c r="C860" s="52">
        <v>1207</v>
      </c>
      <c r="D860" s="52">
        <v>17387.136000000002</v>
      </c>
      <c r="E860" s="52">
        <v>1207</v>
      </c>
      <c r="F860" s="38" t="str">
        <f>VLOOKUP(B860,'Catégorie des articles'!A:D,4,0)</f>
        <v>VOLAILLE</v>
      </c>
      <c r="G860" s="53">
        <f t="shared" si="26"/>
        <v>14.405249378624692</v>
      </c>
      <c r="H860" s="39" t="str">
        <f t="shared" si="27"/>
        <v>En stock</v>
      </c>
      <c r="I860" s="54" t="str">
        <f>Expéditions[[#This Row],[AnnéeMois]]&amp;Expéditions[[#This Row],[Famille de Produit]]</f>
        <v>202301VOLAILLE</v>
      </c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25">
      <c r="A861" s="15">
        <v>202301</v>
      </c>
      <c r="B861" s="50">
        <v>5540246183552</v>
      </c>
      <c r="C861" s="52">
        <v>873</v>
      </c>
      <c r="D861" s="52">
        <v>1608.0768</v>
      </c>
      <c r="E861" s="52">
        <v>56</v>
      </c>
      <c r="F861" s="38" t="str">
        <f>VLOOKUP(B861,'Catégorie des articles'!A:D,4,0)</f>
        <v>MIX LEGUMES</v>
      </c>
      <c r="G861" s="53">
        <f t="shared" si="26"/>
        <v>1.8420123711340206</v>
      </c>
      <c r="H861" s="39" t="str">
        <f t="shared" si="27"/>
        <v>En stock</v>
      </c>
      <c r="I861" s="54" t="str">
        <f>Expéditions[[#This Row],[AnnéeMois]]&amp;Expéditions[[#This Row],[Famille de Produit]]</f>
        <v>202301MIX LEGUMES</v>
      </c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25">
      <c r="A862" s="15">
        <v>202301</v>
      </c>
      <c r="B862" s="15">
        <v>5540246183554</v>
      </c>
      <c r="C862" s="48">
        <v>1782</v>
      </c>
      <c r="D862" s="48">
        <v>13589.553600000001</v>
      </c>
      <c r="E862" s="48">
        <v>0</v>
      </c>
      <c r="F862" s="38" t="str">
        <f>VLOOKUP(B862,'Catégorie des articles'!A:D,4,0)</f>
        <v>MIX LEGUMES</v>
      </c>
      <c r="G862" s="53">
        <f t="shared" si="26"/>
        <v>7.6260121212121215</v>
      </c>
      <c r="H862" s="39" t="str">
        <f t="shared" si="27"/>
        <v>En stock</v>
      </c>
      <c r="I862" s="54" t="str">
        <f>Expéditions[[#This Row],[AnnéeMois]]&amp;Expéditions[[#This Row],[Famille de Produit]]</f>
        <v>202301MIX LEGUMES</v>
      </c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25">
      <c r="A863" s="15">
        <v>202301</v>
      </c>
      <c r="B863" s="50">
        <v>5540246183555</v>
      </c>
      <c r="C863" s="52">
        <v>3750</v>
      </c>
      <c r="D863" s="52">
        <v>5012.4528</v>
      </c>
      <c r="E863" s="52">
        <v>260</v>
      </c>
      <c r="F863" s="38" t="str">
        <f>VLOOKUP(B863,'Catégorie des articles'!A:D,4,0)</f>
        <v>MIX LEGUMES</v>
      </c>
      <c r="G863" s="53">
        <f t="shared" si="26"/>
        <v>1.33665408</v>
      </c>
      <c r="H863" s="39" t="str">
        <f t="shared" si="27"/>
        <v>En stock</v>
      </c>
      <c r="I863" s="54" t="str">
        <f>Expéditions[[#This Row],[AnnéeMois]]&amp;Expéditions[[#This Row],[Famille de Produit]]</f>
        <v>202301MIX LEGUMES</v>
      </c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25">
      <c r="A864" s="15">
        <v>202301</v>
      </c>
      <c r="B864" s="15">
        <v>5540246183558</v>
      </c>
      <c r="C864" s="48">
        <v>7146</v>
      </c>
      <c r="D864" s="48">
        <v>42218.668800000007</v>
      </c>
      <c r="E864" s="48">
        <v>1021</v>
      </c>
      <c r="F864" s="38" t="str">
        <f>VLOOKUP(B864,'Catégorie des articles'!A:D,4,0)</f>
        <v>MIX LEGUMES</v>
      </c>
      <c r="G864" s="53">
        <f t="shared" si="26"/>
        <v>5.9080141057934519</v>
      </c>
      <c r="H864" s="39" t="str">
        <f t="shared" si="27"/>
        <v>En stock</v>
      </c>
      <c r="I864" s="54" t="str">
        <f>Expéditions[[#This Row],[AnnéeMois]]&amp;Expéditions[[#This Row],[Famille de Produit]]</f>
        <v>202301MIX LEGUMES</v>
      </c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25">
      <c r="A865" s="15">
        <v>202301</v>
      </c>
      <c r="B865" s="50">
        <v>5540246183560</v>
      </c>
      <c r="C865" s="52">
        <v>1082</v>
      </c>
      <c r="D865" s="52">
        <v>24858.014400000004</v>
      </c>
      <c r="E865" s="52">
        <v>75</v>
      </c>
      <c r="F865" s="38" t="str">
        <f>VLOOKUP(B865,'Catégorie des articles'!A:D,4,0)</f>
        <v>MIX LEGUMES</v>
      </c>
      <c r="G865" s="53">
        <f t="shared" si="26"/>
        <v>22.97413530499076</v>
      </c>
      <c r="H865" s="39" t="str">
        <f t="shared" si="27"/>
        <v>En stock</v>
      </c>
      <c r="I865" s="54" t="str">
        <f>Expéditions[[#This Row],[AnnéeMois]]&amp;Expéditions[[#This Row],[Famille de Produit]]</f>
        <v>202301MIX LEGUMES</v>
      </c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25">
      <c r="A866" s="15">
        <v>202301</v>
      </c>
      <c r="B866" s="15">
        <v>5540246183587</v>
      </c>
      <c r="C866" s="48">
        <v>905</v>
      </c>
      <c r="D866" s="48">
        <v>19055.088</v>
      </c>
      <c r="E866" s="48">
        <v>140</v>
      </c>
      <c r="F866" s="38" t="str">
        <f>VLOOKUP(B866,'Catégorie des articles'!A:D,4,0)</f>
        <v>MIX LEGUMES</v>
      </c>
      <c r="G866" s="53">
        <f t="shared" si="26"/>
        <v>21.05534585635359</v>
      </c>
      <c r="H866" s="39" t="str">
        <f t="shared" si="27"/>
        <v>En stock</v>
      </c>
      <c r="I866" s="54" t="str">
        <f>Expéditions[[#This Row],[AnnéeMois]]&amp;Expéditions[[#This Row],[Famille de Produit]]</f>
        <v>202301MIX LEGUMES</v>
      </c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25">
      <c r="A867" s="15">
        <v>202301</v>
      </c>
      <c r="B867" s="50">
        <v>5540246183589</v>
      </c>
      <c r="C867" s="52">
        <v>1021</v>
      </c>
      <c r="D867" s="52">
        <v>13457.664000000001</v>
      </c>
      <c r="E867" s="52">
        <v>430</v>
      </c>
      <c r="F867" s="38" t="str">
        <f>VLOOKUP(B867,'Catégorie des articles'!A:D,4,0)</f>
        <v>MIX LEGUMES</v>
      </c>
      <c r="G867" s="53">
        <f t="shared" si="26"/>
        <v>13.180865817825662</v>
      </c>
      <c r="H867" s="39" t="str">
        <f t="shared" si="27"/>
        <v>En stock</v>
      </c>
      <c r="I867" s="54" t="str">
        <f>Expéditions[[#This Row],[AnnéeMois]]&amp;Expéditions[[#This Row],[Famille de Produit]]</f>
        <v>202301MIX LEGUMES</v>
      </c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25">
      <c r="A868" s="15">
        <v>202301</v>
      </c>
      <c r="B868" s="50">
        <v>5540246183844</v>
      </c>
      <c r="C868" s="52">
        <v>256</v>
      </c>
      <c r="D868" s="52">
        <v>7365.6</v>
      </c>
      <c r="E868" s="52">
        <v>79</v>
      </c>
      <c r="F868" s="38" t="str">
        <f>VLOOKUP(B868,'Catégorie des articles'!A:D,4,0)</f>
        <v>BOULANGERIE</v>
      </c>
      <c r="G868" s="53">
        <f t="shared" si="26"/>
        <v>28.771875000000001</v>
      </c>
      <c r="H868" s="39" t="str">
        <f t="shared" si="27"/>
        <v>En stock</v>
      </c>
      <c r="I868" s="54" t="str">
        <f>Expéditions[[#This Row],[AnnéeMois]]&amp;Expéditions[[#This Row],[Famille de Produit]]</f>
        <v>202301BOULANGERIE</v>
      </c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25">
      <c r="A869" s="15">
        <v>202301</v>
      </c>
      <c r="B869" s="15">
        <v>5540246185278</v>
      </c>
      <c r="C869" s="48">
        <v>0</v>
      </c>
      <c r="D869" s="48">
        <v>0</v>
      </c>
      <c r="E869" s="48">
        <v>14923</v>
      </c>
      <c r="F869" s="38" t="str">
        <f>VLOOKUP(B869,'Catégorie des articles'!A:D,4,0)</f>
        <v>VOLAILLE</v>
      </c>
      <c r="G869" s="53">
        <f t="shared" si="26"/>
        <v>0</v>
      </c>
      <c r="H869" s="39" t="str">
        <f t="shared" si="27"/>
        <v>Rupture</v>
      </c>
      <c r="I869" s="54" t="str">
        <f>Expéditions[[#This Row],[AnnéeMois]]&amp;Expéditions[[#This Row],[Famille de Produit]]</f>
        <v>202301VOLAILLE</v>
      </c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25">
      <c r="A870" s="15">
        <v>202301</v>
      </c>
      <c r="B870" s="50">
        <v>5540246185429</v>
      </c>
      <c r="C870" s="52">
        <v>126</v>
      </c>
      <c r="D870" s="52">
        <v>662.51520000000005</v>
      </c>
      <c r="E870" s="52">
        <v>42</v>
      </c>
      <c r="F870" s="38" t="str">
        <f>VLOOKUP(B870,'Catégorie des articles'!A:D,4,0)</f>
        <v>CREMERIE</v>
      </c>
      <c r="G870" s="53">
        <f t="shared" si="26"/>
        <v>5.258057142857143</v>
      </c>
      <c r="H870" s="39" t="str">
        <f t="shared" si="27"/>
        <v>En stock</v>
      </c>
      <c r="I870" s="54" t="str">
        <f>Expéditions[[#This Row],[AnnéeMois]]&amp;Expéditions[[#This Row],[Famille de Produit]]</f>
        <v>202301CREMERIE</v>
      </c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25">
      <c r="A871" s="15">
        <v>202301</v>
      </c>
      <c r="B871" s="50">
        <v>5540246185562</v>
      </c>
      <c r="C871" s="52">
        <v>362</v>
      </c>
      <c r="D871" s="52">
        <v>1051.3152000000002</v>
      </c>
      <c r="E871" s="52">
        <v>209</v>
      </c>
      <c r="F871" s="38" t="str">
        <f>VLOOKUP(B871,'Catégorie des articles'!A:D,4,0)</f>
        <v>CREMERIE</v>
      </c>
      <c r="G871" s="53">
        <f t="shared" si="26"/>
        <v>2.9041856353591164</v>
      </c>
      <c r="H871" s="39" t="str">
        <f t="shared" si="27"/>
        <v>En stock</v>
      </c>
      <c r="I871" s="54" t="str">
        <f>Expéditions[[#This Row],[AnnéeMois]]&amp;Expéditions[[#This Row],[Famille de Produit]]</f>
        <v>202301CREMERIE</v>
      </c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25">
      <c r="A872" s="15">
        <v>202301</v>
      </c>
      <c r="B872" s="15">
        <v>5540246186010</v>
      </c>
      <c r="C872" s="48">
        <v>56</v>
      </c>
      <c r="D872" s="48">
        <v>8202.1248000000014</v>
      </c>
      <c r="E872" s="48">
        <v>5</v>
      </c>
      <c r="F872" s="38" t="str">
        <f>VLOOKUP(B872,'Catégorie des articles'!A:D,4,0)</f>
        <v>EMBALLAGES</v>
      </c>
      <c r="G872" s="53">
        <f t="shared" si="26"/>
        <v>146.46651428571431</v>
      </c>
      <c r="H872" s="39" t="str">
        <f t="shared" si="27"/>
        <v>En stock</v>
      </c>
      <c r="I872" s="54" t="str">
        <f>Expéditions[[#This Row],[AnnéeMois]]&amp;Expéditions[[#This Row],[Famille de Produit]]</f>
        <v>202301EMBALLAGES</v>
      </c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25">
      <c r="A873" s="15">
        <v>202301</v>
      </c>
      <c r="B873" s="50">
        <v>5540246186011</v>
      </c>
      <c r="C873" s="52">
        <v>52</v>
      </c>
      <c r="D873" s="52">
        <v>2906.3232000000003</v>
      </c>
      <c r="E873" s="52">
        <v>0</v>
      </c>
      <c r="F873" s="38" t="str">
        <f>VLOOKUP(B873,'Catégorie des articles'!A:D,4,0)</f>
        <v>EMBALLAGES</v>
      </c>
      <c r="G873" s="53">
        <f t="shared" si="26"/>
        <v>55.890830769230774</v>
      </c>
      <c r="H873" s="39" t="str">
        <f t="shared" si="27"/>
        <v>En stock</v>
      </c>
      <c r="I873" s="54" t="str">
        <f>Expéditions[[#This Row],[AnnéeMois]]&amp;Expéditions[[#This Row],[Famille de Produit]]</f>
        <v>202301EMBALLAGES</v>
      </c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25">
      <c r="A874" s="15">
        <v>202301</v>
      </c>
      <c r="B874" s="15">
        <v>5540246186017</v>
      </c>
      <c r="C874" s="48">
        <v>35</v>
      </c>
      <c r="D874" s="48">
        <v>3684.5280000000002</v>
      </c>
      <c r="E874" s="48">
        <v>3</v>
      </c>
      <c r="F874" s="38" t="str">
        <f>VLOOKUP(B874,'Catégorie des articles'!A:D,4,0)</f>
        <v>EMBALLAGES</v>
      </c>
      <c r="G874" s="53">
        <f t="shared" si="26"/>
        <v>105.27222857142858</v>
      </c>
      <c r="H874" s="39" t="str">
        <f t="shared" si="27"/>
        <v>En stock</v>
      </c>
      <c r="I874" s="54" t="str">
        <f>Expéditions[[#This Row],[AnnéeMois]]&amp;Expéditions[[#This Row],[Famille de Produit]]</f>
        <v>202301EMBALLAGES</v>
      </c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25">
      <c r="A875" s="15">
        <v>202301</v>
      </c>
      <c r="B875" s="50">
        <v>5540246186325</v>
      </c>
      <c r="C875" s="52">
        <v>362</v>
      </c>
      <c r="D875" s="52">
        <v>889.57439999999997</v>
      </c>
      <c r="E875" s="52">
        <v>70</v>
      </c>
      <c r="F875" s="38" t="str">
        <f>VLOOKUP(B875,'Catégorie des articles'!A:D,4,0)</f>
        <v>CREMERIE</v>
      </c>
      <c r="G875" s="53">
        <f t="shared" si="26"/>
        <v>2.4573878453038671</v>
      </c>
      <c r="H875" s="39" t="str">
        <f t="shared" si="27"/>
        <v>En stock</v>
      </c>
      <c r="I875" s="54" t="str">
        <f>Expéditions[[#This Row],[AnnéeMois]]&amp;Expéditions[[#This Row],[Famille de Produit]]</f>
        <v>202301CREMERIE</v>
      </c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25">
      <c r="A876" s="15">
        <v>202301</v>
      </c>
      <c r="B876" s="15">
        <v>5540246186351</v>
      </c>
      <c r="C876" s="48">
        <v>731</v>
      </c>
      <c r="D876" s="48">
        <v>43314.264000000003</v>
      </c>
      <c r="E876" s="48">
        <v>0</v>
      </c>
      <c r="F876" s="38" t="str">
        <f>VLOOKUP(B876,'Catégorie des articles'!A:D,4,0)</f>
        <v>MIX LEGUMES</v>
      </c>
      <c r="G876" s="53">
        <f t="shared" si="26"/>
        <v>59.253439124487009</v>
      </c>
      <c r="H876" s="39" t="str">
        <f t="shared" si="27"/>
        <v>En stock</v>
      </c>
      <c r="I876" s="54" t="str">
        <f>Expéditions[[#This Row],[AnnéeMois]]&amp;Expéditions[[#This Row],[Famille de Produit]]</f>
        <v>202301MIX LEGUMES</v>
      </c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25">
      <c r="A877" s="15">
        <v>202301</v>
      </c>
      <c r="B877" s="50">
        <v>5540246186352</v>
      </c>
      <c r="C877" s="52">
        <v>2088</v>
      </c>
      <c r="D877" s="52">
        <v>21967.200000000001</v>
      </c>
      <c r="E877" s="52">
        <v>256</v>
      </c>
      <c r="F877" s="38" t="str">
        <f>VLOOKUP(B877,'Catégorie des articles'!A:D,4,0)</f>
        <v>MIX LEGUMES</v>
      </c>
      <c r="G877" s="53">
        <f t="shared" si="26"/>
        <v>10.520689655172415</v>
      </c>
      <c r="H877" s="39" t="str">
        <f t="shared" si="27"/>
        <v>En stock</v>
      </c>
      <c r="I877" s="54" t="str">
        <f>Expéditions[[#This Row],[AnnéeMois]]&amp;Expéditions[[#This Row],[Famille de Produit]]</f>
        <v>202301MIX LEGUMES</v>
      </c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25">
      <c r="A878" s="15">
        <v>202301</v>
      </c>
      <c r="B878" s="15">
        <v>5540246187882</v>
      </c>
      <c r="C878" s="48">
        <v>188</v>
      </c>
      <c r="D878" s="48">
        <v>7534.1232000000009</v>
      </c>
      <c r="E878" s="48">
        <v>3</v>
      </c>
      <c r="F878" s="38" t="str">
        <f>VLOOKUP(B878,'Catégorie des articles'!A:D,4,0)</f>
        <v>EMBALLAGES</v>
      </c>
      <c r="G878" s="53">
        <f t="shared" si="26"/>
        <v>40.075123404255322</v>
      </c>
      <c r="H878" s="39" t="str">
        <f t="shared" si="27"/>
        <v>En stock</v>
      </c>
      <c r="I878" s="54" t="str">
        <f>Expéditions[[#This Row],[AnnéeMois]]&amp;Expéditions[[#This Row],[Famille de Produit]]</f>
        <v>202301EMBALLAGES</v>
      </c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25">
      <c r="A879" s="15">
        <v>202301</v>
      </c>
      <c r="B879" s="50">
        <v>5540246187987</v>
      </c>
      <c r="C879" s="52">
        <v>2339</v>
      </c>
      <c r="D879" s="52">
        <v>1162.6848</v>
      </c>
      <c r="E879" s="52">
        <v>6905</v>
      </c>
      <c r="F879" s="38" t="str">
        <f>VLOOKUP(B879,'Catégorie des articles'!A:D,4,0)</f>
        <v>CREMERIE</v>
      </c>
      <c r="G879" s="53">
        <f t="shared" si="26"/>
        <v>0.49708627618640444</v>
      </c>
      <c r="H879" s="39" t="str">
        <f t="shared" si="27"/>
        <v>En stock</v>
      </c>
      <c r="I879" s="54" t="str">
        <f>Expéditions[[#This Row],[AnnéeMois]]&amp;Expéditions[[#This Row],[Famille de Produit]]</f>
        <v>202301CREMERIE</v>
      </c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25">
      <c r="A880" s="15">
        <v>202301</v>
      </c>
      <c r="B880" s="15">
        <v>5540246187995</v>
      </c>
      <c r="C880" s="48">
        <v>3172</v>
      </c>
      <c r="D880" s="48">
        <v>278205.27840000001</v>
      </c>
      <c r="E880" s="48">
        <v>179</v>
      </c>
      <c r="F880" s="38" t="str">
        <f>VLOOKUP(B880,'Catégorie des articles'!A:D,4,0)</f>
        <v>EMBALLAGES</v>
      </c>
      <c r="G880" s="53">
        <f t="shared" si="26"/>
        <v>87.706582093316527</v>
      </c>
      <c r="H880" s="39" t="str">
        <f t="shared" si="27"/>
        <v>En stock</v>
      </c>
      <c r="I880" s="54" t="str">
        <f>Expéditions[[#This Row],[AnnéeMois]]&amp;Expéditions[[#This Row],[Famille de Produit]]</f>
        <v>202301EMBALLAGES</v>
      </c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25">
      <c r="A881" s="15">
        <v>202301</v>
      </c>
      <c r="B881" s="50">
        <v>5540246187996</v>
      </c>
      <c r="C881" s="52">
        <v>258</v>
      </c>
      <c r="D881" s="52">
        <v>11906.481600000001</v>
      </c>
      <c r="E881" s="52">
        <v>0</v>
      </c>
      <c r="F881" s="38" t="str">
        <f>VLOOKUP(B881,'Catégorie des articles'!A:D,4,0)</f>
        <v>EMBALLAGES</v>
      </c>
      <c r="G881" s="53">
        <f t="shared" si="26"/>
        <v>46.1491534883721</v>
      </c>
      <c r="H881" s="39" t="str">
        <f t="shared" si="27"/>
        <v>En stock</v>
      </c>
      <c r="I881" s="54" t="str">
        <f>Expéditions[[#This Row],[AnnéeMois]]&amp;Expéditions[[#This Row],[Famille de Produit]]</f>
        <v>202301EMBALLAGES</v>
      </c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25">
      <c r="A882" s="15">
        <v>202301</v>
      </c>
      <c r="B882" s="15">
        <v>5540246187997</v>
      </c>
      <c r="C882" s="48">
        <v>272</v>
      </c>
      <c r="D882" s="48">
        <v>13560.955200000002</v>
      </c>
      <c r="E882" s="48">
        <v>10</v>
      </c>
      <c r="F882" s="38" t="str">
        <f>VLOOKUP(B882,'Catégorie des articles'!A:D,4,0)</f>
        <v>EMBALLAGES</v>
      </c>
      <c r="G882" s="53">
        <f t="shared" si="26"/>
        <v>49.856452941176478</v>
      </c>
      <c r="H882" s="39" t="str">
        <f t="shared" si="27"/>
        <v>En stock</v>
      </c>
      <c r="I882" s="54" t="str">
        <f>Expéditions[[#This Row],[AnnéeMois]]&amp;Expéditions[[#This Row],[Famille de Produit]]</f>
        <v>202301EMBALLAGES</v>
      </c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25">
      <c r="A883" s="15">
        <v>202301</v>
      </c>
      <c r="B883" s="50">
        <v>5540246187998</v>
      </c>
      <c r="C883" s="52">
        <v>1467</v>
      </c>
      <c r="D883" s="52">
        <v>75381.926400000011</v>
      </c>
      <c r="E883" s="52">
        <v>61</v>
      </c>
      <c r="F883" s="38" t="str">
        <f>VLOOKUP(B883,'Catégorie des articles'!A:D,4,0)</f>
        <v>EMBALLAGES</v>
      </c>
      <c r="G883" s="53">
        <f t="shared" si="26"/>
        <v>51.385089570552154</v>
      </c>
      <c r="H883" s="39" t="str">
        <f t="shared" si="27"/>
        <v>En stock</v>
      </c>
      <c r="I883" s="54" t="str">
        <f>Expéditions[[#This Row],[AnnéeMois]]&amp;Expéditions[[#This Row],[Famille de Produit]]</f>
        <v>202301EMBALLAGES</v>
      </c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25">
      <c r="A884" s="15">
        <v>202301</v>
      </c>
      <c r="B884" s="50">
        <v>5540246188047</v>
      </c>
      <c r="C884" s="52">
        <v>128</v>
      </c>
      <c r="D884" s="52">
        <v>15543.792000000001</v>
      </c>
      <c r="E884" s="52">
        <v>7</v>
      </c>
      <c r="F884" s="38" t="str">
        <f>VLOOKUP(B884,'Catégorie des articles'!A:D,4,0)</f>
        <v>EMBALLAGES</v>
      </c>
      <c r="G884" s="53">
        <f t="shared" si="26"/>
        <v>121.43587500000001</v>
      </c>
      <c r="H884" s="39" t="str">
        <f t="shared" si="27"/>
        <v>En stock</v>
      </c>
      <c r="I884" s="54" t="str">
        <f>Expéditions[[#This Row],[AnnéeMois]]&amp;Expéditions[[#This Row],[Famille de Produit]]</f>
        <v>202301EMBALLAGES</v>
      </c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25">
      <c r="A885" s="15">
        <v>202301</v>
      </c>
      <c r="B885" s="15">
        <v>5540246188175</v>
      </c>
      <c r="C885" s="48">
        <v>168</v>
      </c>
      <c r="D885" s="48">
        <v>4856.2848000000004</v>
      </c>
      <c r="E885" s="48">
        <v>186</v>
      </c>
      <c r="F885" s="38" t="str">
        <f>VLOOKUP(B885,'Catégorie des articles'!A:D,4,0)</f>
        <v>CREMERIE</v>
      </c>
      <c r="G885" s="53">
        <f t="shared" si="26"/>
        <v>28.906457142857146</v>
      </c>
      <c r="H885" s="39" t="str">
        <f t="shared" si="27"/>
        <v>En stock</v>
      </c>
      <c r="I885" s="54" t="str">
        <f>Expéditions[[#This Row],[AnnéeMois]]&amp;Expéditions[[#This Row],[Famille de Produit]]</f>
        <v>202301CREMERIE</v>
      </c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25">
      <c r="A886" s="15">
        <v>202301</v>
      </c>
      <c r="B886" s="50">
        <v>5540246188200</v>
      </c>
      <c r="C886" s="52">
        <v>632</v>
      </c>
      <c r="D886" s="52">
        <v>1184.4576000000002</v>
      </c>
      <c r="E886" s="52">
        <v>3490</v>
      </c>
      <c r="F886" s="38" t="str">
        <f>VLOOKUP(B886,'Catégorie des articles'!A:D,4,0)</f>
        <v>CREMERIE</v>
      </c>
      <c r="G886" s="53">
        <f t="shared" si="26"/>
        <v>1.8741417721518989</v>
      </c>
      <c r="H886" s="39" t="str">
        <f t="shared" si="27"/>
        <v>En stock</v>
      </c>
      <c r="I886" s="54" t="str">
        <f>Expéditions[[#This Row],[AnnéeMois]]&amp;Expéditions[[#This Row],[Famille de Produit]]</f>
        <v>202301CREMERIE</v>
      </c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25">
      <c r="A887" s="15">
        <v>202301</v>
      </c>
      <c r="B887" s="15">
        <v>5540246188512</v>
      </c>
      <c r="C887" s="48">
        <v>323</v>
      </c>
      <c r="D887" s="48">
        <v>44207.337600000006</v>
      </c>
      <c r="E887" s="48">
        <v>0</v>
      </c>
      <c r="F887" s="38" t="s">
        <v>37</v>
      </c>
      <c r="G887" s="53">
        <f t="shared" si="26"/>
        <v>136.86482229102168</v>
      </c>
      <c r="H887" s="39" t="str">
        <f t="shared" si="27"/>
        <v>En stock</v>
      </c>
      <c r="I887" s="54" t="str">
        <f>Expéditions[[#This Row],[AnnéeMois]]&amp;Expéditions[[#This Row],[Famille de Produit]]</f>
        <v>202301CREMERIE</v>
      </c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25">
      <c r="A888" s="15">
        <v>202301</v>
      </c>
      <c r="B888" s="50">
        <v>5540246190092</v>
      </c>
      <c r="C888" s="52">
        <v>230</v>
      </c>
      <c r="D888" s="52">
        <v>30026.980800000001</v>
      </c>
      <c r="E888" s="52">
        <v>0</v>
      </c>
      <c r="F888" s="38" t="s">
        <v>37</v>
      </c>
      <c r="G888" s="53">
        <f t="shared" si="26"/>
        <v>130.55209043478263</v>
      </c>
      <c r="H888" s="39" t="str">
        <f t="shared" si="27"/>
        <v>En stock</v>
      </c>
      <c r="I888" s="54" t="str">
        <f>Expéditions[[#This Row],[AnnéeMois]]&amp;Expéditions[[#This Row],[Famille de Produit]]</f>
        <v>202301CREMERIE</v>
      </c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25">
      <c r="A889" s="15">
        <v>202301</v>
      </c>
      <c r="B889" s="15">
        <v>5540246190727</v>
      </c>
      <c r="C889" s="48">
        <v>1880</v>
      </c>
      <c r="D889" s="48">
        <v>21236.644800000002</v>
      </c>
      <c r="E889" s="48">
        <v>186</v>
      </c>
      <c r="F889" s="38" t="s">
        <v>37</v>
      </c>
      <c r="G889" s="53">
        <f t="shared" si="26"/>
        <v>11.29608765957447</v>
      </c>
      <c r="H889" s="39" t="str">
        <f t="shared" si="27"/>
        <v>En stock</v>
      </c>
      <c r="I889" s="54" t="str">
        <f>Expéditions[[#This Row],[AnnéeMois]]&amp;Expéditions[[#This Row],[Famille de Produit]]</f>
        <v>202301CREMERIE</v>
      </c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25">
      <c r="A890" s="15">
        <v>202301</v>
      </c>
      <c r="B890" s="15">
        <v>5540246190743</v>
      </c>
      <c r="C890" s="48">
        <v>279</v>
      </c>
      <c r="D890" s="48">
        <v>2417.8175999999999</v>
      </c>
      <c r="E890" s="48">
        <v>0</v>
      </c>
      <c r="F890" s="38" t="s">
        <v>37</v>
      </c>
      <c r="G890" s="53">
        <f t="shared" si="26"/>
        <v>8.6660129032258055</v>
      </c>
      <c r="H890" s="39" t="str">
        <f t="shared" si="27"/>
        <v>En stock</v>
      </c>
      <c r="I890" s="54" t="str">
        <f>Expéditions[[#This Row],[AnnéeMois]]&amp;Expéditions[[#This Row],[Famille de Produit]]</f>
        <v>202301CREMERIE</v>
      </c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25">
      <c r="A891" s="15">
        <v>202301</v>
      </c>
      <c r="B891" s="50">
        <v>5540246190831</v>
      </c>
      <c r="C891" s="52">
        <v>476</v>
      </c>
      <c r="D891" s="52">
        <v>3578.7312000000002</v>
      </c>
      <c r="E891" s="52">
        <v>0</v>
      </c>
      <c r="F891" s="38" t="s">
        <v>37</v>
      </c>
      <c r="G891" s="53">
        <f t="shared" si="26"/>
        <v>7.5183428571428577</v>
      </c>
      <c r="H891" s="39" t="str">
        <f t="shared" si="27"/>
        <v>En stock</v>
      </c>
      <c r="I891" s="54" t="str">
        <f>Expéditions[[#This Row],[AnnéeMois]]&amp;Expéditions[[#This Row],[Famille de Produit]]</f>
        <v>202301CREMERIE</v>
      </c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25">
      <c r="A892" s="15">
        <v>202301</v>
      </c>
      <c r="B892" s="15">
        <v>5540246190835</v>
      </c>
      <c r="C892" s="48">
        <v>26</v>
      </c>
      <c r="D892" s="48">
        <v>5394.4704000000002</v>
      </c>
      <c r="E892" s="48">
        <v>12</v>
      </c>
      <c r="F892" s="38" t="s">
        <v>37</v>
      </c>
      <c r="G892" s="53">
        <f t="shared" si="26"/>
        <v>207.47963076923077</v>
      </c>
      <c r="H892" s="39" t="str">
        <f t="shared" si="27"/>
        <v>En stock</v>
      </c>
      <c r="I892" s="54" t="str">
        <f>Expéditions[[#This Row],[AnnéeMois]]&amp;Expéditions[[#This Row],[Famille de Produit]]</f>
        <v>202301CREMERIE</v>
      </c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25">
      <c r="A893" s="15">
        <v>202301</v>
      </c>
      <c r="B893" s="50">
        <v>5540246191594</v>
      </c>
      <c r="C893" s="52">
        <v>0</v>
      </c>
      <c r="D893" s="52">
        <v>0</v>
      </c>
      <c r="E893" s="52">
        <v>0</v>
      </c>
      <c r="F893" s="38" t="s">
        <v>37</v>
      </c>
      <c r="G893" s="53">
        <f t="shared" si="26"/>
        <v>0</v>
      </c>
      <c r="H893" s="39" t="str">
        <f t="shared" si="27"/>
        <v>Rupture</v>
      </c>
      <c r="I893" s="54" t="str">
        <f>Expéditions[[#This Row],[AnnéeMois]]&amp;Expéditions[[#This Row],[Famille de Produit]]</f>
        <v>202301CREMERIE</v>
      </c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25">
      <c r="A894" s="15">
        <v>202301</v>
      </c>
      <c r="B894" s="15">
        <v>5540246191596</v>
      </c>
      <c r="C894" s="48">
        <v>158</v>
      </c>
      <c r="D894" s="48">
        <v>9728.1648000000005</v>
      </c>
      <c r="E894" s="48">
        <v>72</v>
      </c>
      <c r="F894" s="38" t="s">
        <v>37</v>
      </c>
      <c r="G894" s="53">
        <f t="shared" si="26"/>
        <v>61.57066329113924</v>
      </c>
      <c r="H894" s="39" t="str">
        <f t="shared" si="27"/>
        <v>En stock</v>
      </c>
      <c r="I894" s="54" t="str">
        <f>Expéditions[[#This Row],[AnnéeMois]]&amp;Expéditions[[#This Row],[Famille de Produit]]</f>
        <v>202301CREMERIE</v>
      </c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25">
      <c r="A895" s="15">
        <v>202301</v>
      </c>
      <c r="B895" s="50">
        <v>5540246191598</v>
      </c>
      <c r="C895" s="52">
        <v>84</v>
      </c>
      <c r="D895" s="52">
        <v>159.71039999999999</v>
      </c>
      <c r="E895" s="52">
        <v>0</v>
      </c>
      <c r="F895" s="38" t="s">
        <v>37</v>
      </c>
      <c r="G895" s="53">
        <f t="shared" si="26"/>
        <v>1.9013142857142857</v>
      </c>
      <c r="H895" s="39" t="str">
        <f t="shared" si="27"/>
        <v>En stock</v>
      </c>
      <c r="I895" s="54" t="str">
        <f>Expéditions[[#This Row],[AnnéeMois]]&amp;Expéditions[[#This Row],[Famille de Produit]]</f>
        <v>202301CREMERIE</v>
      </c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25">
      <c r="A896" s="15">
        <v>202301</v>
      </c>
      <c r="B896" s="15">
        <v>5540246191718</v>
      </c>
      <c r="C896" s="48">
        <v>1462</v>
      </c>
      <c r="D896" s="48">
        <v>4332.7872000000007</v>
      </c>
      <c r="E896" s="48">
        <v>0</v>
      </c>
      <c r="F896" s="38" t="s">
        <v>37</v>
      </c>
      <c r="G896" s="53">
        <f t="shared" si="26"/>
        <v>2.9636027359781125</v>
      </c>
      <c r="H896" s="39" t="str">
        <f t="shared" si="27"/>
        <v>En stock</v>
      </c>
      <c r="I896" s="54" t="str">
        <f>Expéditions[[#This Row],[AnnéeMois]]&amp;Expéditions[[#This Row],[Famille de Produit]]</f>
        <v>202301CREMERIE</v>
      </c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25">
      <c r="A897" s="15">
        <v>202301</v>
      </c>
      <c r="B897" s="15">
        <v>5540246191736</v>
      </c>
      <c r="C897" s="48">
        <v>817</v>
      </c>
      <c r="D897" s="48">
        <v>26852.990400000002</v>
      </c>
      <c r="E897" s="48">
        <v>0</v>
      </c>
      <c r="F897" s="38" t="s">
        <v>37</v>
      </c>
      <c r="G897" s="53">
        <f t="shared" si="26"/>
        <v>32.867797307221544</v>
      </c>
      <c r="H897" s="39" t="str">
        <f t="shared" si="27"/>
        <v>En stock</v>
      </c>
      <c r="I897" s="54" t="str">
        <f>Expéditions[[#This Row],[AnnéeMois]]&amp;Expéditions[[#This Row],[Famille de Produit]]</f>
        <v>202301CREMERIE</v>
      </c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25">
      <c r="A898" s="15">
        <v>202301</v>
      </c>
      <c r="B898" s="15">
        <v>5540246192102</v>
      </c>
      <c r="C898" s="48">
        <v>9188</v>
      </c>
      <c r="D898" s="48">
        <v>11290.752</v>
      </c>
      <c r="E898" s="48">
        <v>1128</v>
      </c>
      <c r="F898" s="38" t="s">
        <v>37</v>
      </c>
      <c r="G898" s="53">
        <f t="shared" si="26"/>
        <v>1.2288585111014367</v>
      </c>
      <c r="H898" s="39" t="str">
        <f t="shared" si="27"/>
        <v>En stock</v>
      </c>
      <c r="I898" s="54" t="str">
        <f>Expéditions[[#This Row],[AnnéeMois]]&amp;Expéditions[[#This Row],[Famille de Produit]]</f>
        <v>202301CREMERIE</v>
      </c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25">
      <c r="A899" s="15">
        <v>202301</v>
      </c>
      <c r="B899" s="15">
        <v>5540246192148</v>
      </c>
      <c r="C899" s="48">
        <v>20045</v>
      </c>
      <c r="D899" s="48">
        <v>90288.691200000001</v>
      </c>
      <c r="E899" s="48">
        <v>7796</v>
      </c>
      <c r="F899" s="38" t="s">
        <v>37</v>
      </c>
      <c r="G899" s="53">
        <f t="shared" ref="G899:G929" si="28">IFERROR(D899/C899,0)</f>
        <v>4.5042998852581695</v>
      </c>
      <c r="H899" s="39" t="str">
        <f t="shared" ref="H899:H928" si="29">IF(C899&lt;=0,"Rupture","En stock")</f>
        <v>En stock</v>
      </c>
      <c r="I899" s="54" t="str">
        <f>Expéditions[[#This Row],[AnnéeMois]]&amp;Expéditions[[#This Row],[Famille de Produit]]</f>
        <v>202301CREMERIE</v>
      </c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25">
      <c r="A900" s="15">
        <v>202301</v>
      </c>
      <c r="B900" s="50">
        <v>5540246192209</v>
      </c>
      <c r="C900" s="52">
        <v>4497</v>
      </c>
      <c r="D900" s="52">
        <v>23701.5936</v>
      </c>
      <c r="E900" s="52">
        <v>613</v>
      </c>
      <c r="F900" s="38" t="s">
        <v>37</v>
      </c>
      <c r="G900" s="53">
        <f t="shared" si="28"/>
        <v>5.2705344896597728</v>
      </c>
      <c r="H900" s="39" t="str">
        <f t="shared" si="29"/>
        <v>En stock</v>
      </c>
      <c r="I900" s="54" t="str">
        <f>Expéditions[[#This Row],[AnnéeMois]]&amp;Expéditions[[#This Row],[Famille de Produit]]</f>
        <v>202301CREMERIE</v>
      </c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25">
      <c r="A901" s="15">
        <v>202301</v>
      </c>
      <c r="B901" s="15">
        <v>5540246192462</v>
      </c>
      <c r="C901" s="48">
        <v>1133</v>
      </c>
      <c r="D901" s="48">
        <v>8289.3024000000005</v>
      </c>
      <c r="E901" s="48">
        <v>93</v>
      </c>
      <c r="F901" s="38" t="s">
        <v>37</v>
      </c>
      <c r="G901" s="53">
        <f t="shared" si="28"/>
        <v>7.316242188879083</v>
      </c>
      <c r="H901" s="39" t="str">
        <f t="shared" si="29"/>
        <v>En stock</v>
      </c>
      <c r="I901" s="54" t="str">
        <f>Expéditions[[#This Row],[AnnéeMois]]&amp;Expéditions[[#This Row],[Famille de Produit]]</f>
        <v>202301CREMERIE</v>
      </c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25">
      <c r="A902" s="15">
        <v>202301</v>
      </c>
      <c r="B902" s="15">
        <v>5540246192518</v>
      </c>
      <c r="C902" s="48">
        <v>6933</v>
      </c>
      <c r="D902" s="48">
        <v>54588.600000000006</v>
      </c>
      <c r="E902" s="48">
        <v>1671</v>
      </c>
      <c r="F902" s="38" t="s">
        <v>37</v>
      </c>
      <c r="G902" s="53">
        <f t="shared" si="28"/>
        <v>7.8737343141497194</v>
      </c>
      <c r="H902" s="39" t="str">
        <f t="shared" si="29"/>
        <v>En stock</v>
      </c>
      <c r="I902" s="54" t="str">
        <f>Expéditions[[#This Row],[AnnéeMois]]&amp;Expéditions[[#This Row],[Famille de Produit]]</f>
        <v>202301CREMERIE</v>
      </c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25">
      <c r="A903" s="15">
        <v>202301</v>
      </c>
      <c r="B903" s="50">
        <v>5540246192571</v>
      </c>
      <c r="C903" s="52">
        <v>2423</v>
      </c>
      <c r="D903" s="52">
        <v>10819.699200000001</v>
      </c>
      <c r="E903" s="52">
        <v>460</v>
      </c>
      <c r="F903" s="38" t="s">
        <v>37</v>
      </c>
      <c r="G903" s="53">
        <f t="shared" si="28"/>
        <v>4.4654144449030131</v>
      </c>
      <c r="H903" s="39" t="str">
        <f t="shared" si="29"/>
        <v>En stock</v>
      </c>
      <c r="I903" s="54" t="str">
        <f>Expéditions[[#This Row],[AnnéeMois]]&amp;Expéditions[[#This Row],[Famille de Produit]]</f>
        <v>202301CREMERIE</v>
      </c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25">
      <c r="A904" s="15">
        <v>202301</v>
      </c>
      <c r="B904" s="15">
        <v>5540246192594</v>
      </c>
      <c r="C904" s="48">
        <v>1430</v>
      </c>
      <c r="D904" s="48">
        <v>10870.675200000001</v>
      </c>
      <c r="E904" s="48">
        <v>93</v>
      </c>
      <c r="F904" s="38" t="s">
        <v>37</v>
      </c>
      <c r="G904" s="53">
        <f t="shared" si="28"/>
        <v>7.6018707692307705</v>
      </c>
      <c r="H904" s="39" t="str">
        <f t="shared" si="29"/>
        <v>En stock</v>
      </c>
      <c r="I904" s="54" t="str">
        <f>Expéditions[[#This Row],[AnnéeMois]]&amp;Expéditions[[#This Row],[Famille de Produit]]</f>
        <v>202301CREMERIE</v>
      </c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25">
      <c r="A905" s="15">
        <v>202301</v>
      </c>
      <c r="B905" s="15">
        <v>5540246192831</v>
      </c>
      <c r="C905" s="48">
        <v>826</v>
      </c>
      <c r="D905" s="48">
        <v>7501.9823999999999</v>
      </c>
      <c r="E905" s="48">
        <v>65</v>
      </c>
      <c r="F905" s="38" t="s">
        <v>37</v>
      </c>
      <c r="G905" s="53">
        <f t="shared" si="28"/>
        <v>9.0823031476997578</v>
      </c>
      <c r="H905" s="39" t="str">
        <f t="shared" si="29"/>
        <v>En stock</v>
      </c>
      <c r="I905" s="54" t="str">
        <f>Expéditions[[#This Row],[AnnéeMois]]&amp;Expéditions[[#This Row],[Famille de Produit]]</f>
        <v>202301CREMERIE</v>
      </c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25">
      <c r="A906" s="15">
        <v>202301</v>
      </c>
      <c r="B906" s="50">
        <v>5540246192907</v>
      </c>
      <c r="C906" s="52">
        <v>6654</v>
      </c>
      <c r="D906" s="52">
        <v>186775.63200000001</v>
      </c>
      <c r="E906" s="52">
        <v>1968</v>
      </c>
      <c r="F906" s="38" t="s">
        <v>37</v>
      </c>
      <c r="G906" s="53">
        <f t="shared" si="28"/>
        <v>28.069677186654644</v>
      </c>
      <c r="H906" s="39" t="str">
        <f t="shared" si="29"/>
        <v>En stock</v>
      </c>
      <c r="I906" s="54" t="str">
        <f>Expéditions[[#This Row],[AnnéeMois]]&amp;Expéditions[[#This Row],[Famille de Produit]]</f>
        <v>202301CREMERIE</v>
      </c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25">
      <c r="A907" s="15">
        <v>202301</v>
      </c>
      <c r="B907" s="15">
        <v>5540246193316</v>
      </c>
      <c r="C907" s="48">
        <v>270</v>
      </c>
      <c r="D907" s="48">
        <v>9150.4511999999995</v>
      </c>
      <c r="E907" s="48">
        <v>126</v>
      </c>
      <c r="F907" s="38" t="s">
        <v>37</v>
      </c>
      <c r="G907" s="53">
        <f t="shared" si="28"/>
        <v>33.890560000000001</v>
      </c>
      <c r="H907" s="39" t="str">
        <f t="shared" si="29"/>
        <v>En stock</v>
      </c>
      <c r="I907" s="54" t="str">
        <f>Expéditions[[#This Row],[AnnéeMois]]&amp;Expéditions[[#This Row],[Famille de Produit]]</f>
        <v>202301CREMERIE</v>
      </c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25">
      <c r="A908" s="15">
        <v>202301</v>
      </c>
      <c r="B908" s="50">
        <v>5540246193409</v>
      </c>
      <c r="C908" s="52">
        <v>63</v>
      </c>
      <c r="D908" s="52">
        <v>3219.2640000000006</v>
      </c>
      <c r="E908" s="52">
        <v>3</v>
      </c>
      <c r="F908" s="38" t="s">
        <v>37</v>
      </c>
      <c r="G908" s="53">
        <f t="shared" si="28"/>
        <v>51.099428571428582</v>
      </c>
      <c r="H908" s="39" t="str">
        <f t="shared" si="29"/>
        <v>En stock</v>
      </c>
      <c r="I908" s="54" t="str">
        <f>Expéditions[[#This Row],[AnnéeMois]]&amp;Expéditions[[#This Row],[Famille de Produit]]</f>
        <v>202301CREMERIE</v>
      </c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25">
      <c r="A909" s="15">
        <v>202301</v>
      </c>
      <c r="B909" s="15">
        <v>5540246193878</v>
      </c>
      <c r="C909" s="48">
        <v>29395</v>
      </c>
      <c r="D909" s="48">
        <v>207990.72</v>
      </c>
      <c r="E909" s="48">
        <v>986</v>
      </c>
      <c r="F909" s="38" t="s">
        <v>37</v>
      </c>
      <c r="G909" s="53">
        <f t="shared" si="28"/>
        <v>7.0757176390542611</v>
      </c>
      <c r="H909" s="39" t="str">
        <f t="shared" si="29"/>
        <v>En stock</v>
      </c>
      <c r="I909" s="54" t="str">
        <f>Expéditions[[#This Row],[AnnéeMois]]&amp;Expéditions[[#This Row],[Famille de Produit]]</f>
        <v>202301CREMERIE</v>
      </c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25">
      <c r="A910" s="15">
        <v>202301</v>
      </c>
      <c r="B910" s="50">
        <v>5540246194467</v>
      </c>
      <c r="C910" s="52">
        <v>93209</v>
      </c>
      <c r="D910" s="52">
        <v>93896.150400000013</v>
      </c>
      <c r="E910" s="52">
        <v>8909</v>
      </c>
      <c r="F910" s="38" t="s">
        <v>37</v>
      </c>
      <c r="G910" s="53">
        <f t="shared" si="28"/>
        <v>1.0073721464665431</v>
      </c>
      <c r="H910" s="39" t="str">
        <f t="shared" si="29"/>
        <v>En stock</v>
      </c>
      <c r="I910" s="54" t="str">
        <f>Expéditions[[#This Row],[AnnéeMois]]&amp;Expéditions[[#This Row],[Famille de Produit]]</f>
        <v>202301CREMERIE</v>
      </c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25">
      <c r="A911" s="15">
        <v>202301</v>
      </c>
      <c r="B911" s="50">
        <v>5540246194632</v>
      </c>
      <c r="C911" s="52">
        <v>2239</v>
      </c>
      <c r="D911" s="52">
        <v>28931.472000000005</v>
      </c>
      <c r="E911" s="52">
        <v>1569</v>
      </c>
      <c r="F911" s="38" t="s">
        <v>37</v>
      </c>
      <c r="G911" s="53">
        <f t="shared" si="28"/>
        <v>12.921604287628409</v>
      </c>
      <c r="H911" s="39" t="str">
        <f t="shared" si="29"/>
        <v>En stock</v>
      </c>
      <c r="I911" s="54" t="str">
        <f>Expéditions[[#This Row],[AnnéeMois]]&amp;Expéditions[[#This Row],[Famille de Produit]]</f>
        <v>202301CREMERIE</v>
      </c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25">
      <c r="A912" s="15">
        <v>202301</v>
      </c>
      <c r="B912" s="15">
        <v>5540246194790</v>
      </c>
      <c r="C912" s="48">
        <v>1504</v>
      </c>
      <c r="D912" s="48">
        <v>17356.031999999999</v>
      </c>
      <c r="E912" s="48">
        <v>335</v>
      </c>
      <c r="F912" s="38" t="s">
        <v>37</v>
      </c>
      <c r="G912" s="53">
        <f t="shared" si="28"/>
        <v>11.53991489361702</v>
      </c>
      <c r="H912" s="39" t="str">
        <f t="shared" si="29"/>
        <v>En stock</v>
      </c>
      <c r="I912" s="54" t="str">
        <f>Expéditions[[#This Row],[AnnéeMois]]&amp;Expéditions[[#This Row],[Famille de Produit]]</f>
        <v>202301CREMERIE</v>
      </c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25">
      <c r="A913" s="15">
        <v>202301</v>
      </c>
      <c r="B913" s="15">
        <v>5540246194947</v>
      </c>
      <c r="C913" s="48">
        <v>230</v>
      </c>
      <c r="D913" s="48">
        <v>6137.2080000000005</v>
      </c>
      <c r="E913" s="48">
        <v>19</v>
      </c>
      <c r="F913" s="38" t="s">
        <v>37</v>
      </c>
      <c r="G913" s="53">
        <f t="shared" si="28"/>
        <v>26.683513043478264</v>
      </c>
      <c r="H913" s="39" t="str">
        <f t="shared" si="29"/>
        <v>En stock</v>
      </c>
      <c r="I913" s="54" t="str">
        <f>Expéditions[[#This Row],[AnnéeMois]]&amp;Expéditions[[#This Row],[Famille de Produit]]</f>
        <v>202301CREMERIE</v>
      </c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25">
      <c r="A914" s="15">
        <v>202301</v>
      </c>
      <c r="B914" s="50">
        <v>5540246195096</v>
      </c>
      <c r="C914" s="52">
        <v>1272</v>
      </c>
      <c r="D914" s="52">
        <v>7563.7151999999996</v>
      </c>
      <c r="E914" s="52">
        <v>28</v>
      </c>
      <c r="F914" s="38" t="s">
        <v>37</v>
      </c>
      <c r="G914" s="53">
        <f t="shared" si="28"/>
        <v>5.9463169811320755</v>
      </c>
      <c r="H914" s="39" t="str">
        <f t="shared" si="29"/>
        <v>En stock</v>
      </c>
      <c r="I914" s="54" t="str">
        <f>Expéditions[[#This Row],[AnnéeMois]]&amp;Expéditions[[#This Row],[Famille de Produit]]</f>
        <v>202301CREMERIE</v>
      </c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25">
      <c r="A915" s="15">
        <v>202301</v>
      </c>
      <c r="B915" s="15">
        <v>5540246195195</v>
      </c>
      <c r="C915" s="48">
        <v>54</v>
      </c>
      <c r="D915" s="48">
        <v>5010.7248000000009</v>
      </c>
      <c r="E915" s="48">
        <v>0</v>
      </c>
      <c r="F915" s="38" t="s">
        <v>37</v>
      </c>
      <c r="G915" s="53">
        <f t="shared" si="28"/>
        <v>92.791200000000018</v>
      </c>
      <c r="H915" s="39" t="str">
        <f t="shared" si="29"/>
        <v>En stock</v>
      </c>
      <c r="I915" s="54" t="str">
        <f>Expéditions[[#This Row],[AnnéeMois]]&amp;Expéditions[[#This Row],[Famille de Produit]]</f>
        <v>202301CREMERIE</v>
      </c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25">
      <c r="A916" s="15">
        <v>202301</v>
      </c>
      <c r="B916" s="15">
        <v>5540246195241</v>
      </c>
      <c r="C916" s="48">
        <v>580</v>
      </c>
      <c r="D916" s="48">
        <v>17753.04</v>
      </c>
      <c r="E916" s="48">
        <v>70</v>
      </c>
      <c r="F916" s="38" t="s">
        <v>37</v>
      </c>
      <c r="G916" s="53">
        <f t="shared" si="28"/>
        <v>30.608689655172416</v>
      </c>
      <c r="H916" s="39" t="str">
        <f t="shared" si="29"/>
        <v>En stock</v>
      </c>
      <c r="I916" s="54" t="str">
        <f>Expéditions[[#This Row],[AnnéeMois]]&amp;Expéditions[[#This Row],[Famille de Produit]]</f>
        <v>202301CREMERIE</v>
      </c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25">
      <c r="A917" s="15">
        <v>202301</v>
      </c>
      <c r="B917" s="50">
        <v>5540246195242</v>
      </c>
      <c r="C917" s="52">
        <v>836</v>
      </c>
      <c r="D917" s="52">
        <v>29317.075199999999</v>
      </c>
      <c r="E917" s="52">
        <v>47</v>
      </c>
      <c r="F917" s="38" t="s">
        <v>37</v>
      </c>
      <c r="G917" s="53">
        <f t="shared" si="28"/>
        <v>35.068271770334924</v>
      </c>
      <c r="H917" s="39" t="str">
        <f t="shared" si="29"/>
        <v>En stock</v>
      </c>
      <c r="I917" s="54" t="str">
        <f>Expéditions[[#This Row],[AnnéeMois]]&amp;Expéditions[[#This Row],[Famille de Produit]]</f>
        <v>202301CREMERIE</v>
      </c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25">
      <c r="A918" s="15">
        <v>202301</v>
      </c>
      <c r="B918" s="50">
        <v>5540246195250</v>
      </c>
      <c r="C918" s="52">
        <v>574</v>
      </c>
      <c r="D918" s="52">
        <v>22482.532800000001</v>
      </c>
      <c r="E918" s="52">
        <v>149</v>
      </c>
      <c r="F918" s="38" t="s">
        <v>37</v>
      </c>
      <c r="G918" s="53">
        <f t="shared" si="28"/>
        <v>39.168175609756098</v>
      </c>
      <c r="H918" s="39" t="str">
        <f t="shared" si="29"/>
        <v>En stock</v>
      </c>
      <c r="I918" s="54" t="str">
        <f>Expéditions[[#This Row],[AnnéeMois]]&amp;Expéditions[[#This Row],[Famille de Produit]]</f>
        <v>202301CREMERIE</v>
      </c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25">
      <c r="A919" s="15">
        <v>202301</v>
      </c>
      <c r="B919" s="50">
        <v>5540246195653</v>
      </c>
      <c r="C919" s="52">
        <v>773</v>
      </c>
      <c r="D919" s="52">
        <v>27466.430400000001</v>
      </c>
      <c r="E919" s="52">
        <v>10</v>
      </c>
      <c r="F919" s="38" t="s">
        <v>37</v>
      </c>
      <c r="G919" s="53">
        <f t="shared" si="28"/>
        <v>35.532251487710219</v>
      </c>
      <c r="H919" s="39" t="str">
        <f t="shared" si="29"/>
        <v>En stock</v>
      </c>
      <c r="I919" s="54" t="str">
        <f>Expéditions[[#This Row],[AnnéeMois]]&amp;Expéditions[[#This Row],[Famille de Produit]]</f>
        <v>202301CREMERIE</v>
      </c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25">
      <c r="A920" s="15">
        <v>202301</v>
      </c>
      <c r="B920" s="50">
        <v>5540246195943</v>
      </c>
      <c r="C920" s="52">
        <v>2622</v>
      </c>
      <c r="D920" s="52">
        <v>78007.968000000008</v>
      </c>
      <c r="E920" s="52">
        <v>163</v>
      </c>
      <c r="F920" s="38" t="s">
        <v>37</v>
      </c>
      <c r="G920" s="53">
        <f t="shared" si="28"/>
        <v>29.751322654462246</v>
      </c>
      <c r="H920" s="39" t="str">
        <f t="shared" si="29"/>
        <v>En stock</v>
      </c>
      <c r="I920" s="54" t="str">
        <f>Expéditions[[#This Row],[AnnéeMois]]&amp;Expéditions[[#This Row],[Famille de Produit]]</f>
        <v>202301CREMERIE</v>
      </c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25">
      <c r="A921" s="15">
        <v>202301</v>
      </c>
      <c r="B921" s="15">
        <v>5540246195944</v>
      </c>
      <c r="C921" s="48">
        <v>2692</v>
      </c>
      <c r="D921" s="48">
        <v>73814.975999999995</v>
      </c>
      <c r="E921" s="48">
        <v>209</v>
      </c>
      <c r="F921" s="38" t="s">
        <v>37</v>
      </c>
      <c r="G921" s="53">
        <f t="shared" si="28"/>
        <v>27.420124814264486</v>
      </c>
      <c r="H921" s="39" t="str">
        <f t="shared" si="29"/>
        <v>En stock</v>
      </c>
      <c r="I921" s="54" t="str">
        <f>Expéditions[[#This Row],[AnnéeMois]]&amp;Expéditions[[#This Row],[Famille de Produit]]</f>
        <v>202301CREMERIE</v>
      </c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25">
      <c r="A922" s="15">
        <v>202301</v>
      </c>
      <c r="B922" s="50">
        <v>5540246195999</v>
      </c>
      <c r="C922" s="52">
        <v>9779</v>
      </c>
      <c r="D922" s="52">
        <v>50128.847999999998</v>
      </c>
      <c r="E922" s="52">
        <v>163</v>
      </c>
      <c r="F922" s="38" t="s">
        <v>37</v>
      </c>
      <c r="G922" s="53">
        <f t="shared" si="28"/>
        <v>5.1261732283464569</v>
      </c>
      <c r="H922" s="39" t="str">
        <f t="shared" si="29"/>
        <v>En stock</v>
      </c>
      <c r="I922" s="54" t="str">
        <f>Expéditions[[#This Row],[AnnéeMois]]&amp;Expéditions[[#This Row],[Famille de Produit]]</f>
        <v>202301CREMERIE</v>
      </c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25">
      <c r="A923" s="15">
        <v>202301</v>
      </c>
      <c r="B923" s="15">
        <v>5540246196002</v>
      </c>
      <c r="C923" s="48">
        <v>819</v>
      </c>
      <c r="D923" s="48">
        <v>39557.462400000004</v>
      </c>
      <c r="E923" s="48">
        <v>38</v>
      </c>
      <c r="F923" s="38" t="s">
        <v>37</v>
      </c>
      <c r="G923" s="53">
        <f t="shared" si="28"/>
        <v>48.299709890109895</v>
      </c>
      <c r="H923" s="39" t="str">
        <f t="shared" si="29"/>
        <v>En stock</v>
      </c>
      <c r="I923" s="54" t="str">
        <f>Expéditions[[#This Row],[AnnéeMois]]&amp;Expéditions[[#This Row],[Famille de Produit]]</f>
        <v>202301CREMERIE</v>
      </c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25">
      <c r="A924" s="15">
        <v>202301</v>
      </c>
      <c r="B924" s="50">
        <v>5540246196046</v>
      </c>
      <c r="C924" s="52">
        <v>720</v>
      </c>
      <c r="D924" s="52">
        <v>13065.235200000001</v>
      </c>
      <c r="E924" s="52">
        <v>100</v>
      </c>
      <c r="F924" s="38" t="s">
        <v>37</v>
      </c>
      <c r="G924" s="53">
        <f t="shared" si="28"/>
        <v>18.146160000000002</v>
      </c>
      <c r="H924" s="39" t="str">
        <f t="shared" si="29"/>
        <v>En stock</v>
      </c>
      <c r="I924" s="54" t="str">
        <f>Expéditions[[#This Row],[AnnéeMois]]&amp;Expéditions[[#This Row],[Famille de Produit]]</f>
        <v>202301CREMERIE</v>
      </c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25">
      <c r="A925" s="15">
        <v>202301</v>
      </c>
      <c r="B925" s="50">
        <v>5540246196065</v>
      </c>
      <c r="C925" s="52">
        <v>775</v>
      </c>
      <c r="D925" s="52">
        <v>17913.355199999998</v>
      </c>
      <c r="E925" s="52">
        <v>98</v>
      </c>
      <c r="F925" s="38" t="s">
        <v>37</v>
      </c>
      <c r="G925" s="53">
        <f t="shared" si="28"/>
        <v>23.114006709677415</v>
      </c>
      <c r="H925" s="39" t="str">
        <f t="shared" si="29"/>
        <v>En stock</v>
      </c>
      <c r="I925" s="54" t="str">
        <f>Expéditions[[#This Row],[AnnéeMois]]&amp;Expéditions[[#This Row],[Famille de Produit]]</f>
        <v>202301CREMERIE</v>
      </c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25">
      <c r="A926" s="15">
        <v>202301</v>
      </c>
      <c r="B926" s="50">
        <v>5540246196092</v>
      </c>
      <c r="C926" s="52">
        <v>557</v>
      </c>
      <c r="D926" s="52">
        <v>24027.84</v>
      </c>
      <c r="E926" s="52">
        <v>56</v>
      </c>
      <c r="F926" s="38" t="s">
        <v>37</v>
      </c>
      <c r="G926" s="53">
        <f t="shared" si="28"/>
        <v>43.137953321364449</v>
      </c>
      <c r="H926" s="39" t="str">
        <f t="shared" si="29"/>
        <v>En stock</v>
      </c>
      <c r="I926" s="54" t="str">
        <f>Expéditions[[#This Row],[AnnéeMois]]&amp;Expéditions[[#This Row],[Famille de Produit]]</f>
        <v>202301CREMERIE</v>
      </c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25">
      <c r="A927" s="15">
        <v>202301</v>
      </c>
      <c r="B927" s="15">
        <v>5540246196148</v>
      </c>
      <c r="C927" s="48">
        <v>659</v>
      </c>
      <c r="D927" s="48">
        <v>27972.864000000001</v>
      </c>
      <c r="E927" s="48">
        <v>82</v>
      </c>
      <c r="F927" s="38" t="s">
        <v>37</v>
      </c>
      <c r="G927" s="53">
        <f t="shared" si="28"/>
        <v>42.447441578148712</v>
      </c>
      <c r="H927" s="39" t="str">
        <f t="shared" si="29"/>
        <v>En stock</v>
      </c>
      <c r="I927" s="54" t="str">
        <f>Expéditions[[#This Row],[AnnéeMois]]&amp;Expéditions[[#This Row],[Famille de Produit]]</f>
        <v>202301CREMERIE</v>
      </c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25">
      <c r="A928" s="15">
        <v>202301</v>
      </c>
      <c r="B928" s="50">
        <v>5540246196466</v>
      </c>
      <c r="C928" s="52">
        <v>817</v>
      </c>
      <c r="D928" s="52">
        <v>4242.5856000000003</v>
      </c>
      <c r="E928" s="52">
        <v>223</v>
      </c>
      <c r="F928" s="38" t="s">
        <v>37</v>
      </c>
      <c r="G928" s="53">
        <f t="shared" si="28"/>
        <v>5.1928832313341493</v>
      </c>
      <c r="H928" s="39" t="str">
        <f t="shared" si="29"/>
        <v>En stock</v>
      </c>
      <c r="I928" s="54" t="str">
        <f>Expéditions[[#This Row],[AnnéeMois]]&amp;Expéditions[[#This Row],[Famille de Produit]]</f>
        <v>202301CREMERIE</v>
      </c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25">
      <c r="A929" s="15">
        <v>202301</v>
      </c>
      <c r="B929" s="15">
        <v>5540246196800</v>
      </c>
      <c r="C929" s="48">
        <v>0</v>
      </c>
      <c r="D929" s="48">
        <v>0</v>
      </c>
      <c r="E929" s="48">
        <v>0</v>
      </c>
      <c r="F929" s="38" t="s">
        <v>37</v>
      </c>
      <c r="G929" s="53">
        <f t="shared" si="28"/>
        <v>0</v>
      </c>
      <c r="H929" s="39" t="str">
        <f>IF(C929&lt;=0,"Rupture","En stock")</f>
        <v>Rupture</v>
      </c>
      <c r="I929" s="54" t="str">
        <f>Expéditions[[#This Row],[AnnéeMois]]&amp;Expéditions[[#This Row],[Famille de Produit]]</f>
        <v>202301CREMERIE</v>
      </c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8.75" customHeight="1" x14ac:dyDescent="0.25">
      <c r="A930" s="13"/>
      <c r="B930" s="15"/>
      <c r="C930" s="13"/>
      <c r="D930" s="13"/>
      <c r="E930" s="13"/>
      <c r="F930" s="39"/>
      <c r="G930" s="39"/>
      <c r="H930" s="39"/>
      <c r="I930" s="39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" customHeight="1" x14ac:dyDescent="0.25">
      <c r="B931" s="3"/>
    </row>
    <row r="932" spans="1:19" ht="12" customHeight="1" x14ac:dyDescent="0.25">
      <c r="B932" s="3"/>
    </row>
    <row r="933" spans="1:19" ht="12" customHeight="1" x14ac:dyDescent="0.25">
      <c r="B933" s="3"/>
    </row>
    <row r="934" spans="1:19" ht="12" customHeight="1" x14ac:dyDescent="0.25">
      <c r="B934" s="3"/>
    </row>
    <row r="935" spans="1:19" ht="12" customHeight="1" x14ac:dyDescent="0.25">
      <c r="B935" s="3"/>
    </row>
    <row r="936" spans="1:19" ht="12" customHeight="1" x14ac:dyDescent="0.25">
      <c r="B936" s="3"/>
    </row>
    <row r="937" spans="1:19" ht="12" customHeight="1" x14ac:dyDescent="0.25">
      <c r="B937" s="3"/>
    </row>
    <row r="938" spans="1:19" ht="12" customHeight="1" x14ac:dyDescent="0.25">
      <c r="B938" s="3"/>
    </row>
    <row r="939" spans="1:19" ht="12" customHeight="1" x14ac:dyDescent="0.25">
      <c r="B939" s="3"/>
    </row>
    <row r="940" spans="1:19" ht="12" customHeight="1" x14ac:dyDescent="0.25">
      <c r="B940" s="3"/>
    </row>
    <row r="941" spans="1:19" ht="12" customHeight="1" x14ac:dyDescent="0.25">
      <c r="B941" s="3"/>
    </row>
    <row r="942" spans="1:19" ht="12" customHeight="1" x14ac:dyDescent="0.25">
      <c r="B942" s="3"/>
    </row>
    <row r="943" spans="1:19" ht="12" customHeight="1" x14ac:dyDescent="0.25">
      <c r="B943" s="3"/>
    </row>
    <row r="944" spans="1:19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0A8-8430-452B-A383-02449EA09DC9}">
  <dimension ref="A1:F51"/>
  <sheetViews>
    <sheetView zoomScale="70" zoomScaleNormal="70" workbookViewId="0">
      <selection activeCell="E4" sqref="E4"/>
    </sheetView>
  </sheetViews>
  <sheetFormatPr baseColWidth="10" defaultRowHeight="12.5" x14ac:dyDescent="0.25"/>
  <cols>
    <col min="1" max="1" width="11.54296875" customWidth="1"/>
    <col min="2" max="2" width="17.26953125" customWidth="1"/>
    <col min="3" max="3" width="20.453125" customWidth="1"/>
    <col min="4" max="4" width="21.7265625" customWidth="1"/>
    <col min="5" max="5" width="17.453125" customWidth="1"/>
    <col min="6" max="6" width="14.54296875" bestFit="1" customWidth="1"/>
  </cols>
  <sheetData>
    <row r="1" spans="1:6" ht="43" customHeight="1" x14ac:dyDescent="0.25">
      <c r="A1" s="29" t="s">
        <v>159</v>
      </c>
      <c r="B1" s="31" t="s">
        <v>3</v>
      </c>
      <c r="C1" s="29" t="s">
        <v>188</v>
      </c>
      <c r="D1" s="29" t="s">
        <v>175</v>
      </c>
      <c r="E1" s="29" t="s">
        <v>176</v>
      </c>
      <c r="F1" s="29" t="s">
        <v>186</v>
      </c>
    </row>
    <row r="2" spans="1:6" x14ac:dyDescent="0.25">
      <c r="A2" s="30">
        <v>202204</v>
      </c>
      <c r="B2" s="30" t="s">
        <v>7</v>
      </c>
      <c r="C2" s="30" t="str">
        <f>A2&amp;B2</f>
        <v>202204BOULANGERIE</v>
      </c>
      <c r="D2" s="30">
        <f>SUMIF(Réception!G:G,'Consolidation'!C2,Réception!E:E)</f>
        <v>0</v>
      </c>
      <c r="E2" s="30">
        <f>SUMIF(Expéditions!I:I,'Consolidation'!C2,Expéditions!E:E)</f>
        <v>0</v>
      </c>
      <c r="F2" s="30">
        <f>SUMIF('Commandes (CDE)'!I:I,Consolidation[[#This Row],[Clef AnnéeMoisFamille]],'Commandes (CDE)'!E:E)</f>
        <v>58561</v>
      </c>
    </row>
    <row r="3" spans="1:6" x14ac:dyDescent="0.25">
      <c r="A3" s="30">
        <v>202205</v>
      </c>
      <c r="B3" s="30" t="s">
        <v>7</v>
      </c>
      <c r="C3" s="30" t="str">
        <f>A3&amp;B3</f>
        <v>202205BOULANGERIE</v>
      </c>
      <c r="D3" s="30">
        <f>SUMIF(Réception!G:G,'Consolidation'!C3,Réception!E:E)</f>
        <v>129404</v>
      </c>
      <c r="E3" s="30">
        <f>SUMIF(Expéditions!I:I,'Consolidation'!C3,Expéditions!E:E)</f>
        <v>75248</v>
      </c>
      <c r="F3" s="30">
        <f>SUMIF('Commandes (CDE)'!I:I,Consolidation[[#This Row],[Clef AnnéeMoisFamille]],'Commandes (CDE)'!E:E)</f>
        <v>92635</v>
      </c>
    </row>
    <row r="4" spans="1:6" x14ac:dyDescent="0.25">
      <c r="A4" s="30">
        <v>202206</v>
      </c>
      <c r="B4" s="30" t="s">
        <v>7</v>
      </c>
      <c r="C4" s="30" t="str">
        <f t="shared" ref="C4:C51" si="0">A4&amp;B4</f>
        <v>202206BOULANGERIE</v>
      </c>
      <c r="D4" s="30">
        <f>SUMIF(Réception!G:G,'Consolidation'!C4,Réception!E:E)</f>
        <v>49322</v>
      </c>
      <c r="E4" s="30">
        <f>SUMIF(Expéditions!I:I,'Consolidation'!C4,Expéditions!E:E)</f>
        <v>97167</v>
      </c>
      <c r="F4" s="30">
        <f>SUMIF('Commandes (CDE)'!I:I,Consolidation[[#This Row],[Clef AnnéeMoisFamille]],'Commandes (CDE)'!E:E)</f>
        <v>47855</v>
      </c>
    </row>
    <row r="5" spans="1:6" x14ac:dyDescent="0.25">
      <c r="A5" s="30">
        <v>202207</v>
      </c>
      <c r="B5" s="30" t="s">
        <v>7</v>
      </c>
      <c r="C5" s="30" t="str">
        <f t="shared" si="0"/>
        <v>202207BOULANGERIE</v>
      </c>
      <c r="D5" s="30">
        <f>SUMIF(Réception!G:G,'Consolidation'!C5,Réception!E:E)</f>
        <v>38328</v>
      </c>
      <c r="E5" s="30">
        <f>SUMIF(Expéditions!I:I,'Consolidation'!C5,Expéditions!E:E)</f>
        <v>18409</v>
      </c>
      <c r="F5" s="30">
        <f>SUMIF('Commandes (CDE)'!I:I,Consolidation[[#This Row],[Clef AnnéeMoisFamille]],'Commandes (CDE)'!E:E)</f>
        <v>32979</v>
      </c>
    </row>
    <row r="6" spans="1:6" x14ac:dyDescent="0.25">
      <c r="A6" s="30">
        <v>202208</v>
      </c>
      <c r="B6" s="30" t="s">
        <v>7</v>
      </c>
      <c r="C6" s="30" t="str">
        <f t="shared" si="0"/>
        <v>202208BOULANGERIE</v>
      </c>
      <c r="D6" s="30">
        <f>SUMIF(Réception!G:G,'Consolidation'!C6,Réception!E:E)</f>
        <v>35499</v>
      </c>
      <c r="E6" s="30">
        <f>SUMIF(Expéditions!I:I,'Consolidation'!C6,Expéditions!E:E)</f>
        <v>21848</v>
      </c>
      <c r="F6" s="30">
        <f>SUMIF('Commandes (CDE)'!I:I,Consolidation[[#This Row],[Clef AnnéeMoisFamille]],'Commandes (CDE)'!E:E)</f>
        <v>41752</v>
      </c>
    </row>
    <row r="7" spans="1:6" x14ac:dyDescent="0.25">
      <c r="A7" s="30">
        <v>202209</v>
      </c>
      <c r="B7" s="30" t="s">
        <v>7</v>
      </c>
      <c r="C7" s="30" t="str">
        <f t="shared" si="0"/>
        <v>202209BOULANGERIE</v>
      </c>
      <c r="D7" s="30">
        <f>SUMIF(Réception!G:G,'Consolidation'!C7,Réception!E:E)</f>
        <v>93907</v>
      </c>
      <c r="E7" s="30">
        <f>SUMIF(Expéditions!I:I,'Consolidation'!C7,Expéditions!E:E)</f>
        <v>82400</v>
      </c>
      <c r="F7" s="30">
        <f>SUMIF('Commandes (CDE)'!I:I,Consolidation[[#This Row],[Clef AnnéeMoisFamille]],'Commandes (CDE)'!E:E)</f>
        <v>150622</v>
      </c>
    </row>
    <row r="8" spans="1:6" x14ac:dyDescent="0.25">
      <c r="A8" s="30">
        <v>202210</v>
      </c>
      <c r="B8" s="30" t="s">
        <v>7</v>
      </c>
      <c r="C8" s="30" t="str">
        <f t="shared" si="0"/>
        <v>202210BOULANGERIE</v>
      </c>
      <c r="D8" s="30">
        <f>SUMIF(Réception!G:G,'Consolidation'!C8,Réception!E:E)</f>
        <v>107127</v>
      </c>
      <c r="E8" s="30">
        <f>SUMIF(Expéditions!I:I,'Consolidation'!C8,Expéditions!E:E)</f>
        <v>81479</v>
      </c>
      <c r="F8" s="30">
        <f>SUMIF('Commandes (CDE)'!I:I,Consolidation[[#This Row],[Clef AnnéeMoisFamille]],'Commandes (CDE)'!E:E)</f>
        <v>105123</v>
      </c>
    </row>
    <row r="9" spans="1:6" x14ac:dyDescent="0.25">
      <c r="A9" s="30">
        <v>202211</v>
      </c>
      <c r="B9" s="30" t="s">
        <v>7</v>
      </c>
      <c r="C9" s="30" t="str">
        <f t="shared" si="0"/>
        <v>202211BOULANGERIE</v>
      </c>
      <c r="D9" s="30">
        <f>SUMIF(Réception!G:G,'Consolidation'!C9,Réception!E:E)</f>
        <v>86813</v>
      </c>
      <c r="E9" s="30">
        <f>SUMIF(Expéditions!I:I,'Consolidation'!C9,Expéditions!E:E)</f>
        <v>86456</v>
      </c>
      <c r="F9" s="30">
        <f>SUMIF('Commandes (CDE)'!I:I,Consolidation[[#This Row],[Clef AnnéeMoisFamille]],'Commandes (CDE)'!E:E)</f>
        <v>89909</v>
      </c>
    </row>
    <row r="10" spans="1:6" x14ac:dyDescent="0.25">
      <c r="A10" s="30">
        <v>202212</v>
      </c>
      <c r="B10" s="30" t="s">
        <v>7</v>
      </c>
      <c r="C10" s="30" t="str">
        <f t="shared" si="0"/>
        <v>202212BOULANGERIE</v>
      </c>
      <c r="D10" s="30">
        <f>SUMIF(Réception!G:G,'Consolidation'!C10,Réception!E:E)</f>
        <v>120105</v>
      </c>
      <c r="E10" s="30">
        <f>SUMIF(Expéditions!I:I,'Consolidation'!C10,Expéditions!E:E)</f>
        <v>85156</v>
      </c>
      <c r="F10" s="30">
        <f>SUMIF('Commandes (CDE)'!I:I,Consolidation[[#This Row],[Clef AnnéeMoisFamille]],'Commandes (CDE)'!E:E)</f>
        <v>112819</v>
      </c>
    </row>
    <row r="11" spans="1:6" x14ac:dyDescent="0.25">
      <c r="A11" s="30">
        <v>202301</v>
      </c>
      <c r="B11" s="30" t="s">
        <v>7</v>
      </c>
      <c r="C11" s="30" t="str">
        <f t="shared" si="0"/>
        <v>202301BOULANGERIE</v>
      </c>
      <c r="D11" s="30">
        <f>SUMIF(Réception!G:G,'Consolidation'!C11,Réception!E:E)</f>
        <v>41779</v>
      </c>
      <c r="E11" s="30">
        <f>SUMIF(Expéditions!I:I,'Consolidation'!C11,Expéditions!E:E)</f>
        <v>2322</v>
      </c>
      <c r="F11" s="30">
        <f>SUMIF('Commandes (CDE)'!I:I,Consolidation[[#This Row],[Clef AnnéeMoisFamille]],'Commandes (CDE)'!E:E)</f>
        <v>13759</v>
      </c>
    </row>
    <row r="12" spans="1:6" x14ac:dyDescent="0.25">
      <c r="A12" s="30">
        <v>202204</v>
      </c>
      <c r="B12" s="30" t="s">
        <v>37</v>
      </c>
      <c r="C12" s="30" t="str">
        <f>A12&amp;B12</f>
        <v>202204CREMERIE</v>
      </c>
      <c r="D12" s="30">
        <f>SUMIF(Réception!G:G,'Consolidation'!C12,Réception!E:E)</f>
        <v>0</v>
      </c>
      <c r="E12" s="30">
        <f>SUMIF(Expéditions!I:I,'Consolidation'!C12,Expéditions!E:E)</f>
        <v>0</v>
      </c>
      <c r="F12" s="30">
        <f>SUMIF('Commandes (CDE)'!I:I,Consolidation[[#This Row],[Clef AnnéeMoisFamille]],'Commandes (CDE)'!E:E)</f>
        <v>224435</v>
      </c>
    </row>
    <row r="13" spans="1:6" x14ac:dyDescent="0.25">
      <c r="A13" s="30">
        <v>202205</v>
      </c>
      <c r="B13" s="30" t="s">
        <v>37</v>
      </c>
      <c r="C13" s="30" t="str">
        <f t="shared" si="0"/>
        <v>202205CREMERIE</v>
      </c>
      <c r="D13" s="30">
        <f>SUMIF(Réception!G:G,'Consolidation'!C13,Réception!E:E)</f>
        <v>227258</v>
      </c>
      <c r="E13" s="30">
        <f>SUMIF(Expéditions!I:I,'Consolidation'!C13,Expéditions!E:E)</f>
        <v>211586</v>
      </c>
      <c r="F13" s="30">
        <f>SUMIF('Commandes (CDE)'!I:I,Consolidation[[#This Row],[Clef AnnéeMoisFamille]],'Commandes (CDE)'!E:E)</f>
        <v>223416</v>
      </c>
    </row>
    <row r="14" spans="1:6" x14ac:dyDescent="0.25">
      <c r="A14" s="30">
        <v>202206</v>
      </c>
      <c r="B14" s="30" t="s">
        <v>37</v>
      </c>
      <c r="C14" s="30" t="str">
        <f t="shared" si="0"/>
        <v>202206CREMERIE</v>
      </c>
      <c r="D14" s="30">
        <f>SUMIF(Réception!G:G,'Consolidation'!C14,Réception!E:E)</f>
        <v>309197</v>
      </c>
      <c r="E14" s="30">
        <f>SUMIF(Expéditions!I:I,'Consolidation'!C14,Expéditions!E:E)</f>
        <v>326406</v>
      </c>
      <c r="F14" s="30">
        <f>SUMIF('Commandes (CDE)'!I:I,Consolidation[[#This Row],[Clef AnnéeMoisFamille]],'Commandes (CDE)'!E:E)</f>
        <v>331059</v>
      </c>
    </row>
    <row r="15" spans="1:6" x14ac:dyDescent="0.25">
      <c r="A15" s="30">
        <v>202207</v>
      </c>
      <c r="B15" s="30" t="s">
        <v>37</v>
      </c>
      <c r="C15" s="30" t="str">
        <f t="shared" si="0"/>
        <v>202207CREMERIE</v>
      </c>
      <c r="D15" s="30">
        <f>SUMIF(Réception!G:G,'Consolidation'!C15,Réception!E:E)</f>
        <v>160735</v>
      </c>
      <c r="E15" s="30">
        <f>SUMIF(Expéditions!I:I,'Consolidation'!C15,Expéditions!E:E)</f>
        <v>156011</v>
      </c>
      <c r="F15" s="30">
        <f>SUMIF('Commandes (CDE)'!I:I,Consolidation[[#This Row],[Clef AnnéeMoisFamille]],'Commandes (CDE)'!E:E)</f>
        <v>139913</v>
      </c>
    </row>
    <row r="16" spans="1:6" x14ac:dyDescent="0.25">
      <c r="A16" s="30">
        <v>202208</v>
      </c>
      <c r="B16" s="30" t="s">
        <v>37</v>
      </c>
      <c r="C16" s="30" t="str">
        <f t="shared" si="0"/>
        <v>202208CREMERIE</v>
      </c>
      <c r="D16" s="30">
        <f>SUMIF(Réception!G:G,'Consolidation'!C16,Réception!E:E)</f>
        <v>263869</v>
      </c>
      <c r="E16" s="30">
        <f>SUMIF(Expéditions!I:I,'Consolidation'!C16,Expéditions!E:E)</f>
        <v>203142</v>
      </c>
      <c r="F16" s="30">
        <f>SUMIF('Commandes (CDE)'!I:I,Consolidation[[#This Row],[Clef AnnéeMoisFamille]],'Commandes (CDE)'!E:E)</f>
        <v>279973</v>
      </c>
    </row>
    <row r="17" spans="1:6" x14ac:dyDescent="0.25">
      <c r="A17" s="30">
        <v>202209</v>
      </c>
      <c r="B17" s="30" t="s">
        <v>37</v>
      </c>
      <c r="C17" s="30" t="str">
        <f t="shared" si="0"/>
        <v>202209CREMERIE</v>
      </c>
      <c r="D17" s="30">
        <f>SUMIF(Réception!G:G,'Consolidation'!C17,Réception!E:E)</f>
        <v>261388</v>
      </c>
      <c r="E17" s="30">
        <f>SUMIF(Expéditions!I:I,'Consolidation'!C17,Expéditions!E:E)</f>
        <v>282669</v>
      </c>
      <c r="F17" s="30">
        <f>SUMIF('Commandes (CDE)'!I:I,Consolidation[[#This Row],[Clef AnnéeMoisFamille]],'Commandes (CDE)'!E:E)</f>
        <v>266433</v>
      </c>
    </row>
    <row r="18" spans="1:6" x14ac:dyDescent="0.25">
      <c r="A18" s="30">
        <v>202210</v>
      </c>
      <c r="B18" s="30" t="s">
        <v>37</v>
      </c>
      <c r="C18" s="30" t="str">
        <f t="shared" si="0"/>
        <v>202210CREMERIE</v>
      </c>
      <c r="D18" s="30">
        <f>SUMIF(Réception!G:G,'Consolidation'!C18,Réception!E:E)</f>
        <v>344165</v>
      </c>
      <c r="E18" s="30">
        <f>SUMIF(Expéditions!I:I,'Consolidation'!C18,Expéditions!E:E)</f>
        <v>306738</v>
      </c>
      <c r="F18" s="30">
        <f>SUMIF('Commandes (CDE)'!I:I,Consolidation[[#This Row],[Clef AnnéeMoisFamille]],'Commandes (CDE)'!E:E)</f>
        <v>345600</v>
      </c>
    </row>
    <row r="19" spans="1:6" x14ac:dyDescent="0.25">
      <c r="A19" s="30">
        <v>202211</v>
      </c>
      <c r="B19" s="30" t="s">
        <v>37</v>
      </c>
      <c r="C19" s="30" t="str">
        <f t="shared" si="0"/>
        <v>202211CREMERIE</v>
      </c>
      <c r="D19" s="30">
        <f>SUMIF(Réception!G:G,'Consolidation'!C19,Réception!E:E)</f>
        <v>301152</v>
      </c>
      <c r="E19" s="30">
        <f>SUMIF(Expéditions!I:I,'Consolidation'!C19,Expéditions!E:E)</f>
        <v>321679</v>
      </c>
      <c r="F19" s="30">
        <f>SUMIF('Commandes (CDE)'!I:I,Consolidation[[#This Row],[Clef AnnéeMoisFamille]],'Commandes (CDE)'!E:E)</f>
        <v>352686</v>
      </c>
    </row>
    <row r="20" spans="1:6" x14ac:dyDescent="0.25">
      <c r="A20" s="30">
        <v>202212</v>
      </c>
      <c r="B20" s="30" t="s">
        <v>37</v>
      </c>
      <c r="C20" s="30" t="str">
        <f t="shared" si="0"/>
        <v>202212CREMERIE</v>
      </c>
      <c r="D20" s="30">
        <f>SUMIF(Réception!G:G,'Consolidation'!C20,Réception!E:E)</f>
        <v>359044</v>
      </c>
      <c r="E20" s="30">
        <f>SUMIF(Expéditions!I:I,'Consolidation'!C20,Expéditions!E:E)</f>
        <v>323654</v>
      </c>
      <c r="F20" s="30">
        <f>SUMIF('Commandes (CDE)'!I:I,Consolidation[[#This Row],[Clef AnnéeMoisFamille]],'Commandes (CDE)'!E:E)</f>
        <v>338654</v>
      </c>
    </row>
    <row r="21" spans="1:6" x14ac:dyDescent="0.25">
      <c r="A21" s="30">
        <v>202301</v>
      </c>
      <c r="B21" s="30" t="s">
        <v>37</v>
      </c>
      <c r="C21" s="30" t="str">
        <f t="shared" si="0"/>
        <v>202301CREMERIE</v>
      </c>
      <c r="D21" s="30">
        <f>SUMIF(Réception!G:G,'Consolidation'!C21,Réception!E:E)</f>
        <v>261406</v>
      </c>
      <c r="E21" s="30">
        <f>SUMIF(Expéditions!I:I,'Consolidation'!C21,Expéditions!E:E)</f>
        <v>68869</v>
      </c>
      <c r="F21" s="30">
        <f>SUMIF('Commandes (CDE)'!I:I,Consolidation[[#This Row],[Clef AnnéeMoisFamille]],'Commandes (CDE)'!E:E)</f>
        <v>276537</v>
      </c>
    </row>
    <row r="22" spans="1:6" x14ac:dyDescent="0.25">
      <c r="A22" s="30">
        <v>202204</v>
      </c>
      <c r="B22" s="30" t="s">
        <v>124</v>
      </c>
      <c r="C22" s="30" t="str">
        <f>A22&amp;B22</f>
        <v>202204EMBALLAGES</v>
      </c>
      <c r="D22" s="30">
        <f>SUMIF(Réception!G:G,'Consolidation'!C22,Réception!E:E)</f>
        <v>0</v>
      </c>
      <c r="E22" s="30">
        <f>SUMIF(Expéditions!I:I,'Consolidation'!C22,Expéditions!E:E)</f>
        <v>0</v>
      </c>
      <c r="F22" s="30">
        <f>SUMIF('Commandes (CDE)'!I:I,Consolidation[[#This Row],[Clef AnnéeMoisFamille]],'Commandes (CDE)'!E:E)</f>
        <v>4520</v>
      </c>
    </row>
    <row r="23" spans="1:6" x14ac:dyDescent="0.25">
      <c r="A23" s="30">
        <v>202205</v>
      </c>
      <c r="B23" s="30" t="s">
        <v>124</v>
      </c>
      <c r="C23" s="30" t="str">
        <f t="shared" si="0"/>
        <v>202205EMBALLAGES</v>
      </c>
      <c r="D23" s="30">
        <f>SUMIF(Réception!G:G,'Consolidation'!C23,Réception!E:E)</f>
        <v>2423</v>
      </c>
      <c r="E23" s="30">
        <f>SUMIF(Expéditions!I:I,'Consolidation'!C23,Expéditions!E:E)</f>
        <v>2468</v>
      </c>
      <c r="F23" s="30">
        <f>SUMIF('Commandes (CDE)'!I:I,Consolidation[[#This Row],[Clef AnnéeMoisFamille]],'Commandes (CDE)'!E:E)</f>
        <v>5806</v>
      </c>
    </row>
    <row r="24" spans="1:6" x14ac:dyDescent="0.25">
      <c r="A24" s="30">
        <v>202206</v>
      </c>
      <c r="B24" s="30" t="s">
        <v>124</v>
      </c>
      <c r="C24" s="30" t="str">
        <f t="shared" si="0"/>
        <v>202206EMBALLAGES</v>
      </c>
      <c r="D24" s="30">
        <f>SUMIF(Réception!G:G,'Consolidation'!C24,Réception!E:E)</f>
        <v>1821</v>
      </c>
      <c r="E24" s="30">
        <f>SUMIF(Expéditions!I:I,'Consolidation'!C24,Expéditions!E:E)</f>
        <v>2861</v>
      </c>
      <c r="F24" s="30">
        <f>SUMIF('Commandes (CDE)'!I:I,Consolidation[[#This Row],[Clef AnnéeMoisFamille]],'Commandes (CDE)'!E:E)</f>
        <v>947</v>
      </c>
    </row>
    <row r="25" spans="1:6" x14ac:dyDescent="0.25">
      <c r="A25" s="30">
        <v>202207</v>
      </c>
      <c r="B25" s="30" t="s">
        <v>124</v>
      </c>
      <c r="C25" s="30" t="str">
        <f t="shared" si="0"/>
        <v>202207EMBALLAGES</v>
      </c>
      <c r="D25" s="30">
        <f>SUMIF(Réception!G:G,'Consolidation'!C25,Réception!E:E)</f>
        <v>223</v>
      </c>
      <c r="E25" s="30">
        <f>SUMIF(Expéditions!I:I,'Consolidation'!C25,Expéditions!E:E)</f>
        <v>1139</v>
      </c>
      <c r="F25" s="30">
        <f>SUMIF('Commandes (CDE)'!I:I,Consolidation[[#This Row],[Clef AnnéeMoisFamille]],'Commandes (CDE)'!E:E)</f>
        <v>2075</v>
      </c>
    </row>
    <row r="26" spans="1:6" x14ac:dyDescent="0.25">
      <c r="A26" s="30">
        <v>202208</v>
      </c>
      <c r="B26" s="30" t="s">
        <v>124</v>
      </c>
      <c r="C26" s="30" t="str">
        <f t="shared" si="0"/>
        <v>202208EMBALLAGES</v>
      </c>
      <c r="D26" s="30">
        <f>SUMIF(Réception!G:G,'Consolidation'!C26,Réception!E:E)</f>
        <v>5286</v>
      </c>
      <c r="E26" s="30">
        <f>SUMIF(Expéditions!I:I,'Consolidation'!C26,Expéditions!E:E)</f>
        <v>1458</v>
      </c>
      <c r="F26" s="30">
        <f>SUMIF('Commandes (CDE)'!I:I,Consolidation[[#This Row],[Clef AnnéeMoisFamille]],'Commandes (CDE)'!E:E)</f>
        <v>3005</v>
      </c>
    </row>
    <row r="27" spans="1:6" x14ac:dyDescent="0.25">
      <c r="A27" s="30">
        <v>202209</v>
      </c>
      <c r="B27" s="30" t="s">
        <v>124</v>
      </c>
      <c r="C27" s="30" t="str">
        <f t="shared" si="0"/>
        <v>202209EMBALLAGES</v>
      </c>
      <c r="D27" s="30">
        <f>SUMIF(Réception!G:G,'Consolidation'!C27,Réception!E:E)</f>
        <v>1683</v>
      </c>
      <c r="E27" s="30">
        <f>SUMIF(Expéditions!I:I,'Consolidation'!C27,Expéditions!E:E)</f>
        <v>3079</v>
      </c>
      <c r="F27" s="30">
        <f>SUMIF('Commandes (CDE)'!I:I,Consolidation[[#This Row],[Clef AnnéeMoisFamille]],'Commandes (CDE)'!E:E)</f>
        <v>832</v>
      </c>
    </row>
    <row r="28" spans="1:6" x14ac:dyDescent="0.25">
      <c r="A28" s="30">
        <v>202210</v>
      </c>
      <c r="B28" s="30" t="s">
        <v>124</v>
      </c>
      <c r="C28" s="30" t="str">
        <f t="shared" si="0"/>
        <v>202210EMBALLAGES</v>
      </c>
      <c r="D28" s="30">
        <f>SUMIF(Réception!G:G,'Consolidation'!C28,Réception!E:E)</f>
        <v>2740</v>
      </c>
      <c r="E28" s="30">
        <f>SUMIF(Expéditions!I:I,'Consolidation'!C28,Expéditions!E:E)</f>
        <v>3217</v>
      </c>
      <c r="F28" s="30">
        <f>SUMIF('Commandes (CDE)'!I:I,Consolidation[[#This Row],[Clef AnnéeMoisFamille]],'Commandes (CDE)'!E:E)</f>
        <v>4043</v>
      </c>
    </row>
    <row r="29" spans="1:6" x14ac:dyDescent="0.25">
      <c r="A29" s="30">
        <v>202211</v>
      </c>
      <c r="B29" s="30" t="s">
        <v>124</v>
      </c>
      <c r="C29" s="30" t="str">
        <f t="shared" si="0"/>
        <v>202211EMBALLAGES</v>
      </c>
      <c r="D29" s="30">
        <f>SUMIF(Réception!G:G,'Consolidation'!C29,Réception!E:E)</f>
        <v>5869</v>
      </c>
      <c r="E29" s="30">
        <f>SUMIF(Expéditions!I:I,'Consolidation'!C29,Expéditions!E:E)</f>
        <v>3819</v>
      </c>
      <c r="F29" s="30">
        <f>SUMIF('Commandes (CDE)'!I:I,Consolidation[[#This Row],[Clef AnnéeMoisFamille]],'Commandes (CDE)'!E:E)</f>
        <v>3770</v>
      </c>
    </row>
    <row r="30" spans="1:6" x14ac:dyDescent="0.25">
      <c r="A30" s="30">
        <v>202212</v>
      </c>
      <c r="B30" s="30" t="s">
        <v>124</v>
      </c>
      <c r="C30" s="30" t="str">
        <f t="shared" si="0"/>
        <v>202212EMBALLAGES</v>
      </c>
      <c r="D30" s="30">
        <f>SUMIF(Réception!G:G,'Consolidation'!C30,Réception!E:E)</f>
        <v>2693</v>
      </c>
      <c r="E30" s="30">
        <f>SUMIF(Expéditions!I:I,'Consolidation'!C30,Expéditions!E:E)</f>
        <v>2802</v>
      </c>
      <c r="F30" s="30">
        <f>SUMIF('Commandes (CDE)'!I:I,Consolidation[[#This Row],[Clef AnnéeMoisFamille]],'Commandes (CDE)'!E:E)</f>
        <v>1143</v>
      </c>
    </row>
    <row r="31" spans="1:6" x14ac:dyDescent="0.25">
      <c r="A31" s="30">
        <v>202301</v>
      </c>
      <c r="B31" s="30" t="s">
        <v>124</v>
      </c>
      <c r="C31" s="30" t="str">
        <f t="shared" si="0"/>
        <v>202301EMBALLAGES</v>
      </c>
      <c r="D31" s="30">
        <f>SUMIF(Réception!G:G,'Consolidation'!C31,Réception!E:E)</f>
        <v>975</v>
      </c>
      <c r="E31" s="30">
        <f>SUMIF(Expéditions!I:I,'Consolidation'!C31,Expéditions!E:E)</f>
        <v>268</v>
      </c>
      <c r="F31" s="30">
        <f>SUMIF('Commandes (CDE)'!I:I,Consolidation[[#This Row],[Clef AnnéeMoisFamille]],'Commandes (CDE)'!E:E)</f>
        <v>0</v>
      </c>
    </row>
    <row r="32" spans="1:6" x14ac:dyDescent="0.25">
      <c r="A32" s="30">
        <v>202204</v>
      </c>
      <c r="B32" s="30" t="s">
        <v>78</v>
      </c>
      <c r="C32" s="30" t="str">
        <f>A32&amp;B32</f>
        <v>202204MIX LEGUMES</v>
      </c>
      <c r="D32" s="30">
        <f>SUMIF(Réception!G:G,'Consolidation'!C32,Réception!E:E)</f>
        <v>0</v>
      </c>
      <c r="E32" s="30">
        <f>SUMIF(Expéditions!I:I,'Consolidation'!C32,Expéditions!E:E)</f>
        <v>0</v>
      </c>
      <c r="F32" s="30">
        <f>SUMIF('Commandes (CDE)'!I:I,Consolidation[[#This Row],[Clef AnnéeMoisFamille]],'Commandes (CDE)'!E:E)</f>
        <v>179143</v>
      </c>
    </row>
    <row r="33" spans="1:6" x14ac:dyDescent="0.25">
      <c r="A33" s="30">
        <v>202205</v>
      </c>
      <c r="B33" s="30" t="s">
        <v>78</v>
      </c>
      <c r="C33" s="30" t="str">
        <f t="shared" si="0"/>
        <v>202205MIX LEGUMES</v>
      </c>
      <c r="D33" s="30">
        <f>SUMIF(Réception!G:G,'Consolidation'!C33,Réception!E:E)</f>
        <v>284992</v>
      </c>
      <c r="E33" s="30">
        <f>SUMIF(Expéditions!I:I,'Consolidation'!C33,Expéditions!E:E)</f>
        <v>180339</v>
      </c>
      <c r="F33" s="30">
        <f>SUMIF('Commandes (CDE)'!I:I,Consolidation[[#This Row],[Clef AnnéeMoisFamille]],'Commandes (CDE)'!E:E)</f>
        <v>323400</v>
      </c>
    </row>
    <row r="34" spans="1:6" x14ac:dyDescent="0.25">
      <c r="A34" s="30">
        <v>202206</v>
      </c>
      <c r="B34" s="30" t="s">
        <v>78</v>
      </c>
      <c r="C34" s="30" t="str">
        <f t="shared" si="0"/>
        <v>202206MIX LEGUMES</v>
      </c>
      <c r="D34" s="30">
        <f>SUMIF(Réception!G:G,'Consolidation'!C34,Réception!E:E)</f>
        <v>167665</v>
      </c>
      <c r="E34" s="30">
        <f>SUMIF(Expéditions!I:I,'Consolidation'!C34,Expéditions!E:E)</f>
        <v>217138</v>
      </c>
      <c r="F34" s="30">
        <f>SUMIF('Commandes (CDE)'!I:I,Consolidation[[#This Row],[Clef AnnéeMoisFamille]],'Commandes (CDE)'!E:E)</f>
        <v>165114</v>
      </c>
    </row>
    <row r="35" spans="1:6" x14ac:dyDescent="0.25">
      <c r="A35" s="30">
        <v>202207</v>
      </c>
      <c r="B35" s="30" t="s">
        <v>78</v>
      </c>
      <c r="C35" s="30" t="str">
        <f t="shared" si="0"/>
        <v>202207MIX LEGUMES</v>
      </c>
      <c r="D35" s="30">
        <f>SUMIF(Réception!G:G,'Consolidation'!C35,Réception!E:E)</f>
        <v>138418</v>
      </c>
      <c r="E35" s="30">
        <f>SUMIF(Expéditions!I:I,'Consolidation'!C35,Expéditions!E:E)</f>
        <v>102008</v>
      </c>
      <c r="F35" s="30">
        <f>SUMIF('Commandes (CDE)'!I:I,Consolidation[[#This Row],[Clef AnnéeMoisFamille]],'Commandes (CDE)'!E:E)</f>
        <v>119401</v>
      </c>
    </row>
    <row r="36" spans="1:6" x14ac:dyDescent="0.25">
      <c r="A36" s="30">
        <v>202208</v>
      </c>
      <c r="B36" s="30" t="s">
        <v>78</v>
      </c>
      <c r="C36" s="30" t="str">
        <f t="shared" si="0"/>
        <v>202208MIX LEGUMES</v>
      </c>
      <c r="D36" s="30">
        <f>SUMIF(Réception!G:G,'Consolidation'!C36,Réception!E:E)</f>
        <v>168996</v>
      </c>
      <c r="E36" s="30">
        <f>SUMIF(Expéditions!I:I,'Consolidation'!C36,Expéditions!E:E)</f>
        <v>124671</v>
      </c>
      <c r="F36" s="30">
        <f>SUMIF('Commandes (CDE)'!I:I,Consolidation[[#This Row],[Clef AnnéeMoisFamille]],'Commandes (CDE)'!E:E)</f>
        <v>236120</v>
      </c>
    </row>
    <row r="37" spans="1:6" x14ac:dyDescent="0.25">
      <c r="A37" s="30">
        <v>202209</v>
      </c>
      <c r="B37" s="30" t="s">
        <v>78</v>
      </c>
      <c r="C37" s="30" t="str">
        <f t="shared" si="0"/>
        <v>202209MIX LEGUMES</v>
      </c>
      <c r="D37" s="30">
        <f>SUMIF(Réception!G:G,'Consolidation'!C37,Réception!E:E)</f>
        <v>266025</v>
      </c>
      <c r="E37" s="30">
        <f>SUMIF(Expéditions!I:I,'Consolidation'!C37,Expéditions!E:E)</f>
        <v>145067</v>
      </c>
      <c r="F37" s="30">
        <f>SUMIF('Commandes (CDE)'!I:I,Consolidation[[#This Row],[Clef AnnéeMoisFamille]],'Commandes (CDE)'!E:E)</f>
        <v>248388</v>
      </c>
    </row>
    <row r="38" spans="1:6" x14ac:dyDescent="0.25">
      <c r="A38" s="30">
        <v>202210</v>
      </c>
      <c r="B38" s="30" t="s">
        <v>78</v>
      </c>
      <c r="C38" s="30" t="str">
        <f t="shared" si="0"/>
        <v>202210MIX LEGUMES</v>
      </c>
      <c r="D38" s="30">
        <f>SUMIF(Réception!G:G,'Consolidation'!C38,Réception!E:E)</f>
        <v>322744</v>
      </c>
      <c r="E38" s="30">
        <f>SUMIF(Expéditions!I:I,'Consolidation'!C38,Expéditions!E:E)</f>
        <v>169908</v>
      </c>
      <c r="F38" s="30">
        <f>SUMIF('Commandes (CDE)'!I:I,Consolidation[[#This Row],[Clef AnnéeMoisFamille]],'Commandes (CDE)'!E:E)</f>
        <v>359831</v>
      </c>
    </row>
    <row r="39" spans="1:6" x14ac:dyDescent="0.25">
      <c r="A39" s="30">
        <v>202211</v>
      </c>
      <c r="B39" s="30" t="s">
        <v>78</v>
      </c>
      <c r="C39" s="30" t="str">
        <f t="shared" si="0"/>
        <v>202211MIX LEGUMES</v>
      </c>
      <c r="D39" s="30">
        <f>SUMIF(Réception!G:G,'Consolidation'!C39,Réception!E:E)</f>
        <v>285198</v>
      </c>
      <c r="E39" s="30">
        <f>SUMIF(Expéditions!I:I,'Consolidation'!C39,Expéditions!E:E)</f>
        <v>160318</v>
      </c>
      <c r="F39" s="30">
        <f>SUMIF('Commandes (CDE)'!I:I,Consolidation[[#This Row],[Clef AnnéeMoisFamille]],'Commandes (CDE)'!E:E)</f>
        <v>377181</v>
      </c>
    </row>
    <row r="40" spans="1:6" x14ac:dyDescent="0.25">
      <c r="A40" s="30">
        <v>202212</v>
      </c>
      <c r="B40" s="30" t="s">
        <v>78</v>
      </c>
      <c r="C40" s="30" t="str">
        <f t="shared" si="0"/>
        <v>202212MIX LEGUMES</v>
      </c>
      <c r="D40" s="30">
        <f>SUMIF(Réception!G:G,'Consolidation'!C40,Réception!E:E)</f>
        <v>279783</v>
      </c>
      <c r="E40" s="30">
        <f>SUMIF(Expéditions!I:I,'Consolidation'!C40,Expéditions!E:E)</f>
        <v>165754</v>
      </c>
      <c r="F40" s="30">
        <f>SUMIF('Commandes (CDE)'!I:I,Consolidation[[#This Row],[Clef AnnéeMoisFamille]],'Commandes (CDE)'!E:E)</f>
        <v>279578</v>
      </c>
    </row>
    <row r="41" spans="1:6" x14ac:dyDescent="0.25">
      <c r="A41" s="30">
        <v>202301</v>
      </c>
      <c r="B41" s="30" t="s">
        <v>78</v>
      </c>
      <c r="C41" s="30" t="str">
        <f t="shared" si="0"/>
        <v>202301MIX LEGUMES</v>
      </c>
      <c r="D41" s="30">
        <f>SUMIF(Réception!G:G,'Consolidation'!C41,Réception!E:E)</f>
        <v>305936</v>
      </c>
      <c r="E41" s="30">
        <f>SUMIF(Expéditions!I:I,'Consolidation'!C41,Expéditions!E:E)</f>
        <v>11986</v>
      </c>
      <c r="F41" s="30">
        <f>SUMIF('Commandes (CDE)'!I:I,Consolidation[[#This Row],[Clef AnnéeMoisFamille]],'Commandes (CDE)'!E:E)</f>
        <v>125662</v>
      </c>
    </row>
    <row r="42" spans="1:6" x14ac:dyDescent="0.25">
      <c r="A42" s="30">
        <v>202204</v>
      </c>
      <c r="B42" s="30" t="s">
        <v>144</v>
      </c>
      <c r="C42" s="30" t="str">
        <f>A42&amp;B42</f>
        <v>202204VOLAILLE</v>
      </c>
      <c r="D42" s="30">
        <f>SUMIF(Réception!G:G,'Consolidation'!C42,Réception!E:E)</f>
        <v>0</v>
      </c>
      <c r="E42" s="30">
        <f>SUMIF(Expéditions!I:I,'Consolidation'!C42,Expéditions!E:E)</f>
        <v>0</v>
      </c>
      <c r="F42" s="30">
        <f>SUMIF('Commandes (CDE)'!I:I,Consolidation[[#This Row],[Clef AnnéeMoisFamille]],'Commandes (CDE)'!E:E)</f>
        <v>90867</v>
      </c>
    </row>
    <row r="43" spans="1:6" x14ac:dyDescent="0.25">
      <c r="A43" s="30">
        <v>202205</v>
      </c>
      <c r="B43" s="30" t="s">
        <v>144</v>
      </c>
      <c r="C43" s="30" t="str">
        <f t="shared" si="0"/>
        <v>202205VOLAILLE</v>
      </c>
      <c r="D43" s="30">
        <f>SUMIF(Réception!G:G,'Consolidation'!C43,Réception!E:E)</f>
        <v>38325</v>
      </c>
      <c r="E43" s="30">
        <f>SUMIF(Expéditions!I:I,'Consolidation'!C43,Expéditions!E:E)</f>
        <v>160852</v>
      </c>
      <c r="F43" s="30">
        <f>SUMIF('Commandes (CDE)'!I:I,Consolidation[[#This Row],[Clef AnnéeMoisFamille]],'Commandes (CDE)'!E:E)</f>
        <v>120676</v>
      </c>
    </row>
    <row r="44" spans="1:6" x14ac:dyDescent="0.25">
      <c r="A44" s="30">
        <v>202206</v>
      </c>
      <c r="B44" s="30" t="s">
        <v>144</v>
      </c>
      <c r="C44" s="30" t="str">
        <f t="shared" si="0"/>
        <v>202206VOLAILLE</v>
      </c>
      <c r="D44" s="30">
        <f>SUMIF(Réception!G:G,'Consolidation'!C44,Réception!E:E)</f>
        <v>114681</v>
      </c>
      <c r="E44" s="30">
        <f>SUMIF(Expéditions!I:I,'Consolidation'!C44,Expéditions!E:E)</f>
        <v>223921</v>
      </c>
      <c r="F44" s="30">
        <f>SUMIF('Commandes (CDE)'!I:I,Consolidation[[#This Row],[Clef AnnéeMoisFamille]],'Commandes (CDE)'!E:E)</f>
        <v>31775</v>
      </c>
    </row>
    <row r="45" spans="1:6" x14ac:dyDescent="0.25">
      <c r="A45" s="30">
        <v>202207</v>
      </c>
      <c r="B45" s="30" t="s">
        <v>144</v>
      </c>
      <c r="C45" s="30" t="str">
        <f t="shared" si="0"/>
        <v>202207VOLAILLE</v>
      </c>
      <c r="D45" s="30">
        <f>SUMIF(Réception!G:G,'Consolidation'!C45,Réception!E:E)</f>
        <v>36191</v>
      </c>
      <c r="E45" s="30">
        <f>SUMIF(Expéditions!I:I,'Consolidation'!C45,Expéditions!E:E)</f>
        <v>99869</v>
      </c>
      <c r="F45" s="30">
        <f>SUMIF('Commandes (CDE)'!I:I,Consolidation[[#This Row],[Clef AnnéeMoisFamille]],'Commandes (CDE)'!E:E)</f>
        <v>27282</v>
      </c>
    </row>
    <row r="46" spans="1:6" x14ac:dyDescent="0.25">
      <c r="A46" s="30">
        <v>202208</v>
      </c>
      <c r="B46" s="30" t="s">
        <v>144</v>
      </c>
      <c r="C46" s="30" t="str">
        <f t="shared" si="0"/>
        <v>202208VOLAILLE</v>
      </c>
      <c r="D46" s="30">
        <f>SUMIF(Réception!G:G,'Consolidation'!C46,Réception!E:E)</f>
        <v>34449</v>
      </c>
      <c r="E46" s="30">
        <f>SUMIF(Expéditions!I:I,'Consolidation'!C46,Expéditions!E:E)</f>
        <v>152330</v>
      </c>
      <c r="F46" s="30">
        <f>SUMIF('Commandes (CDE)'!I:I,Consolidation[[#This Row],[Clef AnnéeMoisFamille]],'Commandes (CDE)'!E:E)</f>
        <v>57004</v>
      </c>
    </row>
    <row r="47" spans="1:6" x14ac:dyDescent="0.25">
      <c r="A47" s="30">
        <v>202209</v>
      </c>
      <c r="B47" s="30" t="s">
        <v>144</v>
      </c>
      <c r="C47" s="30" t="str">
        <f t="shared" si="0"/>
        <v>202209VOLAILLE</v>
      </c>
      <c r="D47" s="30">
        <f>SUMIF(Réception!G:G,'Consolidation'!C47,Réception!E:E)</f>
        <v>62725</v>
      </c>
      <c r="E47" s="30">
        <f>SUMIF(Expéditions!I:I,'Consolidation'!C47,Expéditions!E:E)</f>
        <v>198320</v>
      </c>
      <c r="F47" s="30">
        <f>SUMIF('Commandes (CDE)'!I:I,Consolidation[[#This Row],[Clef AnnéeMoisFamille]],'Commandes (CDE)'!E:E)</f>
        <v>75635</v>
      </c>
    </row>
    <row r="48" spans="1:6" x14ac:dyDescent="0.25">
      <c r="A48" s="30">
        <v>202210</v>
      </c>
      <c r="B48" s="30" t="s">
        <v>144</v>
      </c>
      <c r="C48" s="30" t="str">
        <f t="shared" si="0"/>
        <v>202210VOLAILLE</v>
      </c>
      <c r="D48" s="30">
        <f>SUMIF(Réception!G:G,'Consolidation'!C48,Réception!E:E)</f>
        <v>122199</v>
      </c>
      <c r="E48" s="30">
        <f>SUMIF(Expéditions!I:I,'Consolidation'!C48,Expéditions!E:E)</f>
        <v>250822</v>
      </c>
      <c r="F48" s="30">
        <f>SUMIF('Commandes (CDE)'!I:I,Consolidation[[#This Row],[Clef AnnéeMoisFamille]],'Commandes (CDE)'!E:E)</f>
        <v>142153</v>
      </c>
    </row>
    <row r="49" spans="1:6" x14ac:dyDescent="0.25">
      <c r="A49" s="30">
        <v>202211</v>
      </c>
      <c r="B49" s="30" t="s">
        <v>144</v>
      </c>
      <c r="C49" s="30" t="str">
        <f t="shared" si="0"/>
        <v>202211VOLAILLE</v>
      </c>
      <c r="D49" s="30">
        <f>SUMIF(Réception!G:G,'Consolidation'!C49,Réception!E:E)</f>
        <v>109601</v>
      </c>
      <c r="E49" s="30">
        <f>SUMIF(Expéditions!I:I,'Consolidation'!C49,Expéditions!E:E)</f>
        <v>224523</v>
      </c>
      <c r="F49" s="30">
        <f>SUMIF('Commandes (CDE)'!I:I,Consolidation[[#This Row],[Clef AnnéeMoisFamille]],'Commandes (CDE)'!E:E)</f>
        <v>126215</v>
      </c>
    </row>
    <row r="50" spans="1:6" x14ac:dyDescent="0.25">
      <c r="A50" s="30">
        <v>202212</v>
      </c>
      <c r="B50" s="30" t="s">
        <v>144</v>
      </c>
      <c r="C50" s="30" t="str">
        <f t="shared" si="0"/>
        <v>202212VOLAILLE</v>
      </c>
      <c r="D50" s="30">
        <f>SUMIF(Réception!G:G,'Consolidation'!C50,Réception!E:E)</f>
        <v>57991</v>
      </c>
      <c r="E50" s="30">
        <f>SUMIF(Expéditions!I:I,'Consolidation'!C50,Expéditions!E:E)</f>
        <v>224096</v>
      </c>
      <c r="F50" s="30">
        <f>SUMIF('Commandes (CDE)'!I:I,Consolidation[[#This Row],[Clef AnnéeMoisFamille]],'Commandes (CDE)'!E:E)</f>
        <v>81638</v>
      </c>
    </row>
    <row r="51" spans="1:6" x14ac:dyDescent="0.25">
      <c r="A51" s="30">
        <v>202301</v>
      </c>
      <c r="B51" s="30" t="s">
        <v>144</v>
      </c>
      <c r="C51" s="30" t="str">
        <f t="shared" si="0"/>
        <v>202301VOLAILLE</v>
      </c>
      <c r="D51" s="30">
        <f>SUMIF(Réception!G:G,'Consolidation'!C51,Réception!E:E)</f>
        <v>87227</v>
      </c>
      <c r="E51" s="30">
        <f>SUMIF(Expéditions!I:I,'Consolidation'!C51,Expéditions!E:E)</f>
        <v>33852</v>
      </c>
      <c r="F51" s="30">
        <f>SUMIF('Commandes (CDE)'!I:I,Consolidation[[#This Row],[Clef AnnéeMoisFamille]],'Commandes (CDE)'!E:E)</f>
        <v>13958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D1B0-E18F-4E7F-801F-92074B134462}">
  <dimension ref="A1:C2160"/>
  <sheetViews>
    <sheetView zoomScale="80" zoomScaleNormal="80" workbookViewId="0">
      <selection activeCell="C2" sqref="C2"/>
    </sheetView>
  </sheetViews>
  <sheetFormatPr baseColWidth="10" defaultRowHeight="12.5" x14ac:dyDescent="0.25"/>
  <cols>
    <col min="1" max="1" width="11.54296875" customWidth="1"/>
    <col min="2" max="2" width="10.453125" customWidth="1"/>
    <col min="3" max="3" width="17.26953125" style="30" customWidth="1"/>
  </cols>
  <sheetData>
    <row r="1" spans="1:3" ht="30.5" customHeight="1" x14ac:dyDescent="0.25">
      <c r="A1" s="40" t="s">
        <v>159</v>
      </c>
      <c r="B1" s="40" t="s">
        <v>154</v>
      </c>
      <c r="C1" s="44" t="s">
        <v>3</v>
      </c>
    </row>
    <row r="2" spans="1:3" x14ac:dyDescent="0.25">
      <c r="A2" s="38">
        <v>202205</v>
      </c>
      <c r="B2" s="46">
        <v>142634985</v>
      </c>
      <c r="C2" s="39" t="str">
        <f>VLOOKUP(Réception!C2,'Catégorie des articles'!A:D,4,0)</f>
        <v>EMBALLAGES</v>
      </c>
    </row>
    <row r="3" spans="1:3" x14ac:dyDescent="0.25">
      <c r="A3" s="38">
        <v>202208</v>
      </c>
      <c r="B3" s="49">
        <v>142635040</v>
      </c>
      <c r="C3" s="39" t="str">
        <f>VLOOKUP(Réception!C3,'Catégorie des articles'!A:D,4,0)</f>
        <v>EMBALLAGES</v>
      </c>
    </row>
    <row r="4" spans="1:3" x14ac:dyDescent="0.25">
      <c r="A4" s="38">
        <v>202205</v>
      </c>
      <c r="B4" s="49">
        <v>142645084</v>
      </c>
      <c r="C4" s="39" t="str">
        <f>VLOOKUP(Réception!C4,'Catégorie des articles'!A:D,4,0)</f>
        <v>EMBALLAGES</v>
      </c>
    </row>
    <row r="5" spans="1:3" x14ac:dyDescent="0.25">
      <c r="A5" s="38">
        <v>202205</v>
      </c>
      <c r="B5" s="46">
        <v>142645188</v>
      </c>
      <c r="C5" s="39" t="str">
        <f>VLOOKUP(Réception!C5,'Catégorie des articles'!A:D,4,0)</f>
        <v>BOULANGERIE</v>
      </c>
    </row>
    <row r="6" spans="1:3" x14ac:dyDescent="0.25">
      <c r="A6" s="38">
        <v>202205</v>
      </c>
      <c r="B6" s="49">
        <v>142645192</v>
      </c>
      <c r="C6" s="39" t="str">
        <f>VLOOKUP(Réception!C6,'Catégorie des articles'!A:D,4,0)</f>
        <v>CREMERIE</v>
      </c>
    </row>
    <row r="7" spans="1:3" x14ac:dyDescent="0.25">
      <c r="A7" s="38">
        <v>202205</v>
      </c>
      <c r="B7" s="46">
        <v>142655345</v>
      </c>
      <c r="C7" s="39" t="str">
        <f>VLOOKUP(Réception!C8,'Catégorie des articles'!A:D,4,0)</f>
        <v>VOLAILLE</v>
      </c>
    </row>
    <row r="8" spans="1:3" x14ac:dyDescent="0.25">
      <c r="A8" s="38">
        <v>202205</v>
      </c>
      <c r="B8" s="46">
        <v>142655350</v>
      </c>
      <c r="C8" s="39" t="str">
        <f>VLOOKUP(Réception!C9,'Catégorie des articles'!A:D,4,0)</f>
        <v>BOULANGERIE</v>
      </c>
    </row>
    <row r="9" spans="1:3" x14ac:dyDescent="0.25">
      <c r="A9" s="38">
        <v>202205</v>
      </c>
      <c r="B9" s="49">
        <v>142655351</v>
      </c>
      <c r="C9" s="39" t="str">
        <f>VLOOKUP(Réception!C10,'Catégorie des articles'!A:D,4,0)</f>
        <v>BOULANGERIE</v>
      </c>
    </row>
    <row r="10" spans="1:3" x14ac:dyDescent="0.25">
      <c r="A10" s="38">
        <v>202205</v>
      </c>
      <c r="B10" s="49">
        <v>142665370</v>
      </c>
      <c r="C10" s="39" t="str">
        <f>VLOOKUP(Réception!C11,'Catégorie des articles'!A:D,4,0)</f>
        <v>VOLAILLE</v>
      </c>
    </row>
    <row r="11" spans="1:3" x14ac:dyDescent="0.25">
      <c r="A11" s="38">
        <v>202205</v>
      </c>
      <c r="B11" s="49">
        <v>142665379</v>
      </c>
      <c r="C11" s="39" t="str">
        <f>VLOOKUP(Réception!C12,'Catégorie des articles'!A:D,4,0)</f>
        <v>BOULANGERIE</v>
      </c>
    </row>
    <row r="12" spans="1:3" x14ac:dyDescent="0.25">
      <c r="A12" s="38">
        <v>202205</v>
      </c>
      <c r="B12" s="49">
        <v>142665420</v>
      </c>
      <c r="C12" s="39" t="str">
        <f>VLOOKUP(Réception!C13,'Catégorie des articles'!A:D,4,0)</f>
        <v>CREMERIE</v>
      </c>
    </row>
    <row r="13" spans="1:3" x14ac:dyDescent="0.25">
      <c r="A13" s="38">
        <v>202205</v>
      </c>
      <c r="B13" s="49">
        <v>142665441</v>
      </c>
      <c r="C13" s="39" t="str">
        <f>VLOOKUP(Réception!C15,'Catégorie des articles'!A:D,4,0)</f>
        <v>CREMERIE</v>
      </c>
    </row>
    <row r="14" spans="1:3" x14ac:dyDescent="0.25">
      <c r="A14" s="38">
        <v>202205</v>
      </c>
      <c r="B14" s="49">
        <v>142665458</v>
      </c>
      <c r="C14" s="39" t="str">
        <f>VLOOKUP(Réception!C17,'Catégorie des articles'!A:D,4,0)</f>
        <v>BOULANGERIE</v>
      </c>
    </row>
    <row r="15" spans="1:3" x14ac:dyDescent="0.25">
      <c r="A15" s="38">
        <v>202205</v>
      </c>
      <c r="B15" s="46">
        <v>142665488</v>
      </c>
      <c r="C15" s="39" t="str">
        <f>VLOOKUP(Réception!C19,'Catégorie des articles'!A:D,4,0)</f>
        <v>BOULANGERIE</v>
      </c>
    </row>
    <row r="16" spans="1:3" x14ac:dyDescent="0.25">
      <c r="A16" s="38">
        <v>202205</v>
      </c>
      <c r="B16" s="46">
        <v>142665490</v>
      </c>
      <c r="C16" s="39" t="str">
        <f>VLOOKUP(Réception!C21,'Catégorie des articles'!A:D,4,0)</f>
        <v>BOULANGERIE</v>
      </c>
    </row>
    <row r="17" spans="1:3" x14ac:dyDescent="0.25">
      <c r="A17" s="38">
        <v>202205</v>
      </c>
      <c r="B17" s="49">
        <v>142665515</v>
      </c>
      <c r="C17" s="39" t="str">
        <f>VLOOKUP(Réception!C22,'Catégorie des articles'!A:D,4,0)</f>
        <v>CREMERIE</v>
      </c>
    </row>
    <row r="18" spans="1:3" x14ac:dyDescent="0.25">
      <c r="A18" s="38">
        <v>202205</v>
      </c>
      <c r="B18" s="46">
        <v>142665520</v>
      </c>
      <c r="C18" s="39" t="str">
        <f>VLOOKUP(Réception!C24,'Catégorie des articles'!A:D,4,0)</f>
        <v>VOLAILLE</v>
      </c>
    </row>
    <row r="19" spans="1:3" x14ac:dyDescent="0.25">
      <c r="A19" s="38">
        <v>202205</v>
      </c>
      <c r="B19" s="49">
        <v>142675550</v>
      </c>
      <c r="C19" s="39" t="str">
        <f>VLOOKUP(Réception!C26,'Catégorie des articles'!A:D,4,0)</f>
        <v>BOULANGERIE</v>
      </c>
    </row>
    <row r="20" spans="1:3" x14ac:dyDescent="0.25">
      <c r="A20" s="38">
        <v>202205</v>
      </c>
      <c r="B20" s="46">
        <v>142675553</v>
      </c>
      <c r="C20" s="39" t="str">
        <f>VLOOKUP(Réception!C27,'Catégorie des articles'!A:D,4,0)</f>
        <v>CREMERIE</v>
      </c>
    </row>
    <row r="21" spans="1:3" x14ac:dyDescent="0.25">
      <c r="A21" s="38">
        <v>202205</v>
      </c>
      <c r="B21" s="49">
        <v>142675554</v>
      </c>
      <c r="C21" s="39" t="str">
        <f>VLOOKUP(Réception!C28,'Catégorie des articles'!A:D,4,0)</f>
        <v>CREMERIE</v>
      </c>
    </row>
    <row r="22" spans="1:3" x14ac:dyDescent="0.25">
      <c r="A22" s="38">
        <v>202205</v>
      </c>
      <c r="B22" s="49">
        <v>142675555</v>
      </c>
      <c r="C22" s="39" t="str">
        <f>VLOOKUP(Réception!C31,'Catégorie des articles'!A:D,4,0)</f>
        <v>CREMERIE</v>
      </c>
    </row>
    <row r="23" spans="1:3" x14ac:dyDescent="0.25">
      <c r="A23" s="38">
        <v>202205</v>
      </c>
      <c r="B23" s="46">
        <v>142675562</v>
      </c>
      <c r="C23" s="39" t="str">
        <f>VLOOKUP(Réception!C32,'Catégorie des articles'!A:D,4,0)</f>
        <v>MIX LEGUMES</v>
      </c>
    </row>
    <row r="24" spans="1:3" x14ac:dyDescent="0.25">
      <c r="A24" s="38">
        <v>202205</v>
      </c>
      <c r="B24" s="49">
        <v>142675565</v>
      </c>
      <c r="C24" s="39" t="str">
        <f>VLOOKUP(Réception!C33,'Catégorie des articles'!A:D,4,0)</f>
        <v>BOULANGERIE</v>
      </c>
    </row>
    <row r="25" spans="1:3" x14ac:dyDescent="0.25">
      <c r="A25" s="38">
        <v>202205</v>
      </c>
      <c r="B25" s="46">
        <v>142675576</v>
      </c>
      <c r="C25" s="39" t="str">
        <f>VLOOKUP(Réception!C35,'Catégorie des articles'!A:D,4,0)</f>
        <v>CREMERIE</v>
      </c>
    </row>
    <row r="26" spans="1:3" x14ac:dyDescent="0.25">
      <c r="A26" s="38">
        <v>202205</v>
      </c>
      <c r="B26" s="49">
        <v>142675581</v>
      </c>
      <c r="C26" s="39" t="str">
        <f>VLOOKUP(Réception!C40,'Catégorie des articles'!A:D,4,0)</f>
        <v>MIX LEGUMES</v>
      </c>
    </row>
    <row r="27" spans="1:3" x14ac:dyDescent="0.25">
      <c r="A27" s="38">
        <v>202205</v>
      </c>
      <c r="B27" s="49">
        <v>142675582</v>
      </c>
      <c r="C27" s="39" t="str">
        <f>VLOOKUP(Réception!C43,'Catégorie des articles'!A:D,4,0)</f>
        <v>CREMERIE</v>
      </c>
    </row>
    <row r="28" spans="1:3" x14ac:dyDescent="0.25">
      <c r="A28" s="38">
        <v>202205</v>
      </c>
      <c r="B28" s="46">
        <v>142675583</v>
      </c>
      <c r="C28" s="39" t="str">
        <f>VLOOKUP(Réception!C48,'Catégorie des articles'!A:D,4,0)</f>
        <v>VOLAILLE</v>
      </c>
    </row>
    <row r="29" spans="1:3" x14ac:dyDescent="0.25">
      <c r="A29" s="38">
        <v>202205</v>
      </c>
      <c r="B29" s="46">
        <v>142675585</v>
      </c>
      <c r="C29" s="39" t="str">
        <f>VLOOKUP(Réception!C49,'Catégorie des articles'!A:D,4,0)</f>
        <v>MIX LEGUMES</v>
      </c>
    </row>
    <row r="30" spans="1:3" x14ac:dyDescent="0.25">
      <c r="A30" s="38">
        <v>202205</v>
      </c>
      <c r="B30" s="49">
        <v>142675587</v>
      </c>
      <c r="C30" s="39" t="str">
        <f>VLOOKUP(Réception!C52,'Catégorie des articles'!A:D,4,0)</f>
        <v>MIX LEGUMES</v>
      </c>
    </row>
    <row r="31" spans="1:3" x14ac:dyDescent="0.25">
      <c r="A31" s="38">
        <v>202205</v>
      </c>
      <c r="B31" s="49">
        <v>142675589</v>
      </c>
      <c r="C31" s="39" t="str">
        <f>VLOOKUP(Réception!C54,'Catégorie des articles'!A:D,4,0)</f>
        <v>MIX LEGUMES</v>
      </c>
    </row>
    <row r="32" spans="1:3" x14ac:dyDescent="0.25">
      <c r="A32" s="38">
        <v>202205</v>
      </c>
      <c r="B32" s="49">
        <v>142675596</v>
      </c>
      <c r="C32" s="39" t="str">
        <f>VLOOKUP(Réception!C55,'Catégorie des articles'!A:D,4,0)</f>
        <v>MIX LEGUMES</v>
      </c>
    </row>
    <row r="33" spans="1:3" x14ac:dyDescent="0.25">
      <c r="A33" s="38">
        <v>202205</v>
      </c>
      <c r="B33" s="49">
        <v>142675607</v>
      </c>
      <c r="C33" s="39" t="str">
        <f>VLOOKUP(Réception!C56,'Catégorie des articles'!A:D,4,0)</f>
        <v>EMBALLAGES</v>
      </c>
    </row>
    <row r="34" spans="1:3" x14ac:dyDescent="0.25">
      <c r="A34" s="38">
        <v>202205</v>
      </c>
      <c r="B34" s="46">
        <v>142675618</v>
      </c>
      <c r="C34" s="39" t="str">
        <f>VLOOKUP(Réception!C57,'Catégorie des articles'!A:D,4,0)</f>
        <v>CREMERIE</v>
      </c>
    </row>
    <row r="35" spans="1:3" x14ac:dyDescent="0.25">
      <c r="A35" s="38">
        <v>202205</v>
      </c>
      <c r="B35" s="49">
        <v>142675619</v>
      </c>
      <c r="C35" s="39" t="str">
        <f>VLOOKUP(Réception!C61,'Catégorie des articles'!A:D,4,0)</f>
        <v>CREMERIE</v>
      </c>
    </row>
    <row r="36" spans="1:3" x14ac:dyDescent="0.25">
      <c r="A36" s="38">
        <v>202205</v>
      </c>
      <c r="B36" s="49">
        <v>142675638</v>
      </c>
      <c r="C36" s="39" t="str">
        <f>VLOOKUP(Réception!C64,'Catégorie des articles'!A:D,4,0)</f>
        <v>MIX LEGUMES</v>
      </c>
    </row>
    <row r="37" spans="1:3" x14ac:dyDescent="0.25">
      <c r="A37" s="38">
        <v>202205</v>
      </c>
      <c r="B37" s="49">
        <v>142675650</v>
      </c>
      <c r="C37" s="39" t="str">
        <f>VLOOKUP(Réception!C65,'Catégorie des articles'!A:D,4,0)</f>
        <v>CREMERIE</v>
      </c>
    </row>
    <row r="38" spans="1:3" x14ac:dyDescent="0.25">
      <c r="A38" s="38">
        <v>202205</v>
      </c>
      <c r="B38" s="46">
        <v>142675652</v>
      </c>
      <c r="C38" s="39" t="str">
        <f>VLOOKUP(Réception!C66,'Catégorie des articles'!A:D,4,0)</f>
        <v>CREMERIE</v>
      </c>
    </row>
    <row r="39" spans="1:3" x14ac:dyDescent="0.25">
      <c r="A39" s="38">
        <v>202205</v>
      </c>
      <c r="B39" s="46">
        <v>142675653</v>
      </c>
      <c r="C39" s="39" t="str">
        <f>VLOOKUP(Réception!C69,'Catégorie des articles'!A:D,4,0)</f>
        <v>CREMERIE</v>
      </c>
    </row>
    <row r="40" spans="1:3" x14ac:dyDescent="0.25">
      <c r="A40" s="38">
        <v>202205</v>
      </c>
      <c r="B40" s="49">
        <v>142675668</v>
      </c>
      <c r="C40" s="39" t="str">
        <f>VLOOKUP(Réception!C71,'Catégorie des articles'!A:D,4,0)</f>
        <v>VOLAILLE</v>
      </c>
    </row>
    <row r="41" spans="1:3" x14ac:dyDescent="0.25">
      <c r="A41" s="38">
        <v>202205</v>
      </c>
      <c r="B41" s="49">
        <v>142675671</v>
      </c>
      <c r="C41" s="39" t="str">
        <f>VLOOKUP(Réception!C72,'Catégorie des articles'!A:D,4,0)</f>
        <v>MIX LEGUMES</v>
      </c>
    </row>
    <row r="42" spans="1:3" x14ac:dyDescent="0.25">
      <c r="A42" s="38">
        <v>202205</v>
      </c>
      <c r="B42" s="46">
        <v>142675679</v>
      </c>
      <c r="C42" s="39" t="str">
        <f>VLOOKUP(Réception!C76,'Catégorie des articles'!A:D,4,0)</f>
        <v>BOULANGERIE</v>
      </c>
    </row>
    <row r="43" spans="1:3" x14ac:dyDescent="0.25">
      <c r="A43" s="38">
        <v>202205</v>
      </c>
      <c r="B43" s="49">
        <v>142685687</v>
      </c>
      <c r="C43" s="39" t="str">
        <f>VLOOKUP(Réception!C77,'Catégorie des articles'!A:D,4,0)</f>
        <v>CREMERIE</v>
      </c>
    </row>
    <row r="44" spans="1:3" x14ac:dyDescent="0.25">
      <c r="A44" s="38">
        <v>202205</v>
      </c>
      <c r="B44" s="49">
        <v>142685688</v>
      </c>
      <c r="C44" s="39" t="str">
        <f>VLOOKUP(Réception!C80,'Catégorie des articles'!A:D,4,0)</f>
        <v>CREMERIE</v>
      </c>
    </row>
    <row r="45" spans="1:3" x14ac:dyDescent="0.25">
      <c r="A45" s="38">
        <v>202205</v>
      </c>
      <c r="B45" s="49">
        <v>142685691</v>
      </c>
      <c r="C45" s="39" t="str">
        <f>VLOOKUP(Réception!C83,'Catégorie des articles'!A:D,4,0)</f>
        <v>VOLAILLE</v>
      </c>
    </row>
    <row r="46" spans="1:3" x14ac:dyDescent="0.25">
      <c r="A46" s="38">
        <v>202205</v>
      </c>
      <c r="B46" s="49">
        <v>142685692</v>
      </c>
      <c r="C46" s="39" t="str">
        <f>VLOOKUP(Réception!C85,'Catégorie des articles'!A:D,4,0)</f>
        <v>CREMERIE</v>
      </c>
    </row>
    <row r="47" spans="1:3" x14ac:dyDescent="0.25">
      <c r="A47" s="38">
        <v>202205</v>
      </c>
      <c r="B47" s="46">
        <v>142685693</v>
      </c>
      <c r="C47" s="39" t="str">
        <f>VLOOKUP(Réception!C86,'Catégorie des articles'!A:D,4,0)</f>
        <v>VOLAILLE</v>
      </c>
    </row>
    <row r="48" spans="1:3" x14ac:dyDescent="0.25">
      <c r="A48" s="38">
        <v>202205</v>
      </c>
      <c r="B48" s="46">
        <v>142685694</v>
      </c>
      <c r="C48" s="39" t="str">
        <f>VLOOKUP(Réception!C87,'Catégorie des articles'!A:D,4,0)</f>
        <v>CREMERIE</v>
      </c>
    </row>
    <row r="49" spans="1:3" x14ac:dyDescent="0.25">
      <c r="A49" s="38">
        <v>202205</v>
      </c>
      <c r="B49" s="49">
        <v>142685699</v>
      </c>
      <c r="C49" s="39" t="str">
        <f>VLOOKUP(Réception!C89,'Catégorie des articles'!A:D,4,0)</f>
        <v>BOULANGERIE</v>
      </c>
    </row>
    <row r="50" spans="1:3" x14ac:dyDescent="0.25">
      <c r="A50" s="38">
        <v>202205</v>
      </c>
      <c r="B50" s="49">
        <v>142685700</v>
      </c>
      <c r="C50" s="39" t="str">
        <f>VLOOKUP(Réception!C91,'Catégorie des articles'!A:D,4,0)</f>
        <v>BOULANGERIE</v>
      </c>
    </row>
    <row r="51" spans="1:3" x14ac:dyDescent="0.25">
      <c r="A51" s="38">
        <v>202205</v>
      </c>
      <c r="B51" s="46">
        <v>142685701</v>
      </c>
      <c r="C51" s="39" t="str">
        <f>VLOOKUP(Réception!C92,'Catégorie des articles'!A:D,4,0)</f>
        <v>BOULANGERIE</v>
      </c>
    </row>
    <row r="52" spans="1:3" x14ac:dyDescent="0.25">
      <c r="A52" s="38">
        <v>202205</v>
      </c>
      <c r="B52" s="49">
        <v>142685702</v>
      </c>
      <c r="C52" s="39" t="str">
        <f>VLOOKUP(Réception!C93,'Catégorie des articles'!A:D,4,0)</f>
        <v>BOULANGERIE</v>
      </c>
    </row>
    <row r="53" spans="1:3" x14ac:dyDescent="0.25">
      <c r="A53" s="38">
        <v>202205</v>
      </c>
      <c r="B53" s="46">
        <v>142685705</v>
      </c>
      <c r="C53" s="39" t="str">
        <f>VLOOKUP(Réception!C94,'Catégorie des articles'!A:D,4,0)</f>
        <v>EMBALLAGES</v>
      </c>
    </row>
    <row r="54" spans="1:3" x14ac:dyDescent="0.25">
      <c r="A54" s="38">
        <v>202205</v>
      </c>
      <c r="B54" s="49">
        <v>142685710</v>
      </c>
      <c r="C54" s="39" t="str">
        <f>VLOOKUP(Réception!C95,'Catégorie des articles'!A:D,4,0)</f>
        <v>CREMERIE</v>
      </c>
    </row>
    <row r="55" spans="1:3" x14ac:dyDescent="0.25">
      <c r="A55" s="38">
        <v>202205</v>
      </c>
      <c r="B55" s="49">
        <v>142685712</v>
      </c>
      <c r="C55" s="39" t="str">
        <f>VLOOKUP(Réception!C96,'Catégorie des articles'!A:D,4,0)</f>
        <v>BOULANGERIE</v>
      </c>
    </row>
    <row r="56" spans="1:3" x14ac:dyDescent="0.25">
      <c r="A56" s="38">
        <v>202205</v>
      </c>
      <c r="B56" s="46">
        <v>142685714</v>
      </c>
      <c r="C56" s="39" t="str">
        <f>VLOOKUP(Réception!C98,'Catégorie des articles'!A:D,4,0)</f>
        <v>MIX LEGUMES</v>
      </c>
    </row>
    <row r="57" spans="1:3" x14ac:dyDescent="0.25">
      <c r="A57" s="38">
        <v>202206</v>
      </c>
      <c r="B57" s="49">
        <v>142685722</v>
      </c>
      <c r="C57" s="39" t="str">
        <f>VLOOKUP(Réception!C99,'Catégorie des articles'!A:D,4,0)</f>
        <v>EMBALLAGES</v>
      </c>
    </row>
    <row r="58" spans="1:3" x14ac:dyDescent="0.25">
      <c r="A58" s="38">
        <v>202205</v>
      </c>
      <c r="B58" s="46">
        <v>142685732</v>
      </c>
      <c r="C58" s="39" t="str">
        <f>VLOOKUP(Réception!C100,'Catégorie des articles'!A:D,4,0)</f>
        <v>CREMERIE</v>
      </c>
    </row>
    <row r="59" spans="1:3" x14ac:dyDescent="0.25">
      <c r="A59" s="38">
        <v>202205</v>
      </c>
      <c r="B59" s="49">
        <v>142685733</v>
      </c>
      <c r="C59" s="39" t="str">
        <f>VLOOKUP(Réception!C103,'Catégorie des articles'!A:D,4,0)</f>
        <v>CREMERIE</v>
      </c>
    </row>
    <row r="60" spans="1:3" x14ac:dyDescent="0.25">
      <c r="A60" s="38">
        <v>202205</v>
      </c>
      <c r="B60" s="49">
        <v>142685736</v>
      </c>
      <c r="C60" s="39" t="str">
        <f>VLOOKUP(Réception!C107,'Catégorie des articles'!A:D,4,0)</f>
        <v>CREMERIE</v>
      </c>
    </row>
    <row r="61" spans="1:3" x14ac:dyDescent="0.25">
      <c r="A61" s="38">
        <v>202205</v>
      </c>
      <c r="B61" s="49">
        <v>142685739</v>
      </c>
      <c r="C61" s="39" t="str">
        <f>VLOOKUP(Réception!C108,'Catégorie des articles'!A:D,4,0)</f>
        <v>CREMERIE</v>
      </c>
    </row>
    <row r="62" spans="1:3" x14ac:dyDescent="0.25">
      <c r="A62" s="38">
        <v>202205</v>
      </c>
      <c r="B62" s="49">
        <v>142685740</v>
      </c>
      <c r="C62" s="39" t="str">
        <f>VLOOKUP(Réception!C112,'Catégorie des articles'!A:D,4,0)</f>
        <v>CREMERIE</v>
      </c>
    </row>
    <row r="63" spans="1:3" x14ac:dyDescent="0.25">
      <c r="A63" s="38">
        <v>202205</v>
      </c>
      <c r="B63" s="46">
        <v>142685759</v>
      </c>
      <c r="C63" s="39" t="str">
        <f>VLOOKUP(Réception!C113,'Catégorie des articles'!A:D,4,0)</f>
        <v>CREMERIE</v>
      </c>
    </row>
    <row r="64" spans="1:3" x14ac:dyDescent="0.25">
      <c r="A64" s="38">
        <v>202205</v>
      </c>
      <c r="B64" s="46">
        <v>142685777</v>
      </c>
      <c r="C64" s="39" t="str">
        <f>VLOOKUP(Réception!C115,'Catégorie des articles'!A:D,4,0)</f>
        <v>MIX LEGUMES</v>
      </c>
    </row>
    <row r="65" spans="1:3" x14ac:dyDescent="0.25">
      <c r="A65" s="38">
        <v>202205</v>
      </c>
      <c r="B65" s="49">
        <v>142685780</v>
      </c>
      <c r="C65" s="39" t="str">
        <f>VLOOKUP(Réception!C116,'Catégorie des articles'!A:D,4,0)</f>
        <v>MIX LEGUMES</v>
      </c>
    </row>
    <row r="66" spans="1:3" x14ac:dyDescent="0.25">
      <c r="A66" s="38">
        <v>202205</v>
      </c>
      <c r="B66" s="49">
        <v>142685783</v>
      </c>
      <c r="C66" s="39" t="str">
        <f>VLOOKUP(Réception!C118,'Catégorie des articles'!A:D,4,0)</f>
        <v>BOULANGERIE</v>
      </c>
    </row>
    <row r="67" spans="1:3" x14ac:dyDescent="0.25">
      <c r="A67" s="38">
        <v>202206</v>
      </c>
      <c r="B67" s="49">
        <v>142685793</v>
      </c>
      <c r="C67" s="39" t="str">
        <f>VLOOKUP(Réception!C120,'Catégorie des articles'!A:D,4,0)</f>
        <v>EMBALLAGES</v>
      </c>
    </row>
    <row r="68" spans="1:3" x14ac:dyDescent="0.25">
      <c r="A68" s="38">
        <v>202205</v>
      </c>
      <c r="B68" s="49">
        <v>142685797</v>
      </c>
      <c r="C68" s="39" t="str">
        <f>VLOOKUP(Réception!C121,'Catégorie des articles'!A:D,4,0)</f>
        <v>CREMERIE</v>
      </c>
    </row>
    <row r="69" spans="1:3" x14ac:dyDescent="0.25">
      <c r="A69" s="38">
        <v>202205</v>
      </c>
      <c r="B69" s="49">
        <v>142685798</v>
      </c>
      <c r="C69" s="39" t="str">
        <f>VLOOKUP(Réception!C122,'Catégorie des articles'!A:D,4,0)</f>
        <v>CREMERIE</v>
      </c>
    </row>
    <row r="70" spans="1:3" x14ac:dyDescent="0.25">
      <c r="A70" s="38">
        <v>202205</v>
      </c>
      <c r="B70" s="46">
        <v>142685802</v>
      </c>
      <c r="C70" s="39" t="str">
        <f>VLOOKUP(Réception!C124,'Catégorie des articles'!A:D,4,0)</f>
        <v>MIX LEGUMES</v>
      </c>
    </row>
    <row r="71" spans="1:3" x14ac:dyDescent="0.25">
      <c r="A71" s="38">
        <v>202205</v>
      </c>
      <c r="B71" s="46">
        <v>142685807</v>
      </c>
      <c r="C71" s="39" t="str">
        <f>VLOOKUP(Réception!C127,'Catégorie des articles'!A:D,4,0)</f>
        <v>BOULANGERIE</v>
      </c>
    </row>
    <row r="72" spans="1:3" x14ac:dyDescent="0.25">
      <c r="A72" s="38">
        <v>202206</v>
      </c>
      <c r="B72" s="46">
        <v>142685811</v>
      </c>
      <c r="C72" s="39" t="str">
        <f>VLOOKUP(Réception!C128,'Catégorie des articles'!A:D,4,0)</f>
        <v>CREMERIE</v>
      </c>
    </row>
    <row r="73" spans="1:3" x14ac:dyDescent="0.25">
      <c r="A73" s="38">
        <v>202206</v>
      </c>
      <c r="B73" s="46">
        <v>142685812</v>
      </c>
      <c r="C73" s="39" t="str">
        <f>VLOOKUP(Réception!C130,'Catégorie des articles'!A:D,4,0)</f>
        <v>CREMERIE</v>
      </c>
    </row>
    <row r="74" spans="1:3" x14ac:dyDescent="0.25">
      <c r="A74" s="38">
        <v>202205</v>
      </c>
      <c r="B74" s="46">
        <v>142685814</v>
      </c>
      <c r="C74" s="39" t="str">
        <f>VLOOKUP(Réception!C132,'Catégorie des articles'!A:D,4,0)</f>
        <v>EMBALLAGES</v>
      </c>
    </row>
    <row r="75" spans="1:3" x14ac:dyDescent="0.25">
      <c r="A75" s="38">
        <v>202205</v>
      </c>
      <c r="B75" s="46">
        <v>142685817</v>
      </c>
      <c r="C75" s="39" t="str">
        <f>VLOOKUP(Réception!C133,'Catégorie des articles'!A:D,4,0)</f>
        <v>CREMERIE</v>
      </c>
    </row>
    <row r="76" spans="1:3" x14ac:dyDescent="0.25">
      <c r="A76" s="38">
        <v>202205</v>
      </c>
      <c r="B76" s="46">
        <v>142695834</v>
      </c>
      <c r="C76" s="39" t="str">
        <f>VLOOKUP(Réception!C135,'Catégorie des articles'!A:D,4,0)</f>
        <v>CREMERIE</v>
      </c>
    </row>
    <row r="77" spans="1:3" x14ac:dyDescent="0.25">
      <c r="A77" s="38">
        <v>202205</v>
      </c>
      <c r="B77" s="49">
        <v>142695835</v>
      </c>
      <c r="C77" s="39" t="str">
        <f>VLOOKUP(Réception!C138,'Catégorie des articles'!A:D,4,0)</f>
        <v>CREMERIE</v>
      </c>
    </row>
    <row r="78" spans="1:3" x14ac:dyDescent="0.25">
      <c r="A78" s="38">
        <v>202205</v>
      </c>
      <c r="B78" s="46">
        <v>142695837</v>
      </c>
      <c r="C78" s="39" t="str">
        <f>VLOOKUP(Réception!C141,'Catégorie des articles'!A:D,4,0)</f>
        <v>MIX LEGUMES</v>
      </c>
    </row>
    <row r="79" spans="1:3" x14ac:dyDescent="0.25">
      <c r="A79" s="38">
        <v>202205</v>
      </c>
      <c r="B79" s="46">
        <v>142695839</v>
      </c>
      <c r="C79" s="39" t="str">
        <f>VLOOKUP(Réception!C144,'Catégorie des articles'!A:D,4,0)</f>
        <v>MIX LEGUMES</v>
      </c>
    </row>
    <row r="80" spans="1:3" x14ac:dyDescent="0.25">
      <c r="A80" s="38">
        <v>202205</v>
      </c>
      <c r="B80" s="46">
        <v>142695842</v>
      </c>
      <c r="C80" s="39" t="str">
        <f>VLOOKUP(Réception!C151,'Catégorie des articles'!A:D,4,0)</f>
        <v>CREMERIE</v>
      </c>
    </row>
    <row r="81" spans="1:3" x14ac:dyDescent="0.25">
      <c r="A81" s="38">
        <v>202205</v>
      </c>
      <c r="B81" s="49">
        <v>142695845</v>
      </c>
      <c r="C81" s="39" t="str">
        <f>VLOOKUP(Réception!C152,'Catégorie des articles'!A:D,4,0)</f>
        <v>MIX LEGUMES</v>
      </c>
    </row>
    <row r="82" spans="1:3" x14ac:dyDescent="0.25">
      <c r="A82" s="38">
        <v>202206</v>
      </c>
      <c r="B82" s="46">
        <v>142695848</v>
      </c>
      <c r="C82" s="39" t="str">
        <f>VLOOKUP(Réception!C156,'Catégorie des articles'!A:D,4,0)</f>
        <v>BOULANGERIE</v>
      </c>
    </row>
    <row r="83" spans="1:3" x14ac:dyDescent="0.25">
      <c r="A83" s="38">
        <v>202205</v>
      </c>
      <c r="B83" s="49">
        <v>142695856</v>
      </c>
      <c r="C83" s="39" t="str">
        <f>VLOOKUP(Réception!C157,'Catégorie des articles'!A:D,4,0)</f>
        <v>BOULANGERIE</v>
      </c>
    </row>
    <row r="84" spans="1:3" x14ac:dyDescent="0.25">
      <c r="A84" s="38">
        <v>202206</v>
      </c>
      <c r="B84" s="49">
        <v>142695857</v>
      </c>
      <c r="C84" s="39" t="str">
        <f>VLOOKUP(Réception!C159,'Catégorie des articles'!A:D,4,0)</f>
        <v>BOULANGERIE</v>
      </c>
    </row>
    <row r="85" spans="1:3" x14ac:dyDescent="0.25">
      <c r="A85" s="38">
        <v>202206</v>
      </c>
      <c r="B85" s="49">
        <v>142695858</v>
      </c>
      <c r="C85" s="39" t="str">
        <f>VLOOKUP(Réception!C161,'Catégorie des articles'!A:D,4,0)</f>
        <v>BOULANGERIE</v>
      </c>
    </row>
    <row r="86" spans="1:3" x14ac:dyDescent="0.25">
      <c r="A86" s="38">
        <v>202205</v>
      </c>
      <c r="B86" s="46">
        <v>142695865</v>
      </c>
      <c r="C86" s="39" t="str">
        <f>VLOOKUP(Réception!C163,'Catégorie des articles'!A:D,4,0)</f>
        <v>CREMERIE</v>
      </c>
    </row>
    <row r="87" spans="1:3" x14ac:dyDescent="0.25">
      <c r="A87" s="38">
        <v>202205</v>
      </c>
      <c r="B87" s="46">
        <v>142695866</v>
      </c>
      <c r="C87" s="39" t="str">
        <f>VLOOKUP(Réception!C164,'Catégorie des articles'!A:D,4,0)</f>
        <v>CREMERIE</v>
      </c>
    </row>
    <row r="88" spans="1:3" x14ac:dyDescent="0.25">
      <c r="A88" s="38">
        <v>202205</v>
      </c>
      <c r="B88" s="49">
        <v>142695867</v>
      </c>
      <c r="C88" s="39" t="str">
        <f>VLOOKUP(Réception!C167,'Catégorie des articles'!A:D,4,0)</f>
        <v>BOULANGERIE</v>
      </c>
    </row>
    <row r="89" spans="1:3" x14ac:dyDescent="0.25">
      <c r="A89" s="38">
        <v>202205</v>
      </c>
      <c r="B89" s="46">
        <v>142695874</v>
      </c>
      <c r="C89" s="39" t="str">
        <f>VLOOKUP(Réception!C168,'Catégorie des articles'!A:D,4,0)</f>
        <v>BOULANGERIE</v>
      </c>
    </row>
    <row r="90" spans="1:3" x14ac:dyDescent="0.25">
      <c r="A90" s="38">
        <v>202205</v>
      </c>
      <c r="B90" s="46">
        <v>142695906</v>
      </c>
      <c r="C90" s="39" t="str">
        <f>VLOOKUP(Réception!C169,'Catégorie des articles'!A:D,4,0)</f>
        <v>CREMERIE</v>
      </c>
    </row>
    <row r="91" spans="1:3" x14ac:dyDescent="0.25">
      <c r="A91" s="38">
        <v>202205</v>
      </c>
      <c r="B91" s="46">
        <v>142695907</v>
      </c>
      <c r="C91" s="39" t="str">
        <f>VLOOKUP(Réception!C170,'Catégorie des articles'!A:D,4,0)</f>
        <v>CREMERIE</v>
      </c>
    </row>
    <row r="92" spans="1:3" x14ac:dyDescent="0.25">
      <c r="A92" s="38">
        <v>202205</v>
      </c>
      <c r="B92" s="46">
        <v>142695909</v>
      </c>
      <c r="C92" s="39" t="str">
        <f>VLOOKUP(Réception!C173,'Catégorie des articles'!A:D,4,0)</f>
        <v>MIX LEGUMES</v>
      </c>
    </row>
    <row r="93" spans="1:3" x14ac:dyDescent="0.25">
      <c r="A93" s="38">
        <v>202206</v>
      </c>
      <c r="B93" s="46">
        <v>142695914</v>
      </c>
      <c r="C93" s="39" t="str">
        <f>VLOOKUP(Réception!C177,'Catégorie des articles'!A:D,4,0)</f>
        <v>EMBALLAGES</v>
      </c>
    </row>
    <row r="94" spans="1:3" x14ac:dyDescent="0.25">
      <c r="A94" s="38">
        <v>202205</v>
      </c>
      <c r="B94" s="46">
        <v>142695921</v>
      </c>
      <c r="C94" s="39" t="str">
        <f>VLOOKUP(Réception!C179,'Catégorie des articles'!A:D,4,0)</f>
        <v>CREMERIE</v>
      </c>
    </row>
    <row r="95" spans="1:3" x14ac:dyDescent="0.25">
      <c r="A95" s="38">
        <v>202205</v>
      </c>
      <c r="B95" s="49">
        <v>142695922</v>
      </c>
      <c r="C95" s="39" t="str">
        <f>VLOOKUP(Réception!C181,'Catégorie des articles'!A:D,4,0)</f>
        <v>CREMERIE</v>
      </c>
    </row>
    <row r="96" spans="1:3" x14ac:dyDescent="0.25">
      <c r="A96" s="38">
        <v>202206</v>
      </c>
      <c r="B96" s="46">
        <v>142695931</v>
      </c>
      <c r="C96" s="39" t="str">
        <f>VLOOKUP(Réception!C186,'Catégorie des articles'!A:D,4,0)</f>
        <v>VOLAILLE</v>
      </c>
    </row>
    <row r="97" spans="1:3" x14ac:dyDescent="0.25">
      <c r="A97" s="38">
        <v>202206</v>
      </c>
      <c r="B97" s="49">
        <v>142695940</v>
      </c>
      <c r="C97" s="39" t="str">
        <f>VLOOKUP(Réception!C189,'Catégorie des articles'!A:D,4,0)</f>
        <v>VOLAILLE</v>
      </c>
    </row>
    <row r="98" spans="1:3" x14ac:dyDescent="0.25">
      <c r="A98" s="38">
        <v>202205</v>
      </c>
      <c r="B98" s="49">
        <v>142695948</v>
      </c>
      <c r="C98" s="39" t="str">
        <f>VLOOKUP(Réception!C191,'Catégorie des articles'!A:D,4,0)</f>
        <v>CREMERIE</v>
      </c>
    </row>
    <row r="99" spans="1:3" x14ac:dyDescent="0.25">
      <c r="A99" s="38">
        <v>202205</v>
      </c>
      <c r="B99" s="49">
        <v>142695949</v>
      </c>
      <c r="C99" s="39" t="str">
        <f>VLOOKUP(Réception!C193,'Catégorie des articles'!A:D,4,0)</f>
        <v>CREMERIE</v>
      </c>
    </row>
    <row r="100" spans="1:3" x14ac:dyDescent="0.25">
      <c r="A100" s="38">
        <v>202206</v>
      </c>
      <c r="B100" s="46">
        <v>142695952</v>
      </c>
      <c r="C100" s="39" t="str">
        <f>VLOOKUP(Réception!C195,'Catégorie des articles'!A:D,4,0)</f>
        <v>VOLAILLE</v>
      </c>
    </row>
    <row r="101" spans="1:3" x14ac:dyDescent="0.25">
      <c r="A101" s="38">
        <v>202205</v>
      </c>
      <c r="B101" s="49">
        <v>142695956</v>
      </c>
      <c r="C101" s="39" t="str">
        <f>VLOOKUP(Réception!C196,'Catégorie des articles'!A:D,4,0)</f>
        <v>CREMERIE</v>
      </c>
    </row>
    <row r="102" spans="1:3" x14ac:dyDescent="0.25">
      <c r="A102" s="38">
        <v>202206</v>
      </c>
      <c r="B102" s="49">
        <v>142695962</v>
      </c>
      <c r="C102" s="39" t="str">
        <f>VLOOKUP(Réception!C200,'Catégorie des articles'!A:D,4,0)</f>
        <v>EMBALLAGES</v>
      </c>
    </row>
    <row r="103" spans="1:3" x14ac:dyDescent="0.25">
      <c r="A103" s="38">
        <v>202205</v>
      </c>
      <c r="B103" s="49">
        <v>142695970</v>
      </c>
      <c r="C103" s="39" t="str">
        <f>VLOOKUP(Réception!C203,'Catégorie des articles'!A:D,4,0)</f>
        <v>CREMERIE</v>
      </c>
    </row>
    <row r="104" spans="1:3" x14ac:dyDescent="0.25">
      <c r="A104" s="38">
        <v>202205</v>
      </c>
      <c r="B104" s="46">
        <v>142695978</v>
      </c>
      <c r="C104" s="39" t="str">
        <f>VLOOKUP(Réception!C204,'Catégorie des articles'!A:D,4,0)</f>
        <v>BOULANGERIE</v>
      </c>
    </row>
    <row r="105" spans="1:3" x14ac:dyDescent="0.25">
      <c r="A105" s="38">
        <v>202205</v>
      </c>
      <c r="B105" s="46">
        <v>142695981</v>
      </c>
      <c r="C105" s="39" t="str">
        <f>VLOOKUP(Réception!C206,'Catégorie des articles'!A:D,4,0)</f>
        <v>BOULANGERIE</v>
      </c>
    </row>
    <row r="106" spans="1:3" x14ac:dyDescent="0.25">
      <c r="A106" s="38">
        <v>202208</v>
      </c>
      <c r="B106" s="46">
        <v>142706009</v>
      </c>
      <c r="C106" s="39" t="str">
        <f>VLOOKUP(Réception!C209,'Catégorie des articles'!A:D,4,0)</f>
        <v>EMBALLAGES</v>
      </c>
    </row>
    <row r="107" spans="1:3" x14ac:dyDescent="0.25">
      <c r="A107" s="38">
        <v>202206</v>
      </c>
      <c r="B107" s="49">
        <v>142706012</v>
      </c>
      <c r="C107" s="39" t="str">
        <f>VLOOKUP(Réception!C210,'Catégorie des articles'!A:D,4,0)</f>
        <v>EMBALLAGES</v>
      </c>
    </row>
    <row r="108" spans="1:3" x14ac:dyDescent="0.25">
      <c r="A108" s="38">
        <v>202205</v>
      </c>
      <c r="B108" s="49">
        <v>142706018</v>
      </c>
      <c r="C108" s="39" t="str">
        <f>VLOOKUP(Réception!C211,'Catégorie des articles'!A:D,4,0)</f>
        <v>CREMERIE</v>
      </c>
    </row>
    <row r="109" spans="1:3" x14ac:dyDescent="0.25">
      <c r="A109" s="38">
        <v>202205</v>
      </c>
      <c r="B109" s="49">
        <v>142706019</v>
      </c>
      <c r="C109" s="39" t="str">
        <f>VLOOKUP(Réception!C215,'Catégorie des articles'!A:D,4,0)</f>
        <v>CREMERIE</v>
      </c>
    </row>
    <row r="110" spans="1:3" x14ac:dyDescent="0.25">
      <c r="A110" s="38">
        <v>202205</v>
      </c>
      <c r="B110" s="49">
        <v>142706024</v>
      </c>
      <c r="C110" s="39" t="str">
        <f>VLOOKUP(Réception!C217,'Catégorie des articles'!A:D,4,0)</f>
        <v>CREMERIE</v>
      </c>
    </row>
    <row r="111" spans="1:3" x14ac:dyDescent="0.25">
      <c r="A111" s="38">
        <v>202205</v>
      </c>
      <c r="B111" s="46">
        <v>142706040</v>
      </c>
      <c r="C111" s="39" t="str">
        <f>VLOOKUP(Réception!C220,'Catégorie des articles'!A:D,4,0)</f>
        <v>MIX LEGUMES</v>
      </c>
    </row>
    <row r="112" spans="1:3" x14ac:dyDescent="0.25">
      <c r="A112" s="38">
        <v>202205</v>
      </c>
      <c r="B112" s="46">
        <v>142706041</v>
      </c>
      <c r="C112" s="39" t="str">
        <f>VLOOKUP(Réception!C221,'Catégorie des articles'!A:D,4,0)</f>
        <v>CREMERIE</v>
      </c>
    </row>
    <row r="113" spans="1:3" x14ac:dyDescent="0.25">
      <c r="A113" s="38">
        <v>202205</v>
      </c>
      <c r="B113" s="49">
        <v>142706048</v>
      </c>
      <c r="C113" s="39" t="str">
        <f>VLOOKUP(Réception!C222,'Catégorie des articles'!A:D,4,0)</f>
        <v>VOLAILLE</v>
      </c>
    </row>
    <row r="114" spans="1:3" x14ac:dyDescent="0.25">
      <c r="A114" s="38">
        <v>202205</v>
      </c>
      <c r="B114" s="49">
        <v>142706053</v>
      </c>
      <c r="C114" s="39" t="str">
        <f>VLOOKUP(Réception!C223,'Catégorie des articles'!A:D,4,0)</f>
        <v>CREMERIE</v>
      </c>
    </row>
    <row r="115" spans="1:3" x14ac:dyDescent="0.25">
      <c r="A115" s="38">
        <v>202205</v>
      </c>
      <c r="B115" s="49">
        <v>142706056</v>
      </c>
      <c r="C115" s="39" t="str">
        <f>VLOOKUP(Réception!C224,'Catégorie des articles'!A:D,4,0)</f>
        <v>MIX LEGUMES</v>
      </c>
    </row>
    <row r="116" spans="1:3" x14ac:dyDescent="0.25">
      <c r="A116" s="38">
        <v>202205</v>
      </c>
      <c r="B116" s="49">
        <v>142706058</v>
      </c>
      <c r="C116" s="39" t="str">
        <f>VLOOKUP(Réception!C227,'Catégorie des articles'!A:D,4,0)</f>
        <v>MIX LEGUMES</v>
      </c>
    </row>
    <row r="117" spans="1:3" x14ac:dyDescent="0.25">
      <c r="A117" s="38">
        <v>202205</v>
      </c>
      <c r="B117" s="46">
        <v>142706060</v>
      </c>
      <c r="C117" s="39" t="str">
        <f>VLOOKUP(Réception!C230,'Catégorie des articles'!A:D,4,0)</f>
        <v>BOULANGERIE</v>
      </c>
    </row>
    <row r="118" spans="1:3" x14ac:dyDescent="0.25">
      <c r="A118" s="38">
        <v>202205</v>
      </c>
      <c r="B118" s="46">
        <v>142706067</v>
      </c>
      <c r="C118" s="39" t="str">
        <f>VLOOKUP(Réception!C231,'Catégorie des articles'!A:D,4,0)</f>
        <v>CREMERIE</v>
      </c>
    </row>
    <row r="119" spans="1:3" x14ac:dyDescent="0.25">
      <c r="A119" s="38">
        <v>202205</v>
      </c>
      <c r="B119" s="46">
        <v>142706068</v>
      </c>
      <c r="C119" s="39" t="str">
        <f>VLOOKUP(Réception!C236,'Catégorie des articles'!A:D,4,0)</f>
        <v>CREMERIE</v>
      </c>
    </row>
    <row r="120" spans="1:3" x14ac:dyDescent="0.25">
      <c r="A120" s="38">
        <v>202205</v>
      </c>
      <c r="B120" s="46">
        <v>142706093</v>
      </c>
      <c r="C120" s="39" t="str">
        <f>VLOOKUP(Réception!C240,'Catégorie des articles'!A:D,4,0)</f>
        <v>CREMERIE</v>
      </c>
    </row>
    <row r="121" spans="1:3" x14ac:dyDescent="0.25">
      <c r="A121" s="38">
        <v>202205</v>
      </c>
      <c r="B121" s="46">
        <v>142706094</v>
      </c>
      <c r="C121" s="39" t="str">
        <f>VLOOKUP(Réception!C242,'Catégorie des articles'!A:D,4,0)</f>
        <v>CREMERIE</v>
      </c>
    </row>
    <row r="122" spans="1:3" x14ac:dyDescent="0.25">
      <c r="A122" s="38">
        <v>202205</v>
      </c>
      <c r="B122" s="49">
        <v>142706101</v>
      </c>
      <c r="C122" s="39" t="str">
        <f>VLOOKUP(Réception!C244,'Catégorie des articles'!A:D,4,0)</f>
        <v>MIX LEGUMES</v>
      </c>
    </row>
    <row r="123" spans="1:3" x14ac:dyDescent="0.25">
      <c r="A123" s="38">
        <v>202205</v>
      </c>
      <c r="B123" s="46">
        <v>142706106</v>
      </c>
      <c r="C123" s="39" t="str">
        <f>VLOOKUP(Réception!C245,'Catégorie des articles'!A:D,4,0)</f>
        <v>MIX LEGUMES</v>
      </c>
    </row>
    <row r="124" spans="1:3" x14ac:dyDescent="0.25">
      <c r="A124" s="38">
        <v>202205</v>
      </c>
      <c r="B124" s="49">
        <v>142706111</v>
      </c>
      <c r="C124" s="39" t="str">
        <f>VLOOKUP(Réception!C247,'Catégorie des articles'!A:D,4,0)</f>
        <v>MIX LEGUMES</v>
      </c>
    </row>
    <row r="125" spans="1:3" x14ac:dyDescent="0.25">
      <c r="A125" s="38">
        <v>202206</v>
      </c>
      <c r="B125" s="46">
        <v>142716113</v>
      </c>
      <c r="C125" s="39" t="str">
        <f>VLOOKUP(Réception!C250,'Catégorie des articles'!A:D,4,0)</f>
        <v>VOLAILLE</v>
      </c>
    </row>
    <row r="126" spans="1:3" x14ac:dyDescent="0.25">
      <c r="A126" s="38">
        <v>202205</v>
      </c>
      <c r="B126" s="46">
        <v>142716118</v>
      </c>
      <c r="C126" s="39" t="str">
        <f>VLOOKUP(Réception!C251,'Catégorie des articles'!A:D,4,0)</f>
        <v>CREMERIE</v>
      </c>
    </row>
    <row r="127" spans="1:3" x14ac:dyDescent="0.25">
      <c r="A127" s="38">
        <v>202205</v>
      </c>
      <c r="B127" s="49">
        <v>142716119</v>
      </c>
      <c r="C127" s="39" t="str">
        <f>VLOOKUP(Réception!C253,'Catégorie des articles'!A:D,4,0)</f>
        <v>CREMERIE</v>
      </c>
    </row>
    <row r="128" spans="1:3" x14ac:dyDescent="0.25">
      <c r="A128" s="38">
        <v>202205</v>
      </c>
      <c r="B128" s="49">
        <v>142716122</v>
      </c>
      <c r="C128" s="39" t="str">
        <f>VLOOKUP(Réception!C254,'Catégorie des articles'!A:D,4,0)</f>
        <v>CREMERIE</v>
      </c>
    </row>
    <row r="129" spans="1:3" x14ac:dyDescent="0.25">
      <c r="A129" s="38">
        <v>202206</v>
      </c>
      <c r="B129" s="46">
        <v>142716131</v>
      </c>
      <c r="C129" s="39" t="str">
        <f>VLOOKUP(Réception!C256,'Catégorie des articles'!A:D,4,0)</f>
        <v>MIX LEGUMES</v>
      </c>
    </row>
    <row r="130" spans="1:3" x14ac:dyDescent="0.25">
      <c r="A130" s="38">
        <v>202206</v>
      </c>
      <c r="B130" s="49">
        <v>142716134</v>
      </c>
      <c r="C130" s="39" t="str">
        <f>VLOOKUP(Réception!C257,'Catégorie des articles'!A:D,4,0)</f>
        <v>VOLAILLE</v>
      </c>
    </row>
    <row r="131" spans="1:3" x14ac:dyDescent="0.25">
      <c r="A131" s="38">
        <v>202207</v>
      </c>
      <c r="B131" s="49">
        <v>142716136</v>
      </c>
      <c r="C131" s="39" t="str">
        <f>VLOOKUP(Réception!C258,'Catégorie des articles'!A:D,4,0)</f>
        <v>VOLAILLE</v>
      </c>
    </row>
    <row r="132" spans="1:3" x14ac:dyDescent="0.25">
      <c r="A132" s="38">
        <v>202206</v>
      </c>
      <c r="B132" s="46">
        <v>142716137</v>
      </c>
      <c r="C132" s="39" t="str">
        <f>VLOOKUP(Réception!C259,'Catégorie des articles'!A:D,4,0)</f>
        <v>VOLAILLE</v>
      </c>
    </row>
    <row r="133" spans="1:3" x14ac:dyDescent="0.25">
      <c r="A133" s="38">
        <v>202206</v>
      </c>
      <c r="B133" s="49">
        <v>142716138</v>
      </c>
      <c r="C133" s="39" t="str">
        <f>VLOOKUP(Réception!C260,'Catégorie des articles'!A:D,4,0)</f>
        <v>MIX LEGUMES</v>
      </c>
    </row>
    <row r="134" spans="1:3" x14ac:dyDescent="0.25">
      <c r="A134" s="38">
        <v>202205</v>
      </c>
      <c r="B134" s="46">
        <v>142716150</v>
      </c>
      <c r="C134" s="39" t="str">
        <f>VLOOKUP(Réception!C261,'Catégorie des articles'!A:D,4,0)</f>
        <v>CREMERIE</v>
      </c>
    </row>
    <row r="135" spans="1:3" x14ac:dyDescent="0.25">
      <c r="A135" s="38">
        <v>202205</v>
      </c>
      <c r="B135" s="46">
        <v>142716151</v>
      </c>
      <c r="C135" s="39" t="str">
        <f>VLOOKUP(Réception!C264,'Catégorie des articles'!A:D,4,0)</f>
        <v>CREMERIE</v>
      </c>
    </row>
    <row r="136" spans="1:3" x14ac:dyDescent="0.25">
      <c r="A136" s="38">
        <v>202206</v>
      </c>
      <c r="B136" s="49">
        <v>142716168</v>
      </c>
      <c r="C136" s="39" t="str">
        <f>VLOOKUP(Réception!C267,'Catégorie des articles'!A:D,4,0)</f>
        <v>CREMERIE</v>
      </c>
    </row>
    <row r="137" spans="1:3" x14ac:dyDescent="0.25">
      <c r="A137" s="38">
        <v>202205</v>
      </c>
      <c r="B137" s="46">
        <v>142716170</v>
      </c>
      <c r="C137" s="39" t="str">
        <f>VLOOKUP(Réception!C269,'Catégorie des articles'!A:D,4,0)</f>
        <v>CREMERIE</v>
      </c>
    </row>
    <row r="138" spans="1:3" x14ac:dyDescent="0.25">
      <c r="A138" s="38">
        <v>202205</v>
      </c>
      <c r="B138" s="49">
        <v>142716176</v>
      </c>
      <c r="C138" s="39" t="str">
        <f>VLOOKUP(Réception!C271,'Catégorie des articles'!A:D,4,0)</f>
        <v>CREMERIE</v>
      </c>
    </row>
    <row r="139" spans="1:3" x14ac:dyDescent="0.25">
      <c r="A139" s="38">
        <v>202206</v>
      </c>
      <c r="B139" s="49">
        <v>142716182</v>
      </c>
      <c r="C139" s="39" t="str">
        <f>VLOOKUP(Réception!C272,'Catégorie des articles'!A:D,4,0)</f>
        <v>MIX LEGUMES</v>
      </c>
    </row>
    <row r="140" spans="1:3" x14ac:dyDescent="0.25">
      <c r="A140" s="38">
        <v>202206</v>
      </c>
      <c r="B140" s="49">
        <v>142716192</v>
      </c>
      <c r="C140" s="39" t="str">
        <f>VLOOKUP(Réception!C276,'Catégorie des articles'!A:D,4,0)</f>
        <v>VOLAILLE</v>
      </c>
    </row>
    <row r="141" spans="1:3" x14ac:dyDescent="0.25">
      <c r="A141" s="38">
        <v>202205</v>
      </c>
      <c r="B141" s="49">
        <v>142716209</v>
      </c>
      <c r="C141" s="39" t="str">
        <f>VLOOKUP(Réception!C279,'Catégorie des articles'!A:D,4,0)</f>
        <v>CREMERIE</v>
      </c>
    </row>
    <row r="142" spans="1:3" x14ac:dyDescent="0.25">
      <c r="A142" s="38">
        <v>202205</v>
      </c>
      <c r="B142" s="49">
        <v>142716210</v>
      </c>
      <c r="C142" s="39" t="str">
        <f>VLOOKUP(Réception!C280,'Catégorie des articles'!A:D,4,0)</f>
        <v>CREMERIE</v>
      </c>
    </row>
    <row r="143" spans="1:3" x14ac:dyDescent="0.25">
      <c r="A143" s="38">
        <v>202205</v>
      </c>
      <c r="B143" s="46">
        <v>142716223</v>
      </c>
      <c r="C143" s="39" t="str">
        <f>VLOOKUP(Réception!C281,'Catégorie des articles'!A:D,4,0)</f>
        <v>CREMERIE</v>
      </c>
    </row>
    <row r="144" spans="1:3" x14ac:dyDescent="0.25">
      <c r="A144" s="38">
        <v>202206</v>
      </c>
      <c r="B144" s="49">
        <v>142716225</v>
      </c>
      <c r="C144" s="39" t="str">
        <f>VLOOKUP(Réception!C283,'Catégorie des articles'!A:D,4,0)</f>
        <v>CREMERIE</v>
      </c>
    </row>
    <row r="145" spans="1:3" x14ac:dyDescent="0.25">
      <c r="A145" s="38">
        <v>202206</v>
      </c>
      <c r="B145" s="49">
        <v>142716226</v>
      </c>
      <c r="C145" s="39" t="str">
        <f>VLOOKUP(Réception!C286,'Catégorie des articles'!A:D,4,0)</f>
        <v>CREMERIE</v>
      </c>
    </row>
    <row r="146" spans="1:3" x14ac:dyDescent="0.25">
      <c r="A146" s="38">
        <v>202206</v>
      </c>
      <c r="B146" s="49">
        <v>142716239</v>
      </c>
      <c r="C146" s="39" t="str">
        <f>VLOOKUP(Réception!C290,'Catégorie des articles'!A:D,4,0)</f>
        <v>CREMERIE</v>
      </c>
    </row>
    <row r="147" spans="1:3" x14ac:dyDescent="0.25">
      <c r="A147" s="38">
        <v>202206</v>
      </c>
      <c r="B147" s="49">
        <v>142716242</v>
      </c>
      <c r="C147" s="39" t="str">
        <f>VLOOKUP(Réception!C294,'Catégorie des articles'!A:D,4,0)</f>
        <v>BOULANGERIE</v>
      </c>
    </row>
    <row r="148" spans="1:3" x14ac:dyDescent="0.25">
      <c r="A148" s="38">
        <v>202206</v>
      </c>
      <c r="B148" s="46">
        <v>142716247</v>
      </c>
      <c r="C148" s="39" t="str">
        <f>VLOOKUP(Réception!C295,'Catégorie des articles'!A:D,4,0)</f>
        <v>BOULANGERIE</v>
      </c>
    </row>
    <row r="149" spans="1:3" x14ac:dyDescent="0.25">
      <c r="A149" s="38">
        <v>202206</v>
      </c>
      <c r="B149" s="46">
        <v>142716248</v>
      </c>
      <c r="C149" s="39" t="str">
        <f>VLOOKUP(Réception!C297,'Catégorie des articles'!A:D,4,0)</f>
        <v>BOULANGERIE</v>
      </c>
    </row>
    <row r="150" spans="1:3" x14ac:dyDescent="0.25">
      <c r="A150" s="38">
        <v>202206</v>
      </c>
      <c r="B150" s="49">
        <v>142716250</v>
      </c>
      <c r="C150" s="39" t="str">
        <f>VLOOKUP(Réception!C300,'Catégorie des articles'!A:D,4,0)</f>
        <v>BOULANGERIE</v>
      </c>
    </row>
    <row r="151" spans="1:3" x14ac:dyDescent="0.25">
      <c r="A151" s="38">
        <v>202206</v>
      </c>
      <c r="B151" s="46">
        <v>142716251</v>
      </c>
      <c r="C151" s="39" t="str">
        <f>VLOOKUP(Réception!C301,'Catégorie des articles'!A:D,4,0)</f>
        <v>BOULANGERIE</v>
      </c>
    </row>
    <row r="152" spans="1:3" x14ac:dyDescent="0.25">
      <c r="A152" s="38">
        <v>202206</v>
      </c>
      <c r="B152" s="46">
        <v>142726264</v>
      </c>
      <c r="C152" s="39" t="str">
        <f>VLOOKUP(Réception!C302,'Catégorie des articles'!A:D,4,0)</f>
        <v>CREMERIE</v>
      </c>
    </row>
    <row r="153" spans="1:3" x14ac:dyDescent="0.25">
      <c r="A153" s="38">
        <v>202206</v>
      </c>
      <c r="B153" s="49">
        <v>142726265</v>
      </c>
      <c r="C153" s="39" t="str">
        <f>VLOOKUP(Réception!C305,'Catégorie des articles'!A:D,4,0)</f>
        <v>CREMERIE</v>
      </c>
    </row>
    <row r="154" spans="1:3" x14ac:dyDescent="0.25">
      <c r="A154" s="38">
        <v>202206</v>
      </c>
      <c r="B154" s="49">
        <v>142726276</v>
      </c>
      <c r="C154" s="39" t="str">
        <f>VLOOKUP(Réception!C307,'Catégorie des articles'!A:D,4,0)</f>
        <v>MIX LEGUMES</v>
      </c>
    </row>
    <row r="155" spans="1:3" x14ac:dyDescent="0.25">
      <c r="A155" s="38">
        <v>202206</v>
      </c>
      <c r="B155" s="46">
        <v>142726278</v>
      </c>
      <c r="C155" s="39" t="str">
        <f>VLOOKUP(Réception!C312,'Catégorie des articles'!A:D,4,0)</f>
        <v>MIX LEGUMES</v>
      </c>
    </row>
    <row r="156" spans="1:3" x14ac:dyDescent="0.25">
      <c r="A156" s="38">
        <v>202206</v>
      </c>
      <c r="B156" s="49">
        <v>142726281</v>
      </c>
      <c r="C156" s="39" t="str">
        <f>VLOOKUP(Réception!C316,'Catégorie des articles'!A:D,4,0)</f>
        <v>MIX LEGUMES</v>
      </c>
    </row>
    <row r="157" spans="1:3" x14ac:dyDescent="0.25">
      <c r="A157" s="38">
        <v>202206</v>
      </c>
      <c r="B157" s="46">
        <v>142726298</v>
      </c>
      <c r="C157" s="39" t="str">
        <f>VLOOKUP(Réception!C320,'Catégorie des articles'!A:D,4,0)</f>
        <v>CREMERIE</v>
      </c>
    </row>
    <row r="158" spans="1:3" x14ac:dyDescent="0.25">
      <c r="A158" s="38">
        <v>202206</v>
      </c>
      <c r="B158" s="46">
        <v>142726299</v>
      </c>
      <c r="C158" s="39" t="str">
        <f>VLOOKUP(Réception!C322,'Catégorie des articles'!A:D,4,0)</f>
        <v>CREMERIE</v>
      </c>
    </row>
    <row r="159" spans="1:3" x14ac:dyDescent="0.25">
      <c r="A159" s="38">
        <v>202206</v>
      </c>
      <c r="B159" s="49">
        <v>142726301</v>
      </c>
      <c r="C159" s="39" t="str">
        <f>VLOOKUP(Réception!C327,'Catégorie des articles'!A:D,4,0)</f>
        <v>CREMERIE</v>
      </c>
    </row>
    <row r="160" spans="1:3" x14ac:dyDescent="0.25">
      <c r="A160" s="38">
        <v>202206</v>
      </c>
      <c r="B160" s="49">
        <v>142726302</v>
      </c>
      <c r="C160" s="39" t="str">
        <f>VLOOKUP(Réception!C329,'Catégorie des articles'!A:D,4,0)</f>
        <v>CREMERIE</v>
      </c>
    </row>
    <row r="161" spans="1:3" x14ac:dyDescent="0.25">
      <c r="A161" s="38">
        <v>202206</v>
      </c>
      <c r="B161" s="49">
        <v>142726322</v>
      </c>
      <c r="C161" s="39" t="str">
        <f>VLOOKUP(Réception!C332,'Catégorie des articles'!A:D,4,0)</f>
        <v>CREMERIE</v>
      </c>
    </row>
    <row r="162" spans="1:3" x14ac:dyDescent="0.25">
      <c r="A162" s="38">
        <v>202206</v>
      </c>
      <c r="B162" s="46">
        <v>142726323</v>
      </c>
      <c r="C162" s="39" t="str">
        <f>VLOOKUP(Réception!C334,'Catégorie des articles'!A:D,4,0)</f>
        <v>CREMERIE</v>
      </c>
    </row>
    <row r="163" spans="1:3" x14ac:dyDescent="0.25">
      <c r="A163" s="38">
        <v>202206</v>
      </c>
      <c r="B163" s="46">
        <v>142726329</v>
      </c>
      <c r="C163" s="39" t="str">
        <f>VLOOKUP(Réception!C338,'Catégorie des articles'!A:D,4,0)</f>
        <v>MIX LEGUMES</v>
      </c>
    </row>
    <row r="164" spans="1:3" x14ac:dyDescent="0.25">
      <c r="A164" s="38">
        <v>202206</v>
      </c>
      <c r="B164" s="49">
        <v>142726330</v>
      </c>
      <c r="C164" s="39" t="str">
        <f>VLOOKUP(Réception!C339,'Catégorie des articles'!A:D,4,0)</f>
        <v>VOLAILLE</v>
      </c>
    </row>
    <row r="165" spans="1:3" x14ac:dyDescent="0.25">
      <c r="A165" s="38">
        <v>202206</v>
      </c>
      <c r="B165" s="46">
        <v>142726334</v>
      </c>
      <c r="C165" s="39" t="str">
        <f>VLOOKUP(Réception!C341,'Catégorie des articles'!A:D,4,0)</f>
        <v>MIX LEGUMES</v>
      </c>
    </row>
    <row r="166" spans="1:3" x14ac:dyDescent="0.25">
      <c r="A166" s="38">
        <v>202206</v>
      </c>
      <c r="B166" s="49">
        <v>142726344</v>
      </c>
      <c r="C166" s="39" t="str">
        <f>VLOOKUP(Réception!C342,'Catégorie des articles'!A:D,4,0)</f>
        <v>CREMERIE</v>
      </c>
    </row>
    <row r="167" spans="1:3" x14ac:dyDescent="0.25">
      <c r="A167" s="38">
        <v>202206</v>
      </c>
      <c r="B167" s="49">
        <v>142726346</v>
      </c>
      <c r="C167" s="39" t="str">
        <f>VLOOKUP(Réception!C343,'Catégorie des articles'!A:D,4,0)</f>
        <v>CREMERIE</v>
      </c>
    </row>
    <row r="168" spans="1:3" x14ac:dyDescent="0.25">
      <c r="A168" s="38">
        <v>202206</v>
      </c>
      <c r="B168" s="49">
        <v>142726347</v>
      </c>
      <c r="C168" s="39" t="str">
        <f>VLOOKUP(Réception!C348,'Catégorie des articles'!A:D,4,0)</f>
        <v>CREMERIE</v>
      </c>
    </row>
    <row r="169" spans="1:3" x14ac:dyDescent="0.25">
      <c r="A169" s="38">
        <v>202206</v>
      </c>
      <c r="B169" s="46">
        <v>142726363</v>
      </c>
      <c r="C169" s="39" t="str">
        <f>VLOOKUP(Réception!C351,'Catégorie des articles'!A:D,4,0)</f>
        <v>VOLAILLE</v>
      </c>
    </row>
    <row r="170" spans="1:3" x14ac:dyDescent="0.25">
      <c r="A170" s="38">
        <v>202206</v>
      </c>
      <c r="B170" s="49">
        <v>142726364</v>
      </c>
      <c r="C170" s="39" t="str">
        <f>VLOOKUP(Réception!C352,'Catégorie des articles'!A:D,4,0)</f>
        <v>CREMERIE</v>
      </c>
    </row>
    <row r="171" spans="1:3" x14ac:dyDescent="0.25">
      <c r="A171" s="38">
        <v>202206</v>
      </c>
      <c r="B171" s="46">
        <v>142726368</v>
      </c>
      <c r="C171" s="39" t="str">
        <f>VLOOKUP(Réception!C357,'Catégorie des articles'!A:D,4,0)</f>
        <v>MIX LEGUMES</v>
      </c>
    </row>
    <row r="172" spans="1:3" x14ac:dyDescent="0.25">
      <c r="A172" s="38">
        <v>202206</v>
      </c>
      <c r="B172" s="46">
        <v>142726370</v>
      </c>
      <c r="C172" s="39" t="str">
        <f>VLOOKUP(Réception!C360,'Catégorie des articles'!A:D,4,0)</f>
        <v>CREMERIE</v>
      </c>
    </row>
    <row r="173" spans="1:3" x14ac:dyDescent="0.25">
      <c r="A173" s="38">
        <v>202206</v>
      </c>
      <c r="B173" s="49">
        <v>142726371</v>
      </c>
      <c r="C173" s="39" t="str">
        <f>VLOOKUP(Réception!C365,'Catégorie des articles'!A:D,4,0)</f>
        <v>CREMERIE</v>
      </c>
    </row>
    <row r="174" spans="1:3" x14ac:dyDescent="0.25">
      <c r="A174" s="38">
        <v>202206</v>
      </c>
      <c r="B174" s="46">
        <v>142736392</v>
      </c>
      <c r="C174" s="39" t="str">
        <f>VLOOKUP(Réception!C368,'Catégorie des articles'!A:D,4,0)</f>
        <v>CREMERIE</v>
      </c>
    </row>
    <row r="175" spans="1:3" x14ac:dyDescent="0.25">
      <c r="A175" s="38">
        <v>202206</v>
      </c>
      <c r="B175" s="46">
        <v>142736394</v>
      </c>
      <c r="C175" s="39" t="str">
        <f>VLOOKUP(Réception!C371,'Catégorie des articles'!A:D,4,0)</f>
        <v>CREMERIE</v>
      </c>
    </row>
    <row r="176" spans="1:3" x14ac:dyDescent="0.25">
      <c r="A176" s="38">
        <v>202206</v>
      </c>
      <c r="B176" s="49">
        <v>142736412</v>
      </c>
      <c r="C176" s="39" t="str">
        <f>VLOOKUP(Réception!C372,'Catégorie des articles'!A:D,4,0)</f>
        <v>BOULANGERIE</v>
      </c>
    </row>
    <row r="177" spans="1:3" x14ac:dyDescent="0.25">
      <c r="A177" s="38">
        <v>202206</v>
      </c>
      <c r="B177" s="46">
        <v>142736414</v>
      </c>
      <c r="C177" s="39" t="str">
        <f>VLOOKUP(Réception!C374,'Catégorie des articles'!A:D,4,0)</f>
        <v>BOULANGERIE</v>
      </c>
    </row>
    <row r="178" spans="1:3" x14ac:dyDescent="0.25">
      <c r="A178" s="38">
        <v>202206</v>
      </c>
      <c r="B178" s="46">
        <v>142736417</v>
      </c>
      <c r="C178" s="39" t="str">
        <f>VLOOKUP(Réception!C375,'Catégorie des articles'!A:D,4,0)</f>
        <v>MIX LEGUMES</v>
      </c>
    </row>
    <row r="179" spans="1:3" x14ac:dyDescent="0.25">
      <c r="A179" s="38">
        <v>202206</v>
      </c>
      <c r="B179" s="49">
        <v>142736424</v>
      </c>
      <c r="C179" s="39" t="str">
        <f>VLOOKUP(Réception!C377,'Catégorie des articles'!A:D,4,0)</f>
        <v>CREMERIE</v>
      </c>
    </row>
    <row r="180" spans="1:3" x14ac:dyDescent="0.25">
      <c r="A180" s="38">
        <v>202206</v>
      </c>
      <c r="B180" s="46">
        <v>142736425</v>
      </c>
      <c r="C180" s="39" t="str">
        <f>VLOOKUP(Réception!C379,'Catégorie des articles'!A:D,4,0)</f>
        <v>CREMERIE</v>
      </c>
    </row>
    <row r="181" spans="1:3" x14ac:dyDescent="0.25">
      <c r="A181" s="38">
        <v>202206</v>
      </c>
      <c r="B181" s="46">
        <v>142736427</v>
      </c>
      <c r="C181" s="39" t="str">
        <f>VLOOKUP(Réception!C382,'Catégorie des articles'!A:D,4,0)</f>
        <v>CREMERIE</v>
      </c>
    </row>
    <row r="182" spans="1:3" x14ac:dyDescent="0.25">
      <c r="A182" s="38">
        <v>202206</v>
      </c>
      <c r="B182" s="49">
        <v>142736435</v>
      </c>
      <c r="C182" s="39" t="str">
        <f>VLOOKUP(Réception!C384,'Catégorie des articles'!A:D,4,0)</f>
        <v>BOULANGERIE</v>
      </c>
    </row>
    <row r="183" spans="1:3" x14ac:dyDescent="0.25">
      <c r="A183" s="38">
        <v>202206</v>
      </c>
      <c r="B183" s="49">
        <v>142736449</v>
      </c>
      <c r="C183" s="39" t="str">
        <f>VLOOKUP(Réception!C385,'Catégorie des articles'!A:D,4,0)</f>
        <v>CREMERIE</v>
      </c>
    </row>
    <row r="184" spans="1:3" x14ac:dyDescent="0.25">
      <c r="A184" s="38">
        <v>202207</v>
      </c>
      <c r="B184" s="46">
        <v>142736456</v>
      </c>
      <c r="C184" s="39" t="str">
        <f>VLOOKUP(Réception!C386,'Catégorie des articles'!A:D,4,0)</f>
        <v>CREMERIE</v>
      </c>
    </row>
    <row r="185" spans="1:3" x14ac:dyDescent="0.25">
      <c r="A185" s="38">
        <v>202206</v>
      </c>
      <c r="B185" s="49">
        <v>142736459</v>
      </c>
      <c r="C185" s="39" t="str">
        <f>VLOOKUP(Réception!C388,'Catégorie des articles'!A:D,4,0)</f>
        <v>BOULANGERIE</v>
      </c>
    </row>
    <row r="186" spans="1:3" x14ac:dyDescent="0.25">
      <c r="A186" s="38">
        <v>202206</v>
      </c>
      <c r="B186" s="49">
        <v>142736462</v>
      </c>
      <c r="C186" s="39" t="str">
        <f>VLOOKUP(Réception!C390,'Catégorie des articles'!A:D,4,0)</f>
        <v>MIX LEGUMES</v>
      </c>
    </row>
    <row r="187" spans="1:3" x14ac:dyDescent="0.25">
      <c r="A187" s="38">
        <v>202207</v>
      </c>
      <c r="B187" s="49">
        <v>142736463</v>
      </c>
      <c r="C187" s="39" t="str">
        <f>VLOOKUP(Réception!C394,'Catégorie des articles'!A:D,4,0)</f>
        <v>MIX LEGUMES</v>
      </c>
    </row>
    <row r="188" spans="1:3" x14ac:dyDescent="0.25">
      <c r="A188" s="38">
        <v>202206</v>
      </c>
      <c r="B188" s="46">
        <v>142736464</v>
      </c>
      <c r="C188" s="39" t="str">
        <f>VLOOKUP(Réception!C395,'Catégorie des articles'!A:D,4,0)</f>
        <v>VOLAILLE</v>
      </c>
    </row>
    <row r="189" spans="1:3" x14ac:dyDescent="0.25">
      <c r="A189" s="38">
        <v>202206</v>
      </c>
      <c r="B189" s="49">
        <v>142736471</v>
      </c>
      <c r="C189" s="39" t="str">
        <f>VLOOKUP(Réception!C396,'Catégorie des articles'!A:D,4,0)</f>
        <v>CREMERIE</v>
      </c>
    </row>
    <row r="190" spans="1:3" x14ac:dyDescent="0.25">
      <c r="A190" s="38">
        <v>202206</v>
      </c>
      <c r="B190" s="49">
        <v>142736472</v>
      </c>
      <c r="C190" s="39" t="str">
        <f>VLOOKUP(Réception!C399,'Catégorie des articles'!A:D,4,0)</f>
        <v>CREMERIE</v>
      </c>
    </row>
    <row r="191" spans="1:3" x14ac:dyDescent="0.25">
      <c r="A191" s="38">
        <v>202206</v>
      </c>
      <c r="B191" s="49">
        <v>142736474</v>
      </c>
      <c r="C191" s="39" t="str">
        <f>VLOOKUP(Réception!C400,'Catégorie des articles'!A:D,4,0)</f>
        <v>CREMERIE</v>
      </c>
    </row>
    <row r="192" spans="1:3" x14ac:dyDescent="0.25">
      <c r="A192" s="38">
        <v>202206</v>
      </c>
      <c r="B192" s="49">
        <v>142736489</v>
      </c>
      <c r="C192" s="39" t="str">
        <f>VLOOKUP(Réception!C401,'Catégorie des articles'!A:D,4,0)</f>
        <v>CREMERIE</v>
      </c>
    </row>
    <row r="193" spans="1:3" x14ac:dyDescent="0.25">
      <c r="A193" s="38">
        <v>202206</v>
      </c>
      <c r="B193" s="46">
        <v>142736490</v>
      </c>
      <c r="C193" s="39" t="str">
        <f>VLOOKUP(Réception!C403,'Catégorie des articles'!A:D,4,0)</f>
        <v>CREMERIE</v>
      </c>
    </row>
    <row r="194" spans="1:3" x14ac:dyDescent="0.25">
      <c r="A194" s="38">
        <v>202206</v>
      </c>
      <c r="B194" s="46">
        <v>142736493</v>
      </c>
      <c r="C194" s="39" t="str">
        <f>VLOOKUP(Réception!C407,'Catégorie des articles'!A:D,4,0)</f>
        <v>CREMERIE</v>
      </c>
    </row>
    <row r="195" spans="1:3" x14ac:dyDescent="0.25">
      <c r="A195" s="38">
        <v>202206</v>
      </c>
      <c r="B195" s="49">
        <v>142736499</v>
      </c>
      <c r="C195" s="39" t="str">
        <f>VLOOKUP(Réception!C409,'Catégorie des articles'!A:D,4,0)</f>
        <v>VOLAILLE</v>
      </c>
    </row>
    <row r="196" spans="1:3" x14ac:dyDescent="0.25">
      <c r="A196" s="38">
        <v>202207</v>
      </c>
      <c r="B196" s="46">
        <v>142736502</v>
      </c>
      <c r="C196" s="39" t="str">
        <f>VLOOKUP(Réception!C411,'Catégorie des articles'!A:D,4,0)</f>
        <v>BOULANGERIE</v>
      </c>
    </row>
    <row r="197" spans="1:3" x14ac:dyDescent="0.25">
      <c r="A197" s="38">
        <v>202206</v>
      </c>
      <c r="B197" s="46">
        <v>142746514</v>
      </c>
      <c r="C197" s="39" t="str">
        <f>VLOOKUP(Réception!C412,'Catégorie des articles'!A:D,4,0)</f>
        <v>CREMERIE</v>
      </c>
    </row>
    <row r="198" spans="1:3" x14ac:dyDescent="0.25">
      <c r="A198" s="38">
        <v>202206</v>
      </c>
      <c r="B198" s="46">
        <v>142746515</v>
      </c>
      <c r="C198" s="39" t="str">
        <f>VLOOKUP(Réception!C414,'Catégorie des articles'!A:D,4,0)</f>
        <v>CREMERIE</v>
      </c>
    </row>
    <row r="199" spans="1:3" x14ac:dyDescent="0.25">
      <c r="A199" s="38">
        <v>202206</v>
      </c>
      <c r="B199" s="46">
        <v>142746516</v>
      </c>
      <c r="C199" s="39" t="str">
        <f>VLOOKUP(Réception!C415,'Catégorie des articles'!A:D,4,0)</f>
        <v>MIX LEGUMES</v>
      </c>
    </row>
    <row r="200" spans="1:3" x14ac:dyDescent="0.25">
      <c r="A200" s="38">
        <v>202206</v>
      </c>
      <c r="B200" s="46">
        <v>142746517</v>
      </c>
      <c r="C200" s="39" t="str">
        <f>VLOOKUP(Réception!C418,'Catégorie des articles'!A:D,4,0)</f>
        <v>MIX LEGUMES</v>
      </c>
    </row>
    <row r="201" spans="1:3" x14ac:dyDescent="0.25">
      <c r="A201" s="38">
        <v>202206</v>
      </c>
      <c r="B201" s="46">
        <v>142746524</v>
      </c>
      <c r="C201" s="39" t="str">
        <f>VLOOKUP(Réception!C419,'Catégorie des articles'!A:D,4,0)</f>
        <v>VOLAILLE</v>
      </c>
    </row>
    <row r="202" spans="1:3" x14ac:dyDescent="0.25">
      <c r="A202" s="38">
        <v>202206</v>
      </c>
      <c r="B202" s="46">
        <v>142746542</v>
      </c>
      <c r="C202" s="39" t="str">
        <f>VLOOKUP(Réception!C422,'Catégorie des articles'!A:D,4,0)</f>
        <v>VOLAILLE</v>
      </c>
    </row>
    <row r="203" spans="1:3" x14ac:dyDescent="0.25">
      <c r="A203" s="38">
        <v>202206</v>
      </c>
      <c r="B203" s="46">
        <v>142746545</v>
      </c>
      <c r="C203" s="39" t="str">
        <f>VLOOKUP(Réception!C423,'Catégorie des articles'!A:D,4,0)</f>
        <v>CREMERIE</v>
      </c>
    </row>
    <row r="204" spans="1:3" x14ac:dyDescent="0.25">
      <c r="A204" s="38">
        <v>202206</v>
      </c>
      <c r="B204" s="46">
        <v>142746546</v>
      </c>
      <c r="C204" s="39" t="str">
        <f>VLOOKUP(Réception!C428,'Catégorie des articles'!A:D,4,0)</f>
        <v>CREMERIE</v>
      </c>
    </row>
    <row r="205" spans="1:3" x14ac:dyDescent="0.25">
      <c r="A205" s="38">
        <v>202206</v>
      </c>
      <c r="B205" s="46">
        <v>142746569</v>
      </c>
      <c r="C205" s="39" t="str">
        <f>VLOOKUP(Réception!C429,'Catégorie des articles'!A:D,4,0)</f>
        <v>CREMERIE</v>
      </c>
    </row>
    <row r="206" spans="1:3" x14ac:dyDescent="0.25">
      <c r="A206" s="38">
        <v>202206</v>
      </c>
      <c r="B206" s="46">
        <v>142746570</v>
      </c>
      <c r="C206" s="39" t="str">
        <f>VLOOKUP(Réception!C430,'Catégorie des articles'!A:D,4,0)</f>
        <v>CREMERIE</v>
      </c>
    </row>
    <row r="207" spans="1:3" x14ac:dyDescent="0.25">
      <c r="A207" s="38">
        <v>202207</v>
      </c>
      <c r="B207" s="46">
        <v>142746575</v>
      </c>
      <c r="C207" s="39" t="str">
        <f>VLOOKUP(Réception!C433,'Catégorie des articles'!A:D,4,0)</f>
        <v>BOULANGERIE</v>
      </c>
    </row>
    <row r="208" spans="1:3" x14ac:dyDescent="0.25">
      <c r="A208" s="38">
        <v>202206</v>
      </c>
      <c r="B208" s="49">
        <v>142746588</v>
      </c>
      <c r="C208" s="39" t="str">
        <f>VLOOKUP(Réception!C435,'Catégorie des articles'!A:D,4,0)</f>
        <v>CREMERIE</v>
      </c>
    </row>
    <row r="209" spans="1:3" x14ac:dyDescent="0.25">
      <c r="A209" s="38">
        <v>202206</v>
      </c>
      <c r="B209" s="46">
        <v>142746590</v>
      </c>
      <c r="C209" s="39" t="str">
        <f>VLOOKUP(Réception!C439,'Catégorie des articles'!A:D,4,0)</f>
        <v>CREMERIE</v>
      </c>
    </row>
    <row r="210" spans="1:3" x14ac:dyDescent="0.25">
      <c r="A210" s="38">
        <v>202206</v>
      </c>
      <c r="B210" s="49">
        <v>142746606</v>
      </c>
      <c r="C210" s="39" t="str">
        <f>VLOOKUP(Réception!C442,'Catégorie des articles'!A:D,4,0)</f>
        <v>CREMERIE</v>
      </c>
    </row>
    <row r="211" spans="1:3" x14ac:dyDescent="0.25">
      <c r="A211" s="38">
        <v>202206</v>
      </c>
      <c r="B211" s="49">
        <v>142746608</v>
      </c>
      <c r="C211" s="39" t="str">
        <f>VLOOKUP(Réception!C444,'Catégorie des articles'!A:D,4,0)</f>
        <v>CREMERIE</v>
      </c>
    </row>
    <row r="212" spans="1:3" x14ac:dyDescent="0.25">
      <c r="A212" s="38">
        <v>202206</v>
      </c>
      <c r="B212" s="49">
        <v>142746611</v>
      </c>
      <c r="C212" s="39" t="str">
        <f>VLOOKUP(Réception!C448,'Catégorie des articles'!A:D,4,0)</f>
        <v>CREMERIE</v>
      </c>
    </row>
    <row r="213" spans="1:3" x14ac:dyDescent="0.25">
      <c r="A213" s="38">
        <v>202206</v>
      </c>
      <c r="B213" s="49">
        <v>142746612</v>
      </c>
      <c r="C213" s="39" t="str">
        <f>VLOOKUP(Réception!C450,'Catégorie des articles'!A:D,4,0)</f>
        <v>CREMERIE</v>
      </c>
    </row>
    <row r="214" spans="1:3" x14ac:dyDescent="0.25">
      <c r="A214" s="38">
        <v>202206</v>
      </c>
      <c r="B214" s="49">
        <v>142756621</v>
      </c>
      <c r="C214" s="39" t="str">
        <f>VLOOKUP(Réception!C452,'Catégorie des articles'!A:D,4,0)</f>
        <v>CREMERIE</v>
      </c>
    </row>
    <row r="215" spans="1:3" x14ac:dyDescent="0.25">
      <c r="A215" s="38">
        <v>202208</v>
      </c>
      <c r="B215" s="46">
        <v>142756622</v>
      </c>
      <c r="C215" s="39" t="str">
        <f>VLOOKUP(Réception!C453,'Catégorie des articles'!A:D,4,0)</f>
        <v>EMBALLAGES</v>
      </c>
    </row>
    <row r="216" spans="1:3" x14ac:dyDescent="0.25">
      <c r="A216" s="38">
        <v>202206</v>
      </c>
      <c r="B216" s="46">
        <v>142756623</v>
      </c>
      <c r="C216" s="39" t="str">
        <f>VLOOKUP(Réception!C454,'Catégorie des articles'!A:D,4,0)</f>
        <v>MIX LEGUMES</v>
      </c>
    </row>
    <row r="217" spans="1:3" x14ac:dyDescent="0.25">
      <c r="A217" s="38">
        <v>202206</v>
      </c>
      <c r="B217" s="46">
        <v>142756629</v>
      </c>
      <c r="C217" s="39" t="str">
        <f>VLOOKUP(Réception!C459,'Catégorie des articles'!A:D,4,0)</f>
        <v>CREMERIE</v>
      </c>
    </row>
    <row r="218" spans="1:3" x14ac:dyDescent="0.25">
      <c r="A218" s="38">
        <v>202206</v>
      </c>
      <c r="B218" s="46">
        <v>142756639</v>
      </c>
      <c r="C218" s="39" t="str">
        <f>VLOOKUP(Réception!C460,'Catégorie des articles'!A:D,4,0)</f>
        <v>CREMERIE</v>
      </c>
    </row>
    <row r="219" spans="1:3" x14ac:dyDescent="0.25">
      <c r="A219" s="38">
        <v>202206</v>
      </c>
      <c r="B219" s="49">
        <v>142756640</v>
      </c>
      <c r="C219" s="39" t="str">
        <f>VLOOKUP(Réception!C465,'Catégorie des articles'!A:D,4,0)</f>
        <v>CREMERIE</v>
      </c>
    </row>
    <row r="220" spans="1:3" x14ac:dyDescent="0.25">
      <c r="A220" s="38">
        <v>202206</v>
      </c>
      <c r="B220" s="46">
        <v>142756658</v>
      </c>
      <c r="C220" s="39" t="str">
        <f>VLOOKUP(Réception!C468,'Catégorie des articles'!A:D,4,0)</f>
        <v>CREMERIE</v>
      </c>
    </row>
    <row r="221" spans="1:3" x14ac:dyDescent="0.25">
      <c r="A221" s="38">
        <v>202206</v>
      </c>
      <c r="B221" s="46">
        <v>142756659</v>
      </c>
      <c r="C221" s="39" t="str">
        <f>VLOOKUP(Réception!C473,'Catégorie des articles'!A:D,4,0)</f>
        <v>CREMERIE</v>
      </c>
    </row>
    <row r="222" spans="1:3" x14ac:dyDescent="0.25">
      <c r="A222" s="38">
        <v>202207</v>
      </c>
      <c r="B222" s="46">
        <v>142756660</v>
      </c>
      <c r="C222" s="39" t="str">
        <f>VLOOKUP(Réception!C480,'Catégorie des articles'!A:D,4,0)</f>
        <v>CREMERIE</v>
      </c>
    </row>
    <row r="223" spans="1:3" x14ac:dyDescent="0.25">
      <c r="A223" s="38">
        <v>202206</v>
      </c>
      <c r="B223" s="49">
        <v>142756672</v>
      </c>
      <c r="C223" s="39" t="str">
        <f>VLOOKUP(Réception!C485,'Catégorie des articles'!A:D,4,0)</f>
        <v>CREMERIE</v>
      </c>
    </row>
    <row r="224" spans="1:3" x14ac:dyDescent="0.25">
      <c r="A224" s="38">
        <v>202206</v>
      </c>
      <c r="B224" s="49">
        <v>142756674</v>
      </c>
      <c r="C224" s="39" t="str">
        <f>VLOOKUP(Réception!C490,'Catégorie des articles'!A:D,4,0)</f>
        <v>CREMERIE</v>
      </c>
    </row>
    <row r="225" spans="1:3" x14ac:dyDescent="0.25">
      <c r="A225" s="38">
        <v>202207</v>
      </c>
      <c r="B225" s="49">
        <v>142756677</v>
      </c>
      <c r="C225" s="39" t="str">
        <f>VLOOKUP(Réception!C493,'Catégorie des articles'!A:D,4,0)</f>
        <v>CREMERIE</v>
      </c>
    </row>
    <row r="226" spans="1:3" x14ac:dyDescent="0.25">
      <c r="A226" s="38">
        <v>202207</v>
      </c>
      <c r="B226" s="49">
        <v>142756694</v>
      </c>
      <c r="C226" s="39" t="str">
        <f>VLOOKUP(Réception!C495,'Catégorie des articles'!A:D,4,0)</f>
        <v>BOULANGERIE</v>
      </c>
    </row>
    <row r="227" spans="1:3" x14ac:dyDescent="0.25">
      <c r="A227" s="38">
        <v>202207</v>
      </c>
      <c r="B227" s="49">
        <v>142756696</v>
      </c>
      <c r="C227" s="39" t="str">
        <f>VLOOKUP(Réception!C497,'Catégorie des articles'!A:D,4,0)</f>
        <v>MIX LEGUMES</v>
      </c>
    </row>
    <row r="228" spans="1:3" x14ac:dyDescent="0.25">
      <c r="A228" s="38">
        <v>202207</v>
      </c>
      <c r="B228" s="46">
        <v>142766701</v>
      </c>
      <c r="C228" s="39" t="str">
        <f>VLOOKUP(Réception!C499,'Catégorie des articles'!A:D,4,0)</f>
        <v>CREMERIE</v>
      </c>
    </row>
    <row r="229" spans="1:3" x14ac:dyDescent="0.25">
      <c r="A229" s="38">
        <v>202207</v>
      </c>
      <c r="B229" s="46">
        <v>142766702</v>
      </c>
      <c r="C229" s="39" t="str">
        <f>VLOOKUP(Réception!C503,'Catégorie des articles'!A:D,4,0)</f>
        <v>CREMERIE</v>
      </c>
    </row>
    <row r="230" spans="1:3" x14ac:dyDescent="0.25">
      <c r="A230" s="38">
        <v>202207</v>
      </c>
      <c r="B230" s="49">
        <v>142766704</v>
      </c>
      <c r="C230" s="39" t="str">
        <f>VLOOKUP(Réception!C506,'Catégorie des articles'!A:D,4,0)</f>
        <v>CREMERIE</v>
      </c>
    </row>
    <row r="231" spans="1:3" x14ac:dyDescent="0.25">
      <c r="A231" s="38">
        <v>202207</v>
      </c>
      <c r="B231" s="49">
        <v>142766705</v>
      </c>
      <c r="C231" s="39" t="str">
        <f>VLOOKUP(Réception!C511,'Catégorie des articles'!A:D,4,0)</f>
        <v>MIX LEGUMES</v>
      </c>
    </row>
    <row r="232" spans="1:3" x14ac:dyDescent="0.25">
      <c r="A232" s="38">
        <v>202207</v>
      </c>
      <c r="B232" s="46">
        <v>142766712</v>
      </c>
      <c r="C232" s="39" t="str">
        <f>VLOOKUP(Réception!C516,'Catégorie des articles'!A:D,4,0)</f>
        <v>EMBALLAGES</v>
      </c>
    </row>
    <row r="233" spans="1:3" x14ac:dyDescent="0.25">
      <c r="A233" s="38">
        <v>202207</v>
      </c>
      <c r="B233" s="49">
        <v>143246714</v>
      </c>
      <c r="C233" s="39" t="str">
        <f>VLOOKUP(Réception!C517,'Catégorie des articles'!A:D,4,0)</f>
        <v>CREMERIE</v>
      </c>
    </row>
    <row r="234" spans="1:3" x14ac:dyDescent="0.25">
      <c r="A234" s="38">
        <v>202207</v>
      </c>
      <c r="B234" s="46">
        <v>143246715</v>
      </c>
      <c r="C234" s="39" t="str">
        <f>VLOOKUP(Réception!C521,'Catégorie des articles'!A:D,4,0)</f>
        <v>CREMERIE</v>
      </c>
    </row>
    <row r="235" spans="1:3" x14ac:dyDescent="0.25">
      <c r="A235" s="38">
        <v>202207</v>
      </c>
      <c r="B235" s="49">
        <v>143246731</v>
      </c>
      <c r="C235" s="39" t="str">
        <f>VLOOKUP(Réception!C523,'Catégorie des articles'!A:D,4,0)</f>
        <v>CREMERIE</v>
      </c>
    </row>
    <row r="236" spans="1:3" x14ac:dyDescent="0.25">
      <c r="A236" s="38">
        <v>202207</v>
      </c>
      <c r="B236" s="46">
        <v>143246732</v>
      </c>
      <c r="C236" s="39" t="str">
        <f>VLOOKUP(Réception!C525,'Catégorie des articles'!A:D,4,0)</f>
        <v>CREMERIE</v>
      </c>
    </row>
    <row r="237" spans="1:3" x14ac:dyDescent="0.25">
      <c r="A237" s="38">
        <v>202207</v>
      </c>
      <c r="B237" s="46">
        <v>143246741</v>
      </c>
      <c r="C237" s="39" t="str">
        <f>VLOOKUP(Réception!C528,'Catégorie des articles'!A:D,4,0)</f>
        <v>MIX LEGUMES</v>
      </c>
    </row>
    <row r="238" spans="1:3" x14ac:dyDescent="0.25">
      <c r="A238" s="38">
        <v>202207</v>
      </c>
      <c r="B238" s="46">
        <v>143246742</v>
      </c>
      <c r="C238" s="39" t="str">
        <f>VLOOKUP(Réception!C530,'Catégorie des articles'!A:D,4,0)</f>
        <v>BOULANGERIE</v>
      </c>
    </row>
    <row r="239" spans="1:3" x14ac:dyDescent="0.25">
      <c r="A239" s="38">
        <v>202207</v>
      </c>
      <c r="B239" s="49">
        <v>143246755</v>
      </c>
      <c r="C239" s="39" t="str">
        <f>VLOOKUP(Réception!C532,'Catégorie des articles'!A:D,4,0)</f>
        <v>CREMERIE</v>
      </c>
    </row>
    <row r="240" spans="1:3" x14ac:dyDescent="0.25">
      <c r="A240" s="38">
        <v>202207</v>
      </c>
      <c r="B240" s="49">
        <v>143246756</v>
      </c>
      <c r="C240" s="39" t="str">
        <f>VLOOKUP(Réception!C534,'Catégorie des articles'!A:D,4,0)</f>
        <v>CREMERIE</v>
      </c>
    </row>
    <row r="241" spans="1:3" x14ac:dyDescent="0.25">
      <c r="A241" s="38">
        <v>202207</v>
      </c>
      <c r="B241" s="46">
        <v>143246759</v>
      </c>
      <c r="C241" s="39" t="str">
        <f>VLOOKUP(Réception!C539,'Catégorie des articles'!A:D,4,0)</f>
        <v>CREMERIE</v>
      </c>
    </row>
    <row r="242" spans="1:3" x14ac:dyDescent="0.25">
      <c r="A242" s="38">
        <v>202207</v>
      </c>
      <c r="B242" s="49">
        <v>143246763</v>
      </c>
      <c r="C242" s="39" t="str">
        <f>VLOOKUP(Réception!C542,'Catégorie des articles'!A:D,4,0)</f>
        <v>BOULANGERIE</v>
      </c>
    </row>
    <row r="243" spans="1:3" x14ac:dyDescent="0.25">
      <c r="A243" s="38">
        <v>202207</v>
      </c>
      <c r="B243" s="46">
        <v>143246764</v>
      </c>
      <c r="C243" s="39" t="str">
        <f>VLOOKUP(Réception!C543,'Catégorie des articles'!A:D,4,0)</f>
        <v>CREMERIE</v>
      </c>
    </row>
    <row r="244" spans="1:3" x14ac:dyDescent="0.25">
      <c r="A244" s="38">
        <v>202207</v>
      </c>
      <c r="B244" s="46">
        <v>143246771</v>
      </c>
      <c r="C244" s="39" t="str">
        <f>VLOOKUP(Réception!C545,'Catégorie des articles'!A:D,4,0)</f>
        <v>VOLAILLE</v>
      </c>
    </row>
    <row r="245" spans="1:3" x14ac:dyDescent="0.25">
      <c r="A245" s="38">
        <v>202207</v>
      </c>
      <c r="B245" s="49">
        <v>143246772</v>
      </c>
      <c r="C245" s="39" t="str">
        <f>VLOOKUP(Réception!C548,'Catégorie des articles'!A:D,4,0)</f>
        <v>VOLAILLE</v>
      </c>
    </row>
    <row r="246" spans="1:3" x14ac:dyDescent="0.25">
      <c r="A246" s="38">
        <v>202207</v>
      </c>
      <c r="B246" s="46">
        <v>143246775</v>
      </c>
      <c r="C246" s="39" t="str">
        <f>VLOOKUP(Réception!C549,'Catégorie des articles'!A:D,4,0)</f>
        <v>MIX LEGUMES</v>
      </c>
    </row>
    <row r="247" spans="1:3" x14ac:dyDescent="0.25">
      <c r="A247" s="38">
        <v>202207</v>
      </c>
      <c r="B247" s="49">
        <v>143246782</v>
      </c>
      <c r="C247" s="39" t="str">
        <f>VLOOKUP(Réception!C553,'Catégorie des articles'!A:D,4,0)</f>
        <v>BOULANGERIE</v>
      </c>
    </row>
    <row r="248" spans="1:3" x14ac:dyDescent="0.25">
      <c r="A248" s="38">
        <v>202207</v>
      </c>
      <c r="B248" s="49">
        <v>143246791</v>
      </c>
      <c r="C248" s="39" t="str">
        <f>VLOOKUP(Réception!C554,'Catégorie des articles'!A:D,4,0)</f>
        <v>CREMERIE</v>
      </c>
    </row>
    <row r="249" spans="1:3" x14ac:dyDescent="0.25">
      <c r="A249" s="38">
        <v>202207</v>
      </c>
      <c r="B249" s="49">
        <v>143246793</v>
      </c>
      <c r="C249" s="39" t="str">
        <f>VLOOKUP(Réception!C558,'Catégorie des articles'!A:D,4,0)</f>
        <v>CREMERIE</v>
      </c>
    </row>
    <row r="250" spans="1:3" x14ac:dyDescent="0.25">
      <c r="A250" s="38">
        <v>202207</v>
      </c>
      <c r="B250" s="49">
        <v>143246802</v>
      </c>
      <c r="C250" s="39" t="str">
        <f>VLOOKUP(Réception!C561,'Catégorie des articles'!A:D,4,0)</f>
        <v>BOULANGERIE</v>
      </c>
    </row>
    <row r="251" spans="1:3" x14ac:dyDescent="0.25">
      <c r="A251" s="38">
        <v>202207</v>
      </c>
      <c r="B251" s="46">
        <v>143246803</v>
      </c>
      <c r="C251" s="39" t="str">
        <f>VLOOKUP(Réception!C562,'Catégorie des articles'!A:D,4,0)</f>
        <v>BOULANGERIE</v>
      </c>
    </row>
    <row r="252" spans="1:3" x14ac:dyDescent="0.25">
      <c r="A252" s="38">
        <v>202207</v>
      </c>
      <c r="B252" s="46">
        <v>143246815</v>
      </c>
      <c r="C252" s="39" t="str">
        <f>VLOOKUP(Réception!C563,'Catégorie des articles'!A:D,4,0)</f>
        <v>CREMERIE</v>
      </c>
    </row>
    <row r="253" spans="1:3" x14ac:dyDescent="0.25">
      <c r="A253" s="38">
        <v>202207</v>
      </c>
      <c r="B253" s="46">
        <v>143246816</v>
      </c>
      <c r="C253" s="39" t="str">
        <f>VLOOKUP(Réception!C566,'Catégorie des articles'!A:D,4,0)</f>
        <v>CREMERIE</v>
      </c>
    </row>
    <row r="254" spans="1:3" x14ac:dyDescent="0.25">
      <c r="A254" s="38">
        <v>202207</v>
      </c>
      <c r="B254" s="49">
        <v>143246818</v>
      </c>
      <c r="C254" s="39" t="str">
        <f>VLOOKUP(Réception!C572,'Catégorie des articles'!A:D,4,0)</f>
        <v>VOLAILLE</v>
      </c>
    </row>
    <row r="255" spans="1:3" x14ac:dyDescent="0.25">
      <c r="A255" s="38">
        <v>202207</v>
      </c>
      <c r="B255" s="46">
        <v>143246822</v>
      </c>
      <c r="C255" s="39" t="str">
        <f>VLOOKUP(Réception!C574,'Catégorie des articles'!A:D,4,0)</f>
        <v>CREMERIE</v>
      </c>
    </row>
    <row r="256" spans="1:3" x14ac:dyDescent="0.25">
      <c r="A256" s="38">
        <v>202207</v>
      </c>
      <c r="B256" s="49">
        <v>143246823</v>
      </c>
      <c r="C256" s="39" t="str">
        <f>VLOOKUP(Réception!C578,'Catégorie des articles'!A:D,4,0)</f>
        <v>CREMERIE</v>
      </c>
    </row>
    <row r="257" spans="1:3" x14ac:dyDescent="0.25">
      <c r="A257" s="38">
        <v>202207</v>
      </c>
      <c r="B257" s="49">
        <v>143246827</v>
      </c>
      <c r="C257" s="39" t="str">
        <f>VLOOKUP(Réception!C579,'Catégorie des articles'!A:D,4,0)</f>
        <v>MIX LEGUMES</v>
      </c>
    </row>
    <row r="258" spans="1:3" x14ac:dyDescent="0.25">
      <c r="A258" s="38">
        <v>202207</v>
      </c>
      <c r="B258" s="46">
        <v>143256847</v>
      </c>
      <c r="C258" s="39" t="str">
        <f>VLOOKUP(Réception!C582,'Catégorie des articles'!A:D,4,0)</f>
        <v>CREMERIE</v>
      </c>
    </row>
    <row r="259" spans="1:3" x14ac:dyDescent="0.25">
      <c r="A259" s="38">
        <v>202207</v>
      </c>
      <c r="B259" s="49">
        <v>143256866</v>
      </c>
      <c r="C259" s="39" t="str">
        <f>VLOOKUP(Réception!C584,'Catégorie des articles'!A:D,4,0)</f>
        <v>MIX LEGUMES</v>
      </c>
    </row>
    <row r="260" spans="1:3" x14ac:dyDescent="0.25">
      <c r="A260" s="38">
        <v>202207</v>
      </c>
      <c r="B260" s="46">
        <v>143256870</v>
      </c>
      <c r="C260" s="39" t="str">
        <f>VLOOKUP(Réception!C585,'Catégorie des articles'!A:D,4,0)</f>
        <v>CREMERIE</v>
      </c>
    </row>
    <row r="261" spans="1:3" x14ac:dyDescent="0.25">
      <c r="A261" s="38">
        <v>202207</v>
      </c>
      <c r="B261" s="49">
        <v>143256876</v>
      </c>
      <c r="C261" s="39" t="str">
        <f>VLOOKUP(Réception!C586,'Catégorie des articles'!A:D,4,0)</f>
        <v>CREMERIE</v>
      </c>
    </row>
    <row r="262" spans="1:3" x14ac:dyDescent="0.25">
      <c r="A262" s="38">
        <v>202207</v>
      </c>
      <c r="B262" s="46">
        <v>143256877</v>
      </c>
      <c r="C262" s="39" t="str">
        <f>VLOOKUP(Réception!C589,'Catégorie des articles'!A:D,4,0)</f>
        <v>CREMERIE</v>
      </c>
    </row>
    <row r="263" spans="1:3" x14ac:dyDescent="0.25">
      <c r="A263" s="38">
        <v>202209</v>
      </c>
      <c r="B263" s="46">
        <v>143256891</v>
      </c>
      <c r="C263" s="39" t="str">
        <f>VLOOKUP(Réception!C591,'Catégorie des articles'!A:D,4,0)</f>
        <v>EMBALLAGES</v>
      </c>
    </row>
    <row r="264" spans="1:3" x14ac:dyDescent="0.25">
      <c r="A264" s="38">
        <v>202207</v>
      </c>
      <c r="B264" s="49">
        <v>143256898</v>
      </c>
      <c r="C264" s="39" t="str">
        <f>VLOOKUP(Réception!C592,'Catégorie des articles'!A:D,4,0)</f>
        <v>CREMERIE</v>
      </c>
    </row>
    <row r="265" spans="1:3" x14ac:dyDescent="0.25">
      <c r="A265" s="38">
        <v>202207</v>
      </c>
      <c r="B265" s="49">
        <v>143256899</v>
      </c>
      <c r="C265" s="39" t="str">
        <f>VLOOKUP(Réception!C594,'Catégorie des articles'!A:D,4,0)</f>
        <v>CREMERIE</v>
      </c>
    </row>
    <row r="266" spans="1:3" x14ac:dyDescent="0.25">
      <c r="A266" s="38">
        <v>202207</v>
      </c>
      <c r="B266" s="49">
        <v>143256901</v>
      </c>
      <c r="C266" s="39" t="str">
        <f>VLOOKUP(Réception!C595,'Catégorie des articles'!A:D,4,0)</f>
        <v>CREMERIE</v>
      </c>
    </row>
    <row r="267" spans="1:3" x14ac:dyDescent="0.25">
      <c r="A267" s="38">
        <v>202208</v>
      </c>
      <c r="B267" s="46">
        <v>143256906</v>
      </c>
      <c r="C267" s="39" t="str">
        <f>VLOOKUP(Réception!C597,'Catégorie des articles'!A:D,4,0)</f>
        <v>CREMERIE</v>
      </c>
    </row>
    <row r="268" spans="1:3" x14ac:dyDescent="0.25">
      <c r="A268" s="38">
        <v>202208</v>
      </c>
      <c r="B268" s="49">
        <v>143256927</v>
      </c>
      <c r="C268" s="39" t="str">
        <f>VLOOKUP(Réception!C598,'Catégorie des articles'!A:D,4,0)</f>
        <v>EMBALLAGES</v>
      </c>
    </row>
    <row r="269" spans="1:3" x14ac:dyDescent="0.25">
      <c r="A269" s="38">
        <v>202207</v>
      </c>
      <c r="B269" s="46">
        <v>143256939</v>
      </c>
      <c r="C269" s="39" t="str">
        <f>VLOOKUP(Réception!C600,'Catégorie des articles'!A:D,4,0)</f>
        <v>CREMERIE</v>
      </c>
    </row>
    <row r="270" spans="1:3" x14ac:dyDescent="0.25">
      <c r="A270" s="38">
        <v>202207</v>
      </c>
      <c r="B270" s="46">
        <v>143256941</v>
      </c>
      <c r="C270" s="39" t="str">
        <f>VLOOKUP(Réception!C602,'Catégorie des articles'!A:D,4,0)</f>
        <v>CREMERIE</v>
      </c>
    </row>
    <row r="271" spans="1:3" x14ac:dyDescent="0.25">
      <c r="A271" s="38">
        <v>202207</v>
      </c>
      <c r="B271" s="49">
        <v>143266956</v>
      </c>
      <c r="C271" s="39" t="str">
        <f>VLOOKUP(Réception!C603,'Catégorie des articles'!A:D,4,0)</f>
        <v>CREMERIE</v>
      </c>
    </row>
    <row r="272" spans="1:3" x14ac:dyDescent="0.25">
      <c r="A272" s="38">
        <v>202207</v>
      </c>
      <c r="B272" s="49">
        <v>143266966</v>
      </c>
      <c r="C272" s="39" t="str">
        <f>VLOOKUP(Réception!C604,'Catégorie des articles'!A:D,4,0)</f>
        <v>BOULANGERIE</v>
      </c>
    </row>
    <row r="273" spans="1:3" x14ac:dyDescent="0.25">
      <c r="A273" s="38">
        <v>202207</v>
      </c>
      <c r="B273" s="46">
        <v>143266968</v>
      </c>
      <c r="C273" s="39" t="str">
        <f>VLOOKUP(Réception!C607,'Catégorie des articles'!A:D,4,0)</f>
        <v>BOULANGERIE</v>
      </c>
    </row>
    <row r="274" spans="1:3" x14ac:dyDescent="0.25">
      <c r="A274" s="38">
        <v>202207</v>
      </c>
      <c r="B274" s="46">
        <v>143266973</v>
      </c>
      <c r="C274" s="39" t="str">
        <f>VLOOKUP(Réception!C608,'Catégorie des articles'!A:D,4,0)</f>
        <v>CREMERIE</v>
      </c>
    </row>
    <row r="275" spans="1:3" x14ac:dyDescent="0.25">
      <c r="A275" s="38">
        <v>202207</v>
      </c>
      <c r="B275" s="46">
        <v>143266980</v>
      </c>
      <c r="C275" s="39" t="str">
        <f>VLOOKUP(Réception!C610,'Catégorie des articles'!A:D,4,0)</f>
        <v>MIX LEGUMES</v>
      </c>
    </row>
    <row r="276" spans="1:3" x14ac:dyDescent="0.25">
      <c r="A276" s="38">
        <v>202207</v>
      </c>
      <c r="B276" s="46">
        <v>143266988</v>
      </c>
      <c r="C276" s="39" t="str">
        <f>VLOOKUP(Réception!C611,'Catégorie des articles'!A:D,4,0)</f>
        <v>CREMERIE</v>
      </c>
    </row>
    <row r="277" spans="1:3" x14ac:dyDescent="0.25">
      <c r="A277" s="38">
        <v>202207</v>
      </c>
      <c r="B277" s="46">
        <v>143266989</v>
      </c>
      <c r="C277" s="39" t="str">
        <f>VLOOKUP(Réception!C613,'Catégorie des articles'!A:D,4,0)</f>
        <v>CREMERIE</v>
      </c>
    </row>
    <row r="278" spans="1:3" x14ac:dyDescent="0.25">
      <c r="A278" s="38">
        <v>202207</v>
      </c>
      <c r="B278" s="46">
        <v>143267002</v>
      </c>
      <c r="C278" s="39" t="str">
        <f>VLOOKUP(Réception!C615,'Catégorie des articles'!A:D,4,0)</f>
        <v>CREMERIE</v>
      </c>
    </row>
    <row r="279" spans="1:3" x14ac:dyDescent="0.25">
      <c r="A279" s="38">
        <v>202207</v>
      </c>
      <c r="B279" s="46">
        <v>143267004</v>
      </c>
      <c r="C279" s="39" t="str">
        <f>VLOOKUP(Réception!C618,'Catégorie des articles'!A:D,4,0)</f>
        <v>CREMERIE</v>
      </c>
    </row>
    <row r="280" spans="1:3" x14ac:dyDescent="0.25">
      <c r="A280" s="38">
        <v>202207</v>
      </c>
      <c r="B280" s="46">
        <v>143267009</v>
      </c>
      <c r="C280" s="39" t="str">
        <f>VLOOKUP(Réception!C620,'Catégorie des articles'!A:D,4,0)</f>
        <v>BOULANGERIE</v>
      </c>
    </row>
    <row r="281" spans="1:3" x14ac:dyDescent="0.25">
      <c r="A281" s="38">
        <v>202207</v>
      </c>
      <c r="B281" s="49">
        <v>143267010</v>
      </c>
      <c r="C281" s="39" t="str">
        <f>VLOOKUP(Réception!C621,'Catégorie des articles'!A:D,4,0)</f>
        <v>BOULANGERIE</v>
      </c>
    </row>
    <row r="282" spans="1:3" x14ac:dyDescent="0.25">
      <c r="A282" s="38">
        <v>202207</v>
      </c>
      <c r="B282" s="49">
        <v>143267030</v>
      </c>
      <c r="C282" s="39" t="str">
        <f>VLOOKUP(Réception!C623,'Catégorie des articles'!A:D,4,0)</f>
        <v>CREMERIE</v>
      </c>
    </row>
    <row r="283" spans="1:3" x14ac:dyDescent="0.25">
      <c r="A283" s="38">
        <v>202207</v>
      </c>
      <c r="B283" s="49">
        <v>143267031</v>
      </c>
      <c r="C283" s="39" t="str">
        <f>VLOOKUP(Réception!C625,'Catégorie des articles'!A:D,4,0)</f>
        <v>CREMERIE</v>
      </c>
    </row>
    <row r="284" spans="1:3" x14ac:dyDescent="0.25">
      <c r="A284" s="38">
        <v>202207</v>
      </c>
      <c r="B284" s="46">
        <v>143267033</v>
      </c>
      <c r="C284" s="39" t="str">
        <f>VLOOKUP(Réception!C627,'Catégorie des articles'!A:D,4,0)</f>
        <v>CREMERIE</v>
      </c>
    </row>
    <row r="285" spans="1:3" x14ac:dyDescent="0.25">
      <c r="A285" s="38">
        <v>202207</v>
      </c>
      <c r="B285" s="46">
        <v>143267039</v>
      </c>
      <c r="C285" s="39" t="str">
        <f>VLOOKUP(Réception!C629,'Catégorie des articles'!A:D,4,0)</f>
        <v>MIX LEGUMES</v>
      </c>
    </row>
    <row r="286" spans="1:3" x14ac:dyDescent="0.25">
      <c r="A286" s="38">
        <v>202207</v>
      </c>
      <c r="B286" s="46">
        <v>143277052</v>
      </c>
      <c r="C286" s="39" t="str">
        <f>VLOOKUP(Réception!C630,'Catégorie des articles'!A:D,4,0)</f>
        <v>CREMERIE</v>
      </c>
    </row>
    <row r="287" spans="1:3" x14ac:dyDescent="0.25">
      <c r="A287" s="38">
        <v>202207</v>
      </c>
      <c r="B287" s="46">
        <v>143277053</v>
      </c>
      <c r="C287" s="39" t="str">
        <f>VLOOKUP(Réception!C633,'Catégorie des articles'!A:D,4,0)</f>
        <v>CREMERIE</v>
      </c>
    </row>
    <row r="288" spans="1:3" x14ac:dyDescent="0.25">
      <c r="A288" s="38">
        <v>202208</v>
      </c>
      <c r="B288" s="46">
        <v>143277067</v>
      </c>
      <c r="C288" s="39" t="str">
        <f>VLOOKUP(Réception!C635,'Catégorie des articles'!A:D,4,0)</f>
        <v>MIX LEGUMES</v>
      </c>
    </row>
    <row r="289" spans="1:3" x14ac:dyDescent="0.25">
      <c r="A289" s="38">
        <v>202207</v>
      </c>
      <c r="B289" s="46">
        <v>143277074</v>
      </c>
      <c r="C289" s="39" t="str">
        <f>VLOOKUP(Réception!C636,'Catégorie des articles'!A:D,4,0)</f>
        <v>CREMERIE</v>
      </c>
    </row>
    <row r="290" spans="1:3" x14ac:dyDescent="0.25">
      <c r="A290" s="38">
        <v>202207</v>
      </c>
      <c r="B290" s="49">
        <v>143277075</v>
      </c>
      <c r="C290" s="39" t="str">
        <f>VLOOKUP(Réception!C637,'Catégorie des articles'!A:D,4,0)</f>
        <v>CREMERIE</v>
      </c>
    </row>
    <row r="291" spans="1:3" x14ac:dyDescent="0.25">
      <c r="A291" s="38">
        <v>202207</v>
      </c>
      <c r="B291" s="46">
        <v>143277088</v>
      </c>
      <c r="C291" s="39" t="str">
        <f>VLOOKUP(Réception!C638,'Catégorie des articles'!A:D,4,0)</f>
        <v>CREMERIE</v>
      </c>
    </row>
    <row r="292" spans="1:3" x14ac:dyDescent="0.25">
      <c r="A292" s="38">
        <v>202207</v>
      </c>
      <c r="B292" s="46">
        <v>143277089</v>
      </c>
      <c r="C292" s="39" t="str">
        <f>VLOOKUP(Réception!C641,'Catégorie des articles'!A:D,4,0)</f>
        <v>CREMERIE</v>
      </c>
    </row>
    <row r="293" spans="1:3" x14ac:dyDescent="0.25">
      <c r="A293" s="38">
        <v>202207</v>
      </c>
      <c r="B293" s="49">
        <v>143277090</v>
      </c>
      <c r="C293" s="39" t="str">
        <f>VLOOKUP(Réception!C644,'Catégorie des articles'!A:D,4,0)</f>
        <v>MIX LEGUMES</v>
      </c>
    </row>
    <row r="294" spans="1:3" x14ac:dyDescent="0.25">
      <c r="A294" s="38">
        <v>202208</v>
      </c>
      <c r="B294" s="49">
        <v>143277091</v>
      </c>
      <c r="C294" s="39" t="str">
        <f>VLOOKUP(Réception!C648,'Catégorie des articles'!A:D,4,0)</f>
        <v>MIX LEGUMES</v>
      </c>
    </row>
    <row r="295" spans="1:3" x14ac:dyDescent="0.25">
      <c r="A295" s="38">
        <v>202208</v>
      </c>
      <c r="B295" s="46">
        <v>143277097</v>
      </c>
      <c r="C295" s="39" t="str">
        <f>VLOOKUP(Réception!C651,'Catégorie des articles'!A:D,4,0)</f>
        <v>BOULANGERIE</v>
      </c>
    </row>
    <row r="296" spans="1:3" x14ac:dyDescent="0.25">
      <c r="A296" s="38">
        <v>202207</v>
      </c>
      <c r="B296" s="46">
        <v>143277109</v>
      </c>
      <c r="C296" s="39" t="str">
        <f>VLOOKUP(Réception!C652,'Catégorie des articles'!A:D,4,0)</f>
        <v>CREMERIE</v>
      </c>
    </row>
    <row r="297" spans="1:3" x14ac:dyDescent="0.25">
      <c r="A297" s="38">
        <v>202207</v>
      </c>
      <c r="B297" s="46">
        <v>143277110</v>
      </c>
      <c r="C297" s="39" t="str">
        <f>VLOOKUP(Réception!C656,'Catégorie des articles'!A:D,4,0)</f>
        <v>CREMERIE</v>
      </c>
    </row>
    <row r="298" spans="1:3" x14ac:dyDescent="0.25">
      <c r="A298" s="38">
        <v>202207</v>
      </c>
      <c r="B298" s="46">
        <v>143277123</v>
      </c>
      <c r="C298" s="39" t="str">
        <f>VLOOKUP(Réception!C660,'Catégorie des articles'!A:D,4,0)</f>
        <v>CREMERIE</v>
      </c>
    </row>
    <row r="299" spans="1:3" x14ac:dyDescent="0.25">
      <c r="A299" s="38">
        <v>202207</v>
      </c>
      <c r="B299" s="46">
        <v>143277124</v>
      </c>
      <c r="C299" s="39" t="str">
        <f>VLOOKUP(Réception!C663,'Catégorie des articles'!A:D,4,0)</f>
        <v>CREMERIE</v>
      </c>
    </row>
    <row r="300" spans="1:3" x14ac:dyDescent="0.25">
      <c r="A300" s="38">
        <v>202207</v>
      </c>
      <c r="B300" s="49">
        <v>143287132</v>
      </c>
      <c r="C300" s="39" t="str">
        <f>VLOOKUP(Réception!C666,'Catégorie des articles'!A:D,4,0)</f>
        <v>CREMERIE</v>
      </c>
    </row>
    <row r="301" spans="1:3" x14ac:dyDescent="0.25">
      <c r="A301" s="38">
        <v>202207</v>
      </c>
      <c r="B301" s="46">
        <v>143287133</v>
      </c>
      <c r="C301" s="39" t="str">
        <f>VLOOKUP(Réception!C669,'Catégorie des articles'!A:D,4,0)</f>
        <v>CREMERIE</v>
      </c>
    </row>
    <row r="302" spans="1:3" x14ac:dyDescent="0.25">
      <c r="A302" s="38">
        <v>202208</v>
      </c>
      <c r="B302" s="49">
        <v>143287136</v>
      </c>
      <c r="C302" s="39" t="str">
        <f>VLOOKUP(Réception!C670,'Catégorie des articles'!A:D,4,0)</f>
        <v>CREMERIE</v>
      </c>
    </row>
    <row r="303" spans="1:3" x14ac:dyDescent="0.25">
      <c r="A303" s="38">
        <v>202208</v>
      </c>
      <c r="B303" s="46">
        <v>143287152</v>
      </c>
      <c r="C303" s="39" t="str">
        <f>VLOOKUP(Réception!C671,'Catégorie des articles'!A:D,4,0)</f>
        <v>CREMERIE</v>
      </c>
    </row>
    <row r="304" spans="1:3" x14ac:dyDescent="0.25">
      <c r="A304" s="38">
        <v>202207</v>
      </c>
      <c r="B304" s="46">
        <v>143287159</v>
      </c>
      <c r="C304" s="39" t="str">
        <f>VLOOKUP(Réception!C676,'Catégorie des articles'!A:D,4,0)</f>
        <v>CREMERIE</v>
      </c>
    </row>
    <row r="305" spans="1:3" x14ac:dyDescent="0.25">
      <c r="A305" s="38">
        <v>202207</v>
      </c>
      <c r="B305" s="46">
        <v>143287163</v>
      </c>
      <c r="C305" s="39" t="str">
        <f>VLOOKUP(Réception!C679,'Catégorie des articles'!A:D,4,0)</f>
        <v>CREMERIE</v>
      </c>
    </row>
    <row r="306" spans="1:3" x14ac:dyDescent="0.25">
      <c r="A306" s="38">
        <v>202208</v>
      </c>
      <c r="B306" s="49">
        <v>143287169</v>
      </c>
      <c r="C306" s="39" t="str">
        <f>VLOOKUP(Réception!C681,'Catégorie des articles'!A:D,4,0)</f>
        <v>MIX LEGUMES</v>
      </c>
    </row>
    <row r="307" spans="1:3" x14ac:dyDescent="0.25">
      <c r="A307" s="38">
        <v>202208</v>
      </c>
      <c r="B307" s="49">
        <v>143287172</v>
      </c>
      <c r="C307" s="39" t="str">
        <f>VLOOKUP(Réception!C683,'Catégorie des articles'!A:D,4,0)</f>
        <v>BOULANGERIE</v>
      </c>
    </row>
    <row r="308" spans="1:3" x14ac:dyDescent="0.25">
      <c r="A308" s="38">
        <v>202208</v>
      </c>
      <c r="B308" s="49">
        <v>143287173</v>
      </c>
      <c r="C308" s="39" t="str">
        <f>VLOOKUP(Réception!C684,'Catégorie des articles'!A:D,4,0)</f>
        <v>BOULANGERIE</v>
      </c>
    </row>
    <row r="309" spans="1:3" x14ac:dyDescent="0.25">
      <c r="A309" s="38">
        <v>202208</v>
      </c>
      <c r="B309" s="49">
        <v>143287181</v>
      </c>
      <c r="C309" s="39" t="str">
        <f>VLOOKUP(Réception!C685,'Catégorie des articles'!A:D,4,0)</f>
        <v>CREMERIE</v>
      </c>
    </row>
    <row r="310" spans="1:3" x14ac:dyDescent="0.25">
      <c r="A310" s="38">
        <v>202208</v>
      </c>
      <c r="B310" s="46">
        <v>143287185</v>
      </c>
      <c r="C310" s="39" t="str">
        <f>VLOOKUP(Réception!C689,'Catégorie des articles'!A:D,4,0)</f>
        <v>CREMERIE</v>
      </c>
    </row>
    <row r="311" spans="1:3" x14ac:dyDescent="0.25">
      <c r="A311" s="38">
        <v>202208</v>
      </c>
      <c r="B311" s="46">
        <v>143287208</v>
      </c>
      <c r="C311" s="39" t="str">
        <f>VLOOKUP(Réception!C692,'Catégorie des articles'!A:D,4,0)</f>
        <v>CREMERIE</v>
      </c>
    </row>
    <row r="312" spans="1:3" x14ac:dyDescent="0.25">
      <c r="A312" s="38">
        <v>202208</v>
      </c>
      <c r="B312" s="49">
        <v>143287212</v>
      </c>
      <c r="C312" s="39" t="str">
        <f>VLOOKUP(Réception!C697,'Catégorie des articles'!A:D,4,0)</f>
        <v>CREMERIE</v>
      </c>
    </row>
    <row r="313" spans="1:3" x14ac:dyDescent="0.25">
      <c r="A313" s="38">
        <v>202208</v>
      </c>
      <c r="B313" s="49">
        <v>143287213</v>
      </c>
      <c r="C313" s="39" t="str">
        <f>VLOOKUP(Réception!C702,'Catégorie des articles'!A:D,4,0)</f>
        <v>CREMERIE</v>
      </c>
    </row>
    <row r="314" spans="1:3" x14ac:dyDescent="0.25">
      <c r="A314" s="38">
        <v>202208</v>
      </c>
      <c r="B314" s="46">
        <v>143287214</v>
      </c>
      <c r="C314" s="39" t="str">
        <f>VLOOKUP(Réception!C703,'Catégorie des articles'!A:D,4,0)</f>
        <v>CREMERIE</v>
      </c>
    </row>
    <row r="315" spans="1:3" x14ac:dyDescent="0.25">
      <c r="A315" s="38">
        <v>202208</v>
      </c>
      <c r="B315" s="46">
        <v>143287219</v>
      </c>
      <c r="C315" s="39" t="str">
        <f>VLOOKUP(Réception!C706,'Catégorie des articles'!A:D,4,0)</f>
        <v>CREMERIE</v>
      </c>
    </row>
    <row r="316" spans="1:3" x14ac:dyDescent="0.25">
      <c r="A316" s="38">
        <v>202208</v>
      </c>
      <c r="B316" s="46">
        <v>143287220</v>
      </c>
      <c r="C316" s="39" t="str">
        <f>VLOOKUP(Réception!C707,'Catégorie des articles'!A:D,4,0)</f>
        <v>VOLAILLE</v>
      </c>
    </row>
    <row r="317" spans="1:3" x14ac:dyDescent="0.25">
      <c r="A317" s="38">
        <v>202208</v>
      </c>
      <c r="B317" s="46">
        <v>143287222</v>
      </c>
      <c r="C317" s="39" t="str">
        <f>VLOOKUP(Réception!C710,'Catégorie des articles'!A:D,4,0)</f>
        <v>MIX LEGUMES</v>
      </c>
    </row>
    <row r="318" spans="1:3" x14ac:dyDescent="0.25">
      <c r="A318" s="38">
        <v>202208</v>
      </c>
      <c r="B318" s="46">
        <v>143287223</v>
      </c>
      <c r="C318" s="39" t="str">
        <f>VLOOKUP(Réception!C714,'Catégorie des articles'!A:D,4,0)</f>
        <v>CREMERIE</v>
      </c>
    </row>
    <row r="319" spans="1:3" x14ac:dyDescent="0.25">
      <c r="A319" s="38">
        <v>202208</v>
      </c>
      <c r="B319" s="49">
        <v>143287228</v>
      </c>
      <c r="C319" s="39" t="str">
        <f>VLOOKUP(Réception!C716,'Catégorie des articles'!A:D,4,0)</f>
        <v>BOULANGERIE</v>
      </c>
    </row>
    <row r="320" spans="1:3" x14ac:dyDescent="0.25">
      <c r="A320" s="38">
        <v>202208</v>
      </c>
      <c r="B320" s="46">
        <v>143287229</v>
      </c>
      <c r="C320" s="39" t="str">
        <f>VLOOKUP(Réception!C717,'Catégorie des articles'!A:D,4,0)</f>
        <v>BOULANGERIE</v>
      </c>
    </row>
    <row r="321" spans="1:3" x14ac:dyDescent="0.25">
      <c r="A321" s="38">
        <v>202208</v>
      </c>
      <c r="B321" s="49">
        <v>143287248</v>
      </c>
      <c r="C321" s="39" t="str">
        <f>VLOOKUP(Réception!C718,'Catégorie des articles'!A:D,4,0)</f>
        <v>CREMERIE</v>
      </c>
    </row>
    <row r="322" spans="1:3" x14ac:dyDescent="0.25">
      <c r="A322" s="38">
        <v>202208</v>
      </c>
      <c r="B322" s="46">
        <v>143287249</v>
      </c>
      <c r="C322" s="39" t="str">
        <f>VLOOKUP(Réception!C720,'Catégorie des articles'!A:D,4,0)</f>
        <v>CREMERIE</v>
      </c>
    </row>
    <row r="323" spans="1:3" x14ac:dyDescent="0.25">
      <c r="A323" s="38">
        <v>202208</v>
      </c>
      <c r="B323" s="49">
        <v>143287252</v>
      </c>
      <c r="C323" s="39" t="str">
        <f>VLOOKUP(Réception!C721,'Catégorie des articles'!A:D,4,0)</f>
        <v>MIX LEGUMES</v>
      </c>
    </row>
    <row r="324" spans="1:3" x14ac:dyDescent="0.25">
      <c r="A324" s="38">
        <v>202208</v>
      </c>
      <c r="B324" s="49">
        <v>143287255</v>
      </c>
      <c r="C324" s="39" t="str">
        <f>VLOOKUP(Réception!C722,'Catégorie des articles'!A:D,4,0)</f>
        <v>MIX LEGUMES</v>
      </c>
    </row>
    <row r="325" spans="1:3" x14ac:dyDescent="0.25">
      <c r="A325" s="38">
        <v>202208</v>
      </c>
      <c r="B325" s="46">
        <v>143287262</v>
      </c>
      <c r="C325" s="39" t="str">
        <f>VLOOKUP(Réception!C725,'Catégorie des articles'!A:D,4,0)</f>
        <v>CREMERIE</v>
      </c>
    </row>
    <row r="326" spans="1:3" x14ac:dyDescent="0.25">
      <c r="A326" s="38">
        <v>202208</v>
      </c>
      <c r="B326" s="46">
        <v>143297271</v>
      </c>
      <c r="C326" s="39" t="str">
        <f>VLOOKUP(Réception!C726,'Catégorie des articles'!A:D,4,0)</f>
        <v>CREMERIE</v>
      </c>
    </row>
    <row r="327" spans="1:3" x14ac:dyDescent="0.25">
      <c r="A327" s="38">
        <v>202208</v>
      </c>
      <c r="B327" s="46">
        <v>143297272</v>
      </c>
      <c r="C327" s="39" t="str">
        <f>VLOOKUP(Réception!C728,'Catégorie des articles'!A:D,4,0)</f>
        <v>CREMERIE</v>
      </c>
    </row>
    <row r="328" spans="1:3" x14ac:dyDescent="0.25">
      <c r="A328" s="38">
        <v>202208</v>
      </c>
      <c r="B328" s="46">
        <v>143297273</v>
      </c>
      <c r="C328" s="39" t="str">
        <f>VLOOKUP(Réception!C731,'Catégorie des articles'!A:D,4,0)</f>
        <v>CREMERIE</v>
      </c>
    </row>
    <row r="329" spans="1:3" x14ac:dyDescent="0.25">
      <c r="A329" s="38">
        <v>202208</v>
      </c>
      <c r="B329" s="46">
        <v>143297289</v>
      </c>
      <c r="C329" s="39" t="str">
        <f>VLOOKUP(Réception!C736,'Catégorie des articles'!A:D,4,0)</f>
        <v>CREMERIE</v>
      </c>
    </row>
    <row r="330" spans="1:3" x14ac:dyDescent="0.25">
      <c r="A330" s="38">
        <v>202208</v>
      </c>
      <c r="B330" s="46">
        <v>143297291</v>
      </c>
      <c r="C330" s="39" t="str">
        <f>VLOOKUP(Réception!C740,'Catégorie des articles'!A:D,4,0)</f>
        <v>CREMERIE</v>
      </c>
    </row>
    <row r="331" spans="1:3" x14ac:dyDescent="0.25">
      <c r="A331" s="38">
        <v>202208</v>
      </c>
      <c r="B331" s="46">
        <v>143297303</v>
      </c>
      <c r="C331" s="39" t="str">
        <f>VLOOKUP(Réception!C743,'Catégorie des articles'!A:D,4,0)</f>
        <v>MIX LEGUMES</v>
      </c>
    </row>
    <row r="332" spans="1:3" x14ac:dyDescent="0.25">
      <c r="A332" s="38">
        <v>202208</v>
      </c>
      <c r="B332" s="46">
        <v>143297306</v>
      </c>
      <c r="C332" s="39" t="str">
        <f>VLOOKUP(Réception!C745,'Catégorie des articles'!A:D,4,0)</f>
        <v>BOULANGERIE</v>
      </c>
    </row>
    <row r="333" spans="1:3" x14ac:dyDescent="0.25">
      <c r="A333" s="38">
        <v>202208</v>
      </c>
      <c r="B333" s="46">
        <v>143297322</v>
      </c>
      <c r="C333" s="39" t="str">
        <f>VLOOKUP(Réception!C746,'Catégorie des articles'!A:D,4,0)</f>
        <v>CREMERIE</v>
      </c>
    </row>
    <row r="334" spans="1:3" x14ac:dyDescent="0.25">
      <c r="A334" s="38">
        <v>202208</v>
      </c>
      <c r="B334" s="46">
        <v>143297326</v>
      </c>
      <c r="C334" s="39" t="str">
        <f>VLOOKUP(Réception!C751,'Catégorie des articles'!A:D,4,0)</f>
        <v>CREMERIE</v>
      </c>
    </row>
    <row r="335" spans="1:3" x14ac:dyDescent="0.25">
      <c r="A335" s="38">
        <v>202208</v>
      </c>
      <c r="B335" s="49">
        <v>143297348</v>
      </c>
      <c r="C335" s="39" t="str">
        <f>VLOOKUP(Réception!C755,'Catégorie des articles'!A:D,4,0)</f>
        <v>CREMERIE</v>
      </c>
    </row>
    <row r="336" spans="1:3" x14ac:dyDescent="0.25">
      <c r="A336" s="38">
        <v>202208</v>
      </c>
      <c r="B336" s="49">
        <v>143297349</v>
      </c>
      <c r="C336" s="39" t="str">
        <f>VLOOKUP(Réception!C759,'Catégorie des articles'!A:D,4,0)</f>
        <v>CREMERIE</v>
      </c>
    </row>
    <row r="337" spans="1:3" x14ac:dyDescent="0.25">
      <c r="A337" s="38">
        <v>202208</v>
      </c>
      <c r="B337" s="49">
        <v>143297351</v>
      </c>
      <c r="C337" s="39" t="str">
        <f>VLOOKUP(Réception!C763,'Catégorie des articles'!A:D,4,0)</f>
        <v>CREMERIE</v>
      </c>
    </row>
    <row r="338" spans="1:3" x14ac:dyDescent="0.25">
      <c r="A338" s="38">
        <v>202208</v>
      </c>
      <c r="B338" s="49">
        <v>143297353</v>
      </c>
      <c r="C338" s="39" t="str">
        <f>VLOOKUP(Réception!C767,'Catégorie des articles'!A:D,4,0)</f>
        <v>CREMERIE</v>
      </c>
    </row>
    <row r="339" spans="1:3" x14ac:dyDescent="0.25">
      <c r="A339" s="38">
        <v>202208</v>
      </c>
      <c r="B339" s="46">
        <v>143297362</v>
      </c>
      <c r="C339" s="39" t="str">
        <f>VLOOKUP(Réception!C769,'Catégorie des articles'!A:D,4,0)</f>
        <v>MIX LEGUMES</v>
      </c>
    </row>
    <row r="340" spans="1:3" x14ac:dyDescent="0.25">
      <c r="A340" s="38">
        <v>202208</v>
      </c>
      <c r="B340" s="46">
        <v>143297375</v>
      </c>
      <c r="C340" s="39" t="str">
        <f>VLOOKUP(Réception!C770,'Catégorie des articles'!A:D,4,0)</f>
        <v>CREMERIE</v>
      </c>
    </row>
    <row r="341" spans="1:3" x14ac:dyDescent="0.25">
      <c r="A341" s="38">
        <v>202208</v>
      </c>
      <c r="B341" s="49">
        <v>143297376</v>
      </c>
      <c r="C341" s="39" t="str">
        <f>VLOOKUP(Réception!C774,'Catégorie des articles'!A:D,4,0)</f>
        <v>CREMERIE</v>
      </c>
    </row>
    <row r="342" spans="1:3" x14ac:dyDescent="0.25">
      <c r="A342" s="38">
        <v>202208</v>
      </c>
      <c r="B342" s="49">
        <v>143297384</v>
      </c>
      <c r="C342" s="39" t="str">
        <f>VLOOKUP(Réception!C777,'Catégorie des articles'!A:D,4,0)</f>
        <v>VOLAILLE</v>
      </c>
    </row>
    <row r="343" spans="1:3" x14ac:dyDescent="0.25">
      <c r="A343" s="38">
        <v>202208</v>
      </c>
      <c r="B343" s="46">
        <v>143297385</v>
      </c>
      <c r="C343" s="39" t="str">
        <f>VLOOKUP(Réception!C779,'Catégorie des articles'!A:D,4,0)</f>
        <v>MIX LEGUMES</v>
      </c>
    </row>
    <row r="344" spans="1:3" x14ac:dyDescent="0.25">
      <c r="A344" s="38">
        <v>202209</v>
      </c>
      <c r="B344" s="46">
        <v>143297387</v>
      </c>
      <c r="C344" s="39" t="str">
        <f>VLOOKUP(Réception!C782,'Catégorie des articles'!A:D,4,0)</f>
        <v>MIX LEGUMES</v>
      </c>
    </row>
    <row r="345" spans="1:3" x14ac:dyDescent="0.25">
      <c r="A345" s="38">
        <v>202208</v>
      </c>
      <c r="B345" s="46">
        <v>143297394</v>
      </c>
      <c r="C345" s="39" t="str">
        <f>VLOOKUP(Réception!C783,'Catégorie des articles'!A:D,4,0)</f>
        <v>BOULANGERIE</v>
      </c>
    </row>
    <row r="346" spans="1:3" x14ac:dyDescent="0.25">
      <c r="A346" s="38">
        <v>202208</v>
      </c>
      <c r="B346" s="49">
        <v>143297395</v>
      </c>
      <c r="C346" s="39" t="str">
        <f>VLOOKUP(Réception!C784,'Catégorie des articles'!A:D,4,0)</f>
        <v>BOULANGERIE</v>
      </c>
    </row>
    <row r="347" spans="1:3" x14ac:dyDescent="0.25">
      <c r="A347" s="38">
        <v>202208</v>
      </c>
      <c r="B347" s="49">
        <v>143297398</v>
      </c>
      <c r="C347" s="39" t="str">
        <f>VLOOKUP(Réception!C785,'Catégorie des articles'!A:D,4,0)</f>
        <v>BOULANGERIE</v>
      </c>
    </row>
    <row r="348" spans="1:3" x14ac:dyDescent="0.25">
      <c r="A348" s="38">
        <v>202208</v>
      </c>
      <c r="B348" s="46">
        <v>143297399</v>
      </c>
      <c r="C348" s="39" t="str">
        <f>VLOOKUP(Réception!C786,'Catégorie des articles'!A:D,4,0)</f>
        <v>BOULANGERIE</v>
      </c>
    </row>
    <row r="349" spans="1:3" x14ac:dyDescent="0.25">
      <c r="A349" s="38">
        <v>202208</v>
      </c>
      <c r="B349" s="46">
        <v>143307413</v>
      </c>
      <c r="C349" s="39" t="str">
        <f>VLOOKUP(Réception!C787,'Catégorie des articles'!A:D,4,0)</f>
        <v>CREMERIE</v>
      </c>
    </row>
    <row r="350" spans="1:3" x14ac:dyDescent="0.25">
      <c r="A350" s="38">
        <v>202208</v>
      </c>
      <c r="B350" s="46">
        <v>143307414</v>
      </c>
      <c r="C350" s="39" t="str">
        <f>VLOOKUP(Réception!C789,'Catégorie des articles'!A:D,4,0)</f>
        <v>CREMERIE</v>
      </c>
    </row>
    <row r="351" spans="1:3" x14ac:dyDescent="0.25">
      <c r="A351" s="38">
        <v>202210</v>
      </c>
      <c r="B351" s="49">
        <v>143307424</v>
      </c>
      <c r="C351" s="39" t="str">
        <f>VLOOKUP(Réception!C790,'Catégorie des articles'!A:D,4,0)</f>
        <v>EMBALLAGES</v>
      </c>
    </row>
    <row r="352" spans="1:3" x14ac:dyDescent="0.25">
      <c r="A352" s="38">
        <v>202208</v>
      </c>
      <c r="B352" s="46">
        <v>143307434</v>
      </c>
      <c r="C352" s="39" t="str">
        <f>VLOOKUP(Réception!C793,'Catégorie des articles'!A:D,4,0)</f>
        <v>CREMERIE</v>
      </c>
    </row>
    <row r="353" spans="1:3" x14ac:dyDescent="0.25">
      <c r="A353" s="38">
        <v>202208</v>
      </c>
      <c r="B353" s="49">
        <v>143307435</v>
      </c>
      <c r="C353" s="39" t="str">
        <f>VLOOKUP(Réception!C794,'Catégorie des articles'!A:D,4,0)</f>
        <v>CREMERIE</v>
      </c>
    </row>
    <row r="354" spans="1:3" x14ac:dyDescent="0.25">
      <c r="A354" s="38">
        <v>202208</v>
      </c>
      <c r="B354" s="49">
        <v>143307439</v>
      </c>
      <c r="C354" s="39" t="str">
        <f>VLOOKUP(Réception!C797,'Catégorie des articles'!A:D,4,0)</f>
        <v>VOLAILLE</v>
      </c>
    </row>
    <row r="355" spans="1:3" x14ac:dyDescent="0.25">
      <c r="A355" s="38">
        <v>202209</v>
      </c>
      <c r="B355" s="46">
        <v>143307440</v>
      </c>
      <c r="C355" s="39" t="str">
        <f>VLOOKUP(Réception!C798,'Catégorie des articles'!A:D,4,0)</f>
        <v>VOLAILLE</v>
      </c>
    </row>
    <row r="356" spans="1:3" x14ac:dyDescent="0.25">
      <c r="A356" s="38">
        <v>202208</v>
      </c>
      <c r="B356" s="46">
        <v>143307441</v>
      </c>
      <c r="C356" s="39" t="str">
        <f>VLOOKUP(Réception!C799,'Catégorie des articles'!A:D,4,0)</f>
        <v>MIX LEGUMES</v>
      </c>
    </row>
    <row r="357" spans="1:3" x14ac:dyDescent="0.25">
      <c r="A357" s="38">
        <v>202208</v>
      </c>
      <c r="B357" s="49">
        <v>143307442</v>
      </c>
      <c r="C357" s="39" t="str">
        <f>VLOOKUP(Réception!C802,'Catégorie des articles'!A:D,4,0)</f>
        <v>BOULANGERIE</v>
      </c>
    </row>
    <row r="358" spans="1:3" x14ac:dyDescent="0.25">
      <c r="A358" s="38">
        <v>202208</v>
      </c>
      <c r="B358" s="46">
        <v>143307449</v>
      </c>
      <c r="C358" s="39" t="str">
        <f>VLOOKUP(Réception!C803,'Catégorie des articles'!A:D,4,0)</f>
        <v>CREMERIE</v>
      </c>
    </row>
    <row r="359" spans="1:3" x14ac:dyDescent="0.25">
      <c r="A359" s="38">
        <v>202208</v>
      </c>
      <c r="B359" s="46">
        <v>143307451</v>
      </c>
      <c r="C359" s="39" t="str">
        <f>VLOOKUP(Réception!C806,'Catégorie des articles'!A:D,4,0)</f>
        <v>CREMERIE</v>
      </c>
    </row>
    <row r="360" spans="1:3" x14ac:dyDescent="0.25">
      <c r="A360" s="38">
        <v>202208</v>
      </c>
      <c r="B360" s="46">
        <v>143307461</v>
      </c>
      <c r="C360" s="39" t="str">
        <f>VLOOKUP(Réception!C810,'Catégorie des articles'!A:D,4,0)</f>
        <v>BOULANGERIE</v>
      </c>
    </row>
    <row r="361" spans="1:3" x14ac:dyDescent="0.25">
      <c r="A361" s="38">
        <v>202209</v>
      </c>
      <c r="B361" s="49">
        <v>143307474</v>
      </c>
      <c r="C361" s="39" t="str">
        <f>VLOOKUP(Réception!C811,'Catégorie des articles'!A:D,4,0)</f>
        <v>BOULANGERIE</v>
      </c>
    </row>
    <row r="362" spans="1:3" x14ac:dyDescent="0.25">
      <c r="A362" s="38">
        <v>202208</v>
      </c>
      <c r="B362" s="46">
        <v>143307475</v>
      </c>
      <c r="C362" s="39" t="str">
        <f>VLOOKUP(Réception!C812,'Catégorie des articles'!A:D,4,0)</f>
        <v>MIX LEGUMES</v>
      </c>
    </row>
    <row r="363" spans="1:3" x14ac:dyDescent="0.25">
      <c r="A363" s="38">
        <v>202208</v>
      </c>
      <c r="B363" s="49">
        <v>143307480</v>
      </c>
      <c r="C363" s="39" t="str">
        <f>VLOOKUP(Réception!C815,'Catégorie des articles'!A:D,4,0)</f>
        <v>VOLAILLE</v>
      </c>
    </row>
    <row r="364" spans="1:3" x14ac:dyDescent="0.25">
      <c r="A364" s="38">
        <v>202208</v>
      </c>
      <c r="B364" s="46">
        <v>143307481</v>
      </c>
      <c r="C364" s="39" t="str">
        <f>VLOOKUP(Réception!C818,'Catégorie des articles'!A:D,4,0)</f>
        <v>BOULANGERIE</v>
      </c>
    </row>
    <row r="365" spans="1:3" x14ac:dyDescent="0.25">
      <c r="A365" s="38">
        <v>202208</v>
      </c>
      <c r="B365" s="49">
        <v>143307486</v>
      </c>
      <c r="C365" s="39" t="str">
        <f>VLOOKUP(Réception!C819,'Catégorie des articles'!A:D,4,0)</f>
        <v>CREMERIE</v>
      </c>
    </row>
    <row r="366" spans="1:3" x14ac:dyDescent="0.25">
      <c r="A366" s="38">
        <v>202208</v>
      </c>
      <c r="B366" s="46">
        <v>143307487</v>
      </c>
      <c r="C366" s="39" t="str">
        <f>VLOOKUP(Réception!C820,'Catégorie des articles'!A:D,4,0)</f>
        <v>CREMERIE</v>
      </c>
    </row>
    <row r="367" spans="1:3" x14ac:dyDescent="0.25">
      <c r="A367" s="38">
        <v>202208</v>
      </c>
      <c r="B367" s="46">
        <v>143307489</v>
      </c>
      <c r="C367" s="39" t="str">
        <f>VLOOKUP(Réception!C825,'Catégorie des articles'!A:D,4,0)</f>
        <v>CREMERIE</v>
      </c>
    </row>
    <row r="368" spans="1:3" x14ac:dyDescent="0.25">
      <c r="A368" s="38">
        <v>202208</v>
      </c>
      <c r="B368" s="49">
        <v>143307490</v>
      </c>
      <c r="C368" s="39" t="str">
        <f>VLOOKUP(Réception!C826,'Catégorie des articles'!A:D,4,0)</f>
        <v>CREMERIE</v>
      </c>
    </row>
    <row r="369" spans="1:3" x14ac:dyDescent="0.25">
      <c r="A369" s="38">
        <v>202208</v>
      </c>
      <c r="B369" s="49">
        <v>143307494</v>
      </c>
      <c r="C369" s="39" t="str">
        <f>VLOOKUP(Réception!C828,'Catégorie des articles'!A:D,4,0)</f>
        <v>MIX LEGUMES</v>
      </c>
    </row>
    <row r="370" spans="1:3" x14ac:dyDescent="0.25">
      <c r="A370" s="38">
        <v>202208</v>
      </c>
      <c r="B370" s="49">
        <v>143307502</v>
      </c>
      <c r="C370" s="39" t="str">
        <f>VLOOKUP(Réception!C829,'Catégorie des articles'!A:D,4,0)</f>
        <v>CREMERIE</v>
      </c>
    </row>
    <row r="371" spans="1:3" x14ac:dyDescent="0.25">
      <c r="A371" s="38">
        <v>202208</v>
      </c>
      <c r="B371" s="49">
        <v>143307513</v>
      </c>
      <c r="C371" s="39" t="str">
        <f>VLOOKUP(Réception!C830,'Catégorie des articles'!A:D,4,0)</f>
        <v>CREMERIE</v>
      </c>
    </row>
    <row r="372" spans="1:3" x14ac:dyDescent="0.25">
      <c r="A372" s="38">
        <v>202208</v>
      </c>
      <c r="B372" s="46">
        <v>143307514</v>
      </c>
      <c r="C372" s="39" t="str">
        <f>VLOOKUP(Réception!C831,'Catégorie des articles'!A:D,4,0)</f>
        <v>CREMERIE</v>
      </c>
    </row>
    <row r="373" spans="1:3" x14ac:dyDescent="0.25">
      <c r="A373" s="38">
        <v>202208</v>
      </c>
      <c r="B373" s="49">
        <v>143307519</v>
      </c>
      <c r="C373" s="39" t="str">
        <f>VLOOKUP(Réception!C834,'Catégorie des articles'!A:D,4,0)</f>
        <v>MIX LEGUMES</v>
      </c>
    </row>
    <row r="374" spans="1:3" x14ac:dyDescent="0.25">
      <c r="A374" s="38">
        <v>202208</v>
      </c>
      <c r="B374" s="49">
        <v>143307521</v>
      </c>
      <c r="C374" s="39" t="str">
        <f>VLOOKUP(Réception!C835,'Catégorie des articles'!A:D,4,0)</f>
        <v>MIX LEGUMES</v>
      </c>
    </row>
    <row r="375" spans="1:3" x14ac:dyDescent="0.25">
      <c r="A375" s="38">
        <v>202208</v>
      </c>
      <c r="B375" s="49">
        <v>143307522</v>
      </c>
      <c r="C375" s="39" t="str">
        <f>VLOOKUP(Réception!C838,'Catégorie des articles'!A:D,4,0)</f>
        <v>MIX LEGUMES</v>
      </c>
    </row>
    <row r="376" spans="1:3" x14ac:dyDescent="0.25">
      <c r="A376" s="38">
        <v>202208</v>
      </c>
      <c r="B376" s="49">
        <v>143307525</v>
      </c>
      <c r="C376" s="39" t="str">
        <f>VLOOKUP(Réception!C841,'Catégorie des articles'!A:D,4,0)</f>
        <v>BOULANGERIE</v>
      </c>
    </row>
    <row r="377" spans="1:3" x14ac:dyDescent="0.25">
      <c r="A377" s="38">
        <v>202208</v>
      </c>
      <c r="B377" s="49">
        <v>143307527</v>
      </c>
      <c r="C377" s="39" t="str">
        <f>VLOOKUP(Réception!C842,'Catégorie des articles'!A:D,4,0)</f>
        <v>VOLAILLE</v>
      </c>
    </row>
    <row r="378" spans="1:3" x14ac:dyDescent="0.25">
      <c r="A378" s="38">
        <v>202208</v>
      </c>
      <c r="B378" s="49">
        <v>143307530</v>
      </c>
      <c r="C378" s="39" t="str">
        <f>VLOOKUP(Réception!C844,'Catégorie des articles'!A:D,4,0)</f>
        <v>BOULANGERIE</v>
      </c>
    </row>
    <row r="379" spans="1:3" x14ac:dyDescent="0.25">
      <c r="A379" s="38">
        <v>202208</v>
      </c>
      <c r="B379" s="46">
        <v>143317554</v>
      </c>
      <c r="C379" s="39" t="str">
        <f>VLOOKUP(Réception!C845,'Catégorie des articles'!A:D,4,0)</f>
        <v>CREMERIE</v>
      </c>
    </row>
    <row r="380" spans="1:3" x14ac:dyDescent="0.25">
      <c r="A380" s="38">
        <v>202208</v>
      </c>
      <c r="B380" s="46">
        <v>143317555</v>
      </c>
      <c r="C380" s="39" t="str">
        <f>VLOOKUP(Réception!C849,'Catégorie des articles'!A:D,4,0)</f>
        <v>CREMERIE</v>
      </c>
    </row>
    <row r="381" spans="1:3" x14ac:dyDescent="0.25">
      <c r="A381" s="38">
        <v>202208</v>
      </c>
      <c r="B381" s="46">
        <v>143317561</v>
      </c>
      <c r="C381" s="39" t="str">
        <f>VLOOKUP(Réception!C852,'Catégorie des articles'!A:D,4,0)</f>
        <v>CREMERIE</v>
      </c>
    </row>
    <row r="382" spans="1:3" x14ac:dyDescent="0.25">
      <c r="A382" s="38">
        <v>202208</v>
      </c>
      <c r="B382" s="49">
        <v>143317576</v>
      </c>
      <c r="C382" s="39" t="str">
        <f>VLOOKUP(Réception!C855,'Catégorie des articles'!A:D,4,0)</f>
        <v>CREMERIE</v>
      </c>
    </row>
    <row r="383" spans="1:3" x14ac:dyDescent="0.25">
      <c r="A383" s="38">
        <v>202208</v>
      </c>
      <c r="B383" s="49">
        <v>143317577</v>
      </c>
      <c r="C383" s="39" t="str">
        <f>VLOOKUP(Réception!C859,'Catégorie des articles'!A:D,4,0)</f>
        <v>CREMERIE</v>
      </c>
    </row>
    <row r="384" spans="1:3" x14ac:dyDescent="0.25">
      <c r="A384" s="38">
        <v>202208</v>
      </c>
      <c r="B384" s="46">
        <v>143317587</v>
      </c>
      <c r="C384" s="39" t="str">
        <f>VLOOKUP(Réception!C864,'Catégorie des articles'!A:D,4,0)</f>
        <v>CREMERIE</v>
      </c>
    </row>
    <row r="385" spans="1:3" x14ac:dyDescent="0.25">
      <c r="A385" s="38">
        <v>202208</v>
      </c>
      <c r="B385" s="46">
        <v>143317588</v>
      </c>
      <c r="C385" s="39" t="str">
        <f>VLOOKUP(Réception!C866,'Catégorie des articles'!A:D,4,0)</f>
        <v>CREMERIE</v>
      </c>
    </row>
    <row r="386" spans="1:3" x14ac:dyDescent="0.25">
      <c r="A386" s="38">
        <v>202208</v>
      </c>
      <c r="B386" s="46">
        <v>143317598</v>
      </c>
      <c r="C386" s="39" t="str">
        <f>VLOOKUP(Réception!C870,'Catégorie des articles'!A:D,4,0)</f>
        <v>CREMERIE</v>
      </c>
    </row>
    <row r="387" spans="1:3" x14ac:dyDescent="0.25">
      <c r="A387" s="38">
        <v>202208</v>
      </c>
      <c r="B387" s="49">
        <v>143317609</v>
      </c>
      <c r="C387" s="39" t="str">
        <f>VLOOKUP(Réception!C871,'Catégorie des articles'!A:D,4,0)</f>
        <v>CREMERIE</v>
      </c>
    </row>
    <row r="388" spans="1:3" x14ac:dyDescent="0.25">
      <c r="A388" s="38">
        <v>202208</v>
      </c>
      <c r="B388" s="46">
        <v>143317610</v>
      </c>
      <c r="C388" s="39" t="str">
        <f>VLOOKUP(Réception!C873,'Catégorie des articles'!A:D,4,0)</f>
        <v>CREMERIE</v>
      </c>
    </row>
    <row r="389" spans="1:3" x14ac:dyDescent="0.25">
      <c r="A389" s="38">
        <v>202208</v>
      </c>
      <c r="B389" s="46">
        <v>143317615</v>
      </c>
      <c r="C389" s="39" t="str">
        <f>VLOOKUP(Réception!C875,'Catégorie des articles'!A:D,4,0)</f>
        <v>CREMERIE</v>
      </c>
    </row>
    <row r="390" spans="1:3" x14ac:dyDescent="0.25">
      <c r="A390" s="38">
        <v>202211</v>
      </c>
      <c r="B390" s="46">
        <v>143317631</v>
      </c>
      <c r="C390" s="39" t="str">
        <f>VLOOKUP(Réception!C877,'Catégorie des articles'!A:D,4,0)</f>
        <v>EMBALLAGES</v>
      </c>
    </row>
    <row r="391" spans="1:3" x14ac:dyDescent="0.25">
      <c r="A391" s="38">
        <v>202208</v>
      </c>
      <c r="B391" s="46">
        <v>143317638</v>
      </c>
      <c r="C391" s="39" t="str">
        <f>VLOOKUP(Réception!C880,'Catégorie des articles'!A:D,4,0)</f>
        <v>CREMERIE</v>
      </c>
    </row>
    <row r="392" spans="1:3" x14ac:dyDescent="0.25">
      <c r="A392" s="38">
        <v>202208</v>
      </c>
      <c r="B392" s="49">
        <v>143317639</v>
      </c>
      <c r="C392" s="39" t="str">
        <f>VLOOKUP(Réception!C885,'Catégorie des articles'!A:D,4,0)</f>
        <v>CREMERIE</v>
      </c>
    </row>
    <row r="393" spans="1:3" x14ac:dyDescent="0.25">
      <c r="A393" s="38">
        <v>202208</v>
      </c>
      <c r="B393" s="46">
        <v>143317642</v>
      </c>
      <c r="C393" s="39" t="str">
        <f>VLOOKUP(Réception!C886,'Catégorie des articles'!A:D,4,0)</f>
        <v>CREMERIE</v>
      </c>
    </row>
    <row r="394" spans="1:3" x14ac:dyDescent="0.25">
      <c r="A394" s="38">
        <v>202208</v>
      </c>
      <c r="B394" s="49">
        <v>143327658</v>
      </c>
      <c r="C394" s="39" t="str">
        <f>VLOOKUP(Réception!C891,'Catégorie des articles'!A:D,4,0)</f>
        <v>CREMERIE</v>
      </c>
    </row>
    <row r="395" spans="1:3" x14ac:dyDescent="0.25">
      <c r="A395" s="38">
        <v>202208</v>
      </c>
      <c r="B395" s="49">
        <v>143327660</v>
      </c>
      <c r="C395" s="39" t="str">
        <f>VLOOKUP(Réception!C894,'Catégorie des articles'!A:D,4,0)</f>
        <v>CREMERIE</v>
      </c>
    </row>
    <row r="396" spans="1:3" x14ac:dyDescent="0.25">
      <c r="A396" s="38">
        <v>202208</v>
      </c>
      <c r="B396" s="46">
        <v>143327661</v>
      </c>
      <c r="C396" s="39" t="str">
        <f>VLOOKUP(Réception!C896,'Catégorie des articles'!A:D,4,0)</f>
        <v>BOULANGERIE</v>
      </c>
    </row>
    <row r="397" spans="1:3" x14ac:dyDescent="0.25">
      <c r="A397" s="38">
        <v>202209</v>
      </c>
      <c r="B397" s="49">
        <v>143327671</v>
      </c>
      <c r="C397" s="39" t="str">
        <f>VLOOKUP(Réception!C897,'Catégorie des articles'!A:D,4,0)</f>
        <v>BOULANGERIE</v>
      </c>
    </row>
    <row r="398" spans="1:3" x14ac:dyDescent="0.25">
      <c r="A398" s="38">
        <v>202209</v>
      </c>
      <c r="B398" s="46">
        <v>143327673</v>
      </c>
      <c r="C398" s="39" t="str">
        <f>VLOOKUP(Réception!C898,'Catégorie des articles'!A:D,4,0)</f>
        <v>BOULANGERIE</v>
      </c>
    </row>
    <row r="399" spans="1:3" x14ac:dyDescent="0.25">
      <c r="A399" s="38">
        <v>202209</v>
      </c>
      <c r="B399" s="46">
        <v>143327674</v>
      </c>
      <c r="C399" s="39" t="str">
        <f>VLOOKUP(Réception!C900,'Catégorie des articles'!A:D,4,0)</f>
        <v>MIX LEGUMES</v>
      </c>
    </row>
    <row r="400" spans="1:3" x14ac:dyDescent="0.25">
      <c r="A400" s="38">
        <v>202209</v>
      </c>
      <c r="B400" s="46">
        <v>143327687</v>
      </c>
      <c r="C400" s="39" t="str">
        <f>VLOOKUP(Réception!C903,'Catégorie des articles'!A:D,4,0)</f>
        <v>MIX LEGUMES</v>
      </c>
    </row>
    <row r="401" spans="1:3" x14ac:dyDescent="0.25">
      <c r="A401" s="38">
        <v>202208</v>
      </c>
      <c r="B401" s="46">
        <v>143327691</v>
      </c>
      <c r="C401" s="39" t="str">
        <f>VLOOKUP(Réception!C904,'Catégorie des articles'!A:D,4,0)</f>
        <v>CREMERIE</v>
      </c>
    </row>
    <row r="402" spans="1:3" x14ac:dyDescent="0.25">
      <c r="A402" s="38">
        <v>202208</v>
      </c>
      <c r="B402" s="49">
        <v>143327693</v>
      </c>
      <c r="C402" s="39" t="str">
        <f>VLOOKUP(Réception!C907,'Catégorie des articles'!A:D,4,0)</f>
        <v>CREMERIE</v>
      </c>
    </row>
    <row r="403" spans="1:3" x14ac:dyDescent="0.25">
      <c r="A403" s="38">
        <v>202208</v>
      </c>
      <c r="B403" s="49">
        <v>143327698</v>
      </c>
      <c r="C403" s="39" t="str">
        <f>VLOOKUP(Réception!C908,'Catégorie des articles'!A:D,4,0)</f>
        <v>MIX LEGUMES</v>
      </c>
    </row>
    <row r="404" spans="1:3" x14ac:dyDescent="0.25">
      <c r="A404" s="38">
        <v>202209</v>
      </c>
      <c r="B404" s="49">
        <v>143327702</v>
      </c>
      <c r="C404" s="39" t="str">
        <f>VLOOKUP(Réception!C910,'Catégorie des articles'!A:D,4,0)</f>
        <v>VOLAILLE</v>
      </c>
    </row>
    <row r="405" spans="1:3" x14ac:dyDescent="0.25">
      <c r="A405" s="38">
        <v>202209</v>
      </c>
      <c r="B405" s="46">
        <v>143327703</v>
      </c>
      <c r="C405" s="39" t="str">
        <f>VLOOKUP(Réception!C913,'Catégorie des articles'!A:D,4,0)</f>
        <v>VOLAILLE</v>
      </c>
    </row>
    <row r="406" spans="1:3" x14ac:dyDescent="0.25">
      <c r="A406" s="38">
        <v>202208</v>
      </c>
      <c r="B406" s="49">
        <v>143327712</v>
      </c>
      <c r="C406" s="39" t="str">
        <f>VLOOKUP(Réception!C915,'Catégorie des articles'!A:D,4,0)</f>
        <v>BOULANGERIE</v>
      </c>
    </row>
    <row r="407" spans="1:3" x14ac:dyDescent="0.25">
      <c r="A407" s="38">
        <v>202208</v>
      </c>
      <c r="B407" s="46">
        <v>143327718</v>
      </c>
      <c r="C407" s="39" t="str">
        <f>VLOOKUP(Réception!C916,'Catégorie des articles'!A:D,4,0)</f>
        <v>CREMERIE</v>
      </c>
    </row>
    <row r="408" spans="1:3" x14ac:dyDescent="0.25">
      <c r="A408" s="38">
        <v>202208</v>
      </c>
      <c r="B408" s="46">
        <v>143327720</v>
      </c>
      <c r="C408" s="39" t="str">
        <f>VLOOKUP(Réception!C920,'Catégorie des articles'!A:D,4,0)</f>
        <v>CREMERIE</v>
      </c>
    </row>
    <row r="409" spans="1:3" x14ac:dyDescent="0.25">
      <c r="A409" s="38">
        <v>202209</v>
      </c>
      <c r="B409" s="49">
        <v>143327723</v>
      </c>
      <c r="C409" s="39" t="str">
        <f>VLOOKUP(Réception!C925,'Catégorie des articles'!A:D,4,0)</f>
        <v>CREMERIE</v>
      </c>
    </row>
    <row r="410" spans="1:3" x14ac:dyDescent="0.25">
      <c r="A410" s="38">
        <v>202208</v>
      </c>
      <c r="B410" s="49">
        <v>143327727</v>
      </c>
      <c r="C410" s="39" t="str">
        <f>VLOOKUP(Réception!C929,'Catégorie des articles'!A:D,4,0)</f>
        <v>BOULANGERIE</v>
      </c>
    </row>
    <row r="411" spans="1:3" x14ac:dyDescent="0.25">
      <c r="A411" s="38">
        <v>202209</v>
      </c>
      <c r="B411" s="46">
        <v>143327728</v>
      </c>
      <c r="C411" s="39" t="str">
        <f>VLOOKUP(Réception!C930,'Catégorie des articles'!A:D,4,0)</f>
        <v>BOULANGERIE</v>
      </c>
    </row>
    <row r="412" spans="1:3" x14ac:dyDescent="0.25">
      <c r="A412" s="38">
        <v>202209</v>
      </c>
      <c r="B412" s="49">
        <v>143327736</v>
      </c>
      <c r="C412" s="39" t="str">
        <f>VLOOKUP(Réception!C932,'Catégorie des articles'!A:D,4,0)</f>
        <v>BOULANGERIE</v>
      </c>
    </row>
    <row r="413" spans="1:3" x14ac:dyDescent="0.25">
      <c r="A413" s="38">
        <v>202209</v>
      </c>
      <c r="B413" s="46">
        <v>143327747</v>
      </c>
      <c r="C413" s="39" t="str">
        <f>VLOOKUP(Réception!C934,'Catégorie des articles'!A:D,4,0)</f>
        <v>CREMERIE</v>
      </c>
    </row>
    <row r="414" spans="1:3" x14ac:dyDescent="0.25">
      <c r="A414" s="38">
        <v>202209</v>
      </c>
      <c r="B414" s="49">
        <v>143327748</v>
      </c>
      <c r="C414" s="39" t="str">
        <f>VLOOKUP(Réception!C935,'Catégorie des articles'!A:D,4,0)</f>
        <v>CREMERIE</v>
      </c>
    </row>
    <row r="415" spans="1:3" x14ac:dyDescent="0.25">
      <c r="A415" s="38">
        <v>202209</v>
      </c>
      <c r="B415" s="46">
        <v>143327751</v>
      </c>
      <c r="C415" s="39" t="str">
        <f>VLOOKUP(Réception!C938,'Catégorie des articles'!A:D,4,0)</f>
        <v>BOULANGERIE</v>
      </c>
    </row>
    <row r="416" spans="1:3" x14ac:dyDescent="0.25">
      <c r="A416" s="38">
        <v>202209</v>
      </c>
      <c r="B416" s="49">
        <v>143327755</v>
      </c>
      <c r="C416" s="39" t="str">
        <f>VLOOKUP(Réception!C939,'Catégorie des articles'!A:D,4,0)</f>
        <v>BOULANGERIE</v>
      </c>
    </row>
    <row r="417" spans="1:3" x14ac:dyDescent="0.25">
      <c r="A417" s="38">
        <v>202209</v>
      </c>
      <c r="B417" s="46">
        <v>143327756</v>
      </c>
      <c r="C417" s="39" t="str">
        <f>VLOOKUP(Réception!C941,'Catégorie des articles'!A:D,4,0)</f>
        <v>MIX LEGUMES</v>
      </c>
    </row>
    <row r="418" spans="1:3" x14ac:dyDescent="0.25">
      <c r="A418" s="38">
        <v>202209</v>
      </c>
      <c r="B418" s="49">
        <v>143327757</v>
      </c>
      <c r="C418" s="39" t="str">
        <f>VLOOKUP(Réception!C944,'Catégorie des articles'!A:D,4,0)</f>
        <v>MIX LEGUMES</v>
      </c>
    </row>
    <row r="419" spans="1:3" x14ac:dyDescent="0.25">
      <c r="A419" s="38">
        <v>202209</v>
      </c>
      <c r="B419" s="46">
        <v>143327759</v>
      </c>
      <c r="C419" s="39" t="str">
        <f>VLOOKUP(Réception!C948,'Catégorie des articles'!A:D,4,0)</f>
        <v>MIX LEGUMES</v>
      </c>
    </row>
    <row r="420" spans="1:3" x14ac:dyDescent="0.25">
      <c r="A420" s="38">
        <v>202208</v>
      </c>
      <c r="B420" s="49">
        <v>143327763</v>
      </c>
      <c r="C420" s="39" t="str">
        <f>VLOOKUP(Réception!C952,'Catégorie des articles'!A:D,4,0)</f>
        <v>VOLAILLE</v>
      </c>
    </row>
    <row r="421" spans="1:3" x14ac:dyDescent="0.25">
      <c r="A421" s="38">
        <v>202209</v>
      </c>
      <c r="B421" s="46">
        <v>143327779</v>
      </c>
      <c r="C421" s="39" t="str">
        <f>VLOOKUP(Réception!C953,'Catégorie des articles'!A:D,4,0)</f>
        <v>CREMERIE</v>
      </c>
    </row>
    <row r="422" spans="1:3" x14ac:dyDescent="0.25">
      <c r="A422" s="38">
        <v>202209</v>
      </c>
      <c r="B422" s="49">
        <v>143327780</v>
      </c>
      <c r="C422" s="39" t="str">
        <f>VLOOKUP(Réception!C955,'Catégorie des articles'!A:D,4,0)</f>
        <v>CREMERIE</v>
      </c>
    </row>
    <row r="423" spans="1:3" x14ac:dyDescent="0.25">
      <c r="A423" s="38">
        <v>202209</v>
      </c>
      <c r="B423" s="46">
        <v>143327782</v>
      </c>
      <c r="C423" s="39" t="str">
        <f>VLOOKUP(Réception!C957,'Catégorie des articles'!A:D,4,0)</f>
        <v>CREMERIE</v>
      </c>
    </row>
    <row r="424" spans="1:3" x14ac:dyDescent="0.25">
      <c r="A424" s="38">
        <v>202209</v>
      </c>
      <c r="B424" s="46">
        <v>143327784</v>
      </c>
      <c r="C424" s="39" t="str">
        <f>VLOOKUP(Réception!C960,'Catégorie des articles'!A:D,4,0)</f>
        <v>CREMERIE</v>
      </c>
    </row>
    <row r="425" spans="1:3" x14ac:dyDescent="0.25">
      <c r="A425" s="38">
        <v>202209</v>
      </c>
      <c r="B425" s="49">
        <v>143327798</v>
      </c>
      <c r="C425" s="39" t="str">
        <f>VLOOKUP(Réception!C963,'Catégorie des articles'!A:D,4,0)</f>
        <v>MIX LEGUMES</v>
      </c>
    </row>
    <row r="426" spans="1:3" x14ac:dyDescent="0.25">
      <c r="A426" s="38">
        <v>202209</v>
      </c>
      <c r="B426" s="49">
        <v>143327801</v>
      </c>
      <c r="C426" s="39" t="str">
        <f>VLOOKUP(Réception!C964,'Catégorie des articles'!A:D,4,0)</f>
        <v>BOULANGERIE</v>
      </c>
    </row>
    <row r="427" spans="1:3" x14ac:dyDescent="0.25">
      <c r="A427" s="38">
        <v>202209</v>
      </c>
      <c r="B427" s="46">
        <v>143327802</v>
      </c>
      <c r="C427" s="39" t="str">
        <f>VLOOKUP(Réception!C965,'Catégorie des articles'!A:D,4,0)</f>
        <v>BOULANGERIE</v>
      </c>
    </row>
    <row r="428" spans="1:3" x14ac:dyDescent="0.25">
      <c r="A428" s="38">
        <v>202209</v>
      </c>
      <c r="B428" s="46">
        <v>143327823</v>
      </c>
      <c r="C428" s="39" t="str">
        <f>VLOOKUP(Réception!C966,'Catégorie des articles'!A:D,4,0)</f>
        <v>MIX LEGUMES</v>
      </c>
    </row>
    <row r="429" spans="1:3" x14ac:dyDescent="0.25">
      <c r="A429" s="38">
        <v>202209</v>
      </c>
      <c r="B429" s="49">
        <v>143337830</v>
      </c>
      <c r="C429" s="39" t="str">
        <f>VLOOKUP(Réception!C967,'Catégorie des articles'!A:D,4,0)</f>
        <v>CREMERIE</v>
      </c>
    </row>
    <row r="430" spans="1:3" x14ac:dyDescent="0.25">
      <c r="A430" s="38">
        <v>202209</v>
      </c>
      <c r="B430" s="49">
        <v>143337831</v>
      </c>
      <c r="C430" s="39" t="str">
        <f>VLOOKUP(Réception!C970,'Catégorie des articles'!A:D,4,0)</f>
        <v>CREMERIE</v>
      </c>
    </row>
    <row r="431" spans="1:3" x14ac:dyDescent="0.25">
      <c r="A431" s="38">
        <v>202209</v>
      </c>
      <c r="B431" s="49">
        <v>143337850</v>
      </c>
      <c r="C431" s="39" t="str">
        <f>VLOOKUP(Réception!C972,'Catégorie des articles'!A:D,4,0)</f>
        <v>BOULANGERIE</v>
      </c>
    </row>
    <row r="432" spans="1:3" x14ac:dyDescent="0.25">
      <c r="A432" s="38">
        <v>202209</v>
      </c>
      <c r="B432" s="46">
        <v>143337851</v>
      </c>
      <c r="C432" s="39" t="str">
        <f>VLOOKUP(Réception!C973,'Catégorie des articles'!A:D,4,0)</f>
        <v>BOULANGERIE</v>
      </c>
    </row>
    <row r="433" spans="1:3" x14ac:dyDescent="0.25">
      <c r="A433" s="38">
        <v>202209</v>
      </c>
      <c r="B433" s="46">
        <v>143337856</v>
      </c>
      <c r="C433" s="39" t="str">
        <f>VLOOKUP(Réception!C976,'Catégorie des articles'!A:D,4,0)</f>
        <v>BOULANGERIE</v>
      </c>
    </row>
    <row r="434" spans="1:3" x14ac:dyDescent="0.25">
      <c r="A434" s="38">
        <v>202209</v>
      </c>
      <c r="B434" s="46">
        <v>143337872</v>
      </c>
      <c r="C434" s="39" t="str">
        <f>VLOOKUP(Réception!C978,'Catégorie des articles'!A:D,4,0)</f>
        <v>BOULANGERIE</v>
      </c>
    </row>
    <row r="435" spans="1:3" x14ac:dyDescent="0.25">
      <c r="A435" s="38">
        <v>202209</v>
      </c>
      <c r="B435" s="46">
        <v>143337873</v>
      </c>
      <c r="C435" s="39" t="str">
        <f>VLOOKUP(Réception!C979,'Catégorie des articles'!A:D,4,0)</f>
        <v>MIX LEGUMES</v>
      </c>
    </row>
    <row r="436" spans="1:3" x14ac:dyDescent="0.25">
      <c r="A436" s="38">
        <v>202209</v>
      </c>
      <c r="B436" s="46">
        <v>143337886</v>
      </c>
      <c r="C436" s="39" t="str">
        <f>VLOOKUP(Réception!C982,'Catégorie des articles'!A:D,4,0)</f>
        <v>CREMERIE</v>
      </c>
    </row>
    <row r="437" spans="1:3" x14ac:dyDescent="0.25">
      <c r="A437" s="38">
        <v>202209</v>
      </c>
      <c r="B437" s="46">
        <v>143337915</v>
      </c>
      <c r="C437" s="39" t="str">
        <f>VLOOKUP(Réception!C985,'Catégorie des articles'!A:D,4,0)</f>
        <v>BOULANGERIE</v>
      </c>
    </row>
    <row r="438" spans="1:3" x14ac:dyDescent="0.25">
      <c r="A438" s="38">
        <v>202209</v>
      </c>
      <c r="B438" s="46">
        <v>143337920</v>
      </c>
      <c r="C438" s="39" t="str">
        <f>VLOOKUP(Réception!C986,'Catégorie des articles'!A:D,4,0)</f>
        <v>BOULANGERIE</v>
      </c>
    </row>
    <row r="439" spans="1:3" x14ac:dyDescent="0.25">
      <c r="A439" s="38">
        <v>202209</v>
      </c>
      <c r="B439" s="49">
        <v>143337926</v>
      </c>
      <c r="C439" s="39" t="str">
        <f>VLOOKUP(Réception!C988,'Catégorie des articles'!A:D,4,0)</f>
        <v>VOLAILLE</v>
      </c>
    </row>
    <row r="440" spans="1:3" x14ac:dyDescent="0.25">
      <c r="A440" s="38">
        <v>202209</v>
      </c>
      <c r="B440" s="49">
        <v>143337929</v>
      </c>
      <c r="C440" s="39" t="str">
        <f>VLOOKUP(Réception!C991,'Catégorie des articles'!A:D,4,0)</f>
        <v>CREMERIE</v>
      </c>
    </row>
    <row r="441" spans="1:3" x14ac:dyDescent="0.25">
      <c r="A441" s="38">
        <v>202209</v>
      </c>
      <c r="B441" s="46">
        <v>143337931</v>
      </c>
      <c r="C441" s="39" t="str">
        <f>VLOOKUP(Réception!C994,'Catégorie des articles'!A:D,4,0)</f>
        <v>CREMERIE</v>
      </c>
    </row>
    <row r="442" spans="1:3" x14ac:dyDescent="0.25">
      <c r="A442" s="38">
        <v>202209</v>
      </c>
      <c r="B442" s="46">
        <v>143337954</v>
      </c>
      <c r="C442" s="39" t="str">
        <f>VLOOKUP(Réception!C995,'Catégorie des articles'!A:D,4,0)</f>
        <v>CREMERIE</v>
      </c>
    </row>
    <row r="443" spans="1:3" x14ac:dyDescent="0.25">
      <c r="A443" s="38">
        <v>202209</v>
      </c>
      <c r="B443" s="46">
        <v>143337955</v>
      </c>
      <c r="C443" s="39" t="str">
        <f>VLOOKUP(Réception!C997,'Catégorie des articles'!A:D,4,0)</f>
        <v>CREMERIE</v>
      </c>
    </row>
    <row r="444" spans="1:3" x14ac:dyDescent="0.25">
      <c r="A444" s="38">
        <v>202209</v>
      </c>
      <c r="B444" s="46">
        <v>143337959</v>
      </c>
      <c r="C444" s="39" t="str">
        <f>VLOOKUP(Réception!C1000,'Catégorie des articles'!A:D,4,0)</f>
        <v>VOLAILLE</v>
      </c>
    </row>
    <row r="445" spans="1:3" x14ac:dyDescent="0.25">
      <c r="A445" s="38">
        <v>202209</v>
      </c>
      <c r="B445" s="49">
        <v>143337964</v>
      </c>
      <c r="C445" s="39" t="str">
        <f>VLOOKUP(Réception!C1001,'Catégorie des articles'!A:D,4,0)</f>
        <v>BOULANGERIE</v>
      </c>
    </row>
    <row r="446" spans="1:3" x14ac:dyDescent="0.25">
      <c r="A446" s="38">
        <v>202209</v>
      </c>
      <c r="B446" s="46">
        <v>143337991</v>
      </c>
      <c r="C446" s="39" t="str">
        <f>VLOOKUP(Réception!C1003,'Catégorie des articles'!A:D,4,0)</f>
        <v>CREMERIE</v>
      </c>
    </row>
    <row r="447" spans="1:3" x14ac:dyDescent="0.25">
      <c r="A447" s="38">
        <v>202209</v>
      </c>
      <c r="B447" s="46">
        <v>143337995</v>
      </c>
      <c r="C447" s="39" t="str">
        <f>VLOOKUP(Réception!C1004,'Catégorie des articles'!A:D,4,0)</f>
        <v>MIX LEGUMES</v>
      </c>
    </row>
    <row r="448" spans="1:3" x14ac:dyDescent="0.25">
      <c r="A448" s="38">
        <v>202209</v>
      </c>
      <c r="B448" s="49">
        <v>143337996</v>
      </c>
      <c r="C448" s="39" t="str">
        <f>VLOOKUP(Réception!C1005,'Catégorie des articles'!A:D,4,0)</f>
        <v>CREMERIE</v>
      </c>
    </row>
    <row r="449" spans="1:3" x14ac:dyDescent="0.25">
      <c r="A449" s="38">
        <v>202209</v>
      </c>
      <c r="B449" s="49">
        <v>143337997</v>
      </c>
      <c r="C449" s="39" t="str">
        <f>VLOOKUP(Réception!C1007,'Catégorie des articles'!A:D,4,0)</f>
        <v>CREMERIE</v>
      </c>
    </row>
    <row r="450" spans="1:3" x14ac:dyDescent="0.25">
      <c r="A450" s="38">
        <v>202209</v>
      </c>
      <c r="B450" s="46">
        <v>143338003</v>
      </c>
      <c r="C450" s="39" t="str">
        <f>VLOOKUP(Réception!C1009,'Catégorie des articles'!A:D,4,0)</f>
        <v>VOLAILLE</v>
      </c>
    </row>
    <row r="451" spans="1:3" x14ac:dyDescent="0.25">
      <c r="A451" s="38">
        <v>202209</v>
      </c>
      <c r="B451" s="46">
        <v>143348010</v>
      </c>
      <c r="C451" s="39" t="str">
        <f>VLOOKUP(Réception!C1011,'Catégorie des articles'!A:D,4,0)</f>
        <v>CREMERIE</v>
      </c>
    </row>
    <row r="452" spans="1:3" x14ac:dyDescent="0.25">
      <c r="A452" s="38">
        <v>202209</v>
      </c>
      <c r="B452" s="49">
        <v>143348014</v>
      </c>
      <c r="C452" s="39" t="str">
        <f>VLOOKUP(Réception!C1016,'Catégorie des articles'!A:D,4,0)</f>
        <v>BOULANGERIE</v>
      </c>
    </row>
    <row r="453" spans="1:3" x14ac:dyDescent="0.25">
      <c r="A453" s="38">
        <v>202209</v>
      </c>
      <c r="B453" s="46">
        <v>143348022</v>
      </c>
      <c r="C453" s="39" t="str">
        <f>VLOOKUP(Réception!C1017,'Catégorie des articles'!A:D,4,0)</f>
        <v>BOULANGERIE</v>
      </c>
    </row>
    <row r="454" spans="1:3" x14ac:dyDescent="0.25">
      <c r="A454" s="38">
        <v>202209</v>
      </c>
      <c r="B454" s="49">
        <v>143348023</v>
      </c>
      <c r="C454" s="39" t="str">
        <f>VLOOKUP(Réception!C1018,'Catégorie des articles'!A:D,4,0)</f>
        <v>BOULANGERIE</v>
      </c>
    </row>
    <row r="455" spans="1:3" x14ac:dyDescent="0.25">
      <c r="A455" s="38">
        <v>202209</v>
      </c>
      <c r="B455" s="49">
        <v>143348031</v>
      </c>
      <c r="C455" s="39" t="str">
        <f>VLOOKUP(Réception!C1020,'Catégorie des articles'!A:D,4,0)</f>
        <v>MIX LEGUMES</v>
      </c>
    </row>
    <row r="456" spans="1:3" x14ac:dyDescent="0.25">
      <c r="A456" s="38">
        <v>202209</v>
      </c>
      <c r="B456" s="49">
        <v>143348032</v>
      </c>
      <c r="C456" s="39" t="str">
        <f>VLOOKUP(Réception!C1023,'Catégorie des articles'!A:D,4,0)</f>
        <v>MIX LEGUMES</v>
      </c>
    </row>
    <row r="457" spans="1:3" x14ac:dyDescent="0.25">
      <c r="A457" s="38">
        <v>202209</v>
      </c>
      <c r="B457" s="46">
        <v>143348037</v>
      </c>
      <c r="C457" s="39" t="str">
        <f>VLOOKUP(Réception!C1024,'Catégorie des articles'!A:D,4,0)</f>
        <v>BOULANGERIE</v>
      </c>
    </row>
    <row r="458" spans="1:3" x14ac:dyDescent="0.25">
      <c r="A458" s="38">
        <v>202209</v>
      </c>
      <c r="B458" s="46">
        <v>143348038</v>
      </c>
      <c r="C458" s="39" t="str">
        <f>VLOOKUP(Réception!C1026,'Catégorie des articles'!A:D,4,0)</f>
        <v>BOULANGERIE</v>
      </c>
    </row>
    <row r="459" spans="1:3" x14ac:dyDescent="0.25">
      <c r="A459" s="38">
        <v>202209</v>
      </c>
      <c r="B459" s="49">
        <v>143348039</v>
      </c>
      <c r="C459" s="39" t="str">
        <f>VLOOKUP(Réception!C1027,'Catégorie des articles'!A:D,4,0)</f>
        <v>BOULANGERIE</v>
      </c>
    </row>
    <row r="460" spans="1:3" x14ac:dyDescent="0.25">
      <c r="A460" s="38">
        <v>202209</v>
      </c>
      <c r="B460" s="46">
        <v>143348065</v>
      </c>
      <c r="C460" s="39" t="str">
        <f>VLOOKUP(Réception!C1028,'Catégorie des articles'!A:D,4,0)</f>
        <v>CREMERIE</v>
      </c>
    </row>
    <row r="461" spans="1:3" x14ac:dyDescent="0.25">
      <c r="A461" s="38">
        <v>202209</v>
      </c>
      <c r="B461" s="46">
        <v>143348067</v>
      </c>
      <c r="C461" s="39" t="str">
        <f>VLOOKUP(Réception!C1031,'Catégorie des articles'!A:D,4,0)</f>
        <v>CREMERIE</v>
      </c>
    </row>
    <row r="462" spans="1:3" x14ac:dyDescent="0.25">
      <c r="A462" s="38">
        <v>202209</v>
      </c>
      <c r="B462" s="46">
        <v>143348080</v>
      </c>
      <c r="C462" s="39" t="str">
        <f>VLOOKUP(Réception!C1034,'Catégorie des articles'!A:D,4,0)</f>
        <v>CREMERIE</v>
      </c>
    </row>
    <row r="463" spans="1:3" x14ac:dyDescent="0.25">
      <c r="A463" s="38">
        <v>202209</v>
      </c>
      <c r="B463" s="49">
        <v>143348104</v>
      </c>
      <c r="C463" s="39" t="str">
        <f>VLOOKUP(Réception!C1035,'Catégorie des articles'!A:D,4,0)</f>
        <v>CREMERIE</v>
      </c>
    </row>
    <row r="464" spans="1:3" x14ac:dyDescent="0.25">
      <c r="A464" s="38">
        <v>202209</v>
      </c>
      <c r="B464" s="49">
        <v>143348105</v>
      </c>
      <c r="C464" s="39" t="str">
        <f>VLOOKUP(Réception!C1039,'Catégorie des articles'!A:D,4,0)</f>
        <v>CREMERIE</v>
      </c>
    </row>
    <row r="465" spans="1:3" x14ac:dyDescent="0.25">
      <c r="A465" s="38">
        <v>202209</v>
      </c>
      <c r="B465" s="46">
        <v>143348107</v>
      </c>
      <c r="C465" s="39" t="str">
        <f>VLOOKUP(Réception!C1043,'Catégorie des articles'!A:D,4,0)</f>
        <v>CREMERIE</v>
      </c>
    </row>
    <row r="466" spans="1:3" x14ac:dyDescent="0.25">
      <c r="A466" s="38">
        <v>202209</v>
      </c>
      <c r="B466" s="46">
        <v>143348110</v>
      </c>
      <c r="C466" s="39" t="str">
        <f>VLOOKUP(Réception!C1047,'Catégorie des articles'!A:D,4,0)</f>
        <v>CREMERIE</v>
      </c>
    </row>
    <row r="467" spans="1:3" x14ac:dyDescent="0.25">
      <c r="A467" s="38">
        <v>202209</v>
      </c>
      <c r="B467" s="49">
        <v>143348122</v>
      </c>
      <c r="C467" s="39" t="str">
        <f>VLOOKUP(Réception!C1048,'Catégorie des articles'!A:D,4,0)</f>
        <v>CREMERIE</v>
      </c>
    </row>
    <row r="468" spans="1:3" x14ac:dyDescent="0.25">
      <c r="A468" s="38">
        <v>202209</v>
      </c>
      <c r="B468" s="46">
        <v>143348124</v>
      </c>
      <c r="C468" s="39" t="str">
        <f>VLOOKUP(Réception!C1051,'Catégorie des articles'!A:D,4,0)</f>
        <v>CREMERIE</v>
      </c>
    </row>
    <row r="469" spans="1:3" x14ac:dyDescent="0.25">
      <c r="A469" s="38">
        <v>202209</v>
      </c>
      <c r="B469" s="49">
        <v>143348129</v>
      </c>
      <c r="C469" s="39" t="str">
        <f>VLOOKUP(Réception!C1053,'Catégorie des articles'!A:D,4,0)</f>
        <v>CREMERIE</v>
      </c>
    </row>
    <row r="470" spans="1:3" x14ac:dyDescent="0.25">
      <c r="A470" s="38">
        <v>202209</v>
      </c>
      <c r="B470" s="49">
        <v>143348133</v>
      </c>
      <c r="C470" s="39" t="str">
        <f>VLOOKUP(Réception!C1055,'Catégorie des articles'!A:D,4,0)</f>
        <v>VOLAILLE</v>
      </c>
    </row>
    <row r="471" spans="1:3" x14ac:dyDescent="0.25">
      <c r="A471" s="38">
        <v>202209</v>
      </c>
      <c r="B471" s="46">
        <v>143348138</v>
      </c>
      <c r="C471" s="39" t="str">
        <f>VLOOKUP(Réception!C1057,'Catégorie des articles'!A:D,4,0)</f>
        <v>BOULANGERIE</v>
      </c>
    </row>
    <row r="472" spans="1:3" x14ac:dyDescent="0.25">
      <c r="A472" s="38">
        <v>202209</v>
      </c>
      <c r="B472" s="49">
        <v>143348139</v>
      </c>
      <c r="C472" s="39" t="str">
        <f>VLOOKUP(Réception!C1059,'Catégorie des articles'!A:D,4,0)</f>
        <v>MIX LEGUMES</v>
      </c>
    </row>
    <row r="473" spans="1:3" x14ac:dyDescent="0.25">
      <c r="A473" s="38">
        <v>202209</v>
      </c>
      <c r="B473" s="46">
        <v>143348147</v>
      </c>
      <c r="C473" s="39" t="str">
        <f>VLOOKUP(Réception!C1062,'Catégorie des articles'!A:D,4,0)</f>
        <v>MIX LEGUMES</v>
      </c>
    </row>
    <row r="474" spans="1:3" x14ac:dyDescent="0.25">
      <c r="A474" s="38">
        <v>202209</v>
      </c>
      <c r="B474" s="46">
        <v>143348149</v>
      </c>
      <c r="C474" s="39" t="str">
        <f>VLOOKUP(Réception!C1063,'Catégorie des articles'!A:D,4,0)</f>
        <v>CREMERIE</v>
      </c>
    </row>
    <row r="475" spans="1:3" x14ac:dyDescent="0.25">
      <c r="A475" s="38">
        <v>202209</v>
      </c>
      <c r="B475" s="49">
        <v>143348170</v>
      </c>
      <c r="C475" s="39" t="str">
        <f>VLOOKUP(Réception!C1064,'Catégorie des articles'!A:D,4,0)</f>
        <v>CREMERIE</v>
      </c>
    </row>
    <row r="476" spans="1:3" x14ac:dyDescent="0.25">
      <c r="A476" s="38">
        <v>202209</v>
      </c>
      <c r="B476" s="46">
        <v>143358173</v>
      </c>
      <c r="C476" s="39" t="str">
        <f>VLOOKUP(Réception!C1065,'Catégorie des articles'!A:D,4,0)</f>
        <v>CREMERIE</v>
      </c>
    </row>
    <row r="477" spans="1:3" x14ac:dyDescent="0.25">
      <c r="A477" s="38">
        <v>202209</v>
      </c>
      <c r="B477" s="49">
        <v>143358174</v>
      </c>
      <c r="C477" s="39" t="str">
        <f>VLOOKUP(Réception!C1069,'Catégorie des articles'!A:D,4,0)</f>
        <v>CREMERIE</v>
      </c>
    </row>
    <row r="478" spans="1:3" x14ac:dyDescent="0.25">
      <c r="A478" s="38">
        <v>202209</v>
      </c>
      <c r="B478" s="46">
        <v>143358180</v>
      </c>
      <c r="C478" s="39" t="str">
        <f>VLOOKUP(Réception!C1073,'Catégorie des articles'!A:D,4,0)</f>
        <v>BOULANGERIE</v>
      </c>
    </row>
    <row r="479" spans="1:3" x14ac:dyDescent="0.25">
      <c r="A479" s="38">
        <v>202209</v>
      </c>
      <c r="B479" s="49">
        <v>143358185</v>
      </c>
      <c r="C479" s="39" t="str">
        <f>VLOOKUP(Réception!C1074,'Catégorie des articles'!A:D,4,0)</f>
        <v>CREMERIE</v>
      </c>
    </row>
    <row r="480" spans="1:3" x14ac:dyDescent="0.25">
      <c r="A480" s="38">
        <v>202209</v>
      </c>
      <c r="B480" s="49">
        <v>143358189</v>
      </c>
      <c r="C480" s="39" t="str">
        <f>VLOOKUP(Réception!C1075,'Catégorie des articles'!A:D,4,0)</f>
        <v>MIX LEGUMES</v>
      </c>
    </row>
    <row r="481" spans="1:3" x14ac:dyDescent="0.25">
      <c r="A481" s="38">
        <v>202210</v>
      </c>
      <c r="B481" s="49">
        <v>143358193</v>
      </c>
      <c r="C481" s="39" t="str">
        <f>VLOOKUP(Réception!C1078,'Catégorie des articles'!A:D,4,0)</f>
        <v>MIX LEGUMES</v>
      </c>
    </row>
    <row r="482" spans="1:3" x14ac:dyDescent="0.25">
      <c r="A482" s="38">
        <v>202209</v>
      </c>
      <c r="B482" s="49">
        <v>143358194</v>
      </c>
      <c r="C482" s="39" t="str">
        <f>VLOOKUP(Réception!C1080,'Catégorie des articles'!A:D,4,0)</f>
        <v>BOULANGERIE</v>
      </c>
    </row>
    <row r="483" spans="1:3" x14ac:dyDescent="0.25">
      <c r="A483" s="38">
        <v>202209</v>
      </c>
      <c r="B483" s="46">
        <v>143358203</v>
      </c>
      <c r="C483" s="39" t="str">
        <f>VLOOKUP(Réception!C1082,'Catégorie des articles'!A:D,4,0)</f>
        <v>CREMERIE</v>
      </c>
    </row>
    <row r="484" spans="1:3" x14ac:dyDescent="0.25">
      <c r="A484" s="38">
        <v>202209</v>
      </c>
      <c r="B484" s="46">
        <v>143358204</v>
      </c>
      <c r="C484" s="39" t="str">
        <f>VLOOKUP(Réception!C1084,'Catégorie des articles'!A:D,4,0)</f>
        <v>CREMERIE</v>
      </c>
    </row>
    <row r="485" spans="1:3" x14ac:dyDescent="0.25">
      <c r="A485" s="38">
        <v>202210</v>
      </c>
      <c r="B485" s="46">
        <v>143358212</v>
      </c>
      <c r="C485" s="39" t="str">
        <f>VLOOKUP(Réception!C1088,'Catégorie des articles'!A:D,4,0)</f>
        <v>BOULANGERIE</v>
      </c>
    </row>
    <row r="486" spans="1:3" x14ac:dyDescent="0.25">
      <c r="A486" s="38">
        <v>202209</v>
      </c>
      <c r="B486" s="46">
        <v>143358214</v>
      </c>
      <c r="C486" s="39" t="str">
        <f>VLOOKUP(Réception!C1089,'Catégorie des articles'!A:D,4,0)</f>
        <v>BOULANGERIE</v>
      </c>
    </row>
    <row r="487" spans="1:3" x14ac:dyDescent="0.25">
      <c r="A487" s="38">
        <v>202210</v>
      </c>
      <c r="B487" s="49">
        <v>143358220</v>
      </c>
      <c r="C487" s="39" t="str">
        <f>VLOOKUP(Réception!C1091,'Catégorie des articles'!A:D,4,0)</f>
        <v>VOLAILLE</v>
      </c>
    </row>
    <row r="488" spans="1:3" x14ac:dyDescent="0.25">
      <c r="A488" s="38">
        <v>202209</v>
      </c>
      <c r="B488" s="49">
        <v>143358223</v>
      </c>
      <c r="C488" s="39" t="str">
        <f>VLOOKUP(Réception!C1092,'Catégorie des articles'!A:D,4,0)</f>
        <v>VOLAILLE</v>
      </c>
    </row>
    <row r="489" spans="1:3" x14ac:dyDescent="0.25">
      <c r="A489" s="38">
        <v>202209</v>
      </c>
      <c r="B489" s="46">
        <v>143358224</v>
      </c>
      <c r="C489" s="39" t="str">
        <f>VLOOKUP(Réception!C1093,'Catégorie des articles'!A:D,4,0)</f>
        <v>VOLAILLE</v>
      </c>
    </row>
    <row r="490" spans="1:3" x14ac:dyDescent="0.25">
      <c r="A490" s="38">
        <v>202209</v>
      </c>
      <c r="B490" s="49">
        <v>143358235</v>
      </c>
      <c r="C490" s="39" t="str">
        <f>VLOOKUP(Réception!C1094,'Catégorie des articles'!A:D,4,0)</f>
        <v>EMBALLAGES</v>
      </c>
    </row>
    <row r="491" spans="1:3" x14ac:dyDescent="0.25">
      <c r="A491" s="38">
        <v>202209</v>
      </c>
      <c r="B491" s="49">
        <v>143358240</v>
      </c>
      <c r="C491" s="39" t="str">
        <f>VLOOKUP(Réception!C1095,'Catégorie des articles'!A:D,4,0)</f>
        <v>CREMERIE</v>
      </c>
    </row>
    <row r="492" spans="1:3" x14ac:dyDescent="0.25">
      <c r="A492" s="38">
        <v>202209</v>
      </c>
      <c r="B492" s="46">
        <v>143358241</v>
      </c>
      <c r="C492" s="39" t="str">
        <f>VLOOKUP(Réception!C1097,'Catégorie des articles'!A:D,4,0)</f>
        <v>CREMERIE</v>
      </c>
    </row>
    <row r="493" spans="1:3" x14ac:dyDescent="0.25">
      <c r="A493" s="38">
        <v>202209</v>
      </c>
      <c r="B493" s="46">
        <v>143358248</v>
      </c>
      <c r="C493" s="39" t="str">
        <f>VLOOKUP(Réception!C1102,'Catégorie des articles'!A:D,4,0)</f>
        <v>BOULANGERIE</v>
      </c>
    </row>
    <row r="494" spans="1:3" x14ac:dyDescent="0.25">
      <c r="A494" s="38">
        <v>202209</v>
      </c>
      <c r="B494" s="46">
        <v>143358249</v>
      </c>
      <c r="C494" s="39" t="str">
        <f>VLOOKUP(Réception!C1104,'Catégorie des articles'!A:D,4,0)</f>
        <v>BOULANGERIE</v>
      </c>
    </row>
    <row r="495" spans="1:3" x14ac:dyDescent="0.25">
      <c r="A495" s="38">
        <v>202209</v>
      </c>
      <c r="B495" s="49">
        <v>143358260</v>
      </c>
      <c r="C495" s="39" t="str">
        <f>VLOOKUP(Réception!C1106,'Catégorie des articles'!A:D,4,0)</f>
        <v>CREMERIE</v>
      </c>
    </row>
    <row r="496" spans="1:3" x14ac:dyDescent="0.25">
      <c r="A496" s="38">
        <v>202209</v>
      </c>
      <c r="B496" s="49">
        <v>143358270</v>
      </c>
      <c r="C496" s="39" t="str">
        <f>VLOOKUP(Réception!C1110,'Catégorie des articles'!A:D,4,0)</f>
        <v>MIX LEGUMES</v>
      </c>
    </row>
    <row r="497" spans="1:3" x14ac:dyDescent="0.25">
      <c r="A497" s="38">
        <v>202209</v>
      </c>
      <c r="B497" s="46">
        <v>143358271</v>
      </c>
      <c r="C497" s="39" t="str">
        <f>VLOOKUP(Réception!C1111,'Catégorie des articles'!A:D,4,0)</f>
        <v>MIX LEGUMES</v>
      </c>
    </row>
    <row r="498" spans="1:3" x14ac:dyDescent="0.25">
      <c r="A498" s="38">
        <v>202209</v>
      </c>
      <c r="B498" s="46">
        <v>143358274</v>
      </c>
      <c r="C498" s="39" t="str">
        <f>VLOOKUP(Réception!C1112,'Catégorie des articles'!A:D,4,0)</f>
        <v>EMBALLAGES</v>
      </c>
    </row>
    <row r="499" spans="1:3" x14ac:dyDescent="0.25">
      <c r="A499" s="38">
        <v>202209</v>
      </c>
      <c r="B499" s="49">
        <v>143358278</v>
      </c>
      <c r="C499" s="39" t="str">
        <f>VLOOKUP(Réception!C1113,'Catégorie des articles'!A:D,4,0)</f>
        <v>CREMERIE</v>
      </c>
    </row>
    <row r="500" spans="1:3" x14ac:dyDescent="0.25">
      <c r="A500" s="38">
        <v>202209</v>
      </c>
      <c r="B500" s="49">
        <v>143358280</v>
      </c>
      <c r="C500" s="39" t="str">
        <f>VLOOKUP(Réception!C1120,'Catégorie des articles'!A:D,4,0)</f>
        <v>CREMERIE</v>
      </c>
    </row>
    <row r="501" spans="1:3" x14ac:dyDescent="0.25">
      <c r="A501" s="38">
        <v>202209</v>
      </c>
      <c r="B501" s="49">
        <v>143358291</v>
      </c>
      <c r="C501" s="39" t="str">
        <f>VLOOKUP(Réception!C1124,'Catégorie des articles'!A:D,4,0)</f>
        <v>MIX LEGUMES</v>
      </c>
    </row>
    <row r="502" spans="1:3" x14ac:dyDescent="0.25">
      <c r="A502" s="38">
        <v>202209</v>
      </c>
      <c r="B502" s="46">
        <v>143358293</v>
      </c>
      <c r="C502" s="39" t="str">
        <f>VLOOKUP(Réception!C1128,'Catégorie des articles'!A:D,4,0)</f>
        <v>MIX LEGUMES</v>
      </c>
    </row>
    <row r="503" spans="1:3" x14ac:dyDescent="0.25">
      <c r="A503" s="38">
        <v>202209</v>
      </c>
      <c r="B503" s="49">
        <v>143358304</v>
      </c>
      <c r="C503" s="39" t="str">
        <f>VLOOKUP(Réception!C1131,'Catégorie des articles'!A:D,4,0)</f>
        <v>CREMERIE</v>
      </c>
    </row>
    <row r="504" spans="1:3" x14ac:dyDescent="0.25">
      <c r="A504" s="38">
        <v>202209</v>
      </c>
      <c r="B504" s="46">
        <v>143358305</v>
      </c>
      <c r="C504" s="39" t="str">
        <f>VLOOKUP(Réception!C1133,'Catégorie des articles'!A:D,4,0)</f>
        <v>CREMERIE</v>
      </c>
    </row>
    <row r="505" spans="1:3" x14ac:dyDescent="0.25">
      <c r="A505" s="38">
        <v>202209</v>
      </c>
      <c r="B505" s="49">
        <v>143358306</v>
      </c>
      <c r="C505" s="39" t="str">
        <f>VLOOKUP(Réception!C1136,'Catégorie des articles'!A:D,4,0)</f>
        <v>CREMERIE</v>
      </c>
    </row>
    <row r="506" spans="1:3" x14ac:dyDescent="0.25">
      <c r="A506" s="38">
        <v>202210</v>
      </c>
      <c r="B506" s="46">
        <v>143358315</v>
      </c>
      <c r="C506" s="39" t="str">
        <f>VLOOKUP(Réception!C1139,'Catégorie des articles'!A:D,4,0)</f>
        <v>EMBALLAGES</v>
      </c>
    </row>
    <row r="507" spans="1:3" x14ac:dyDescent="0.25">
      <c r="A507" s="38">
        <v>202209</v>
      </c>
      <c r="B507" s="49">
        <v>143368339</v>
      </c>
      <c r="C507" s="39" t="str">
        <f>VLOOKUP(Réception!C1140,'Catégorie des articles'!A:D,4,0)</f>
        <v>CREMERIE</v>
      </c>
    </row>
    <row r="508" spans="1:3" x14ac:dyDescent="0.25">
      <c r="A508" s="38">
        <v>202209</v>
      </c>
      <c r="B508" s="46">
        <v>143368342</v>
      </c>
      <c r="C508" s="39" t="str">
        <f>VLOOKUP(Réception!C1142,'Catégorie des articles'!A:D,4,0)</f>
        <v>CREMERIE</v>
      </c>
    </row>
    <row r="509" spans="1:3" x14ac:dyDescent="0.25">
      <c r="A509" s="38">
        <v>202210</v>
      </c>
      <c r="B509" s="49">
        <v>143368355</v>
      </c>
      <c r="C509" s="39" t="str">
        <f>VLOOKUP(Réception!C1143,'Catégorie des articles'!A:D,4,0)</f>
        <v>BOULANGERIE</v>
      </c>
    </row>
    <row r="510" spans="1:3" x14ac:dyDescent="0.25">
      <c r="A510" s="38">
        <v>202210</v>
      </c>
      <c r="B510" s="46">
        <v>143368361</v>
      </c>
      <c r="C510" s="39" t="str">
        <f>VLOOKUP(Réception!C1145,'Catégorie des articles'!A:D,4,0)</f>
        <v>BOULANGERIE</v>
      </c>
    </row>
    <row r="511" spans="1:3" x14ac:dyDescent="0.25">
      <c r="A511" s="38">
        <v>202210</v>
      </c>
      <c r="B511" s="49">
        <v>143368362</v>
      </c>
      <c r="C511" s="39" t="str">
        <f>VLOOKUP(Réception!C1146,'Catégorie des articles'!A:D,4,0)</f>
        <v>MIX LEGUMES</v>
      </c>
    </row>
    <row r="512" spans="1:3" x14ac:dyDescent="0.25">
      <c r="A512" s="38">
        <v>202209</v>
      </c>
      <c r="B512" s="46">
        <v>143368366</v>
      </c>
      <c r="C512" s="39" t="str">
        <f>VLOOKUP(Réception!C1150,'Catégorie des articles'!A:D,4,0)</f>
        <v>CREMERIE</v>
      </c>
    </row>
    <row r="513" spans="1:3" x14ac:dyDescent="0.25">
      <c r="A513" s="38">
        <v>202209</v>
      </c>
      <c r="B513" s="49">
        <v>143368370</v>
      </c>
      <c r="C513" s="39" t="str">
        <f>VLOOKUP(Réception!C1155,'Catégorie des articles'!A:D,4,0)</f>
        <v>CREMERIE</v>
      </c>
    </row>
    <row r="514" spans="1:3" x14ac:dyDescent="0.25">
      <c r="A514" s="38">
        <v>202209</v>
      </c>
      <c r="B514" s="49">
        <v>143368373</v>
      </c>
      <c r="C514" s="39" t="str">
        <f>VLOOKUP(Réception!C1156,'Catégorie des articles'!A:D,4,0)</f>
        <v>CREMERIE</v>
      </c>
    </row>
    <row r="515" spans="1:3" x14ac:dyDescent="0.25">
      <c r="A515" s="38">
        <v>202211</v>
      </c>
      <c r="B515" s="46">
        <v>143368381</v>
      </c>
      <c r="C515" s="39" t="str">
        <f>VLOOKUP(Réception!C1157,'Catégorie des articles'!A:D,4,0)</f>
        <v>CREMERIE</v>
      </c>
    </row>
    <row r="516" spans="1:3" x14ac:dyDescent="0.25">
      <c r="A516" s="38">
        <v>202210</v>
      </c>
      <c r="B516" s="49">
        <v>143368382</v>
      </c>
      <c r="C516" s="39" t="str">
        <f>VLOOKUP(Réception!C1158,'Catégorie des articles'!A:D,4,0)</f>
        <v>MIX LEGUMES</v>
      </c>
    </row>
    <row r="517" spans="1:3" x14ac:dyDescent="0.25">
      <c r="A517" s="38">
        <v>202210</v>
      </c>
      <c r="B517" s="46">
        <v>143368383</v>
      </c>
      <c r="C517" s="39" t="str">
        <f>VLOOKUP(Réception!C1163,'Catégorie des articles'!A:D,4,0)</f>
        <v>VOLAILLE</v>
      </c>
    </row>
    <row r="518" spans="1:3" x14ac:dyDescent="0.25">
      <c r="A518" s="38">
        <v>202209</v>
      </c>
      <c r="B518" s="49">
        <v>143368384</v>
      </c>
      <c r="C518" s="39" t="str">
        <f>VLOOKUP(Réception!C1165,'Catégorie des articles'!A:D,4,0)</f>
        <v>MIX LEGUMES</v>
      </c>
    </row>
    <row r="519" spans="1:3" x14ac:dyDescent="0.25">
      <c r="A519" s="38">
        <v>202210</v>
      </c>
      <c r="B519" s="46">
        <v>143368385</v>
      </c>
      <c r="C519" s="39" t="str">
        <f>VLOOKUP(Réception!C1169,'Catégorie des articles'!A:D,4,0)</f>
        <v>BOULANGERIE</v>
      </c>
    </row>
    <row r="520" spans="1:3" x14ac:dyDescent="0.25">
      <c r="A520" s="38">
        <v>202209</v>
      </c>
      <c r="B520" s="49">
        <v>143368411</v>
      </c>
      <c r="C520" s="39" t="str">
        <f>VLOOKUP(Réception!C1171,'Catégorie des articles'!A:D,4,0)</f>
        <v>CREMERIE</v>
      </c>
    </row>
    <row r="521" spans="1:3" x14ac:dyDescent="0.25">
      <c r="A521" s="38">
        <v>202209</v>
      </c>
      <c r="B521" s="46">
        <v>143368413</v>
      </c>
      <c r="C521" s="39" t="str">
        <f>VLOOKUP(Réception!C1174,'Catégorie des articles'!A:D,4,0)</f>
        <v>CREMERIE</v>
      </c>
    </row>
    <row r="522" spans="1:3" x14ac:dyDescent="0.25">
      <c r="A522" s="38">
        <v>202210</v>
      </c>
      <c r="B522" s="49">
        <v>143368426</v>
      </c>
      <c r="C522" s="39" t="str">
        <f>VLOOKUP(Réception!C1178,'Catégorie des articles'!A:D,4,0)</f>
        <v>VOLAILLE</v>
      </c>
    </row>
    <row r="523" spans="1:3" x14ac:dyDescent="0.25">
      <c r="A523" s="38">
        <v>202210</v>
      </c>
      <c r="B523" s="49">
        <v>143368427</v>
      </c>
      <c r="C523" s="39" t="str">
        <f>VLOOKUP(Réception!C1180,'Catégorie des articles'!A:D,4,0)</f>
        <v>VOLAILLE</v>
      </c>
    </row>
    <row r="524" spans="1:3" x14ac:dyDescent="0.25">
      <c r="A524" s="38">
        <v>202210</v>
      </c>
      <c r="B524" s="49">
        <v>143368430</v>
      </c>
      <c r="C524" s="39" t="str">
        <f>VLOOKUP(Réception!C1181,'Catégorie des articles'!A:D,4,0)</f>
        <v>BOULANGERIE</v>
      </c>
    </row>
    <row r="525" spans="1:3" x14ac:dyDescent="0.25">
      <c r="A525" s="38">
        <v>202210</v>
      </c>
      <c r="B525" s="46">
        <v>143368436</v>
      </c>
      <c r="C525" s="39" t="str">
        <f>VLOOKUP(Réception!C1182,'Catégorie des articles'!A:D,4,0)</f>
        <v>EMBALLAGES</v>
      </c>
    </row>
    <row r="526" spans="1:3" x14ac:dyDescent="0.25">
      <c r="A526" s="38">
        <v>202209</v>
      </c>
      <c r="B526" s="46">
        <v>143368449</v>
      </c>
      <c r="C526" s="39" t="str">
        <f>VLOOKUP(Réception!C1183,'Catégorie des articles'!A:D,4,0)</f>
        <v>CREMERIE</v>
      </c>
    </row>
    <row r="527" spans="1:3" x14ac:dyDescent="0.25">
      <c r="A527" s="38">
        <v>202209</v>
      </c>
      <c r="B527" s="46">
        <v>143368454</v>
      </c>
      <c r="C527" s="39" t="str">
        <f>VLOOKUP(Réception!C1187,'Catégorie des articles'!A:D,4,0)</f>
        <v>CREMERIE</v>
      </c>
    </row>
    <row r="528" spans="1:3" x14ac:dyDescent="0.25">
      <c r="A528" s="38">
        <v>202210</v>
      </c>
      <c r="B528" s="46">
        <v>143368458</v>
      </c>
      <c r="C528" s="39" t="str">
        <f>VLOOKUP(Réception!C1189,'Catégorie des articles'!A:D,4,0)</f>
        <v>CREMERIE</v>
      </c>
    </row>
    <row r="529" spans="1:3" x14ac:dyDescent="0.25">
      <c r="A529" s="38">
        <v>202210</v>
      </c>
      <c r="B529" s="46">
        <v>143368464</v>
      </c>
      <c r="C529" s="39" t="str">
        <f>VLOOKUP(Réception!C1195,'Catégorie des articles'!A:D,4,0)</f>
        <v>MIX LEGUMES</v>
      </c>
    </row>
    <row r="530" spans="1:3" x14ac:dyDescent="0.25">
      <c r="A530" s="38">
        <v>202210</v>
      </c>
      <c r="B530" s="49">
        <v>143368465</v>
      </c>
      <c r="C530" s="39" t="str">
        <f>VLOOKUP(Réception!C1198,'Catégorie des articles'!A:D,4,0)</f>
        <v>MIX LEGUMES</v>
      </c>
    </row>
    <row r="531" spans="1:3" x14ac:dyDescent="0.25">
      <c r="A531" s="38">
        <v>202210</v>
      </c>
      <c r="B531" s="46">
        <v>143368473</v>
      </c>
      <c r="C531" s="39" t="str">
        <f>VLOOKUP(Réception!C1200,'Catégorie des articles'!A:D,4,0)</f>
        <v>BOULANGERIE</v>
      </c>
    </row>
    <row r="532" spans="1:3" x14ac:dyDescent="0.25">
      <c r="A532" s="38">
        <v>202210</v>
      </c>
      <c r="B532" s="49">
        <v>143368475</v>
      </c>
      <c r="C532" s="39" t="str">
        <f>VLOOKUP(Réception!C1202,'Catégorie des articles'!A:D,4,0)</f>
        <v>BOULANGERIE</v>
      </c>
    </row>
    <row r="533" spans="1:3" x14ac:dyDescent="0.25">
      <c r="A533" s="38">
        <v>202210</v>
      </c>
      <c r="B533" s="49">
        <v>143368476</v>
      </c>
      <c r="C533" s="39" t="str">
        <f>VLOOKUP(Réception!C1205,'Catégorie des articles'!A:D,4,0)</f>
        <v>BOULANGERIE</v>
      </c>
    </row>
    <row r="534" spans="1:3" x14ac:dyDescent="0.25">
      <c r="A534" s="38">
        <v>202209</v>
      </c>
      <c r="B534" s="46">
        <v>143368487</v>
      </c>
      <c r="C534" s="39" t="str">
        <f>VLOOKUP(Réception!C1207,'Catégorie des articles'!A:D,4,0)</f>
        <v>CREMERIE</v>
      </c>
    </row>
    <row r="535" spans="1:3" x14ac:dyDescent="0.25">
      <c r="A535" s="38">
        <v>202209</v>
      </c>
      <c r="B535" s="46">
        <v>143368492</v>
      </c>
      <c r="C535" s="39" t="str">
        <f>VLOOKUP(Réception!C1209,'Catégorie des articles'!A:D,4,0)</f>
        <v>CREMERIE</v>
      </c>
    </row>
    <row r="536" spans="1:3" x14ac:dyDescent="0.25">
      <c r="A536" s="38">
        <v>202210</v>
      </c>
      <c r="B536" s="49">
        <v>143368503</v>
      </c>
      <c r="C536" s="39" t="str">
        <f>VLOOKUP(Réception!C1212,'Catégorie des articles'!A:D,4,0)</f>
        <v>BOULANGERIE</v>
      </c>
    </row>
    <row r="537" spans="1:3" x14ac:dyDescent="0.25">
      <c r="A537" s="38">
        <v>202210</v>
      </c>
      <c r="B537" s="46">
        <v>143378508</v>
      </c>
      <c r="C537" s="39" t="str">
        <f>VLOOKUP(Réception!C1214,'Catégorie des articles'!A:D,4,0)</f>
        <v>CREMERIE</v>
      </c>
    </row>
    <row r="538" spans="1:3" x14ac:dyDescent="0.25">
      <c r="A538" s="38">
        <v>202210</v>
      </c>
      <c r="B538" s="49">
        <v>143378509</v>
      </c>
      <c r="C538" s="39" t="str">
        <f>VLOOKUP(Réception!C1216,'Catégorie des articles'!A:D,4,0)</f>
        <v>CREMERIE</v>
      </c>
    </row>
    <row r="539" spans="1:3" x14ac:dyDescent="0.25">
      <c r="A539" s="38">
        <v>202210</v>
      </c>
      <c r="B539" s="49">
        <v>143378513</v>
      </c>
      <c r="C539" s="39" t="str">
        <f>VLOOKUP(Réception!C1217,'Catégorie des articles'!A:D,4,0)</f>
        <v>CREMERIE</v>
      </c>
    </row>
    <row r="540" spans="1:3" x14ac:dyDescent="0.25">
      <c r="A540" s="38">
        <v>202210</v>
      </c>
      <c r="B540" s="49">
        <v>143378514</v>
      </c>
      <c r="C540" s="39" t="str">
        <f>VLOOKUP(Réception!C1219,'Catégorie des articles'!A:D,4,0)</f>
        <v>MIX LEGUMES</v>
      </c>
    </row>
    <row r="541" spans="1:3" x14ac:dyDescent="0.25">
      <c r="A541" s="38">
        <v>202210</v>
      </c>
      <c r="B541" s="46">
        <v>143378515</v>
      </c>
      <c r="C541" s="39" t="str">
        <f>VLOOKUP(Réception!C1220,'Catégorie des articles'!A:D,4,0)</f>
        <v>MIX LEGUMES</v>
      </c>
    </row>
    <row r="542" spans="1:3" x14ac:dyDescent="0.25">
      <c r="A542" s="38">
        <v>202210</v>
      </c>
      <c r="B542" s="46">
        <v>143378516</v>
      </c>
      <c r="C542" s="39" t="str">
        <f>VLOOKUP(Réception!C1221,'Catégorie des articles'!A:D,4,0)</f>
        <v>CREMERIE</v>
      </c>
    </row>
    <row r="543" spans="1:3" x14ac:dyDescent="0.25">
      <c r="A543" s="38">
        <v>202210</v>
      </c>
      <c r="B543" s="49">
        <v>143378519</v>
      </c>
      <c r="C543" s="39" t="str">
        <f>VLOOKUP(Réception!C1223,'Catégorie des articles'!A:D,4,0)</f>
        <v>MIX LEGUMES</v>
      </c>
    </row>
    <row r="544" spans="1:3" x14ac:dyDescent="0.25">
      <c r="A544" s="38">
        <v>202210</v>
      </c>
      <c r="B544" s="49">
        <v>143378523</v>
      </c>
      <c r="C544" s="39" t="str">
        <f>VLOOKUP(Réception!C1226,'Catégorie des articles'!A:D,4,0)</f>
        <v>MIX LEGUMES</v>
      </c>
    </row>
    <row r="545" spans="1:3" x14ac:dyDescent="0.25">
      <c r="A545" s="38">
        <v>202210</v>
      </c>
      <c r="B545" s="49">
        <v>143378524</v>
      </c>
      <c r="C545" s="39" t="str">
        <f>VLOOKUP(Réception!C1229,'Catégorie des articles'!A:D,4,0)</f>
        <v>MIX LEGUMES</v>
      </c>
    </row>
    <row r="546" spans="1:3" x14ac:dyDescent="0.25">
      <c r="A546" s="38">
        <v>202210</v>
      </c>
      <c r="B546" s="46">
        <v>143378525</v>
      </c>
      <c r="C546" s="39" t="str">
        <f>VLOOKUP(Réception!C1231,'Catégorie des articles'!A:D,4,0)</f>
        <v>CREMERIE</v>
      </c>
    </row>
    <row r="547" spans="1:3" x14ac:dyDescent="0.25">
      <c r="A547" s="38">
        <v>202210</v>
      </c>
      <c r="B547" s="46">
        <v>143378531</v>
      </c>
      <c r="C547" s="39" t="str">
        <f>VLOOKUP(Réception!C1232,'Catégorie des articles'!A:D,4,0)</f>
        <v>CREMERIE</v>
      </c>
    </row>
    <row r="548" spans="1:3" x14ac:dyDescent="0.25">
      <c r="A548" s="38">
        <v>202210</v>
      </c>
      <c r="B548" s="46">
        <v>143378533</v>
      </c>
      <c r="C548" s="39" t="str">
        <f>VLOOKUP(Réception!C1235,'Catégorie des articles'!A:D,4,0)</f>
        <v>CREMERIE</v>
      </c>
    </row>
    <row r="549" spans="1:3" x14ac:dyDescent="0.25">
      <c r="A549" s="38">
        <v>202210</v>
      </c>
      <c r="B549" s="49">
        <v>143378561</v>
      </c>
      <c r="C549" s="39" t="str">
        <f>VLOOKUP(Réception!C1236,'Catégorie des articles'!A:D,4,0)</f>
        <v>BOULANGERIE</v>
      </c>
    </row>
    <row r="550" spans="1:3" x14ac:dyDescent="0.25">
      <c r="A550" s="38">
        <v>202210</v>
      </c>
      <c r="B550" s="46">
        <v>143378571</v>
      </c>
      <c r="C550" s="39" t="str">
        <f>VLOOKUP(Réception!C1237,'Catégorie des articles'!A:D,4,0)</f>
        <v>CREMERIE</v>
      </c>
    </row>
    <row r="551" spans="1:3" x14ac:dyDescent="0.25">
      <c r="A551" s="38">
        <v>202210</v>
      </c>
      <c r="B551" s="49">
        <v>143378572</v>
      </c>
      <c r="C551" s="39" t="str">
        <f>VLOOKUP(Réception!C1239,'Catégorie des articles'!A:D,4,0)</f>
        <v>CREMERIE</v>
      </c>
    </row>
    <row r="552" spans="1:3" x14ac:dyDescent="0.25">
      <c r="A552" s="38">
        <v>202210</v>
      </c>
      <c r="B552" s="49">
        <v>143378574</v>
      </c>
      <c r="C552" s="39" t="str">
        <f>VLOOKUP(Réception!C1242,'Catégorie des articles'!A:D,4,0)</f>
        <v>CREMERIE</v>
      </c>
    </row>
    <row r="553" spans="1:3" x14ac:dyDescent="0.25">
      <c r="A553" s="38">
        <v>202210</v>
      </c>
      <c r="B553" s="46">
        <v>143378614</v>
      </c>
      <c r="C553" s="39" t="str">
        <f>VLOOKUP(Réception!C1247,'Catégorie des articles'!A:D,4,0)</f>
        <v>CREMERIE</v>
      </c>
    </row>
    <row r="554" spans="1:3" x14ac:dyDescent="0.25">
      <c r="A554" s="38">
        <v>202210</v>
      </c>
      <c r="B554" s="49">
        <v>143378616</v>
      </c>
      <c r="C554" s="39" t="str">
        <f>VLOOKUP(Réception!C1250,'Catégorie des articles'!A:D,4,0)</f>
        <v>CREMERIE</v>
      </c>
    </row>
    <row r="555" spans="1:3" x14ac:dyDescent="0.25">
      <c r="A555" s="38">
        <v>202210</v>
      </c>
      <c r="B555" s="46">
        <v>143378617</v>
      </c>
      <c r="C555" s="39" t="str">
        <f>VLOOKUP(Réception!C1255,'Catégorie des articles'!A:D,4,0)</f>
        <v>CREMERIE</v>
      </c>
    </row>
    <row r="556" spans="1:3" x14ac:dyDescent="0.25">
      <c r="A556" s="38">
        <v>202210</v>
      </c>
      <c r="B556" s="46">
        <v>143378621</v>
      </c>
      <c r="C556" s="39" t="str">
        <f>VLOOKUP(Réception!C1257,'Catégorie des articles'!A:D,4,0)</f>
        <v>CREMERIE</v>
      </c>
    </row>
    <row r="557" spans="1:3" x14ac:dyDescent="0.25">
      <c r="A557" s="38">
        <v>202210</v>
      </c>
      <c r="B557" s="49">
        <v>143378622</v>
      </c>
      <c r="C557" s="39" t="str">
        <f>VLOOKUP(Réception!C1258,'Catégorie des articles'!A:D,4,0)</f>
        <v>CREMERIE</v>
      </c>
    </row>
    <row r="558" spans="1:3" x14ac:dyDescent="0.25">
      <c r="A558" s="38">
        <v>202210</v>
      </c>
      <c r="B558" s="49">
        <v>143378653</v>
      </c>
      <c r="C558" s="39" t="str">
        <f>VLOOKUP(Réception!C1264,'Catégorie des articles'!A:D,4,0)</f>
        <v>CREMERIE</v>
      </c>
    </row>
    <row r="559" spans="1:3" x14ac:dyDescent="0.25">
      <c r="A559" s="38">
        <v>202210</v>
      </c>
      <c r="B559" s="46">
        <v>143378669</v>
      </c>
      <c r="C559" s="39" t="str">
        <f>VLOOKUP(Réception!C1268,'Catégorie des articles'!A:D,4,0)</f>
        <v>EMBALLAGES</v>
      </c>
    </row>
    <row r="560" spans="1:3" x14ac:dyDescent="0.25">
      <c r="A560" s="38">
        <v>202210</v>
      </c>
      <c r="B560" s="46">
        <v>143388679</v>
      </c>
      <c r="C560" s="39" t="str">
        <f>VLOOKUP(Réception!C1269,'Catégorie des articles'!A:D,4,0)</f>
        <v>CREMERIE</v>
      </c>
    </row>
    <row r="561" spans="1:3" x14ac:dyDescent="0.25">
      <c r="A561" s="38">
        <v>202210</v>
      </c>
      <c r="B561" s="46">
        <v>143388680</v>
      </c>
      <c r="C561" s="39" t="str">
        <f>VLOOKUP(Réception!C1271,'Catégorie des articles'!A:D,4,0)</f>
        <v>CREMERIE</v>
      </c>
    </row>
    <row r="562" spans="1:3" x14ac:dyDescent="0.25">
      <c r="A562" s="38">
        <v>202210</v>
      </c>
      <c r="B562" s="49">
        <v>143388681</v>
      </c>
      <c r="C562" s="39" t="str">
        <f>VLOOKUP(Réception!C1275,'Catégorie des articles'!A:D,4,0)</f>
        <v>CREMERIE</v>
      </c>
    </row>
    <row r="563" spans="1:3" x14ac:dyDescent="0.25">
      <c r="A563" s="38">
        <v>202210</v>
      </c>
      <c r="B563" s="46">
        <v>143388689</v>
      </c>
      <c r="C563" s="39" t="str">
        <f>VLOOKUP(Réception!C1276,'Catégorie des articles'!A:D,4,0)</f>
        <v>BOULANGERIE</v>
      </c>
    </row>
    <row r="564" spans="1:3" x14ac:dyDescent="0.25">
      <c r="A564" s="38">
        <v>202210</v>
      </c>
      <c r="B564" s="46">
        <v>143388694</v>
      </c>
      <c r="C564" s="39" t="str">
        <f>VLOOKUP(Réception!C1277,'Catégorie des articles'!A:D,4,0)</f>
        <v>MIX LEGUMES</v>
      </c>
    </row>
    <row r="565" spans="1:3" x14ac:dyDescent="0.25">
      <c r="A565" s="38">
        <v>202210</v>
      </c>
      <c r="B565" s="46">
        <v>143388701</v>
      </c>
      <c r="C565" s="39" t="str">
        <f>VLOOKUP(Réception!C1280,'Catégorie des articles'!A:D,4,0)</f>
        <v>CREMERIE</v>
      </c>
    </row>
    <row r="566" spans="1:3" x14ac:dyDescent="0.25">
      <c r="A566" s="38">
        <v>202210</v>
      </c>
      <c r="B566" s="46">
        <v>143388709</v>
      </c>
      <c r="C566" s="39" t="str">
        <f>VLOOKUP(Réception!C1281,'Catégorie des articles'!A:D,4,0)</f>
        <v>CREMERIE</v>
      </c>
    </row>
    <row r="567" spans="1:3" x14ac:dyDescent="0.25">
      <c r="A567" s="38">
        <v>202210</v>
      </c>
      <c r="B567" s="46">
        <v>143388710</v>
      </c>
      <c r="C567" s="39" t="str">
        <f>VLOOKUP(Réception!C1285,'Catégorie des articles'!A:D,4,0)</f>
        <v>CREMERIE</v>
      </c>
    </row>
    <row r="568" spans="1:3" x14ac:dyDescent="0.25">
      <c r="A568" s="38">
        <v>202210</v>
      </c>
      <c r="B568" s="46">
        <v>143388712</v>
      </c>
      <c r="C568" s="39" t="str">
        <f>VLOOKUP(Réception!C1287,'Catégorie des articles'!A:D,4,0)</f>
        <v>CREMERIE</v>
      </c>
    </row>
    <row r="569" spans="1:3" x14ac:dyDescent="0.25">
      <c r="A569" s="38">
        <v>202210</v>
      </c>
      <c r="B569" s="49">
        <v>143388713</v>
      </c>
      <c r="C569" s="39" t="str">
        <f>VLOOKUP(Réception!C1288,'Catégorie des articles'!A:D,4,0)</f>
        <v>CREMERIE</v>
      </c>
    </row>
    <row r="570" spans="1:3" x14ac:dyDescent="0.25">
      <c r="A570" s="38">
        <v>202210</v>
      </c>
      <c r="B570" s="49">
        <v>143388723</v>
      </c>
      <c r="C570" s="39" t="str">
        <f>VLOOKUP(Réception!C1290,'Catégorie des articles'!A:D,4,0)</f>
        <v>MIX LEGUMES</v>
      </c>
    </row>
    <row r="571" spans="1:3" x14ac:dyDescent="0.25">
      <c r="A571" s="38">
        <v>202210</v>
      </c>
      <c r="B571" s="49">
        <v>143388726</v>
      </c>
      <c r="C571" s="39" t="str">
        <f>VLOOKUP(Réception!C1294,'Catégorie des articles'!A:D,4,0)</f>
        <v>BOULANGERIE</v>
      </c>
    </row>
    <row r="572" spans="1:3" x14ac:dyDescent="0.25">
      <c r="A572" s="38">
        <v>202210</v>
      </c>
      <c r="B572" s="46">
        <v>143388727</v>
      </c>
      <c r="C572" s="39" t="str">
        <f>VLOOKUP(Réception!C1295,'Catégorie des articles'!A:D,4,0)</f>
        <v>BOULANGERIE</v>
      </c>
    </row>
    <row r="573" spans="1:3" x14ac:dyDescent="0.25">
      <c r="A573" s="38">
        <v>202210</v>
      </c>
      <c r="B573" s="49">
        <v>143388728</v>
      </c>
      <c r="C573" s="39" t="str">
        <f>VLOOKUP(Réception!C1296,'Catégorie des articles'!A:D,4,0)</f>
        <v>BOULANGERIE</v>
      </c>
    </row>
    <row r="574" spans="1:3" x14ac:dyDescent="0.25">
      <c r="A574" s="38">
        <v>202210</v>
      </c>
      <c r="B574" s="49">
        <v>143388739</v>
      </c>
      <c r="C574" s="39" t="str">
        <f>VLOOKUP(Réception!C1297,'Catégorie des articles'!A:D,4,0)</f>
        <v>MIX LEGUMES</v>
      </c>
    </row>
    <row r="575" spans="1:3" x14ac:dyDescent="0.25">
      <c r="A575" s="38">
        <v>202210</v>
      </c>
      <c r="B575" s="46">
        <v>143388744</v>
      </c>
      <c r="C575" s="39" t="str">
        <f>VLOOKUP(Réception!C1298,'Catégorie des articles'!A:D,4,0)</f>
        <v>BOULANGERIE</v>
      </c>
    </row>
    <row r="576" spans="1:3" x14ac:dyDescent="0.25">
      <c r="A576" s="38">
        <v>202210</v>
      </c>
      <c r="B576" s="46">
        <v>143388748</v>
      </c>
      <c r="C576" s="39" t="str">
        <f>VLOOKUP(Réception!C1300,'Catégorie des articles'!A:D,4,0)</f>
        <v>VOLAILLE</v>
      </c>
    </row>
    <row r="577" spans="1:3" x14ac:dyDescent="0.25">
      <c r="A577" s="38">
        <v>202210</v>
      </c>
      <c r="B577" s="46">
        <v>143388753</v>
      </c>
      <c r="C577" s="39" t="str">
        <f>VLOOKUP(Réception!C1302,'Catégorie des articles'!A:D,4,0)</f>
        <v>VOLAILLE</v>
      </c>
    </row>
    <row r="578" spans="1:3" x14ac:dyDescent="0.25">
      <c r="A578" s="38">
        <v>202210</v>
      </c>
      <c r="B578" s="49">
        <v>143388760</v>
      </c>
      <c r="C578" s="39" t="str">
        <f>VLOOKUP(Réception!C1303,'Catégorie des articles'!A:D,4,0)</f>
        <v>CREMERIE</v>
      </c>
    </row>
    <row r="579" spans="1:3" x14ac:dyDescent="0.25">
      <c r="A579" s="38">
        <v>202210</v>
      </c>
      <c r="B579" s="46">
        <v>143388762</v>
      </c>
      <c r="C579" s="39" t="str">
        <f>VLOOKUP(Réception!C1308,'Catégorie des articles'!A:D,4,0)</f>
        <v>CREMERIE</v>
      </c>
    </row>
    <row r="580" spans="1:3" x14ac:dyDescent="0.25">
      <c r="A580" s="38">
        <v>202210</v>
      </c>
      <c r="B580" s="46">
        <v>143388800</v>
      </c>
      <c r="C580" s="39" t="str">
        <f>VLOOKUP(Réception!C1313,'Catégorie des articles'!A:D,4,0)</f>
        <v>BOULANGERIE</v>
      </c>
    </row>
    <row r="581" spans="1:3" x14ac:dyDescent="0.25">
      <c r="A581" s="38">
        <v>202210</v>
      </c>
      <c r="B581" s="49">
        <v>143388802</v>
      </c>
      <c r="C581" s="39" t="str">
        <f>VLOOKUP(Réception!C1315,'Catégorie des articles'!A:D,4,0)</f>
        <v>CREMERIE</v>
      </c>
    </row>
    <row r="582" spans="1:3" x14ac:dyDescent="0.25">
      <c r="A582" s="38">
        <v>202210</v>
      </c>
      <c r="B582" s="49">
        <v>143388803</v>
      </c>
      <c r="C582" s="39" t="str">
        <f>VLOOKUP(Réception!C1318,'Catégorie des articles'!A:D,4,0)</f>
        <v>CREMERIE</v>
      </c>
    </row>
    <row r="583" spans="1:3" x14ac:dyDescent="0.25">
      <c r="A583" s="38">
        <v>202210</v>
      </c>
      <c r="B583" s="46">
        <v>143388806</v>
      </c>
      <c r="C583" s="39" t="str">
        <f>VLOOKUP(Réception!C1323,'Catégorie des articles'!A:D,4,0)</f>
        <v>CREMERIE</v>
      </c>
    </row>
    <row r="584" spans="1:3" x14ac:dyDescent="0.25">
      <c r="A584" s="38">
        <v>202210</v>
      </c>
      <c r="B584" s="46">
        <v>143388818</v>
      </c>
      <c r="C584" s="39" t="str">
        <f>VLOOKUP(Réception!C1329,'Catégorie des articles'!A:D,4,0)</f>
        <v>CREMERIE</v>
      </c>
    </row>
    <row r="585" spans="1:3" x14ac:dyDescent="0.25">
      <c r="A585" s="38">
        <v>202211</v>
      </c>
      <c r="B585" s="46">
        <v>143388819</v>
      </c>
      <c r="C585" s="39" t="str">
        <f>VLOOKUP(Réception!C1331,'Catégorie des articles'!A:D,4,0)</f>
        <v>CREMERIE</v>
      </c>
    </row>
    <row r="586" spans="1:3" x14ac:dyDescent="0.25">
      <c r="A586" s="38">
        <v>202210</v>
      </c>
      <c r="B586" s="49">
        <v>143388821</v>
      </c>
      <c r="C586" s="39" t="str">
        <f>VLOOKUP(Réception!C1333,'Catégorie des articles'!A:D,4,0)</f>
        <v>VOLAILLE</v>
      </c>
    </row>
    <row r="587" spans="1:3" x14ac:dyDescent="0.25">
      <c r="A587" s="38">
        <v>202211</v>
      </c>
      <c r="B587" s="46">
        <v>143388822</v>
      </c>
      <c r="C587" s="39" t="str">
        <f>VLOOKUP(Réception!C1336,'Catégorie des articles'!A:D,4,0)</f>
        <v>BOULANGERIE</v>
      </c>
    </row>
    <row r="588" spans="1:3" x14ac:dyDescent="0.25">
      <c r="A588" s="38">
        <v>202210</v>
      </c>
      <c r="B588" s="46">
        <v>143388827</v>
      </c>
      <c r="C588" s="39" t="str">
        <f>VLOOKUP(Réception!C1337,'Catégorie des articles'!A:D,4,0)</f>
        <v>MIX LEGUMES</v>
      </c>
    </row>
    <row r="589" spans="1:3" x14ac:dyDescent="0.25">
      <c r="A589" s="38">
        <v>202210</v>
      </c>
      <c r="B589" s="46">
        <v>143388828</v>
      </c>
      <c r="C589" s="39" t="str">
        <f>VLOOKUP(Réception!C1340,'Catégorie des articles'!A:D,4,0)</f>
        <v>BOULANGERIE</v>
      </c>
    </row>
    <row r="590" spans="1:3" x14ac:dyDescent="0.25">
      <c r="A590" s="38">
        <v>202210</v>
      </c>
      <c r="B590" s="49">
        <v>143388837</v>
      </c>
      <c r="C590" s="39" t="str">
        <f>VLOOKUP(Réception!C1341,'Catégorie des articles'!A:D,4,0)</f>
        <v>MIX LEGUMES</v>
      </c>
    </row>
    <row r="591" spans="1:3" x14ac:dyDescent="0.25">
      <c r="A591" s="38">
        <v>202210</v>
      </c>
      <c r="B591" s="49">
        <v>143388848</v>
      </c>
      <c r="C591" s="39" t="str">
        <f>VLOOKUP(Réception!C1346,'Catégorie des articles'!A:D,4,0)</f>
        <v>CREMERIE</v>
      </c>
    </row>
    <row r="592" spans="1:3" x14ac:dyDescent="0.25">
      <c r="A592" s="38">
        <v>202210</v>
      </c>
      <c r="B592" s="49">
        <v>143388850</v>
      </c>
      <c r="C592" s="39" t="str">
        <f>VLOOKUP(Réception!C1348,'Catégorie des articles'!A:D,4,0)</f>
        <v>CREMERIE</v>
      </c>
    </row>
    <row r="593" spans="1:3" x14ac:dyDescent="0.25">
      <c r="A593" s="38">
        <v>202210</v>
      </c>
      <c r="B593" s="46">
        <v>143388857</v>
      </c>
      <c r="C593" s="39" t="str">
        <f>VLOOKUP(Réception!C1350,'Catégorie des articles'!A:D,4,0)</f>
        <v>BOULANGERIE</v>
      </c>
    </row>
    <row r="594" spans="1:3" x14ac:dyDescent="0.25">
      <c r="A594" s="38">
        <v>202210</v>
      </c>
      <c r="B594" s="46">
        <v>143388865</v>
      </c>
      <c r="C594" s="39" t="str">
        <f>VLOOKUP(Réception!C1351,'Catégorie des articles'!A:D,4,0)</f>
        <v>BOULANGERIE</v>
      </c>
    </row>
    <row r="595" spans="1:3" x14ac:dyDescent="0.25">
      <c r="A595" s="38">
        <v>202211</v>
      </c>
      <c r="B595" s="49">
        <v>143388867</v>
      </c>
      <c r="C595" s="39" t="str">
        <f>VLOOKUP(Réception!C1352,'Catégorie des articles'!A:D,4,0)</f>
        <v>MIX LEGUMES</v>
      </c>
    </row>
    <row r="596" spans="1:3" x14ac:dyDescent="0.25">
      <c r="A596" s="38">
        <v>202210</v>
      </c>
      <c r="B596" s="46">
        <v>143388869</v>
      </c>
      <c r="C596" s="39" t="str">
        <f>VLOOKUP(Réception!C1353,'Catégorie des articles'!A:D,4,0)</f>
        <v>MIX LEGUMES</v>
      </c>
    </row>
    <row r="597" spans="1:3" x14ac:dyDescent="0.25">
      <c r="A597" s="38">
        <v>202210</v>
      </c>
      <c r="B597" s="49">
        <v>143388870</v>
      </c>
      <c r="C597" s="39" t="str">
        <f>VLOOKUP(Réception!C1355,'Catégorie des articles'!A:D,4,0)</f>
        <v>MIX LEGUMES</v>
      </c>
    </row>
    <row r="598" spans="1:3" x14ac:dyDescent="0.25">
      <c r="A598" s="38">
        <v>202210</v>
      </c>
      <c r="B598" s="46">
        <v>143398885</v>
      </c>
      <c r="C598" s="39" t="str">
        <f>VLOOKUP(Réception!C1356,'Catégorie des articles'!A:D,4,0)</f>
        <v>CREMERIE</v>
      </c>
    </row>
    <row r="599" spans="1:3" x14ac:dyDescent="0.25">
      <c r="A599" s="38">
        <v>202210</v>
      </c>
      <c r="B599" s="46">
        <v>143398886</v>
      </c>
      <c r="C599" s="39" t="str">
        <f>VLOOKUP(Réception!C1360,'Catégorie des articles'!A:D,4,0)</f>
        <v>CREMERIE</v>
      </c>
    </row>
    <row r="600" spans="1:3" x14ac:dyDescent="0.25">
      <c r="A600" s="38">
        <v>202210</v>
      </c>
      <c r="B600" s="49">
        <v>143398888</v>
      </c>
      <c r="C600" s="39" t="str">
        <f>VLOOKUP(Réception!C1361,'Catégorie des articles'!A:D,4,0)</f>
        <v>CREMERIE</v>
      </c>
    </row>
    <row r="601" spans="1:3" x14ac:dyDescent="0.25">
      <c r="A601" s="38">
        <v>202210</v>
      </c>
      <c r="B601" s="49">
        <v>143398898</v>
      </c>
      <c r="C601" s="39" t="str">
        <f>VLOOKUP(Réception!C1364,'Catégorie des articles'!A:D,4,0)</f>
        <v>CREMERIE</v>
      </c>
    </row>
    <row r="602" spans="1:3" x14ac:dyDescent="0.25">
      <c r="A602" s="38">
        <v>202210</v>
      </c>
      <c r="B602" s="46">
        <v>143398901</v>
      </c>
      <c r="C602" s="39" t="str">
        <f>VLOOKUP(Réception!C1365,'Catégorie des articles'!A:D,4,0)</f>
        <v>VOLAILLE</v>
      </c>
    </row>
    <row r="603" spans="1:3" x14ac:dyDescent="0.25">
      <c r="A603" s="38">
        <v>202210</v>
      </c>
      <c r="B603" s="46">
        <v>143398902</v>
      </c>
      <c r="C603" s="39" t="str">
        <f>VLOOKUP(Réception!C1367,'Catégorie des articles'!A:D,4,0)</f>
        <v>MIX LEGUMES</v>
      </c>
    </row>
    <row r="604" spans="1:3" x14ac:dyDescent="0.25">
      <c r="A604" s="38">
        <v>202210</v>
      </c>
      <c r="B604" s="49">
        <v>143398914</v>
      </c>
      <c r="C604" s="39" t="str">
        <f>VLOOKUP(Réception!C1368,'Catégorie des articles'!A:D,4,0)</f>
        <v>CREMERIE</v>
      </c>
    </row>
    <row r="605" spans="1:3" x14ac:dyDescent="0.25">
      <c r="A605" s="38">
        <v>202210</v>
      </c>
      <c r="B605" s="49">
        <v>143398915</v>
      </c>
      <c r="C605" s="39" t="str">
        <f>VLOOKUP(Réception!C1372,'Catégorie des articles'!A:D,4,0)</f>
        <v>CREMERIE</v>
      </c>
    </row>
    <row r="606" spans="1:3" x14ac:dyDescent="0.25">
      <c r="A606" s="38">
        <v>202210</v>
      </c>
      <c r="B606" s="49">
        <v>143398937</v>
      </c>
      <c r="C606" s="39" t="str">
        <f>VLOOKUP(Réception!C1373,'Catégorie des articles'!A:D,4,0)</f>
        <v>BOULANGERIE</v>
      </c>
    </row>
    <row r="607" spans="1:3" x14ac:dyDescent="0.25">
      <c r="A607" s="38">
        <v>202210</v>
      </c>
      <c r="B607" s="46">
        <v>143398938</v>
      </c>
      <c r="C607" s="39" t="str">
        <f>VLOOKUP(Réception!C1374,'Catégorie des articles'!A:D,4,0)</f>
        <v>BOULANGERIE</v>
      </c>
    </row>
    <row r="608" spans="1:3" x14ac:dyDescent="0.25">
      <c r="A608" s="38">
        <v>202210</v>
      </c>
      <c r="B608" s="49">
        <v>143398953</v>
      </c>
      <c r="C608" s="39" t="str">
        <f>VLOOKUP(Réception!C1377,'Catégorie des articles'!A:D,4,0)</f>
        <v>BOULANGERIE</v>
      </c>
    </row>
    <row r="609" spans="1:3" x14ac:dyDescent="0.25">
      <c r="A609" s="38">
        <v>202210</v>
      </c>
      <c r="B609" s="46">
        <v>143398960</v>
      </c>
      <c r="C609" s="39" t="str">
        <f>VLOOKUP(Réception!C1379,'Catégorie des articles'!A:D,4,0)</f>
        <v>MIX LEGUMES</v>
      </c>
    </row>
    <row r="610" spans="1:3" x14ac:dyDescent="0.25">
      <c r="A610" s="38">
        <v>202210</v>
      </c>
      <c r="B610" s="46">
        <v>143398980</v>
      </c>
      <c r="C610" s="39" t="str">
        <f>VLOOKUP(Réception!C1382,'Catégorie des articles'!A:D,4,0)</f>
        <v>CREMERIE</v>
      </c>
    </row>
    <row r="611" spans="1:3" x14ac:dyDescent="0.25">
      <c r="A611" s="38">
        <v>202210</v>
      </c>
      <c r="B611" s="49">
        <v>143398981</v>
      </c>
      <c r="C611" s="39" t="str">
        <f>VLOOKUP(Réception!C1384,'Catégorie des articles'!A:D,4,0)</f>
        <v>CREMERIE</v>
      </c>
    </row>
    <row r="612" spans="1:3" x14ac:dyDescent="0.25">
      <c r="A612" s="38">
        <v>202211</v>
      </c>
      <c r="B612" s="46">
        <v>143398989</v>
      </c>
      <c r="C612" s="39" t="str">
        <f>VLOOKUP(Réception!C1385,'Catégorie des articles'!A:D,4,0)</f>
        <v>CREMERIE</v>
      </c>
    </row>
    <row r="613" spans="1:3" x14ac:dyDescent="0.25">
      <c r="A613" s="38">
        <v>202210</v>
      </c>
      <c r="B613" s="49">
        <v>143399001</v>
      </c>
      <c r="C613" s="39" t="str">
        <f>VLOOKUP(Réception!C1386,'Catégorie des articles'!A:D,4,0)</f>
        <v>BOULANGERIE</v>
      </c>
    </row>
    <row r="614" spans="1:3" x14ac:dyDescent="0.25">
      <c r="A614" s="38">
        <v>202210</v>
      </c>
      <c r="B614" s="49">
        <v>143399002</v>
      </c>
      <c r="C614" s="39" t="str">
        <f>VLOOKUP(Réception!C1388,'Catégorie des articles'!A:D,4,0)</f>
        <v>BOULANGERIE</v>
      </c>
    </row>
    <row r="615" spans="1:3" x14ac:dyDescent="0.25">
      <c r="A615" s="38">
        <v>202210</v>
      </c>
      <c r="B615" s="49">
        <v>143399003</v>
      </c>
      <c r="C615" s="39" t="str">
        <f>VLOOKUP(Réception!C1389,'Catégorie des articles'!A:D,4,0)</f>
        <v>BOULANGERIE</v>
      </c>
    </row>
    <row r="616" spans="1:3" x14ac:dyDescent="0.25">
      <c r="A616" s="38">
        <v>202210</v>
      </c>
      <c r="B616" s="49">
        <v>143399013</v>
      </c>
      <c r="C616" s="39" t="str">
        <f>VLOOKUP(Réception!C1391,'Catégorie des articles'!A:D,4,0)</f>
        <v>CREMERIE</v>
      </c>
    </row>
    <row r="617" spans="1:3" x14ac:dyDescent="0.25">
      <c r="A617" s="38">
        <v>202210</v>
      </c>
      <c r="B617" s="46">
        <v>143399014</v>
      </c>
      <c r="C617" s="39" t="str">
        <f>VLOOKUP(Réception!C1395,'Catégorie des articles'!A:D,4,0)</f>
        <v>CREMERIE</v>
      </c>
    </row>
    <row r="618" spans="1:3" x14ac:dyDescent="0.25">
      <c r="A618" s="38">
        <v>202210</v>
      </c>
      <c r="B618" s="49">
        <v>143399018</v>
      </c>
      <c r="C618" s="39" t="str">
        <f>VLOOKUP(Réception!C1398,'Catégorie des articles'!A:D,4,0)</f>
        <v>CREMERIE</v>
      </c>
    </row>
    <row r="619" spans="1:3" x14ac:dyDescent="0.25">
      <c r="A619" s="38">
        <v>202211</v>
      </c>
      <c r="B619" s="46">
        <v>143399033</v>
      </c>
      <c r="C619" s="39" t="str">
        <f>VLOOKUP(Réception!C1400,'Catégorie des articles'!A:D,4,0)</f>
        <v>MIX LEGUMES</v>
      </c>
    </row>
    <row r="620" spans="1:3" x14ac:dyDescent="0.25">
      <c r="A620" s="38">
        <v>202210</v>
      </c>
      <c r="B620" s="49">
        <v>143399042</v>
      </c>
      <c r="C620" s="39" t="str">
        <f>VLOOKUP(Réception!C1401,'Catégorie des articles'!A:D,4,0)</f>
        <v>VOLAILLE</v>
      </c>
    </row>
    <row r="621" spans="1:3" x14ac:dyDescent="0.25">
      <c r="A621" s="38">
        <v>202210</v>
      </c>
      <c r="B621" s="46">
        <v>143399043</v>
      </c>
      <c r="C621" s="39" t="str">
        <f>VLOOKUP(Réception!C1404,'Catégorie des articles'!A:D,4,0)</f>
        <v>MIX LEGUMES</v>
      </c>
    </row>
    <row r="622" spans="1:3" x14ac:dyDescent="0.25">
      <c r="A622" s="38">
        <v>202210</v>
      </c>
      <c r="B622" s="49">
        <v>143399044</v>
      </c>
      <c r="C622" s="39" t="str">
        <f>VLOOKUP(Réception!C1407,'Catégorie des articles'!A:D,4,0)</f>
        <v>VOLAILLE</v>
      </c>
    </row>
    <row r="623" spans="1:3" x14ac:dyDescent="0.25">
      <c r="A623" s="38">
        <v>202210</v>
      </c>
      <c r="B623" s="49">
        <v>143399048</v>
      </c>
      <c r="C623" s="39" t="str">
        <f>VLOOKUP(Réception!C1409,'Catégorie des articles'!A:D,4,0)</f>
        <v>CREMERIE</v>
      </c>
    </row>
    <row r="624" spans="1:3" x14ac:dyDescent="0.25">
      <c r="A624" s="38">
        <v>202210</v>
      </c>
      <c r="B624" s="46">
        <v>143399049</v>
      </c>
      <c r="C624" s="39" t="str">
        <f>VLOOKUP(Réception!C1410,'Catégorie des articles'!A:D,4,0)</f>
        <v>CREMERIE</v>
      </c>
    </row>
    <row r="625" spans="1:3" x14ac:dyDescent="0.25">
      <c r="A625" s="38">
        <v>202210</v>
      </c>
      <c r="B625" s="46">
        <v>143409059</v>
      </c>
      <c r="C625" s="39" t="str">
        <f>VLOOKUP(Réception!C1411,'Catégorie des articles'!A:D,4,0)</f>
        <v>CREMERIE</v>
      </c>
    </row>
    <row r="626" spans="1:3" x14ac:dyDescent="0.25">
      <c r="A626" s="38">
        <v>202210</v>
      </c>
      <c r="B626" s="49">
        <v>143409061</v>
      </c>
      <c r="C626" s="39" t="str">
        <f>VLOOKUP(Réception!C1413,'Catégorie des articles'!A:D,4,0)</f>
        <v>CREMERIE</v>
      </c>
    </row>
    <row r="627" spans="1:3" x14ac:dyDescent="0.25">
      <c r="A627" s="38">
        <v>202211</v>
      </c>
      <c r="B627" s="46">
        <v>143409062</v>
      </c>
      <c r="C627" s="39" t="str">
        <f>VLOOKUP(Réception!C1414,'Catégorie des articles'!A:D,4,0)</f>
        <v>EMBALLAGES</v>
      </c>
    </row>
    <row r="628" spans="1:3" x14ac:dyDescent="0.25">
      <c r="A628" s="38">
        <v>202210</v>
      </c>
      <c r="B628" s="49">
        <v>143409072</v>
      </c>
      <c r="C628" s="39" t="str">
        <f>VLOOKUP(Réception!C1415,'Catégorie des articles'!A:D,4,0)</f>
        <v>VOLAILLE</v>
      </c>
    </row>
    <row r="629" spans="1:3" x14ac:dyDescent="0.25">
      <c r="A629" s="38">
        <v>202210</v>
      </c>
      <c r="B629" s="46">
        <v>143409082</v>
      </c>
      <c r="C629" s="39" t="str">
        <f>VLOOKUP(Réception!C1416,'Catégorie des articles'!A:D,4,0)</f>
        <v>MIX LEGUMES</v>
      </c>
    </row>
    <row r="630" spans="1:3" x14ac:dyDescent="0.25">
      <c r="A630" s="38">
        <v>202210</v>
      </c>
      <c r="B630" s="46">
        <v>143409095</v>
      </c>
      <c r="C630" s="39" t="str">
        <f>VLOOKUP(Réception!C1419,'Catégorie des articles'!A:D,4,0)</f>
        <v>BOULANGERIE</v>
      </c>
    </row>
    <row r="631" spans="1:3" x14ac:dyDescent="0.25">
      <c r="A631" s="38">
        <v>202210</v>
      </c>
      <c r="B631" s="46">
        <v>143409121</v>
      </c>
      <c r="C631" s="39" t="str">
        <f>VLOOKUP(Réception!C1420,'Catégorie des articles'!A:D,4,0)</f>
        <v>CREMERIE</v>
      </c>
    </row>
    <row r="632" spans="1:3" x14ac:dyDescent="0.25">
      <c r="A632" s="38">
        <v>202211</v>
      </c>
      <c r="B632" s="46">
        <v>143409134</v>
      </c>
      <c r="C632" s="39" t="str">
        <f>VLOOKUP(Réception!C1421,'Catégorie des articles'!A:D,4,0)</f>
        <v>MIX LEGUMES</v>
      </c>
    </row>
    <row r="633" spans="1:3" x14ac:dyDescent="0.25">
      <c r="A633" s="38">
        <v>202211</v>
      </c>
      <c r="B633" s="49">
        <v>143409136</v>
      </c>
      <c r="C633" s="39" t="str">
        <f>VLOOKUP(Réception!C1424,'Catégorie des articles'!A:D,4,0)</f>
        <v>MIX LEGUMES</v>
      </c>
    </row>
    <row r="634" spans="1:3" x14ac:dyDescent="0.25">
      <c r="A634" s="38">
        <v>202211</v>
      </c>
      <c r="B634" s="49">
        <v>143409137</v>
      </c>
      <c r="C634" s="39" t="str">
        <f>VLOOKUP(Réception!C1425,'Catégorie des articles'!A:D,4,0)</f>
        <v>MIX LEGUMES</v>
      </c>
    </row>
    <row r="635" spans="1:3" x14ac:dyDescent="0.25">
      <c r="A635" s="38">
        <v>202211</v>
      </c>
      <c r="B635" s="49">
        <v>143409140</v>
      </c>
      <c r="C635" s="39" t="str">
        <f>VLOOKUP(Réception!C1428,'Catégorie des articles'!A:D,4,0)</f>
        <v>MIX LEGUMES</v>
      </c>
    </row>
    <row r="636" spans="1:3" x14ac:dyDescent="0.25">
      <c r="A636" s="38">
        <v>202211</v>
      </c>
      <c r="B636" s="46">
        <v>143409142</v>
      </c>
      <c r="C636" s="39" t="str">
        <f>VLOOKUP(Réception!C1433,'Catégorie des articles'!A:D,4,0)</f>
        <v>MIX LEGUMES</v>
      </c>
    </row>
    <row r="637" spans="1:3" x14ac:dyDescent="0.25">
      <c r="A637" s="38">
        <v>202210</v>
      </c>
      <c r="B637" s="46">
        <v>143409154</v>
      </c>
      <c r="C637" s="39" t="str">
        <f>VLOOKUP(Réception!C1434,'Catégorie des articles'!A:D,4,0)</f>
        <v>BOULANGERIE</v>
      </c>
    </row>
    <row r="638" spans="1:3" x14ac:dyDescent="0.25">
      <c r="A638" s="38">
        <v>202211</v>
      </c>
      <c r="B638" s="49">
        <v>143409155</v>
      </c>
      <c r="C638" s="39" t="str">
        <f>VLOOKUP(Réception!C1435,'Catégorie des articles'!A:D,4,0)</f>
        <v>BOULANGERIE</v>
      </c>
    </row>
    <row r="639" spans="1:3" x14ac:dyDescent="0.25">
      <c r="A639" s="38">
        <v>202211</v>
      </c>
      <c r="B639" s="46">
        <v>143409164</v>
      </c>
      <c r="C639" s="39" t="str">
        <f>VLOOKUP(Réception!C1437,'Catégorie des articles'!A:D,4,0)</f>
        <v>BOULANGERIE</v>
      </c>
    </row>
    <row r="640" spans="1:3" x14ac:dyDescent="0.25">
      <c r="A640" s="38">
        <v>202210</v>
      </c>
      <c r="B640" s="49">
        <v>143409166</v>
      </c>
      <c r="C640" s="39" t="str">
        <f>VLOOKUP(Réception!C1438,'Catégorie des articles'!A:D,4,0)</f>
        <v>CREMERIE</v>
      </c>
    </row>
    <row r="641" spans="1:3" x14ac:dyDescent="0.25">
      <c r="A641" s="38">
        <v>202210</v>
      </c>
      <c r="B641" s="46">
        <v>143409167</v>
      </c>
      <c r="C641" s="39" t="str">
        <f>VLOOKUP(Réception!C1441,'Catégorie des articles'!A:D,4,0)</f>
        <v>CREMERIE</v>
      </c>
    </row>
    <row r="642" spans="1:3" x14ac:dyDescent="0.25">
      <c r="A642" s="38">
        <v>202210</v>
      </c>
      <c r="B642" s="46">
        <v>143409168</v>
      </c>
      <c r="C642" s="39" t="str">
        <f>VLOOKUP(Réception!C1443,'Catégorie des articles'!A:D,4,0)</f>
        <v>CREMERIE</v>
      </c>
    </row>
    <row r="643" spans="1:3" x14ac:dyDescent="0.25">
      <c r="A643" s="38">
        <v>202211</v>
      </c>
      <c r="B643" s="46">
        <v>143409176</v>
      </c>
      <c r="C643" s="39" t="str">
        <f>VLOOKUP(Réception!C1444,'Catégorie des articles'!A:D,4,0)</f>
        <v>BOULANGERIE</v>
      </c>
    </row>
    <row r="644" spans="1:3" x14ac:dyDescent="0.25">
      <c r="A644" s="38">
        <v>202211</v>
      </c>
      <c r="B644" s="49">
        <v>143409186</v>
      </c>
      <c r="C644" s="39" t="str">
        <f>VLOOKUP(Réception!C1447,'Catégorie des articles'!A:D,4,0)</f>
        <v>BOULANGERIE</v>
      </c>
    </row>
    <row r="645" spans="1:3" x14ac:dyDescent="0.25">
      <c r="A645" s="38">
        <v>202210</v>
      </c>
      <c r="B645" s="46">
        <v>143409188</v>
      </c>
      <c r="C645" s="39" t="str">
        <f>VLOOKUP(Réception!C1449,'Catégorie des articles'!A:D,4,0)</f>
        <v>VOLAILLE</v>
      </c>
    </row>
    <row r="646" spans="1:3" x14ac:dyDescent="0.25">
      <c r="A646" s="38">
        <v>202211</v>
      </c>
      <c r="B646" s="46">
        <v>143409204</v>
      </c>
      <c r="C646" s="39" t="str">
        <f>VLOOKUP(Réception!C1451,'Catégorie des articles'!A:D,4,0)</f>
        <v>EMBALLAGES</v>
      </c>
    </row>
    <row r="647" spans="1:3" x14ac:dyDescent="0.25">
      <c r="A647" s="38">
        <v>202301</v>
      </c>
      <c r="B647" s="46">
        <v>143409205</v>
      </c>
      <c r="C647" s="39" t="str">
        <f>VLOOKUP(Réception!C1453,'Catégorie des articles'!A:D,4,0)</f>
        <v>VOLAILLE</v>
      </c>
    </row>
    <row r="648" spans="1:3" x14ac:dyDescent="0.25">
      <c r="A648" s="38">
        <v>202210</v>
      </c>
      <c r="B648" s="46">
        <v>143409209</v>
      </c>
      <c r="C648" s="39" t="str">
        <f>VLOOKUP(Réception!C1454,'Catégorie des articles'!A:D,4,0)</f>
        <v>CREMERIE</v>
      </c>
    </row>
    <row r="649" spans="1:3" x14ac:dyDescent="0.25">
      <c r="A649" s="38">
        <v>202210</v>
      </c>
      <c r="B649" s="46">
        <v>143409211</v>
      </c>
      <c r="C649" s="39" t="str">
        <f>VLOOKUP(Réception!C1457,'Catégorie des articles'!A:D,4,0)</f>
        <v>CREMERIE</v>
      </c>
    </row>
    <row r="650" spans="1:3" x14ac:dyDescent="0.25">
      <c r="A650" s="38">
        <v>202210</v>
      </c>
      <c r="B650" s="46">
        <v>143409216</v>
      </c>
      <c r="C650" s="39" t="str">
        <f>VLOOKUP(Réception!C1459,'Catégorie des articles'!A:D,4,0)</f>
        <v>CREMERIE</v>
      </c>
    </row>
    <row r="651" spans="1:3" x14ac:dyDescent="0.25">
      <c r="A651" s="38">
        <v>202210</v>
      </c>
      <c r="B651" s="49">
        <v>143409224</v>
      </c>
      <c r="C651" s="39" t="str">
        <f>VLOOKUP(Réception!C1461,'Catégorie des articles'!A:D,4,0)</f>
        <v>VOLAILLE</v>
      </c>
    </row>
    <row r="652" spans="1:3" x14ac:dyDescent="0.25">
      <c r="A652" s="38">
        <v>202211</v>
      </c>
      <c r="B652" s="49">
        <v>143409235</v>
      </c>
      <c r="C652" s="39" t="str">
        <f>VLOOKUP(Réception!C1462,'Catégorie des articles'!A:D,4,0)</f>
        <v>VOLAILLE</v>
      </c>
    </row>
    <row r="653" spans="1:3" x14ac:dyDescent="0.25">
      <c r="A653" s="38">
        <v>202211</v>
      </c>
      <c r="B653" s="49">
        <v>143409237</v>
      </c>
      <c r="C653" s="39" t="str">
        <f>VLOOKUP(Réception!C1463,'Catégorie des articles'!A:D,4,0)</f>
        <v>BOULANGERIE</v>
      </c>
    </row>
    <row r="654" spans="1:3" x14ac:dyDescent="0.25">
      <c r="A654" s="38">
        <v>202210</v>
      </c>
      <c r="B654" s="49">
        <v>143409250</v>
      </c>
      <c r="C654" s="39" t="str">
        <f>VLOOKUP(Réception!C1464,'Catégorie des articles'!A:D,4,0)</f>
        <v>CREMERIE</v>
      </c>
    </row>
    <row r="655" spans="1:3" x14ac:dyDescent="0.25">
      <c r="A655" s="38">
        <v>202210</v>
      </c>
      <c r="B655" s="49">
        <v>143409251</v>
      </c>
      <c r="C655" s="39" t="str">
        <f>VLOOKUP(Réception!C1465,'Catégorie des articles'!A:D,4,0)</f>
        <v>CREMERIE</v>
      </c>
    </row>
    <row r="656" spans="1:3" x14ac:dyDescent="0.25">
      <c r="A656" s="38">
        <v>202210</v>
      </c>
      <c r="B656" s="49">
        <v>143409269</v>
      </c>
      <c r="C656" s="39" t="str">
        <f>VLOOKUP(Réception!C1468,'Catégorie des articles'!A:D,4,0)</f>
        <v>VOLAILLE</v>
      </c>
    </row>
    <row r="657" spans="1:3" x14ac:dyDescent="0.25">
      <c r="A657" s="38">
        <v>202210</v>
      </c>
      <c r="B657" s="49">
        <v>143419283</v>
      </c>
      <c r="C657" s="39" t="str">
        <f>VLOOKUP(Réception!C1469,'Catégorie des articles'!A:D,4,0)</f>
        <v>CREMERIE</v>
      </c>
    </row>
    <row r="658" spans="1:3" x14ac:dyDescent="0.25">
      <c r="A658" s="38">
        <v>202210</v>
      </c>
      <c r="B658" s="49">
        <v>143419284</v>
      </c>
      <c r="C658" s="39" t="str">
        <f>VLOOKUP(Réception!C1470,'Catégorie des articles'!A:D,4,0)</f>
        <v>CREMERIE</v>
      </c>
    </row>
    <row r="659" spans="1:3" x14ac:dyDescent="0.25">
      <c r="A659" s="38">
        <v>202210</v>
      </c>
      <c r="B659" s="46">
        <v>143419285</v>
      </c>
      <c r="C659" s="39" t="str">
        <f>VLOOKUP(Réception!C1473,'Catégorie des articles'!A:D,4,0)</f>
        <v>CREMERIE</v>
      </c>
    </row>
    <row r="660" spans="1:3" x14ac:dyDescent="0.25">
      <c r="A660" s="38">
        <v>202211</v>
      </c>
      <c r="B660" s="46">
        <v>143419300</v>
      </c>
      <c r="C660" s="39" t="str">
        <f>VLOOKUP(Réception!C1474,'Catégorie des articles'!A:D,4,0)</f>
        <v>VOLAILLE</v>
      </c>
    </row>
    <row r="661" spans="1:3" x14ac:dyDescent="0.25">
      <c r="A661" s="38">
        <v>202211</v>
      </c>
      <c r="B661" s="49">
        <v>143419301</v>
      </c>
      <c r="C661" s="39" t="str">
        <f>VLOOKUP(Réception!C1475,'Catégorie des articles'!A:D,4,0)</f>
        <v>VOLAILLE</v>
      </c>
    </row>
    <row r="662" spans="1:3" x14ac:dyDescent="0.25">
      <c r="A662" s="38">
        <v>202210</v>
      </c>
      <c r="B662" s="46">
        <v>143419307</v>
      </c>
      <c r="C662" s="39" t="str">
        <f>VLOOKUP(Réception!C1476,'Catégorie des articles'!A:D,4,0)</f>
        <v>CREMERIE</v>
      </c>
    </row>
    <row r="663" spans="1:3" x14ac:dyDescent="0.25">
      <c r="A663" s="38">
        <v>202210</v>
      </c>
      <c r="B663" s="46">
        <v>143419308</v>
      </c>
      <c r="C663" s="39" t="str">
        <f>VLOOKUP(Réception!C1480,'Catégorie des articles'!A:D,4,0)</f>
        <v>CREMERIE</v>
      </c>
    </row>
    <row r="664" spans="1:3" x14ac:dyDescent="0.25">
      <c r="A664" s="38">
        <v>202211</v>
      </c>
      <c r="B664" s="46">
        <v>143419310</v>
      </c>
      <c r="C664" s="39" t="str">
        <f>VLOOKUP(Réception!C1482,'Catégorie des articles'!A:D,4,0)</f>
        <v>CREMERIE</v>
      </c>
    </row>
    <row r="665" spans="1:3" x14ac:dyDescent="0.25">
      <c r="A665" s="38">
        <v>202210</v>
      </c>
      <c r="B665" s="46">
        <v>143419332</v>
      </c>
      <c r="C665" s="39" t="str">
        <f>VLOOKUP(Réception!C1486,'Catégorie des articles'!A:D,4,0)</f>
        <v>CREMERIE</v>
      </c>
    </row>
    <row r="666" spans="1:3" x14ac:dyDescent="0.25">
      <c r="A666" s="38">
        <v>202210</v>
      </c>
      <c r="B666" s="49">
        <v>143419333</v>
      </c>
      <c r="C666" s="39" t="str">
        <f>VLOOKUP(Réception!C1490,'Catégorie des articles'!A:D,4,0)</f>
        <v>CREMERIE</v>
      </c>
    </row>
    <row r="667" spans="1:3" x14ac:dyDescent="0.25">
      <c r="A667" s="38">
        <v>202211</v>
      </c>
      <c r="B667" s="46">
        <v>143419343</v>
      </c>
      <c r="C667" s="39" t="str">
        <f>VLOOKUP(Réception!C1494,'Catégorie des articles'!A:D,4,0)</f>
        <v>CREMERIE</v>
      </c>
    </row>
    <row r="668" spans="1:3" x14ac:dyDescent="0.25">
      <c r="A668" s="38">
        <v>202211</v>
      </c>
      <c r="B668" s="46">
        <v>143419356</v>
      </c>
      <c r="C668" s="39" t="str">
        <f>VLOOKUP(Réception!C1498,'Catégorie des articles'!A:D,4,0)</f>
        <v>CREMERIE</v>
      </c>
    </row>
    <row r="669" spans="1:3" x14ac:dyDescent="0.25">
      <c r="A669" s="38">
        <v>202211</v>
      </c>
      <c r="B669" s="49">
        <v>143419360</v>
      </c>
      <c r="C669" s="39" t="str">
        <f>VLOOKUP(Réception!C1502,'Catégorie des articles'!A:D,4,0)</f>
        <v>CREMERIE</v>
      </c>
    </row>
    <row r="670" spans="1:3" x14ac:dyDescent="0.25">
      <c r="A670" s="38">
        <v>202211</v>
      </c>
      <c r="B670" s="46">
        <v>143419365</v>
      </c>
      <c r="C670" s="39" t="str">
        <f>VLOOKUP(Réception!C1505,'Catégorie des articles'!A:D,4,0)</f>
        <v>CREMERIE</v>
      </c>
    </row>
    <row r="671" spans="1:3" x14ac:dyDescent="0.25">
      <c r="A671" s="38">
        <v>202211</v>
      </c>
      <c r="B671" s="46">
        <v>143419376</v>
      </c>
      <c r="C671" s="39" t="str">
        <f>VLOOKUP(Réception!C1506,'Catégorie des articles'!A:D,4,0)</f>
        <v>EMBALLAGES</v>
      </c>
    </row>
    <row r="672" spans="1:3" x14ac:dyDescent="0.25">
      <c r="A672" s="38">
        <v>202211</v>
      </c>
      <c r="B672" s="46">
        <v>143419407</v>
      </c>
      <c r="C672" s="39" t="str">
        <f>VLOOKUP(Réception!C1507,'Catégorie des articles'!A:D,4,0)</f>
        <v>CREMERIE</v>
      </c>
    </row>
    <row r="673" spans="1:3" x14ac:dyDescent="0.25">
      <c r="A673" s="38">
        <v>202211</v>
      </c>
      <c r="B673" s="49">
        <v>143419409</v>
      </c>
      <c r="C673" s="39" t="str">
        <f>VLOOKUP(Réception!C1509,'Catégorie des articles'!A:D,4,0)</f>
        <v>CREMERIE</v>
      </c>
    </row>
    <row r="674" spans="1:3" x14ac:dyDescent="0.25">
      <c r="A674" s="38">
        <v>202211</v>
      </c>
      <c r="B674" s="46">
        <v>143419418</v>
      </c>
      <c r="C674" s="39" t="str">
        <f>VLOOKUP(Réception!C1511,'Catégorie des articles'!A:D,4,0)</f>
        <v>MIX LEGUMES</v>
      </c>
    </row>
    <row r="675" spans="1:3" x14ac:dyDescent="0.25">
      <c r="A675" s="38">
        <v>202211</v>
      </c>
      <c r="B675" s="49">
        <v>143419428</v>
      </c>
      <c r="C675" s="39" t="str">
        <f>VLOOKUP(Réception!C1513,'Catégorie des articles'!A:D,4,0)</f>
        <v>EMBALLAGES</v>
      </c>
    </row>
    <row r="676" spans="1:3" x14ac:dyDescent="0.25">
      <c r="A676" s="38">
        <v>202211</v>
      </c>
      <c r="B676" s="49">
        <v>143429435</v>
      </c>
      <c r="C676" s="39" t="str">
        <f>VLOOKUP(Réception!C1514,'Catégorie des articles'!A:D,4,0)</f>
        <v>CREMERIE</v>
      </c>
    </row>
    <row r="677" spans="1:3" x14ac:dyDescent="0.25">
      <c r="A677" s="38">
        <v>202211</v>
      </c>
      <c r="B677" s="46">
        <v>143429436</v>
      </c>
      <c r="C677" s="39" t="str">
        <f>VLOOKUP(Réception!C1517,'Catégorie des articles'!A:D,4,0)</f>
        <v>CREMERIE</v>
      </c>
    </row>
    <row r="678" spans="1:3" x14ac:dyDescent="0.25">
      <c r="A678" s="38">
        <v>202211</v>
      </c>
      <c r="B678" s="49">
        <v>143429442</v>
      </c>
      <c r="C678" s="39" t="str">
        <f>VLOOKUP(Réception!C1518,'Catégorie des articles'!A:D,4,0)</f>
        <v>VOLAILLE</v>
      </c>
    </row>
    <row r="679" spans="1:3" x14ac:dyDescent="0.25">
      <c r="A679" s="38">
        <v>202211</v>
      </c>
      <c r="B679" s="46">
        <v>143429450</v>
      </c>
      <c r="C679" s="39" t="str">
        <f>VLOOKUP(Réception!C1519,'Catégorie des articles'!A:D,4,0)</f>
        <v>CREMERIE</v>
      </c>
    </row>
    <row r="680" spans="1:3" x14ac:dyDescent="0.25">
      <c r="A680" s="38">
        <v>202211</v>
      </c>
      <c r="B680" s="46">
        <v>143429456</v>
      </c>
      <c r="C680" s="39" t="str">
        <f>VLOOKUP(Réception!C1520,'Catégorie des articles'!A:D,4,0)</f>
        <v>MIX LEGUMES</v>
      </c>
    </row>
    <row r="681" spans="1:3" x14ac:dyDescent="0.25">
      <c r="A681" s="38">
        <v>202211</v>
      </c>
      <c r="B681" s="46">
        <v>143429464</v>
      </c>
      <c r="C681" s="39" t="str">
        <f>VLOOKUP(Réception!C1523,'Catégorie des articles'!A:D,4,0)</f>
        <v>CREMERIE</v>
      </c>
    </row>
    <row r="682" spans="1:3" x14ac:dyDescent="0.25">
      <c r="A682" s="38">
        <v>202211</v>
      </c>
      <c r="B682" s="49">
        <v>143429465</v>
      </c>
      <c r="C682" s="39" t="str">
        <f>VLOOKUP(Réception!C1524,'Catégorie des articles'!A:D,4,0)</f>
        <v>CREMERIE</v>
      </c>
    </row>
    <row r="683" spans="1:3" x14ac:dyDescent="0.25">
      <c r="A683" s="38">
        <v>202212</v>
      </c>
      <c r="B683" s="46">
        <v>143429471</v>
      </c>
      <c r="C683" s="39" t="str">
        <f>VLOOKUP(Réception!C1527,'Catégorie des articles'!A:D,4,0)</f>
        <v>VOLAILLE</v>
      </c>
    </row>
    <row r="684" spans="1:3" x14ac:dyDescent="0.25">
      <c r="A684" s="38">
        <v>202212</v>
      </c>
      <c r="B684" s="49">
        <v>143429472</v>
      </c>
      <c r="C684" s="39" t="str">
        <f>VLOOKUP(Réception!C1528,'Catégorie des articles'!A:D,4,0)</f>
        <v>VOLAILLE</v>
      </c>
    </row>
    <row r="685" spans="1:3" x14ac:dyDescent="0.25">
      <c r="A685" s="38">
        <v>202211</v>
      </c>
      <c r="B685" s="46">
        <v>143429475</v>
      </c>
      <c r="C685" s="39" t="str">
        <f>VLOOKUP(Réception!C1529,'Catégorie des articles'!A:D,4,0)</f>
        <v>BOULANGERIE</v>
      </c>
    </row>
    <row r="686" spans="1:3" x14ac:dyDescent="0.25">
      <c r="A686" s="38">
        <v>202211</v>
      </c>
      <c r="B686" s="49">
        <v>143429476</v>
      </c>
      <c r="C686" s="39" t="str">
        <f>VLOOKUP(Réception!C1531,'Catégorie des articles'!A:D,4,0)</f>
        <v>BOULANGERIE</v>
      </c>
    </row>
    <row r="687" spans="1:3" x14ac:dyDescent="0.25">
      <c r="A687" s="38">
        <v>202211</v>
      </c>
      <c r="B687" s="49">
        <v>143429477</v>
      </c>
      <c r="C687" s="39" t="str">
        <f>VLOOKUP(Réception!C1533,'Catégorie des articles'!A:D,4,0)</f>
        <v>CREMERIE</v>
      </c>
    </row>
    <row r="688" spans="1:3" x14ac:dyDescent="0.25">
      <c r="A688" s="38">
        <v>202211</v>
      </c>
      <c r="B688" s="46">
        <v>143429478</v>
      </c>
      <c r="C688" s="39" t="str">
        <f>VLOOKUP(Réception!C1534,'Catégorie des articles'!A:D,4,0)</f>
        <v>BOULANGERIE</v>
      </c>
    </row>
    <row r="689" spans="1:3" x14ac:dyDescent="0.25">
      <c r="A689" s="38">
        <v>202211</v>
      </c>
      <c r="B689" s="46">
        <v>143429479</v>
      </c>
      <c r="C689" s="39" t="str">
        <f>VLOOKUP(Réception!C1536,'Catégorie des articles'!A:D,4,0)</f>
        <v>BOULANGERIE</v>
      </c>
    </row>
    <row r="690" spans="1:3" x14ac:dyDescent="0.25">
      <c r="A690" s="38">
        <v>202211</v>
      </c>
      <c r="B690" s="46">
        <v>143429480</v>
      </c>
      <c r="C690" s="39" t="str">
        <f>VLOOKUP(Réception!C1538,'Catégorie des articles'!A:D,4,0)</f>
        <v>CREMERIE</v>
      </c>
    </row>
    <row r="691" spans="1:3" x14ac:dyDescent="0.25">
      <c r="A691" s="38">
        <v>202212</v>
      </c>
      <c r="B691" s="46">
        <v>143429483</v>
      </c>
      <c r="C691" s="39" t="str">
        <f>VLOOKUP(Réception!C1541,'Catégorie des articles'!A:D,4,0)</f>
        <v>MIX LEGUMES</v>
      </c>
    </row>
    <row r="692" spans="1:3" x14ac:dyDescent="0.25">
      <c r="A692" s="38">
        <v>202211</v>
      </c>
      <c r="B692" s="46">
        <v>143429490</v>
      </c>
      <c r="C692" s="39" t="str">
        <f>VLOOKUP(Réception!C1542,'Catégorie des articles'!A:D,4,0)</f>
        <v>MIX LEGUMES</v>
      </c>
    </row>
    <row r="693" spans="1:3" x14ac:dyDescent="0.25">
      <c r="A693" s="38">
        <v>202211</v>
      </c>
      <c r="B693" s="46">
        <v>143429508</v>
      </c>
      <c r="C693" s="39" t="str">
        <f>VLOOKUP(Réception!C1545,'Catégorie des articles'!A:D,4,0)</f>
        <v>CREMERIE</v>
      </c>
    </row>
    <row r="694" spans="1:3" x14ac:dyDescent="0.25">
      <c r="A694" s="38">
        <v>202211</v>
      </c>
      <c r="B694" s="49">
        <v>143429509</v>
      </c>
      <c r="C694" s="39" t="str">
        <f>VLOOKUP(Réception!C1548,'Catégorie des articles'!A:D,4,0)</f>
        <v>CREMERIE</v>
      </c>
    </row>
    <row r="695" spans="1:3" x14ac:dyDescent="0.25">
      <c r="A695" s="38">
        <v>202211</v>
      </c>
      <c r="B695" s="46">
        <v>143429538</v>
      </c>
      <c r="C695" s="39" t="str">
        <f>VLOOKUP(Réception!C1550,'Catégorie des articles'!A:D,4,0)</f>
        <v>CREMERIE</v>
      </c>
    </row>
    <row r="696" spans="1:3" x14ac:dyDescent="0.25">
      <c r="A696" s="38">
        <v>202211</v>
      </c>
      <c r="B696" s="46">
        <v>143429539</v>
      </c>
      <c r="C696" s="39" t="str">
        <f>VLOOKUP(Réception!C1553,'Catégorie des articles'!A:D,4,0)</f>
        <v>CREMERIE</v>
      </c>
    </row>
    <row r="697" spans="1:3" x14ac:dyDescent="0.25">
      <c r="A697" s="38">
        <v>202211</v>
      </c>
      <c r="B697" s="46">
        <v>143429553</v>
      </c>
      <c r="C697" s="39" t="str">
        <f>VLOOKUP(Réception!C1555,'Catégorie des articles'!A:D,4,0)</f>
        <v>CREMERIE</v>
      </c>
    </row>
    <row r="698" spans="1:3" x14ac:dyDescent="0.25">
      <c r="A698" s="38">
        <v>202211</v>
      </c>
      <c r="B698" s="46">
        <v>143429584</v>
      </c>
      <c r="C698" s="39" t="str">
        <f>VLOOKUP(Réception!C1556,'Catégorie des articles'!A:D,4,0)</f>
        <v>CREMERIE</v>
      </c>
    </row>
    <row r="699" spans="1:3" x14ac:dyDescent="0.25">
      <c r="A699" s="38">
        <v>202211</v>
      </c>
      <c r="B699" s="49">
        <v>143429585</v>
      </c>
      <c r="C699" s="39" t="str">
        <f>VLOOKUP(Réception!C1561,'Catégorie des articles'!A:D,4,0)</f>
        <v>CREMERIE</v>
      </c>
    </row>
    <row r="700" spans="1:3" x14ac:dyDescent="0.25">
      <c r="A700" s="38">
        <v>202211</v>
      </c>
      <c r="B700" s="46">
        <v>143429586</v>
      </c>
      <c r="C700" s="39" t="str">
        <f>VLOOKUP(Réception!C1564,'Catégorie des articles'!A:D,4,0)</f>
        <v>CREMERIE</v>
      </c>
    </row>
    <row r="701" spans="1:3" x14ac:dyDescent="0.25">
      <c r="A701" s="38">
        <v>202211</v>
      </c>
      <c r="B701" s="46">
        <v>143429592</v>
      </c>
      <c r="C701" s="39" t="str">
        <f>VLOOKUP(Réception!C1567,'Catégorie des articles'!A:D,4,0)</f>
        <v>VOLAILLE</v>
      </c>
    </row>
    <row r="702" spans="1:3" x14ac:dyDescent="0.25">
      <c r="A702" s="38">
        <v>202211</v>
      </c>
      <c r="B702" s="49">
        <v>143429593</v>
      </c>
      <c r="C702" s="39" t="str">
        <f>VLOOKUP(Réception!C1570,'Catégorie des articles'!A:D,4,0)</f>
        <v>MIX LEGUMES</v>
      </c>
    </row>
    <row r="703" spans="1:3" x14ac:dyDescent="0.25">
      <c r="A703" s="38">
        <v>202211</v>
      </c>
      <c r="B703" s="49">
        <v>143429599</v>
      </c>
      <c r="C703" s="39" t="str">
        <f>VLOOKUP(Réception!C1572,'Catégorie des articles'!A:D,4,0)</f>
        <v>BOULANGERIE</v>
      </c>
    </row>
    <row r="704" spans="1:3" x14ac:dyDescent="0.25">
      <c r="A704" s="38">
        <v>202211</v>
      </c>
      <c r="B704" s="46">
        <v>143429600</v>
      </c>
      <c r="C704" s="39" t="str">
        <f>VLOOKUP(Réception!C1573,'Catégorie des articles'!A:D,4,0)</f>
        <v>BOULANGERIE</v>
      </c>
    </row>
    <row r="705" spans="1:3" x14ac:dyDescent="0.25">
      <c r="A705" s="38">
        <v>202211</v>
      </c>
      <c r="B705" s="46">
        <v>143429604</v>
      </c>
      <c r="C705" s="39" t="str">
        <f>VLOOKUP(Réception!C1574,'Catégorie des articles'!A:D,4,0)</f>
        <v>BOULANGERIE</v>
      </c>
    </row>
    <row r="706" spans="1:3" x14ac:dyDescent="0.25">
      <c r="A706" s="38">
        <v>202211</v>
      </c>
      <c r="B706" s="46">
        <v>143429614</v>
      </c>
      <c r="C706" s="39" t="str">
        <f>VLOOKUP(Réception!C1577,'Catégorie des articles'!A:D,4,0)</f>
        <v>MIX LEGUMES</v>
      </c>
    </row>
    <row r="707" spans="1:3" x14ac:dyDescent="0.25">
      <c r="A707" s="38">
        <v>202212</v>
      </c>
      <c r="B707" s="49">
        <v>143429615</v>
      </c>
      <c r="C707" s="39" t="str">
        <f>VLOOKUP(Réception!C1580,'Catégorie des articles'!A:D,4,0)</f>
        <v>CREMERIE</v>
      </c>
    </row>
    <row r="708" spans="1:3" x14ac:dyDescent="0.25">
      <c r="A708" s="38">
        <v>202211</v>
      </c>
      <c r="B708" s="49">
        <v>143429616</v>
      </c>
      <c r="C708" s="39" t="str">
        <f>VLOOKUP(Réception!C1582,'Catégorie des articles'!A:D,4,0)</f>
        <v>MIX LEGUMES</v>
      </c>
    </row>
    <row r="709" spans="1:3" x14ac:dyDescent="0.25">
      <c r="A709" s="38">
        <v>202211</v>
      </c>
      <c r="B709" s="49">
        <v>143429618</v>
      </c>
      <c r="C709" s="39" t="str">
        <f>VLOOKUP(Réception!C1584,'Catégorie des articles'!A:D,4,0)</f>
        <v>BOULANGERIE</v>
      </c>
    </row>
    <row r="710" spans="1:3" x14ac:dyDescent="0.25">
      <c r="A710" s="38">
        <v>202212</v>
      </c>
      <c r="B710" s="49">
        <v>143429651</v>
      </c>
      <c r="C710" s="39" t="str">
        <f>VLOOKUP(Réception!C1585,'Catégorie des articles'!A:D,4,0)</f>
        <v>EMBALLAGES</v>
      </c>
    </row>
    <row r="711" spans="1:3" x14ac:dyDescent="0.25">
      <c r="A711" s="38">
        <v>202211</v>
      </c>
      <c r="B711" s="46">
        <v>143439653</v>
      </c>
      <c r="C711" s="39" t="str">
        <f>VLOOKUP(Réception!C1586,'Catégorie des articles'!A:D,4,0)</f>
        <v>CREMERIE</v>
      </c>
    </row>
    <row r="712" spans="1:3" x14ac:dyDescent="0.25">
      <c r="A712" s="38">
        <v>202211</v>
      </c>
      <c r="B712" s="46">
        <v>143439655</v>
      </c>
      <c r="C712" s="39" t="str">
        <f>VLOOKUP(Réception!C1588,'Catégorie des articles'!A:D,4,0)</f>
        <v>CREMERIE</v>
      </c>
    </row>
    <row r="713" spans="1:3" x14ac:dyDescent="0.25">
      <c r="A713" s="38">
        <v>202211</v>
      </c>
      <c r="B713" s="49">
        <v>143439659</v>
      </c>
      <c r="C713" s="39" t="str">
        <f>VLOOKUP(Réception!C1592,'Catégorie des articles'!A:D,4,0)</f>
        <v>CREMERIE</v>
      </c>
    </row>
    <row r="714" spans="1:3" x14ac:dyDescent="0.25">
      <c r="A714" s="38">
        <v>202211</v>
      </c>
      <c r="B714" s="49">
        <v>143439679</v>
      </c>
      <c r="C714" s="39" t="str">
        <f>VLOOKUP(Réception!C1595,'Catégorie des articles'!A:D,4,0)</f>
        <v>MIX LEGUMES</v>
      </c>
    </row>
    <row r="715" spans="1:3" x14ac:dyDescent="0.25">
      <c r="A715" s="38">
        <v>202211</v>
      </c>
      <c r="B715" s="46">
        <v>143439682</v>
      </c>
      <c r="C715" s="39" t="str">
        <f>VLOOKUP(Réception!C1597,'Catégorie des articles'!A:D,4,0)</f>
        <v>CREMERIE</v>
      </c>
    </row>
    <row r="716" spans="1:3" x14ac:dyDescent="0.25">
      <c r="A716" s="38">
        <v>202211</v>
      </c>
      <c r="B716" s="46">
        <v>143439683</v>
      </c>
      <c r="C716" s="39" t="str">
        <f>VLOOKUP(Réception!C1598,'Catégorie des articles'!A:D,4,0)</f>
        <v>CREMERIE</v>
      </c>
    </row>
    <row r="717" spans="1:3" x14ac:dyDescent="0.25">
      <c r="A717" s="38">
        <v>202211</v>
      </c>
      <c r="B717" s="49">
        <v>143439690</v>
      </c>
      <c r="C717" s="39" t="str">
        <f>VLOOKUP(Réception!C1599,'Catégorie des articles'!A:D,4,0)</f>
        <v>CREMERIE</v>
      </c>
    </row>
    <row r="718" spans="1:3" x14ac:dyDescent="0.25">
      <c r="A718" s="38">
        <v>202212</v>
      </c>
      <c r="B718" s="49">
        <v>143439691</v>
      </c>
      <c r="C718" s="39" t="str">
        <f>VLOOKUP(Réception!C1600,'Catégorie des articles'!A:D,4,0)</f>
        <v>CREMERIE</v>
      </c>
    </row>
    <row r="719" spans="1:3" x14ac:dyDescent="0.25">
      <c r="A719" s="38">
        <v>202211</v>
      </c>
      <c r="B719" s="49">
        <v>143439720</v>
      </c>
      <c r="C719" s="39" t="str">
        <f>VLOOKUP(Réception!C1602,'Catégorie des articles'!A:D,4,0)</f>
        <v>CREMERIE</v>
      </c>
    </row>
    <row r="720" spans="1:3" x14ac:dyDescent="0.25">
      <c r="A720" s="38">
        <v>202211</v>
      </c>
      <c r="B720" s="46">
        <v>143439723</v>
      </c>
      <c r="C720" s="39" t="str">
        <f>VLOOKUP(Réception!C1606,'Catégorie des articles'!A:D,4,0)</f>
        <v>CREMERIE</v>
      </c>
    </row>
    <row r="721" spans="1:3" x14ac:dyDescent="0.25">
      <c r="A721" s="38">
        <v>202211</v>
      </c>
      <c r="B721" s="49">
        <v>143439726</v>
      </c>
      <c r="C721" s="39" t="str">
        <f>VLOOKUP(Réception!C1611,'Catégorie des articles'!A:D,4,0)</f>
        <v>BOULANGERIE</v>
      </c>
    </row>
    <row r="722" spans="1:3" x14ac:dyDescent="0.25">
      <c r="A722" s="38">
        <v>202211</v>
      </c>
      <c r="B722" s="49">
        <v>143439731</v>
      </c>
      <c r="C722" s="39" t="str">
        <f>VLOOKUP(Réception!C1613,'Catégorie des articles'!A:D,4,0)</f>
        <v>BOULANGERIE</v>
      </c>
    </row>
    <row r="723" spans="1:3" x14ac:dyDescent="0.25">
      <c r="A723" s="38">
        <v>202212</v>
      </c>
      <c r="B723" s="46">
        <v>143439747</v>
      </c>
      <c r="C723" s="39" t="str">
        <f>VLOOKUP(Réception!C1614,'Catégorie des articles'!A:D,4,0)</f>
        <v>BOULANGERIE</v>
      </c>
    </row>
    <row r="724" spans="1:3" x14ac:dyDescent="0.25">
      <c r="A724" s="38">
        <v>202212</v>
      </c>
      <c r="B724" s="46">
        <v>143439748</v>
      </c>
      <c r="C724" s="39" t="str">
        <f>VLOOKUP(Réception!C1616,'Catégorie des articles'!A:D,4,0)</f>
        <v>BOULANGERIE</v>
      </c>
    </row>
    <row r="725" spans="1:3" x14ac:dyDescent="0.25">
      <c r="A725" s="38">
        <v>202212</v>
      </c>
      <c r="B725" s="46">
        <v>143439749</v>
      </c>
      <c r="C725" s="39" t="str">
        <f>VLOOKUP(Réception!C1618,'Catégorie des articles'!A:D,4,0)</f>
        <v>BOULANGERIE</v>
      </c>
    </row>
    <row r="726" spans="1:3" x14ac:dyDescent="0.25">
      <c r="A726" s="38">
        <v>202211</v>
      </c>
      <c r="B726" s="46">
        <v>143439771</v>
      </c>
      <c r="C726" s="39" t="str">
        <f>VLOOKUP(Réception!C1620,'Catégorie des articles'!A:D,4,0)</f>
        <v>CREMERIE</v>
      </c>
    </row>
    <row r="727" spans="1:3" x14ac:dyDescent="0.25">
      <c r="A727" s="38">
        <v>202211</v>
      </c>
      <c r="B727" s="49">
        <v>143439773</v>
      </c>
      <c r="C727" s="39" t="str">
        <f>VLOOKUP(Réception!C1622,'Catégorie des articles'!A:D,4,0)</f>
        <v>CREMERIE</v>
      </c>
    </row>
    <row r="728" spans="1:3" x14ac:dyDescent="0.25">
      <c r="A728" s="38">
        <v>202211</v>
      </c>
      <c r="B728" s="49">
        <v>143439780</v>
      </c>
      <c r="C728" s="39" t="str">
        <f>VLOOKUP(Réception!C1625,'Catégorie des articles'!A:D,4,0)</f>
        <v>MIX LEGUMES</v>
      </c>
    </row>
    <row r="729" spans="1:3" x14ac:dyDescent="0.25">
      <c r="A729" s="38">
        <v>202211</v>
      </c>
      <c r="B729" s="46">
        <v>143439787</v>
      </c>
      <c r="C729" s="39" t="str">
        <f>VLOOKUP(Réception!C1627,'Catégorie des articles'!A:D,4,0)</f>
        <v>CREMERIE</v>
      </c>
    </row>
    <row r="730" spans="1:3" x14ac:dyDescent="0.25">
      <c r="A730" s="38">
        <v>202211</v>
      </c>
      <c r="B730" s="49">
        <v>143439789</v>
      </c>
      <c r="C730" s="39" t="str">
        <f>VLOOKUP(Réception!C1630,'Catégorie des articles'!A:D,4,0)</f>
        <v>CREMERIE</v>
      </c>
    </row>
    <row r="731" spans="1:3" x14ac:dyDescent="0.25">
      <c r="A731" s="38">
        <v>202211</v>
      </c>
      <c r="B731" s="46">
        <v>143439803</v>
      </c>
      <c r="C731" s="39" t="str">
        <f>VLOOKUP(Réception!C1631,'Catégorie des articles'!A:D,4,0)</f>
        <v>CREMERIE</v>
      </c>
    </row>
    <row r="732" spans="1:3" x14ac:dyDescent="0.25">
      <c r="A732" s="38">
        <v>202211</v>
      </c>
      <c r="B732" s="46">
        <v>143439805</v>
      </c>
      <c r="C732" s="39" t="str">
        <f>VLOOKUP(Réception!C1633,'Catégorie des articles'!A:D,4,0)</f>
        <v>CREMERIE</v>
      </c>
    </row>
    <row r="733" spans="1:3" x14ac:dyDescent="0.25">
      <c r="A733" s="38">
        <v>202211</v>
      </c>
      <c r="B733" s="49">
        <v>143439806</v>
      </c>
      <c r="C733" s="39" t="str">
        <f>VLOOKUP(Réception!C1637,'Catégorie des articles'!A:D,4,0)</f>
        <v>CREMERIE</v>
      </c>
    </row>
    <row r="734" spans="1:3" x14ac:dyDescent="0.25">
      <c r="A734" s="38">
        <v>202211</v>
      </c>
      <c r="B734" s="49">
        <v>143439825</v>
      </c>
      <c r="C734" s="39" t="str">
        <f>VLOOKUP(Réception!C1638,'Catégorie des articles'!A:D,4,0)</f>
        <v>BOULANGERIE</v>
      </c>
    </row>
    <row r="735" spans="1:3" x14ac:dyDescent="0.25">
      <c r="A735" s="38">
        <v>202211</v>
      </c>
      <c r="B735" s="46">
        <v>143439827</v>
      </c>
      <c r="C735" s="39" t="str">
        <f>VLOOKUP(Réception!C1641,'Catégorie des articles'!A:D,4,0)</f>
        <v>BOULANGERIE</v>
      </c>
    </row>
    <row r="736" spans="1:3" x14ac:dyDescent="0.25">
      <c r="A736" s="38">
        <v>202211</v>
      </c>
      <c r="B736" s="49">
        <v>143439828</v>
      </c>
      <c r="C736" s="39" t="str">
        <f>VLOOKUP(Réception!C1643,'Catégorie des articles'!A:D,4,0)</f>
        <v>BOULANGERIE</v>
      </c>
    </row>
    <row r="737" spans="1:3" x14ac:dyDescent="0.25">
      <c r="A737" s="38">
        <v>202211</v>
      </c>
      <c r="B737" s="49">
        <v>143449857</v>
      </c>
      <c r="C737" s="39" t="str">
        <f>VLOOKUP(Réception!C1644,'Catégorie des articles'!A:D,4,0)</f>
        <v>CREMERIE</v>
      </c>
    </row>
    <row r="738" spans="1:3" x14ac:dyDescent="0.25">
      <c r="A738" s="38">
        <v>202211</v>
      </c>
      <c r="B738" s="46">
        <v>143449860</v>
      </c>
      <c r="C738" s="39" t="str">
        <f>VLOOKUP(Réception!C1645,'Catégorie des articles'!A:D,4,0)</f>
        <v>CREMERIE</v>
      </c>
    </row>
    <row r="739" spans="1:3" x14ac:dyDescent="0.25">
      <c r="A739" s="38">
        <v>202211</v>
      </c>
      <c r="B739" s="46">
        <v>143449862</v>
      </c>
      <c r="C739" s="39" t="str">
        <f>VLOOKUP(Réception!C1648,'Catégorie des articles'!A:D,4,0)</f>
        <v>CREMERIE</v>
      </c>
    </row>
    <row r="740" spans="1:3" x14ac:dyDescent="0.25">
      <c r="A740" s="38">
        <v>202212</v>
      </c>
      <c r="B740" s="49">
        <v>143449875</v>
      </c>
      <c r="C740" s="39" t="str">
        <f>VLOOKUP(Réception!C1649,'Catégorie des articles'!A:D,4,0)</f>
        <v>BOULANGERIE</v>
      </c>
    </row>
    <row r="741" spans="1:3" x14ac:dyDescent="0.25">
      <c r="A741" s="38">
        <v>202212</v>
      </c>
      <c r="B741" s="49">
        <v>143449876</v>
      </c>
      <c r="C741" s="39" t="str">
        <f>VLOOKUP(Réception!C1651,'Catégorie des articles'!A:D,4,0)</f>
        <v>BOULANGERIE</v>
      </c>
    </row>
    <row r="742" spans="1:3" x14ac:dyDescent="0.25">
      <c r="A742" s="38">
        <v>202301</v>
      </c>
      <c r="B742" s="49">
        <v>143449877</v>
      </c>
      <c r="C742" s="39" t="str">
        <f>VLOOKUP(Réception!C1653,'Catégorie des articles'!A:D,4,0)</f>
        <v>BOULANGERIE</v>
      </c>
    </row>
    <row r="743" spans="1:3" x14ac:dyDescent="0.25">
      <c r="A743" s="38">
        <v>202211</v>
      </c>
      <c r="B743" s="49">
        <v>143449891</v>
      </c>
      <c r="C743" s="39" t="str">
        <f>VLOOKUP(Réception!C1655,'Catégorie des articles'!A:D,4,0)</f>
        <v>VOLAILLE</v>
      </c>
    </row>
    <row r="744" spans="1:3" x14ac:dyDescent="0.25">
      <c r="A744" s="38">
        <v>202212</v>
      </c>
      <c r="B744" s="49">
        <v>143449917</v>
      </c>
      <c r="C744" s="39" t="str">
        <f>VLOOKUP(Réception!C1656,'Catégorie des articles'!A:D,4,0)</f>
        <v>MIX LEGUMES</v>
      </c>
    </row>
    <row r="745" spans="1:3" x14ac:dyDescent="0.25">
      <c r="A745" s="38">
        <v>202211</v>
      </c>
      <c r="B745" s="49">
        <v>143449919</v>
      </c>
      <c r="C745" s="39" t="str">
        <f>VLOOKUP(Réception!C1658,'Catégorie des articles'!A:D,4,0)</f>
        <v>CREMERIE</v>
      </c>
    </row>
    <row r="746" spans="1:3" x14ac:dyDescent="0.25">
      <c r="A746" s="38">
        <v>202211</v>
      </c>
      <c r="B746" s="46">
        <v>143449922</v>
      </c>
      <c r="C746" s="39" t="str">
        <f>VLOOKUP(Réception!C1666,'Catégorie des articles'!A:D,4,0)</f>
        <v>CREMERIE</v>
      </c>
    </row>
    <row r="747" spans="1:3" x14ac:dyDescent="0.25">
      <c r="A747" s="38">
        <v>202211</v>
      </c>
      <c r="B747" s="46">
        <v>143449928</v>
      </c>
      <c r="C747" s="39" t="str">
        <f>VLOOKUP(Réception!C1669,'Catégorie des articles'!A:D,4,0)</f>
        <v>CREMERIE</v>
      </c>
    </row>
    <row r="748" spans="1:3" x14ac:dyDescent="0.25">
      <c r="A748" s="38">
        <v>202212</v>
      </c>
      <c r="B748" s="46">
        <v>143449929</v>
      </c>
      <c r="C748" s="39" t="str">
        <f>VLOOKUP(Réception!C1673,'Catégorie des articles'!A:D,4,0)</f>
        <v>EMBALLAGES</v>
      </c>
    </row>
    <row r="749" spans="1:3" x14ac:dyDescent="0.25">
      <c r="A749" s="38">
        <v>202211</v>
      </c>
      <c r="B749" s="49">
        <v>143449946</v>
      </c>
      <c r="C749" s="39" t="str">
        <f>VLOOKUP(Réception!C1674,'Catégorie des articles'!A:D,4,0)</f>
        <v>CREMERIE</v>
      </c>
    </row>
    <row r="750" spans="1:3" x14ac:dyDescent="0.25">
      <c r="A750" s="38">
        <v>202212</v>
      </c>
      <c r="B750" s="46">
        <v>143449947</v>
      </c>
      <c r="C750" s="39" t="str">
        <f>VLOOKUP(Réception!C1677,'Catégorie des articles'!A:D,4,0)</f>
        <v>BOULANGERIE</v>
      </c>
    </row>
    <row r="751" spans="1:3" x14ac:dyDescent="0.25">
      <c r="A751" s="38">
        <v>202212</v>
      </c>
      <c r="B751" s="49">
        <v>143449948</v>
      </c>
      <c r="C751" s="39" t="str">
        <f>VLOOKUP(Réception!C1680,'Catégorie des articles'!A:D,4,0)</f>
        <v>BOULANGERIE</v>
      </c>
    </row>
    <row r="752" spans="1:3" x14ac:dyDescent="0.25">
      <c r="A752" s="38">
        <v>202212</v>
      </c>
      <c r="B752" s="49">
        <v>143449949</v>
      </c>
      <c r="C752" s="39" t="str">
        <f>VLOOKUP(Réception!C1681,'Catégorie des articles'!A:D,4,0)</f>
        <v>BOULANGERIE</v>
      </c>
    </row>
    <row r="753" spans="1:3" x14ac:dyDescent="0.25">
      <c r="A753" s="38">
        <v>202212</v>
      </c>
      <c r="B753" s="49">
        <v>143449951</v>
      </c>
      <c r="C753" s="39" t="str">
        <f>VLOOKUP(Réception!C1682,'Catégorie des articles'!A:D,4,0)</f>
        <v>BOULANGERIE</v>
      </c>
    </row>
    <row r="754" spans="1:3" x14ac:dyDescent="0.25">
      <c r="A754" s="38">
        <v>202212</v>
      </c>
      <c r="B754" s="49">
        <v>143449952</v>
      </c>
      <c r="C754" s="39" t="str">
        <f>VLOOKUP(Réception!C1683,'Catégorie des articles'!A:D,4,0)</f>
        <v>BOULANGERIE</v>
      </c>
    </row>
    <row r="755" spans="1:3" x14ac:dyDescent="0.25">
      <c r="A755" s="38">
        <v>202212</v>
      </c>
      <c r="B755" s="46">
        <v>143449953</v>
      </c>
      <c r="C755" s="39" t="str">
        <f>VLOOKUP(Réception!C1684,'Catégorie des articles'!A:D,4,0)</f>
        <v>BOULANGERIE</v>
      </c>
    </row>
    <row r="756" spans="1:3" x14ac:dyDescent="0.25">
      <c r="A756" s="38">
        <v>202301</v>
      </c>
      <c r="B756" s="46">
        <v>143449961</v>
      </c>
      <c r="C756" s="39" t="str">
        <f>VLOOKUP(Réception!C1685,'Catégorie des articles'!A:D,4,0)</f>
        <v>VOLAILLE</v>
      </c>
    </row>
    <row r="757" spans="1:3" x14ac:dyDescent="0.25">
      <c r="A757" s="38">
        <v>202301</v>
      </c>
      <c r="B757" s="49">
        <v>143449962</v>
      </c>
      <c r="C757" s="39" t="str">
        <f>VLOOKUP(Réception!C1686,'Catégorie des articles'!A:D,4,0)</f>
        <v>VOLAILLE</v>
      </c>
    </row>
    <row r="758" spans="1:3" x14ac:dyDescent="0.25">
      <c r="A758" s="38">
        <v>202211</v>
      </c>
      <c r="B758" s="49">
        <v>143449966</v>
      </c>
      <c r="C758" s="39" t="str">
        <f>VLOOKUP(Réception!C1687,'Catégorie des articles'!A:D,4,0)</f>
        <v>CREMERIE</v>
      </c>
    </row>
    <row r="759" spans="1:3" x14ac:dyDescent="0.25">
      <c r="A759" s="38">
        <v>202211</v>
      </c>
      <c r="B759" s="49">
        <v>143449967</v>
      </c>
      <c r="C759" s="39" t="str">
        <f>VLOOKUP(Réception!C1690,'Catégorie des articles'!A:D,4,0)</f>
        <v>CREMERIE</v>
      </c>
    </row>
    <row r="760" spans="1:3" x14ac:dyDescent="0.25">
      <c r="A760" s="38">
        <v>202211</v>
      </c>
      <c r="B760" s="46">
        <v>143449971</v>
      </c>
      <c r="C760" s="39" t="str">
        <f>VLOOKUP(Réception!C1692,'Catégorie des articles'!A:D,4,0)</f>
        <v>MIX LEGUMES</v>
      </c>
    </row>
    <row r="761" spans="1:3" x14ac:dyDescent="0.25">
      <c r="A761" s="38">
        <v>202211</v>
      </c>
      <c r="B761" s="46">
        <v>143449974</v>
      </c>
      <c r="C761" s="39" t="str">
        <f>VLOOKUP(Réception!C1694,'Catégorie des articles'!A:D,4,0)</f>
        <v>MIX LEGUMES</v>
      </c>
    </row>
    <row r="762" spans="1:3" x14ac:dyDescent="0.25">
      <c r="A762" s="38">
        <v>202212</v>
      </c>
      <c r="B762" s="49">
        <v>143449975</v>
      </c>
      <c r="C762" s="39" t="str">
        <f>VLOOKUP(Réception!C1695,'Catégorie des articles'!A:D,4,0)</f>
        <v>MIX LEGUMES</v>
      </c>
    </row>
    <row r="763" spans="1:3" x14ac:dyDescent="0.25">
      <c r="A763" s="38">
        <v>202212</v>
      </c>
      <c r="B763" s="49">
        <v>143449977</v>
      </c>
      <c r="C763" s="39" t="str">
        <f>VLOOKUP(Réception!C1696,'Catégorie des articles'!A:D,4,0)</f>
        <v>CREMERIE</v>
      </c>
    </row>
    <row r="764" spans="1:3" x14ac:dyDescent="0.25">
      <c r="A764" s="38">
        <v>202212</v>
      </c>
      <c r="B764" s="49">
        <v>143449978</v>
      </c>
      <c r="C764" s="39" t="str">
        <f>VLOOKUP(Réception!C1698,'Catégorie des articles'!A:D,4,0)</f>
        <v>CREMERIE</v>
      </c>
    </row>
    <row r="765" spans="1:3" x14ac:dyDescent="0.25">
      <c r="A765" s="38">
        <v>202212</v>
      </c>
      <c r="B765" s="49">
        <v>143449981</v>
      </c>
      <c r="C765" s="39" t="str">
        <f>VLOOKUP(Réception!C1700,'Catégorie des articles'!A:D,4,0)</f>
        <v>BOULANGERIE</v>
      </c>
    </row>
    <row r="766" spans="1:3" x14ac:dyDescent="0.25">
      <c r="A766" s="38">
        <v>202211</v>
      </c>
      <c r="B766" s="46">
        <v>143449996</v>
      </c>
      <c r="C766" s="39" t="str">
        <f>VLOOKUP(Réception!C1701,'Catégorie des articles'!A:D,4,0)</f>
        <v>CREMERIE</v>
      </c>
    </row>
    <row r="767" spans="1:3" x14ac:dyDescent="0.25">
      <c r="A767" s="38">
        <v>202212</v>
      </c>
      <c r="B767" s="49">
        <v>143450004</v>
      </c>
      <c r="C767" s="39" t="str">
        <f>VLOOKUP(Réception!C1704,'Catégorie des articles'!A:D,4,0)</f>
        <v>BOULANGERIE</v>
      </c>
    </row>
    <row r="768" spans="1:3" x14ac:dyDescent="0.25">
      <c r="A768" s="38">
        <v>202211</v>
      </c>
      <c r="B768" s="46">
        <v>143460020</v>
      </c>
      <c r="C768" s="39" t="str">
        <f>VLOOKUP(Réception!C1706,'Catégorie des articles'!A:D,4,0)</f>
        <v>VOLAILLE</v>
      </c>
    </row>
    <row r="769" spans="1:3" x14ac:dyDescent="0.25">
      <c r="A769" s="38">
        <v>202211</v>
      </c>
      <c r="B769" s="49">
        <v>143460029</v>
      </c>
      <c r="C769" s="39" t="str">
        <f>VLOOKUP(Réception!C1707,'Catégorie des articles'!A:D,4,0)</f>
        <v>CREMERIE</v>
      </c>
    </row>
    <row r="770" spans="1:3" x14ac:dyDescent="0.25">
      <c r="A770" s="38">
        <v>202211</v>
      </c>
      <c r="B770" s="49">
        <v>143460030</v>
      </c>
      <c r="C770" s="39" t="str">
        <f>VLOOKUP(Réception!C1712,'Catégorie des articles'!A:D,4,0)</f>
        <v>CREMERIE</v>
      </c>
    </row>
    <row r="771" spans="1:3" x14ac:dyDescent="0.25">
      <c r="A771" s="38">
        <v>202212</v>
      </c>
      <c r="B771" s="46">
        <v>143460035</v>
      </c>
      <c r="C771" s="39" t="str">
        <f>VLOOKUP(Réception!C1715,'Catégorie des articles'!A:D,4,0)</f>
        <v>VOLAILLE</v>
      </c>
    </row>
    <row r="772" spans="1:3" x14ac:dyDescent="0.25">
      <c r="A772" s="38">
        <v>202212</v>
      </c>
      <c r="B772" s="49">
        <v>143460037</v>
      </c>
      <c r="C772" s="39" t="str">
        <f>VLOOKUP(Réception!C1717,'Catégorie des articles'!A:D,4,0)</f>
        <v>MIX LEGUMES</v>
      </c>
    </row>
    <row r="773" spans="1:3" x14ac:dyDescent="0.25">
      <c r="A773" s="38">
        <v>202212</v>
      </c>
      <c r="B773" s="49">
        <v>143460044</v>
      </c>
      <c r="C773" s="39" t="str">
        <f>VLOOKUP(Réception!C1719,'Catégorie des articles'!A:D,4,0)</f>
        <v>CREMERIE</v>
      </c>
    </row>
    <row r="774" spans="1:3" x14ac:dyDescent="0.25">
      <c r="A774" s="38">
        <v>202212</v>
      </c>
      <c r="B774" s="46">
        <v>143460045</v>
      </c>
      <c r="C774" s="39" t="str">
        <f>VLOOKUP(Réception!C1723,'Catégorie des articles'!A:D,4,0)</f>
        <v>MIX LEGUMES</v>
      </c>
    </row>
    <row r="775" spans="1:3" x14ac:dyDescent="0.25">
      <c r="A775" s="38">
        <v>202212</v>
      </c>
      <c r="B775" s="46">
        <v>143460047</v>
      </c>
      <c r="C775" s="39" t="str">
        <f>VLOOKUP(Réception!C1726,'Catégorie des articles'!A:D,4,0)</f>
        <v>MIX LEGUMES</v>
      </c>
    </row>
    <row r="776" spans="1:3" x14ac:dyDescent="0.25">
      <c r="A776" s="38">
        <v>202212</v>
      </c>
      <c r="B776" s="46">
        <v>143460048</v>
      </c>
      <c r="C776" s="39" t="str">
        <f>VLOOKUP(Réception!C1731,'Catégorie des articles'!A:D,4,0)</f>
        <v>EMBALLAGES</v>
      </c>
    </row>
    <row r="777" spans="1:3" x14ac:dyDescent="0.25">
      <c r="A777" s="38">
        <v>202212</v>
      </c>
      <c r="B777" s="49">
        <v>143460051</v>
      </c>
      <c r="C777" s="39" t="str">
        <f>VLOOKUP(Réception!C1732,'Catégorie des articles'!A:D,4,0)</f>
        <v>MIX LEGUMES</v>
      </c>
    </row>
    <row r="778" spans="1:3" x14ac:dyDescent="0.25">
      <c r="A778" s="38">
        <v>202212</v>
      </c>
      <c r="B778" s="46">
        <v>143460052</v>
      </c>
      <c r="C778" s="39" t="str">
        <f>VLOOKUP(Réception!C1733,'Catégorie des articles'!A:D,4,0)</f>
        <v>MIX LEGUMES</v>
      </c>
    </row>
    <row r="779" spans="1:3" x14ac:dyDescent="0.25">
      <c r="A779" s="38">
        <v>202212</v>
      </c>
      <c r="B779" s="46">
        <v>143460054</v>
      </c>
      <c r="C779" s="39" t="str">
        <f>VLOOKUP(Réception!C1734,'Catégorie des articles'!A:D,4,0)</f>
        <v>BOULANGERIE</v>
      </c>
    </row>
    <row r="780" spans="1:3" x14ac:dyDescent="0.25">
      <c r="A780" s="38">
        <v>202212</v>
      </c>
      <c r="B780" s="46">
        <v>143460056</v>
      </c>
      <c r="C780" s="39" t="str">
        <f>VLOOKUP(Réception!C1735,'Catégorie des articles'!A:D,4,0)</f>
        <v>CREMERIE</v>
      </c>
    </row>
    <row r="781" spans="1:3" x14ac:dyDescent="0.25">
      <c r="A781" s="38">
        <v>202211</v>
      </c>
      <c r="B781" s="46">
        <v>143460070</v>
      </c>
      <c r="C781" s="39" t="str">
        <f>VLOOKUP(Réception!C1736,'Catégorie des articles'!A:D,4,0)</f>
        <v>CREMERIE</v>
      </c>
    </row>
    <row r="782" spans="1:3" x14ac:dyDescent="0.25">
      <c r="A782" s="38">
        <v>202211</v>
      </c>
      <c r="B782" s="49">
        <v>143460073</v>
      </c>
      <c r="C782" s="39" t="str">
        <f>VLOOKUP(Réception!C1740,'Catégorie des articles'!A:D,4,0)</f>
        <v>CREMERIE</v>
      </c>
    </row>
    <row r="783" spans="1:3" x14ac:dyDescent="0.25">
      <c r="A783" s="38">
        <v>202212</v>
      </c>
      <c r="B783" s="46">
        <v>143460075</v>
      </c>
      <c r="C783" s="39" t="str">
        <f>VLOOKUP(Réception!C1744,'Catégorie des articles'!A:D,4,0)</f>
        <v>BOULANGERIE</v>
      </c>
    </row>
    <row r="784" spans="1:3" x14ac:dyDescent="0.25">
      <c r="A784" s="38">
        <v>202211</v>
      </c>
      <c r="B784" s="46">
        <v>143460091</v>
      </c>
      <c r="C784" s="39" t="str">
        <f>VLOOKUP(Réception!C1747,'Catégorie des articles'!A:D,4,0)</f>
        <v>CREMERIE</v>
      </c>
    </row>
    <row r="785" spans="1:3" x14ac:dyDescent="0.25">
      <c r="A785" s="38">
        <v>202211</v>
      </c>
      <c r="B785" s="49">
        <v>143460092</v>
      </c>
      <c r="C785" s="39" t="str">
        <f>VLOOKUP(Réception!C1751,'Catégorie des articles'!A:D,4,0)</f>
        <v>CREMERIE</v>
      </c>
    </row>
    <row r="786" spans="1:3" x14ac:dyDescent="0.25">
      <c r="A786" s="38">
        <v>202212</v>
      </c>
      <c r="B786" s="46">
        <v>143460095</v>
      </c>
      <c r="C786" s="39" t="str">
        <f>VLOOKUP(Réception!C1755,'Catégorie des articles'!A:D,4,0)</f>
        <v>CREMERIE</v>
      </c>
    </row>
    <row r="787" spans="1:3" x14ac:dyDescent="0.25">
      <c r="A787" s="38">
        <v>202212</v>
      </c>
      <c r="B787" s="46">
        <v>143460096</v>
      </c>
      <c r="C787" s="39" t="str">
        <f>VLOOKUP(Réception!C1756,'Catégorie des articles'!A:D,4,0)</f>
        <v>MIX LEGUMES</v>
      </c>
    </row>
    <row r="788" spans="1:3" x14ac:dyDescent="0.25">
      <c r="A788" s="38">
        <v>202212</v>
      </c>
      <c r="B788" s="46">
        <v>143460107</v>
      </c>
      <c r="C788" s="39" t="str">
        <f>VLOOKUP(Réception!C1757,'Catégorie des articles'!A:D,4,0)</f>
        <v>BOULANGERIE</v>
      </c>
    </row>
    <row r="789" spans="1:3" x14ac:dyDescent="0.25">
      <c r="A789" s="38">
        <v>202212</v>
      </c>
      <c r="B789" s="49">
        <v>143460135</v>
      </c>
      <c r="C789" s="39" t="str">
        <f>VLOOKUP(Réception!C1758,'Catégorie des articles'!A:D,4,0)</f>
        <v>VOLAILLE</v>
      </c>
    </row>
    <row r="790" spans="1:3" x14ac:dyDescent="0.25">
      <c r="A790" s="38">
        <v>202212</v>
      </c>
      <c r="B790" s="49">
        <v>143460152</v>
      </c>
      <c r="C790" s="39" t="str">
        <f>VLOOKUP(Réception!C1759,'Catégorie des articles'!A:D,4,0)</f>
        <v>CREMERIE</v>
      </c>
    </row>
    <row r="791" spans="1:3" x14ac:dyDescent="0.25">
      <c r="A791" s="38">
        <v>202212</v>
      </c>
      <c r="B791" s="49">
        <v>143460153</v>
      </c>
      <c r="C791" s="39" t="str">
        <f>VLOOKUP(Réception!C1764,'Catégorie des articles'!A:D,4,0)</f>
        <v>CREMERIE</v>
      </c>
    </row>
    <row r="792" spans="1:3" x14ac:dyDescent="0.25">
      <c r="A792" s="38">
        <v>202212</v>
      </c>
      <c r="B792" s="46">
        <v>143460157</v>
      </c>
      <c r="C792" s="39" t="str">
        <f>VLOOKUP(Réception!C1769,'Catégorie des articles'!A:D,4,0)</f>
        <v>CREMERIE</v>
      </c>
    </row>
    <row r="793" spans="1:3" x14ac:dyDescent="0.25">
      <c r="A793" s="38">
        <v>202212</v>
      </c>
      <c r="B793" s="46">
        <v>143460158</v>
      </c>
      <c r="C793" s="39" t="str">
        <f>VLOOKUP(Réception!C1771,'Catégorie des articles'!A:D,4,0)</f>
        <v>CREMERIE</v>
      </c>
    </row>
    <row r="794" spans="1:3" x14ac:dyDescent="0.25">
      <c r="A794" s="38">
        <v>202212</v>
      </c>
      <c r="B794" s="46">
        <v>143460199</v>
      </c>
      <c r="C794" s="39" t="str">
        <f>VLOOKUP(Réception!C1772,'Catégorie des articles'!A:D,4,0)</f>
        <v>CREMERIE</v>
      </c>
    </row>
    <row r="795" spans="1:3" x14ac:dyDescent="0.25">
      <c r="A795" s="38">
        <v>202212</v>
      </c>
      <c r="B795" s="46">
        <v>143460200</v>
      </c>
      <c r="C795" s="39" t="str">
        <f>VLOOKUP(Réception!C1776,'Catégorie des articles'!A:D,4,0)</f>
        <v>CREMERIE</v>
      </c>
    </row>
    <row r="796" spans="1:3" x14ac:dyDescent="0.25">
      <c r="A796" s="38">
        <v>202212</v>
      </c>
      <c r="B796" s="46">
        <v>143470228</v>
      </c>
      <c r="C796" s="39" t="str">
        <f>VLOOKUP(Réception!C1778,'Catégorie des articles'!A:D,4,0)</f>
        <v>CREMERIE</v>
      </c>
    </row>
    <row r="797" spans="1:3" x14ac:dyDescent="0.25">
      <c r="A797" s="38">
        <v>202212</v>
      </c>
      <c r="B797" s="46">
        <v>143470229</v>
      </c>
      <c r="C797" s="39" t="str">
        <f>VLOOKUP(Réception!C1780,'Catégorie des articles'!A:D,4,0)</f>
        <v>CREMERIE</v>
      </c>
    </row>
    <row r="798" spans="1:3" x14ac:dyDescent="0.25">
      <c r="A798" s="38">
        <v>202212</v>
      </c>
      <c r="B798" s="46">
        <v>143470230</v>
      </c>
      <c r="C798" s="39" t="str">
        <f>VLOOKUP(Réception!C1783,'Catégorie des articles'!A:D,4,0)</f>
        <v>CREMERIE</v>
      </c>
    </row>
    <row r="799" spans="1:3" x14ac:dyDescent="0.25">
      <c r="A799" s="38">
        <v>202212</v>
      </c>
      <c r="B799" s="49">
        <v>143470246</v>
      </c>
      <c r="C799" s="39" t="str">
        <f>VLOOKUP(Réception!C1786,'Catégorie des articles'!A:D,4,0)</f>
        <v>BOULANGERIE</v>
      </c>
    </row>
    <row r="800" spans="1:3" x14ac:dyDescent="0.25">
      <c r="A800" s="38">
        <v>202212</v>
      </c>
      <c r="B800" s="49">
        <v>143470255</v>
      </c>
      <c r="C800" s="39" t="str">
        <f>VLOOKUP(Réception!C1789,'Catégorie des articles'!A:D,4,0)</f>
        <v>MIX LEGUMES</v>
      </c>
    </row>
    <row r="801" spans="1:3" x14ac:dyDescent="0.25">
      <c r="A801" s="38">
        <v>202212</v>
      </c>
      <c r="B801" s="46">
        <v>143470275</v>
      </c>
      <c r="C801" s="39" t="str">
        <f>VLOOKUP(Réception!C1793,'Catégorie des articles'!A:D,4,0)</f>
        <v>CREMERIE</v>
      </c>
    </row>
    <row r="802" spans="1:3" x14ac:dyDescent="0.25">
      <c r="A802" s="38">
        <v>202212</v>
      </c>
      <c r="B802" s="49">
        <v>143470276</v>
      </c>
      <c r="C802" s="39" t="str">
        <f>VLOOKUP(Réception!C1796,'Catégorie des articles'!A:D,4,0)</f>
        <v>CREMERIE</v>
      </c>
    </row>
    <row r="803" spans="1:3" x14ac:dyDescent="0.25">
      <c r="A803" s="38">
        <v>202212</v>
      </c>
      <c r="B803" s="49">
        <v>143470313</v>
      </c>
      <c r="C803" s="39" t="str">
        <f>VLOOKUP(Réception!C1799,'Catégorie des articles'!A:D,4,0)</f>
        <v>BOULANGERIE</v>
      </c>
    </row>
    <row r="804" spans="1:3" x14ac:dyDescent="0.25">
      <c r="A804" s="38">
        <v>202212</v>
      </c>
      <c r="B804" s="49">
        <v>143470317</v>
      </c>
      <c r="C804" s="39" t="str">
        <f>VLOOKUP(Réception!C1800,'Catégorie des articles'!A:D,4,0)</f>
        <v>BOULANGERIE</v>
      </c>
    </row>
    <row r="805" spans="1:3" x14ac:dyDescent="0.25">
      <c r="A805" s="38">
        <v>202212</v>
      </c>
      <c r="B805" s="46">
        <v>143470330</v>
      </c>
      <c r="C805" s="39" t="str">
        <f>VLOOKUP(Réception!C1801,'Catégorie des articles'!A:D,4,0)</f>
        <v>CREMERIE</v>
      </c>
    </row>
    <row r="806" spans="1:3" x14ac:dyDescent="0.25">
      <c r="A806" s="38">
        <v>202212</v>
      </c>
      <c r="B806" s="46">
        <v>143470332</v>
      </c>
      <c r="C806" s="39" t="str">
        <f>VLOOKUP(Réception!C1802,'Catégorie des articles'!A:D,4,0)</f>
        <v>CREMERIE</v>
      </c>
    </row>
    <row r="807" spans="1:3" x14ac:dyDescent="0.25">
      <c r="A807" s="38">
        <v>202212</v>
      </c>
      <c r="B807" s="49">
        <v>143470334</v>
      </c>
      <c r="C807" s="39" t="str">
        <f>VLOOKUP(Réception!C1804,'Catégorie des articles'!A:D,4,0)</f>
        <v>MIX LEGUMES</v>
      </c>
    </row>
    <row r="808" spans="1:3" x14ac:dyDescent="0.25">
      <c r="A808" s="38">
        <v>202212</v>
      </c>
      <c r="B808" s="49">
        <v>143470335</v>
      </c>
      <c r="C808" s="39" t="str">
        <f>VLOOKUP(Réception!C1806,'Catégorie des articles'!A:D,4,0)</f>
        <v>BOULANGERIE</v>
      </c>
    </row>
    <row r="809" spans="1:3" x14ac:dyDescent="0.25">
      <c r="A809" s="38">
        <v>202212</v>
      </c>
      <c r="B809" s="46">
        <v>143470339</v>
      </c>
      <c r="C809" s="39" t="str">
        <f>VLOOKUP(Réception!C1807,'Catégorie des articles'!A:D,4,0)</f>
        <v>CREMERIE</v>
      </c>
    </row>
    <row r="810" spans="1:3" x14ac:dyDescent="0.25">
      <c r="A810" s="38">
        <v>202212</v>
      </c>
      <c r="B810" s="46">
        <v>143470340</v>
      </c>
      <c r="C810" s="39" t="str">
        <f>VLOOKUP(Réception!C1808,'Catégorie des articles'!A:D,4,0)</f>
        <v>CREMERIE</v>
      </c>
    </row>
    <row r="811" spans="1:3" x14ac:dyDescent="0.25">
      <c r="A811" s="38">
        <v>202212</v>
      </c>
      <c r="B811" s="49">
        <v>143470356</v>
      </c>
      <c r="C811" s="39" t="str">
        <f>VLOOKUP(Réception!C1813,'Catégorie des articles'!A:D,4,0)</f>
        <v>MIX LEGUMES</v>
      </c>
    </row>
    <row r="812" spans="1:3" x14ac:dyDescent="0.25">
      <c r="A812" s="38">
        <v>202212</v>
      </c>
      <c r="B812" s="46">
        <v>143470363</v>
      </c>
      <c r="C812" s="39" t="str">
        <f>VLOOKUP(Réception!C1820,'Catégorie des articles'!A:D,4,0)</f>
        <v>VOLAILLE</v>
      </c>
    </row>
    <row r="813" spans="1:3" x14ac:dyDescent="0.25">
      <c r="A813" s="38">
        <v>202212</v>
      </c>
      <c r="B813" s="49">
        <v>143470382</v>
      </c>
      <c r="C813" s="39" t="str">
        <f>VLOOKUP(Réception!C1822,'Catégorie des articles'!A:D,4,0)</f>
        <v>CREMERIE</v>
      </c>
    </row>
    <row r="814" spans="1:3" x14ac:dyDescent="0.25">
      <c r="A814" s="38">
        <v>202212</v>
      </c>
      <c r="B814" s="49">
        <v>143480432</v>
      </c>
      <c r="C814" s="39" t="str">
        <f>VLOOKUP(Réception!C1824,'Catégorie des articles'!A:D,4,0)</f>
        <v>CREMERIE</v>
      </c>
    </row>
    <row r="815" spans="1:3" x14ac:dyDescent="0.25">
      <c r="A815" s="38">
        <v>202212</v>
      </c>
      <c r="B815" s="49">
        <v>143480433</v>
      </c>
      <c r="C815" s="39" t="str">
        <f>VLOOKUP(Réception!C1828,'Catégorie des articles'!A:D,4,0)</f>
        <v>CREMERIE</v>
      </c>
    </row>
    <row r="816" spans="1:3" x14ac:dyDescent="0.25">
      <c r="A816" s="38">
        <v>202212</v>
      </c>
      <c r="B816" s="49">
        <v>143480480</v>
      </c>
      <c r="C816" s="39" t="str">
        <f>VLOOKUP(Réception!C1829,'Catégorie des articles'!A:D,4,0)</f>
        <v>CREMERIE</v>
      </c>
    </row>
    <row r="817" spans="1:3" x14ac:dyDescent="0.25">
      <c r="A817" s="38">
        <v>202212</v>
      </c>
      <c r="B817" s="46">
        <v>143480481</v>
      </c>
      <c r="C817" s="39" t="str">
        <f>VLOOKUP(Réception!C1830,'Catégorie des articles'!A:D,4,0)</f>
        <v>CREMERIE</v>
      </c>
    </row>
    <row r="818" spans="1:3" x14ac:dyDescent="0.25">
      <c r="A818" s="38">
        <v>202212</v>
      </c>
      <c r="B818" s="46">
        <v>143480485</v>
      </c>
      <c r="C818" s="39" t="str">
        <f>VLOOKUP(Réception!C1834,'Catégorie des articles'!A:D,4,0)</f>
        <v>CREMERIE</v>
      </c>
    </row>
    <row r="819" spans="1:3" x14ac:dyDescent="0.25">
      <c r="A819" s="38">
        <v>202212</v>
      </c>
      <c r="B819" s="49">
        <v>143480489</v>
      </c>
      <c r="C819" s="39" t="str">
        <f>VLOOKUP(Réception!C1835,'Catégorie des articles'!A:D,4,0)</f>
        <v>CREMERIE</v>
      </c>
    </row>
    <row r="820" spans="1:3" x14ac:dyDescent="0.25">
      <c r="A820" s="38">
        <v>202212</v>
      </c>
      <c r="B820" s="46">
        <v>143480505</v>
      </c>
      <c r="C820" s="39" t="str">
        <f>VLOOKUP(Réception!C1839,'Catégorie des articles'!A:D,4,0)</f>
        <v>CREMERIE</v>
      </c>
    </row>
    <row r="821" spans="1:3" x14ac:dyDescent="0.25">
      <c r="A821" s="38">
        <v>202212</v>
      </c>
      <c r="B821" s="49">
        <v>143480513</v>
      </c>
      <c r="C821" s="39" t="str">
        <f>VLOOKUP(Réception!C1840,'Catégorie des articles'!A:D,4,0)</f>
        <v>CREMERIE</v>
      </c>
    </row>
    <row r="822" spans="1:3" x14ac:dyDescent="0.25">
      <c r="A822" s="38">
        <v>202212</v>
      </c>
      <c r="B822" s="49">
        <v>143480514</v>
      </c>
      <c r="C822" s="39" t="str">
        <f>VLOOKUP(Réception!C1844,'Catégorie des articles'!A:D,4,0)</f>
        <v>CREMERIE</v>
      </c>
    </row>
    <row r="823" spans="1:3" x14ac:dyDescent="0.25">
      <c r="A823" s="38">
        <v>202301</v>
      </c>
      <c r="B823" s="46">
        <v>143480521</v>
      </c>
      <c r="C823" s="39" t="str">
        <f>VLOOKUP(Réception!C1849,'Catégorie des articles'!A:D,4,0)</f>
        <v>MIX LEGUMES</v>
      </c>
    </row>
    <row r="824" spans="1:3" x14ac:dyDescent="0.25">
      <c r="A824" s="38">
        <v>202212</v>
      </c>
      <c r="B824" s="46">
        <v>143480525</v>
      </c>
      <c r="C824" s="39" t="str">
        <f>VLOOKUP(Réception!C1850,'Catégorie des articles'!A:D,4,0)</f>
        <v>CREMERIE</v>
      </c>
    </row>
    <row r="825" spans="1:3" x14ac:dyDescent="0.25">
      <c r="A825" s="38">
        <v>202212</v>
      </c>
      <c r="B825" s="49">
        <v>143480537</v>
      </c>
      <c r="C825" s="39" t="str">
        <f>VLOOKUP(Réception!C1852,'Catégorie des articles'!A:D,4,0)</f>
        <v>VOLAILLE</v>
      </c>
    </row>
    <row r="826" spans="1:3" x14ac:dyDescent="0.25">
      <c r="A826" s="38">
        <v>202212</v>
      </c>
      <c r="B826" s="49">
        <v>143480539</v>
      </c>
      <c r="C826" s="39" t="str">
        <f>VLOOKUP(Réception!C1854,'Catégorie des articles'!A:D,4,0)</f>
        <v>MIX LEGUMES</v>
      </c>
    </row>
    <row r="827" spans="1:3" x14ac:dyDescent="0.25">
      <c r="A827" s="38">
        <v>202301</v>
      </c>
      <c r="B827" s="49">
        <v>143480547</v>
      </c>
      <c r="C827" s="39" t="str">
        <f>VLOOKUP(Réception!C1859,'Catégorie des articles'!A:D,4,0)</f>
        <v>BOULANGERIE</v>
      </c>
    </row>
    <row r="828" spans="1:3" x14ac:dyDescent="0.25">
      <c r="A828" s="38">
        <v>202212</v>
      </c>
      <c r="B828" s="49">
        <v>143480552</v>
      </c>
      <c r="C828" s="39" t="str">
        <f>VLOOKUP(Réception!C1860,'Catégorie des articles'!A:D,4,0)</f>
        <v>BOULANGERIE</v>
      </c>
    </row>
    <row r="829" spans="1:3" x14ac:dyDescent="0.25">
      <c r="A829" s="38">
        <v>202212</v>
      </c>
      <c r="B829" s="49">
        <v>143480558</v>
      </c>
      <c r="C829" s="39" t="str">
        <f>VLOOKUP(Réception!C1861,'Catégorie des articles'!A:D,4,0)</f>
        <v>MIX LEGUMES</v>
      </c>
    </row>
    <row r="830" spans="1:3" x14ac:dyDescent="0.25">
      <c r="A830" s="38">
        <v>202212</v>
      </c>
      <c r="B830" s="46">
        <v>143480563</v>
      </c>
      <c r="C830" s="39" t="str">
        <f>VLOOKUP(Réception!C1864,'Catégorie des articles'!A:D,4,0)</f>
        <v>BOULANGERIE</v>
      </c>
    </row>
    <row r="831" spans="1:3" x14ac:dyDescent="0.25">
      <c r="A831" s="38">
        <v>202212</v>
      </c>
      <c r="B831" s="46">
        <v>143480574</v>
      </c>
      <c r="C831" s="39" t="str">
        <f>VLOOKUP(Réception!C1865,'Catégorie des articles'!A:D,4,0)</f>
        <v>CREMERIE</v>
      </c>
    </row>
    <row r="832" spans="1:3" x14ac:dyDescent="0.25">
      <c r="A832" s="38">
        <v>202212</v>
      </c>
      <c r="B832" s="46">
        <v>143480575</v>
      </c>
      <c r="C832" s="39" t="str">
        <f>VLOOKUP(Réception!C1868,'Catégorie des articles'!A:D,4,0)</f>
        <v>CREMERIE</v>
      </c>
    </row>
    <row r="833" spans="1:3" x14ac:dyDescent="0.25">
      <c r="A833" s="38">
        <v>202212</v>
      </c>
      <c r="B833" s="46">
        <v>143480577</v>
      </c>
      <c r="C833" s="39" t="str">
        <f>VLOOKUP(Réception!C1872,'Catégorie des articles'!A:D,4,0)</f>
        <v>CREMERIE</v>
      </c>
    </row>
    <row r="834" spans="1:3" x14ac:dyDescent="0.25">
      <c r="A834" s="38">
        <v>202212</v>
      </c>
      <c r="B834" s="49">
        <v>143480581</v>
      </c>
      <c r="C834" s="39" t="str">
        <f>VLOOKUP(Réception!C1873,'Catégorie des articles'!A:D,4,0)</f>
        <v>CREMERIE</v>
      </c>
    </row>
    <row r="835" spans="1:3" x14ac:dyDescent="0.25">
      <c r="A835" s="38">
        <v>202212</v>
      </c>
      <c r="B835" s="46">
        <v>143480592</v>
      </c>
      <c r="C835" s="39" t="str">
        <f>VLOOKUP(Réception!C1874,'Catégorie des articles'!A:D,4,0)</f>
        <v>CREMERIE</v>
      </c>
    </row>
    <row r="836" spans="1:3" x14ac:dyDescent="0.25">
      <c r="A836" s="38">
        <v>202212</v>
      </c>
      <c r="B836" s="49">
        <v>143480608</v>
      </c>
      <c r="C836" s="39" t="str">
        <f>VLOOKUP(Réception!C1879,'Catégorie des articles'!A:D,4,0)</f>
        <v>CREMERIE</v>
      </c>
    </row>
    <row r="837" spans="1:3" x14ac:dyDescent="0.25">
      <c r="A837" s="38">
        <v>202212</v>
      </c>
      <c r="B837" s="46">
        <v>143480609</v>
      </c>
      <c r="C837" s="39" t="str">
        <f>VLOOKUP(Réception!C1882,'Catégorie des articles'!A:D,4,0)</f>
        <v>CREMERIE</v>
      </c>
    </row>
    <row r="838" spans="1:3" x14ac:dyDescent="0.25">
      <c r="A838" s="38">
        <v>202301</v>
      </c>
      <c r="B838" s="49">
        <v>143480616</v>
      </c>
      <c r="C838" s="39" t="str">
        <f>VLOOKUP(Réception!C1883,'Catégorie des articles'!A:D,4,0)</f>
        <v>VOLAILLE</v>
      </c>
    </row>
    <row r="839" spans="1:3" x14ac:dyDescent="0.25">
      <c r="A839" s="38">
        <v>202212</v>
      </c>
      <c r="B839" s="49">
        <v>143480620</v>
      </c>
      <c r="C839" s="39" t="str">
        <f>VLOOKUP(Réception!C1884,'Catégorie des articles'!A:D,4,0)</f>
        <v>CREMERIE</v>
      </c>
    </row>
    <row r="840" spans="1:3" x14ac:dyDescent="0.25">
      <c r="A840" s="38">
        <v>202212</v>
      </c>
      <c r="B840" s="46">
        <v>143480621</v>
      </c>
      <c r="C840" s="39" t="str">
        <f>VLOOKUP(Réception!C1885,'Catégorie des articles'!A:D,4,0)</f>
        <v>BOULANGERIE</v>
      </c>
    </row>
    <row r="841" spans="1:3" x14ac:dyDescent="0.25">
      <c r="A841" s="38">
        <v>202212</v>
      </c>
      <c r="B841" s="46">
        <v>143480645</v>
      </c>
      <c r="C841" s="39" t="str">
        <f>VLOOKUP(Réception!C1887,'Catégorie des articles'!A:D,4,0)</f>
        <v>BOULANGERIE</v>
      </c>
    </row>
    <row r="842" spans="1:3" x14ac:dyDescent="0.25">
      <c r="A842" s="38">
        <v>202212</v>
      </c>
      <c r="B842" s="49">
        <v>143480649</v>
      </c>
      <c r="C842" s="39" t="str">
        <f>VLOOKUP(Réception!C1889,'Catégorie des articles'!A:D,4,0)</f>
        <v>MIX LEGUMES</v>
      </c>
    </row>
    <row r="843" spans="1:3" x14ac:dyDescent="0.25">
      <c r="A843" s="38">
        <v>202212</v>
      </c>
      <c r="B843" s="46">
        <v>143480651</v>
      </c>
      <c r="C843" s="39" t="str">
        <f>VLOOKUP(Réception!C1891,'Catégorie des articles'!A:D,4,0)</f>
        <v>MIX LEGUMES</v>
      </c>
    </row>
    <row r="844" spans="1:3" x14ac:dyDescent="0.25">
      <c r="A844" s="38">
        <v>202212</v>
      </c>
      <c r="B844" s="46">
        <v>143480653</v>
      </c>
      <c r="C844" s="39" t="str">
        <f>VLOOKUP(Réception!C1893,'Catégorie des articles'!A:D,4,0)</f>
        <v>MIX LEGUMES</v>
      </c>
    </row>
    <row r="845" spans="1:3" x14ac:dyDescent="0.25">
      <c r="A845" s="38">
        <v>202212</v>
      </c>
      <c r="B845" s="46">
        <v>143480655</v>
      </c>
      <c r="C845" s="39" t="str">
        <f>VLOOKUP(Réception!C1894,'Catégorie des articles'!A:D,4,0)</f>
        <v>EMBALLAGES</v>
      </c>
    </row>
    <row r="846" spans="1:3" x14ac:dyDescent="0.25">
      <c r="A846" s="38">
        <v>202212</v>
      </c>
      <c r="B846" s="49">
        <v>143490660</v>
      </c>
      <c r="C846" s="39" t="str">
        <f>VLOOKUP(Réception!C1895,'Catégorie des articles'!A:D,4,0)</f>
        <v>CREMERIE</v>
      </c>
    </row>
    <row r="847" spans="1:3" x14ac:dyDescent="0.25">
      <c r="A847" s="38">
        <v>202212</v>
      </c>
      <c r="B847" s="46">
        <v>143490662</v>
      </c>
      <c r="C847" s="39" t="str">
        <f>VLOOKUP(Réception!C1898,'Catégorie des articles'!A:D,4,0)</f>
        <v>CREMERIE</v>
      </c>
    </row>
    <row r="848" spans="1:3" x14ac:dyDescent="0.25">
      <c r="A848" s="38">
        <v>202212</v>
      </c>
      <c r="B848" s="46">
        <v>143490682</v>
      </c>
      <c r="C848" s="39" t="str">
        <f>VLOOKUP(Réception!C1899,'Catégorie des articles'!A:D,4,0)</f>
        <v>MIX LEGUMES</v>
      </c>
    </row>
    <row r="849" spans="1:3" x14ac:dyDescent="0.25">
      <c r="A849" s="38">
        <v>202301</v>
      </c>
      <c r="B849" s="49">
        <v>143490683</v>
      </c>
      <c r="C849" s="39" t="str">
        <f>VLOOKUP(Réception!C1900,'Catégorie des articles'!A:D,4,0)</f>
        <v>BOULANGERIE</v>
      </c>
    </row>
    <row r="850" spans="1:3" x14ac:dyDescent="0.25">
      <c r="A850" s="38">
        <v>202301</v>
      </c>
      <c r="B850" s="46">
        <v>143490693</v>
      </c>
      <c r="C850" s="39" t="str">
        <f>VLOOKUP(Réception!C1902,'Catégorie des articles'!A:D,4,0)</f>
        <v>BOULANGERIE</v>
      </c>
    </row>
    <row r="851" spans="1:3" x14ac:dyDescent="0.25">
      <c r="A851" s="38">
        <v>202301</v>
      </c>
      <c r="B851" s="49">
        <v>143490694</v>
      </c>
      <c r="C851" s="39" t="str">
        <f>VLOOKUP(Réception!C1903,'Catégorie des articles'!A:D,4,0)</f>
        <v>BOULANGERIE</v>
      </c>
    </row>
    <row r="852" spans="1:3" x14ac:dyDescent="0.25">
      <c r="A852" s="38">
        <v>202212</v>
      </c>
      <c r="B852" s="49">
        <v>143490711</v>
      </c>
      <c r="C852" s="39" t="str">
        <f>VLOOKUP(Réception!C1905,'Catégorie des articles'!A:D,4,0)</f>
        <v>CREMERIE</v>
      </c>
    </row>
    <row r="853" spans="1:3" x14ac:dyDescent="0.25">
      <c r="A853" s="38">
        <v>202301</v>
      </c>
      <c r="B853" s="49">
        <v>143490732</v>
      </c>
      <c r="C853" s="39" t="str">
        <f>VLOOKUP(Réception!C1908,'Catégorie des articles'!A:D,4,0)</f>
        <v>EMBALLAGES</v>
      </c>
    </row>
    <row r="854" spans="1:3" x14ac:dyDescent="0.25">
      <c r="A854" s="38">
        <v>202212</v>
      </c>
      <c r="B854" s="49">
        <v>143490736</v>
      </c>
      <c r="C854" s="39" t="str">
        <f>VLOOKUP(Réception!C1909,'Catégorie des articles'!A:D,4,0)</f>
        <v>CREMERIE</v>
      </c>
    </row>
    <row r="855" spans="1:3" x14ac:dyDescent="0.25">
      <c r="A855" s="38">
        <v>202212</v>
      </c>
      <c r="B855" s="49">
        <v>143490737</v>
      </c>
      <c r="C855" s="39" t="str">
        <f>VLOOKUP(Réception!C1914,'Catégorie des articles'!A:D,4,0)</f>
        <v>CREMERIE</v>
      </c>
    </row>
    <row r="856" spans="1:3" x14ac:dyDescent="0.25">
      <c r="A856" s="38">
        <v>202212</v>
      </c>
      <c r="B856" s="49">
        <v>143490747</v>
      </c>
      <c r="C856" s="39" t="str">
        <f>VLOOKUP(Réception!C1918,'Catégorie des articles'!A:D,4,0)</f>
        <v>CREMERIE</v>
      </c>
    </row>
    <row r="857" spans="1:3" x14ac:dyDescent="0.25">
      <c r="A857" s="38">
        <v>202301</v>
      </c>
      <c r="B857" s="49">
        <v>143490761</v>
      </c>
      <c r="C857" s="39" t="str">
        <f>VLOOKUP(Réception!C1919,'Catégorie des articles'!A:D,4,0)</f>
        <v>CREMERIE</v>
      </c>
    </row>
    <row r="858" spans="1:3" x14ac:dyDescent="0.25">
      <c r="A858" s="38">
        <v>202301</v>
      </c>
      <c r="B858" s="49">
        <v>143490763</v>
      </c>
      <c r="C858" s="39" t="str">
        <f>VLOOKUP(Réception!C1920,'Catégorie des articles'!A:D,4,0)</f>
        <v>CREMERIE</v>
      </c>
    </row>
    <row r="859" spans="1:3" x14ac:dyDescent="0.25">
      <c r="A859" s="38">
        <v>202301</v>
      </c>
      <c r="B859" s="49">
        <v>143490765</v>
      </c>
      <c r="C859" s="39" t="str">
        <f>VLOOKUP(Réception!C1921,'Catégorie des articles'!A:D,4,0)</f>
        <v>MIX LEGUMES</v>
      </c>
    </row>
    <row r="860" spans="1:3" x14ac:dyDescent="0.25">
      <c r="A860" s="38">
        <v>202301</v>
      </c>
      <c r="B860" s="49">
        <v>143490767</v>
      </c>
      <c r="C860" s="39" t="str">
        <f>VLOOKUP(Réception!C1924,'Catégorie des articles'!A:D,4,0)</f>
        <v>BOULANGERIE</v>
      </c>
    </row>
    <row r="861" spans="1:3" x14ac:dyDescent="0.25">
      <c r="A861" s="38">
        <v>202301</v>
      </c>
      <c r="B861" s="49">
        <v>143490772</v>
      </c>
      <c r="C861" s="39" t="str">
        <f>VLOOKUP(Réception!C1925,'Catégorie des articles'!A:D,4,0)</f>
        <v>BOULANGERIE</v>
      </c>
    </row>
    <row r="862" spans="1:3" x14ac:dyDescent="0.25">
      <c r="A862" s="38">
        <v>202212</v>
      </c>
      <c r="B862" s="49">
        <v>143490786</v>
      </c>
      <c r="C862" s="39" t="str">
        <f>VLOOKUP(Réception!C1927,'Catégorie des articles'!A:D,4,0)</f>
        <v>CREMERIE</v>
      </c>
    </row>
    <row r="863" spans="1:3" x14ac:dyDescent="0.25">
      <c r="A863" s="38">
        <v>202212</v>
      </c>
      <c r="B863" s="49">
        <v>143490787</v>
      </c>
      <c r="C863" s="39" t="str">
        <f>VLOOKUP(Réception!C1929,'Catégorie des articles'!A:D,4,0)</f>
        <v>CREMERIE</v>
      </c>
    </row>
    <row r="864" spans="1:3" x14ac:dyDescent="0.25">
      <c r="A864" s="38">
        <v>202212</v>
      </c>
      <c r="B864" s="49">
        <v>143490790</v>
      </c>
      <c r="C864" s="39" t="str">
        <f>VLOOKUP(Réception!C1932,'Catégorie des articles'!A:D,4,0)</f>
        <v>CREMERIE</v>
      </c>
    </row>
    <row r="865" spans="1:3" x14ac:dyDescent="0.25">
      <c r="A865" s="38">
        <v>202212</v>
      </c>
      <c r="B865" s="49">
        <v>143490803</v>
      </c>
      <c r="C865" s="39" t="str">
        <f>VLOOKUP(Réception!C1933,'Catégorie des articles'!A:D,4,0)</f>
        <v>CREMERIE</v>
      </c>
    </row>
    <row r="866" spans="1:3" x14ac:dyDescent="0.25">
      <c r="A866" s="38">
        <v>202212</v>
      </c>
      <c r="B866" s="49">
        <v>143490804</v>
      </c>
      <c r="C866" s="39" t="str">
        <f>VLOOKUP(Réception!C1934,'Catégorie des articles'!A:D,4,0)</f>
        <v>CREMERIE</v>
      </c>
    </row>
    <row r="867" spans="1:3" x14ac:dyDescent="0.25">
      <c r="A867" s="38">
        <v>202301</v>
      </c>
      <c r="B867" s="46">
        <v>143490806</v>
      </c>
      <c r="C867" s="39" t="str">
        <f>VLOOKUP(Réception!C1938,'Catégorie des articles'!A:D,4,0)</f>
        <v>BOULANGERIE</v>
      </c>
    </row>
    <row r="868" spans="1:3" x14ac:dyDescent="0.25">
      <c r="A868" s="38">
        <v>202301</v>
      </c>
      <c r="B868" s="49">
        <v>143490807</v>
      </c>
      <c r="C868" s="39" t="str">
        <f>VLOOKUP(Réception!C1941,'Catégorie des articles'!A:D,4,0)</f>
        <v>MIX LEGUMES</v>
      </c>
    </row>
    <row r="869" spans="1:3" x14ac:dyDescent="0.25">
      <c r="A869" s="38">
        <v>202301</v>
      </c>
      <c r="B869" s="49">
        <v>143490813</v>
      </c>
      <c r="C869" s="39" t="str">
        <f>VLOOKUP(Réception!C1944,'Catégorie des articles'!A:D,4,0)</f>
        <v>VOLAILLE</v>
      </c>
    </row>
    <row r="870" spans="1:3" x14ac:dyDescent="0.25">
      <c r="A870" s="38">
        <v>202212</v>
      </c>
      <c r="B870" s="49">
        <v>143490814</v>
      </c>
      <c r="C870" s="39" t="str">
        <f>VLOOKUP(Réception!C1945,'Catégorie des articles'!A:D,4,0)</f>
        <v>BOULANGERIE</v>
      </c>
    </row>
    <row r="871" spans="1:3" x14ac:dyDescent="0.25">
      <c r="A871" s="38">
        <v>202301</v>
      </c>
      <c r="B871" s="46">
        <v>143490821</v>
      </c>
      <c r="C871" s="39" t="str">
        <f>VLOOKUP(Réception!C1946,'Catégorie des articles'!A:D,4,0)</f>
        <v>VOLAILLE</v>
      </c>
    </row>
    <row r="872" spans="1:3" x14ac:dyDescent="0.25">
      <c r="A872" s="38">
        <v>202212</v>
      </c>
      <c r="B872" s="49">
        <v>143490829</v>
      </c>
      <c r="C872" s="39" t="str">
        <f>VLOOKUP(Réception!C1948,'Catégorie des articles'!A:D,4,0)</f>
        <v>CREMERIE</v>
      </c>
    </row>
    <row r="873" spans="1:3" x14ac:dyDescent="0.25">
      <c r="A873" s="38">
        <v>202212</v>
      </c>
      <c r="B873" s="46">
        <v>143490830</v>
      </c>
      <c r="C873" s="39" t="str">
        <f>VLOOKUP(Réception!C1949,'Catégorie des articles'!A:D,4,0)</f>
        <v>CREMERIE</v>
      </c>
    </row>
    <row r="874" spans="1:3" x14ac:dyDescent="0.25">
      <c r="A874" s="38">
        <v>202301</v>
      </c>
      <c r="B874" s="49">
        <v>143490837</v>
      </c>
      <c r="C874" s="39" t="str">
        <f>VLOOKUP(Réception!C1951,'Catégorie des articles'!A:D,4,0)</f>
        <v>BOULANGERIE</v>
      </c>
    </row>
    <row r="875" spans="1:3" x14ac:dyDescent="0.25">
      <c r="A875" s="38">
        <v>202212</v>
      </c>
      <c r="B875" s="46">
        <v>143500850</v>
      </c>
      <c r="C875" s="39" t="str">
        <f>VLOOKUP(Réception!C1952,'Catégorie des articles'!A:D,4,0)</f>
        <v>CREMERIE</v>
      </c>
    </row>
    <row r="876" spans="1:3" x14ac:dyDescent="0.25">
      <c r="A876" s="38">
        <v>202212</v>
      </c>
      <c r="B876" s="46">
        <v>143500851</v>
      </c>
      <c r="C876" s="39" t="str">
        <f>VLOOKUP(Réception!C1953,'Catégorie des articles'!A:D,4,0)</f>
        <v>CREMERIE</v>
      </c>
    </row>
    <row r="877" spans="1:3" x14ac:dyDescent="0.25">
      <c r="A877" s="38">
        <v>202212</v>
      </c>
      <c r="B877" s="49">
        <v>143500860</v>
      </c>
      <c r="C877" s="39" t="str">
        <f>VLOOKUP(Réception!C1954,'Catégorie des articles'!A:D,4,0)</f>
        <v>CREMERIE</v>
      </c>
    </row>
    <row r="878" spans="1:3" x14ac:dyDescent="0.25">
      <c r="A878" s="38">
        <v>202301</v>
      </c>
      <c r="B878" s="46">
        <v>143500865</v>
      </c>
      <c r="C878" s="39" t="str">
        <f>VLOOKUP(Réception!C1957,'Catégorie des articles'!A:D,4,0)</f>
        <v>BOULANGERIE</v>
      </c>
    </row>
    <row r="879" spans="1:3" x14ac:dyDescent="0.25">
      <c r="A879" s="38">
        <v>202301</v>
      </c>
      <c r="B879" s="46">
        <v>143500866</v>
      </c>
      <c r="C879" s="39" t="str">
        <f>VLOOKUP(Réception!C1959,'Catégorie des articles'!A:D,4,0)</f>
        <v>BOULANGERIE</v>
      </c>
    </row>
    <row r="880" spans="1:3" x14ac:dyDescent="0.25">
      <c r="A880" s="38">
        <v>202301</v>
      </c>
      <c r="B880" s="46">
        <v>143500873</v>
      </c>
      <c r="C880" s="39" t="str">
        <f>VLOOKUP(Réception!C1961,'Catégorie des articles'!A:D,4,0)</f>
        <v>VOLAILLE</v>
      </c>
    </row>
    <row r="881" spans="1:3" x14ac:dyDescent="0.25">
      <c r="A881" s="38">
        <v>202301</v>
      </c>
      <c r="B881" s="46">
        <v>143500874</v>
      </c>
      <c r="C881" s="39" t="str">
        <f>VLOOKUP(Réception!C1963,'Catégorie des articles'!A:D,4,0)</f>
        <v>MIX LEGUMES</v>
      </c>
    </row>
    <row r="882" spans="1:3" x14ac:dyDescent="0.25">
      <c r="A882" s="38">
        <v>202301</v>
      </c>
      <c r="B882" s="46">
        <v>143500876</v>
      </c>
      <c r="C882" s="39" t="str">
        <f>VLOOKUP(Réception!C1966,'Catégorie des articles'!A:D,4,0)</f>
        <v>MIX LEGUMES</v>
      </c>
    </row>
    <row r="883" spans="1:3" x14ac:dyDescent="0.25">
      <c r="A883" s="38">
        <v>202212</v>
      </c>
      <c r="B883" s="46">
        <v>143500892</v>
      </c>
      <c r="C883" s="39" t="str">
        <f>VLOOKUP(Réception!C1969,'Catégorie des articles'!A:D,4,0)</f>
        <v>CREMERIE</v>
      </c>
    </row>
    <row r="884" spans="1:3" x14ac:dyDescent="0.25">
      <c r="A884" s="38">
        <v>202212</v>
      </c>
      <c r="B884" s="46">
        <v>143500931</v>
      </c>
      <c r="C884" s="39" t="str">
        <f>VLOOKUP(Réception!C1971,'Catégorie des articles'!A:D,4,0)</f>
        <v>CREMERIE</v>
      </c>
    </row>
    <row r="885" spans="1:3" x14ac:dyDescent="0.25">
      <c r="A885" s="38">
        <v>202212</v>
      </c>
      <c r="B885" s="49">
        <v>143500936</v>
      </c>
      <c r="C885" s="39" t="str">
        <f>VLOOKUP(Réception!C1975,'Catégorie des articles'!A:D,4,0)</f>
        <v>CREMERIE</v>
      </c>
    </row>
    <row r="886" spans="1:3" x14ac:dyDescent="0.25">
      <c r="A886" s="38">
        <v>202212</v>
      </c>
      <c r="B886" s="46">
        <v>143500942</v>
      </c>
      <c r="C886" s="39" t="str">
        <f>VLOOKUP(Réception!C1976,'Catégorie des articles'!A:D,4,0)</f>
        <v>CREMERIE</v>
      </c>
    </row>
    <row r="887" spans="1:3" x14ac:dyDescent="0.25">
      <c r="A887" s="38">
        <v>202212</v>
      </c>
      <c r="B887" s="49">
        <v>143500943</v>
      </c>
      <c r="C887" s="39" t="str">
        <f>VLOOKUP(Réception!C1977,'Catégorie des articles'!A:D,4,0)</f>
        <v>CREMERIE</v>
      </c>
    </row>
    <row r="888" spans="1:3" x14ac:dyDescent="0.25">
      <c r="A888" s="38">
        <v>202301</v>
      </c>
      <c r="B888" s="46">
        <v>143500947</v>
      </c>
      <c r="C888" s="39" t="str">
        <f>VLOOKUP(Réception!C1978,'Catégorie des articles'!A:D,4,0)</f>
        <v>BOULANGERIE</v>
      </c>
    </row>
    <row r="889" spans="1:3" x14ac:dyDescent="0.25">
      <c r="A889" s="38">
        <v>202212</v>
      </c>
      <c r="B889" s="49">
        <v>143500967</v>
      </c>
      <c r="C889" s="39" t="str">
        <f>VLOOKUP(Réception!C1980,'Catégorie des articles'!A:D,4,0)</f>
        <v>CREMERIE</v>
      </c>
    </row>
    <row r="890" spans="1:3" x14ac:dyDescent="0.25">
      <c r="A890" s="38">
        <v>202212</v>
      </c>
      <c r="B890" s="49">
        <v>143500969</v>
      </c>
      <c r="C890" s="39" t="str">
        <f>VLOOKUP(Réception!C1982,'Catégorie des articles'!A:D,4,0)</f>
        <v>CREMERIE</v>
      </c>
    </row>
    <row r="891" spans="1:3" x14ac:dyDescent="0.25">
      <c r="A891" s="38">
        <v>202212</v>
      </c>
      <c r="B891" s="49">
        <v>143500973</v>
      </c>
      <c r="C891" s="39" t="str">
        <f>VLOOKUP(Réception!C1985,'Catégorie des articles'!A:D,4,0)</f>
        <v>VOLAILLE</v>
      </c>
    </row>
    <row r="892" spans="1:3" x14ac:dyDescent="0.25">
      <c r="A892" s="38">
        <v>202301</v>
      </c>
      <c r="B892" s="49">
        <v>143500984</v>
      </c>
      <c r="C892" s="39" t="str">
        <f>VLOOKUP(Réception!C1986,'Catégorie des articles'!A:D,4,0)</f>
        <v>BOULANGERIE</v>
      </c>
    </row>
    <row r="893" spans="1:3" x14ac:dyDescent="0.25">
      <c r="A893" s="38">
        <v>202301</v>
      </c>
      <c r="B893" s="49">
        <v>143500987</v>
      </c>
      <c r="C893" s="39" t="str">
        <f>VLOOKUP(Réception!C1987,'Catégorie des articles'!A:D,4,0)</f>
        <v>MIX LEGUMES</v>
      </c>
    </row>
    <row r="894" spans="1:3" x14ac:dyDescent="0.25">
      <c r="A894" s="38">
        <v>202301</v>
      </c>
      <c r="B894" s="49">
        <v>143500988</v>
      </c>
      <c r="C894" s="39" t="str">
        <f>VLOOKUP(Réception!C1988,'Catégorie des articles'!A:D,4,0)</f>
        <v>MIX LEGUMES</v>
      </c>
    </row>
    <row r="895" spans="1:3" x14ac:dyDescent="0.25">
      <c r="A895" s="38">
        <v>202212</v>
      </c>
      <c r="B895" s="49">
        <v>143501007</v>
      </c>
      <c r="C895" s="39" t="str">
        <f>VLOOKUP(Réception!C1991,'Catégorie des articles'!A:D,4,0)</f>
        <v>CREMERIE</v>
      </c>
    </row>
    <row r="896" spans="1:3" x14ac:dyDescent="0.25">
      <c r="A896" s="38">
        <v>202212</v>
      </c>
      <c r="B896" s="49">
        <v>143501008</v>
      </c>
      <c r="C896" s="39" t="str">
        <f>VLOOKUP(Réception!C1994,'Catégorie des articles'!A:D,4,0)</f>
        <v>CREMERIE</v>
      </c>
    </row>
    <row r="897" spans="1:3" x14ac:dyDescent="0.25">
      <c r="A897" s="38">
        <v>202212</v>
      </c>
      <c r="B897" s="49">
        <v>143501009</v>
      </c>
      <c r="C897" s="39" t="str">
        <f>VLOOKUP(Réception!C1995,'Catégorie des articles'!A:D,4,0)</f>
        <v>CREMERIE</v>
      </c>
    </row>
    <row r="898" spans="1:3" x14ac:dyDescent="0.25">
      <c r="A898" s="38">
        <v>202301</v>
      </c>
      <c r="B898" s="46">
        <v>143501014</v>
      </c>
      <c r="C898" s="39" t="str">
        <f>VLOOKUP(Réception!C2000,'Catégorie des articles'!A:D,4,0)</f>
        <v>CREMERIE</v>
      </c>
    </row>
    <row r="899" spans="1:3" x14ac:dyDescent="0.25">
      <c r="A899" s="38">
        <v>202212</v>
      </c>
      <c r="B899" s="46">
        <v>143501015</v>
      </c>
      <c r="C899" s="39" t="str">
        <f>VLOOKUP(Réception!C2001,'Catégorie des articles'!A:D,4,0)</f>
        <v>CREMERIE</v>
      </c>
    </row>
    <row r="900" spans="1:3" x14ac:dyDescent="0.25">
      <c r="A900" s="38">
        <v>202212</v>
      </c>
      <c r="B900" s="49">
        <v>143501016</v>
      </c>
      <c r="C900" s="39" t="str">
        <f>VLOOKUP(Réception!C2002,'Catégorie des articles'!A:D,4,0)</f>
        <v>MIX LEGUMES</v>
      </c>
    </row>
    <row r="901" spans="1:3" x14ac:dyDescent="0.25">
      <c r="A901" s="38">
        <v>202301</v>
      </c>
      <c r="B901" s="49">
        <v>143501018</v>
      </c>
      <c r="C901" s="39" t="str">
        <f>VLOOKUP(Réception!C2003,'Catégorie des articles'!A:D,4,0)</f>
        <v>CREMERIE</v>
      </c>
    </row>
    <row r="902" spans="1:3" x14ac:dyDescent="0.25">
      <c r="A902" s="38">
        <v>202212</v>
      </c>
      <c r="B902" s="46">
        <v>143511044</v>
      </c>
      <c r="C902" s="39" t="str">
        <f>VLOOKUP(Réception!C2007,'Catégorie des articles'!A:D,4,0)</f>
        <v>CREMERIE</v>
      </c>
    </row>
    <row r="903" spans="1:3" x14ac:dyDescent="0.25">
      <c r="A903" s="38">
        <v>202212</v>
      </c>
      <c r="B903" s="46">
        <v>143511045</v>
      </c>
      <c r="C903" s="39" t="str">
        <f>VLOOKUP(Réception!C2008,'Catégorie des articles'!A:D,4,0)</f>
        <v>CREMERIE</v>
      </c>
    </row>
    <row r="904" spans="1:3" x14ac:dyDescent="0.25">
      <c r="A904" s="38">
        <v>202301</v>
      </c>
      <c r="B904" s="49">
        <v>143511052</v>
      </c>
      <c r="C904" s="39" t="str">
        <f>VLOOKUP(Réception!C2010,'Catégorie des articles'!A:D,4,0)</f>
        <v>CREMERIE</v>
      </c>
    </row>
    <row r="905" spans="1:3" x14ac:dyDescent="0.25">
      <c r="A905" s="38">
        <v>202301</v>
      </c>
      <c r="B905" s="49">
        <v>143511064</v>
      </c>
      <c r="C905" s="39" t="str">
        <f>VLOOKUP(Réception!C2012,'Catégorie des articles'!A:D,4,0)</f>
        <v>BOULANGERIE</v>
      </c>
    </row>
    <row r="906" spans="1:3" x14ac:dyDescent="0.25">
      <c r="A906" s="38">
        <v>202301</v>
      </c>
      <c r="B906" s="46">
        <v>143511068</v>
      </c>
      <c r="C906" s="39" t="str">
        <f>VLOOKUP(Réception!C2013,'Catégorie des articles'!A:D,4,0)</f>
        <v>MIX LEGUMES</v>
      </c>
    </row>
    <row r="907" spans="1:3" x14ac:dyDescent="0.25">
      <c r="A907" s="38">
        <v>202301</v>
      </c>
      <c r="B907" s="46">
        <v>143511070</v>
      </c>
      <c r="C907" s="39" t="str">
        <f>VLOOKUP(Réception!C2016,'Catégorie des articles'!A:D,4,0)</f>
        <v>BOULANGERIE</v>
      </c>
    </row>
    <row r="908" spans="1:3" x14ac:dyDescent="0.25">
      <c r="A908" s="38">
        <v>202301</v>
      </c>
      <c r="B908" s="49">
        <v>143511082</v>
      </c>
      <c r="C908" s="39" t="str">
        <f>VLOOKUP(Réception!C2017,'Catégorie des articles'!A:D,4,0)</f>
        <v>CREMERIE</v>
      </c>
    </row>
    <row r="909" spans="1:3" x14ac:dyDescent="0.25">
      <c r="A909" s="38">
        <v>202301</v>
      </c>
      <c r="B909" s="46">
        <v>143511083</v>
      </c>
      <c r="C909" s="39" t="str">
        <f>VLOOKUP(Réception!C2021,'Catégorie des articles'!A:D,4,0)</f>
        <v>CREMERIE</v>
      </c>
    </row>
    <row r="910" spans="1:3" x14ac:dyDescent="0.25">
      <c r="A910" s="38">
        <v>202301</v>
      </c>
      <c r="B910" s="49">
        <v>143511097</v>
      </c>
      <c r="C910" s="39" t="str">
        <f>VLOOKUP(Réception!C2023,'Catégorie des articles'!A:D,4,0)</f>
        <v>MIX LEGUMES</v>
      </c>
    </row>
    <row r="911" spans="1:3" x14ac:dyDescent="0.25">
      <c r="A911" s="38">
        <v>202301</v>
      </c>
      <c r="B911" s="49">
        <v>143511101</v>
      </c>
      <c r="C911" s="39" t="str">
        <f>VLOOKUP(Réception!C2029,'Catégorie des articles'!A:D,4,0)</f>
        <v>BOULANGERIE</v>
      </c>
    </row>
    <row r="912" spans="1:3" x14ac:dyDescent="0.25">
      <c r="A912" s="38">
        <v>202301</v>
      </c>
      <c r="B912" s="49">
        <v>143511102</v>
      </c>
      <c r="C912" s="39" t="str">
        <f>VLOOKUP(Réception!C2031,'Catégorie des articles'!A:D,4,0)</f>
        <v>BOULANGERIE</v>
      </c>
    </row>
    <row r="913" spans="1:3" x14ac:dyDescent="0.25">
      <c r="A913" s="38">
        <v>202301</v>
      </c>
      <c r="B913" s="46">
        <v>143511120</v>
      </c>
      <c r="C913" s="39" t="str">
        <f>VLOOKUP(Réception!C2033,'Catégorie des articles'!A:D,4,0)</f>
        <v>CREMERIE</v>
      </c>
    </row>
    <row r="914" spans="1:3" x14ac:dyDescent="0.25">
      <c r="A914" s="38">
        <v>202301</v>
      </c>
      <c r="B914" s="46">
        <v>143511121</v>
      </c>
      <c r="C914" s="39" t="str">
        <f>VLOOKUP(Réception!C2037,'Catégorie des articles'!A:D,4,0)</f>
        <v>CREMERIE</v>
      </c>
    </row>
    <row r="915" spans="1:3" x14ac:dyDescent="0.25">
      <c r="A915" s="38">
        <v>202301</v>
      </c>
      <c r="B915" s="49">
        <v>143511127</v>
      </c>
      <c r="C915" s="39" t="str">
        <f>VLOOKUP(Réception!C2040,'Catégorie des articles'!A:D,4,0)</f>
        <v>CREMERIE</v>
      </c>
    </row>
    <row r="916" spans="1:3" x14ac:dyDescent="0.25">
      <c r="A916" s="38">
        <v>202301</v>
      </c>
      <c r="B916" s="49">
        <v>143511129</v>
      </c>
      <c r="C916" s="39" t="str">
        <f>VLOOKUP(Réception!C2041,'Catégorie des articles'!A:D,4,0)</f>
        <v>MIX LEGUMES</v>
      </c>
    </row>
    <row r="917" spans="1:3" x14ac:dyDescent="0.25">
      <c r="A917" s="38">
        <v>202301</v>
      </c>
      <c r="B917" s="49">
        <v>143511148</v>
      </c>
      <c r="C917" s="39" t="str">
        <f>VLOOKUP(Réception!C2042,'Catégorie des articles'!A:D,4,0)</f>
        <v>CREMERIE</v>
      </c>
    </row>
    <row r="918" spans="1:3" x14ac:dyDescent="0.25">
      <c r="A918" s="38">
        <v>202301</v>
      </c>
      <c r="B918" s="49">
        <v>143511149</v>
      </c>
      <c r="C918" s="39" t="str">
        <f>VLOOKUP(Réception!C2044,'Catégorie des articles'!A:D,4,0)</f>
        <v>CREMERIE</v>
      </c>
    </row>
    <row r="919" spans="1:3" x14ac:dyDescent="0.25">
      <c r="A919" s="38">
        <v>202301</v>
      </c>
      <c r="B919" s="49">
        <v>143511152</v>
      </c>
      <c r="C919" s="39" t="str">
        <f>VLOOKUP(Réception!C2046,'Catégorie des articles'!A:D,4,0)</f>
        <v>CREMERIE</v>
      </c>
    </row>
    <row r="920" spans="1:3" x14ac:dyDescent="0.25">
      <c r="A920" s="38">
        <v>202301</v>
      </c>
      <c r="B920" s="46">
        <v>143511168</v>
      </c>
      <c r="C920" s="39" t="str">
        <f>VLOOKUP(Réception!C2047,'Catégorie des articles'!A:D,4,0)</f>
        <v>MIX LEGUMES</v>
      </c>
    </row>
    <row r="921" spans="1:3" x14ac:dyDescent="0.25">
      <c r="A921" s="38">
        <v>202301</v>
      </c>
      <c r="B921" s="46">
        <v>143511173</v>
      </c>
      <c r="C921" s="39" t="str">
        <f>VLOOKUP(Réception!C2051,'Catégorie des articles'!A:D,4,0)</f>
        <v>MIX LEGUMES</v>
      </c>
    </row>
    <row r="922" spans="1:3" x14ac:dyDescent="0.25">
      <c r="A922" s="38">
        <v>202301</v>
      </c>
      <c r="B922" s="49">
        <v>143511174</v>
      </c>
      <c r="C922" s="39" t="str">
        <f>VLOOKUP(Réception!C2052,'Catégorie des articles'!A:D,4,0)</f>
        <v>MIX LEGUMES</v>
      </c>
    </row>
    <row r="923" spans="1:3" x14ac:dyDescent="0.25">
      <c r="A923" s="38">
        <v>202301</v>
      </c>
      <c r="B923" s="49">
        <v>143511175</v>
      </c>
      <c r="C923" s="39" t="str">
        <f>VLOOKUP(Réception!C2053,'Catégorie des articles'!A:D,4,0)</f>
        <v>MIX LEGUMES</v>
      </c>
    </row>
    <row r="924" spans="1:3" x14ac:dyDescent="0.25">
      <c r="A924" s="38">
        <v>202301</v>
      </c>
      <c r="B924" s="46">
        <v>143511188</v>
      </c>
      <c r="C924" s="39" t="str">
        <f>VLOOKUP(Réception!C2056,'Catégorie des articles'!A:D,4,0)</f>
        <v>CREMERIE</v>
      </c>
    </row>
    <row r="925" spans="1:3" x14ac:dyDescent="0.25">
      <c r="A925" s="38">
        <v>202301</v>
      </c>
      <c r="B925" s="46">
        <v>143511189</v>
      </c>
      <c r="C925" s="39" t="str">
        <f>VLOOKUP(Réception!C2058,'Catégorie des articles'!A:D,4,0)</f>
        <v>CREMERIE</v>
      </c>
    </row>
    <row r="926" spans="1:3" x14ac:dyDescent="0.25">
      <c r="A926" s="38">
        <v>202301</v>
      </c>
      <c r="B926" s="46">
        <v>143511194</v>
      </c>
      <c r="C926" s="39" t="str">
        <f>VLOOKUP(Réception!C2061,'Catégorie des articles'!A:D,4,0)</f>
        <v>CREMERIE</v>
      </c>
    </row>
    <row r="927" spans="1:3" x14ac:dyDescent="0.25">
      <c r="A927" s="38">
        <v>202301</v>
      </c>
      <c r="B927" s="49">
        <v>143511201</v>
      </c>
      <c r="C927" s="39" t="str">
        <f>VLOOKUP(Réception!C2063,'Catégorie des articles'!A:D,4,0)</f>
        <v>VOLAILLE</v>
      </c>
    </row>
    <row r="928" spans="1:3" x14ac:dyDescent="0.25">
      <c r="A928" s="38">
        <v>202301</v>
      </c>
      <c r="B928" s="46">
        <v>143511209</v>
      </c>
      <c r="C928" s="39" t="str">
        <f>VLOOKUP(Réception!C2065,'Catégorie des articles'!A:D,4,0)</f>
        <v>BOULANGERIE</v>
      </c>
    </row>
    <row r="929" spans="1:3" x14ac:dyDescent="0.25">
      <c r="A929" s="38">
        <v>202301</v>
      </c>
      <c r="B929" s="49">
        <v>143521222</v>
      </c>
      <c r="C929" s="39" t="str">
        <f>VLOOKUP(Réception!C2066,'Catégorie des articles'!A:D,4,0)</f>
        <v>CREMERIE</v>
      </c>
    </row>
    <row r="930" spans="1:3" x14ac:dyDescent="0.25">
      <c r="A930" s="38">
        <v>202301</v>
      </c>
      <c r="B930" s="49">
        <v>143521224</v>
      </c>
      <c r="C930" s="39" t="str">
        <f>VLOOKUP(Réception!C2071,'Catégorie des articles'!A:D,4,0)</f>
        <v>CREMERIE</v>
      </c>
    </row>
    <row r="931" spans="1:3" x14ac:dyDescent="0.25">
      <c r="A931" s="38">
        <v>202301</v>
      </c>
      <c r="B931" s="46">
        <v>143521231</v>
      </c>
      <c r="C931" s="39" t="str">
        <f>VLOOKUP(Réception!C2075,'Catégorie des articles'!A:D,4,0)</f>
        <v>CREMERIE</v>
      </c>
    </row>
    <row r="932" spans="1:3" x14ac:dyDescent="0.25">
      <c r="A932" s="38">
        <v>202301</v>
      </c>
      <c r="B932" s="49">
        <v>143521245</v>
      </c>
      <c r="C932" s="39" t="str">
        <f>VLOOKUP(Réception!C2076,'Catégorie des articles'!A:D,4,0)</f>
        <v>CREMERIE</v>
      </c>
    </row>
    <row r="933" spans="1:3" x14ac:dyDescent="0.25">
      <c r="A933" s="38">
        <v>202301</v>
      </c>
      <c r="B933" s="46">
        <v>143521272</v>
      </c>
      <c r="C933" s="39" t="str">
        <f>VLOOKUP(Réception!C2079,'Catégorie des articles'!A:D,4,0)</f>
        <v>CREMERIE</v>
      </c>
    </row>
    <row r="934" spans="1:3" x14ac:dyDescent="0.25">
      <c r="A934" s="38">
        <v>202301</v>
      </c>
      <c r="B934" s="49">
        <v>143521274</v>
      </c>
      <c r="C934" s="39" t="str">
        <f>VLOOKUP(Réception!C2081,'Catégorie des articles'!A:D,4,0)</f>
        <v>CREMERIE</v>
      </c>
    </row>
    <row r="935" spans="1:3" x14ac:dyDescent="0.25">
      <c r="A935" s="38">
        <v>202301</v>
      </c>
      <c r="B935" s="49">
        <v>143521285</v>
      </c>
      <c r="C935" s="39" t="str">
        <f>VLOOKUP(Réception!C2083,'Catégorie des articles'!A:D,4,0)</f>
        <v>BOULANGERIE</v>
      </c>
    </row>
    <row r="936" spans="1:3" x14ac:dyDescent="0.25">
      <c r="A936" s="38">
        <v>202301</v>
      </c>
      <c r="B936" s="49">
        <v>143521289</v>
      </c>
      <c r="C936" s="39" t="str">
        <f>VLOOKUP(Réception!C2084,'Catégorie des articles'!A:D,4,0)</f>
        <v>BOULANGERIE</v>
      </c>
    </row>
    <row r="937" spans="1:3" x14ac:dyDescent="0.25">
      <c r="A937" s="38">
        <v>202301</v>
      </c>
      <c r="B937" s="49">
        <v>143521300</v>
      </c>
      <c r="C937" s="39" t="str">
        <f>VLOOKUP(Réception!C2085,'Catégorie des articles'!A:D,4,0)</f>
        <v>CREMERIE</v>
      </c>
    </row>
    <row r="938" spans="1:3" x14ac:dyDescent="0.25">
      <c r="A938" s="38">
        <v>202301</v>
      </c>
      <c r="B938" s="46">
        <v>143521302</v>
      </c>
      <c r="C938" s="39" t="str">
        <f>VLOOKUP(Réception!C2087,'Catégorie des articles'!A:D,4,0)</f>
        <v>CREMERIE</v>
      </c>
    </row>
    <row r="939" spans="1:3" x14ac:dyDescent="0.25">
      <c r="A939" s="38">
        <v>202301</v>
      </c>
      <c r="B939" s="49">
        <v>143521324</v>
      </c>
      <c r="C939" s="39" t="str">
        <f>VLOOKUP(Réception!C2088,'Catégorie des articles'!A:D,4,0)</f>
        <v>CREMERIE</v>
      </c>
    </row>
    <row r="940" spans="1:3" x14ac:dyDescent="0.25">
      <c r="A940" s="38">
        <v>202301</v>
      </c>
      <c r="B940" s="49">
        <v>143521325</v>
      </c>
      <c r="C940" s="39" t="str">
        <f>VLOOKUP(Réception!C2092,'Catégorie des articles'!A:D,4,0)</f>
        <v>CREMERIE</v>
      </c>
    </row>
    <row r="941" spans="1:3" x14ac:dyDescent="0.25">
      <c r="A941" s="38">
        <v>202301</v>
      </c>
      <c r="B941" s="46">
        <v>143521342</v>
      </c>
      <c r="C941" s="39" t="str">
        <f>VLOOKUP(Réception!C2094,'Catégorie des articles'!A:D,4,0)</f>
        <v>CREMERIE</v>
      </c>
    </row>
    <row r="942" spans="1:3" x14ac:dyDescent="0.25">
      <c r="A942" s="38">
        <v>202301</v>
      </c>
      <c r="B942" s="46">
        <v>143531365</v>
      </c>
      <c r="C942" s="39" t="str">
        <f>VLOOKUP(Réception!C2097,'Catégorie des articles'!A:D,4,0)</f>
        <v>CREMERIE</v>
      </c>
    </row>
    <row r="943" spans="1:3" x14ac:dyDescent="0.25">
      <c r="A943" s="38">
        <v>202301</v>
      </c>
      <c r="B943" s="49">
        <v>143531366</v>
      </c>
      <c r="C943" s="39" t="str">
        <f>VLOOKUP(Réception!C2099,'Catégorie des articles'!A:D,4,0)</f>
        <v>CREMERIE</v>
      </c>
    </row>
    <row r="944" spans="1:3" x14ac:dyDescent="0.25">
      <c r="A944" s="38">
        <v>202301</v>
      </c>
      <c r="B944" s="46">
        <v>143531382</v>
      </c>
      <c r="C944" s="39" t="str">
        <f>VLOOKUP(Réception!C2101,'Catégorie des articles'!A:D,4,0)</f>
        <v>CREMERIE</v>
      </c>
    </row>
    <row r="945" spans="1:3" x14ac:dyDescent="0.25">
      <c r="A945" s="38">
        <v>202301</v>
      </c>
      <c r="B945" s="46">
        <v>143531393</v>
      </c>
      <c r="C945" s="39" t="str">
        <f>VLOOKUP(Réception!C2102,'Catégorie des articles'!A:D,4,0)</f>
        <v>BOULANGERIE</v>
      </c>
    </row>
    <row r="946" spans="1:3" x14ac:dyDescent="0.25">
      <c r="A946" s="38">
        <v>202301</v>
      </c>
      <c r="B946" s="49">
        <v>143531423</v>
      </c>
      <c r="C946" s="39" t="str">
        <f>VLOOKUP(Réception!C2103,'Catégorie des articles'!A:D,4,0)</f>
        <v>CREMERIE</v>
      </c>
    </row>
    <row r="947" spans="1:3" x14ac:dyDescent="0.25">
      <c r="A947" s="38">
        <v>202301</v>
      </c>
      <c r="B947" s="46">
        <v>143531425</v>
      </c>
      <c r="C947" s="39" t="str">
        <f>VLOOKUP(Réception!C2104,'Catégorie des articles'!A:D,4,0)</f>
        <v>CREMERIE</v>
      </c>
    </row>
    <row r="948" spans="1:3" x14ac:dyDescent="0.25">
      <c r="A948" s="38">
        <v>202301</v>
      </c>
      <c r="B948" s="49">
        <v>143531430</v>
      </c>
      <c r="C948" s="39" t="str">
        <f>VLOOKUP(Réception!C2108,'Catégorie des articles'!A:D,4,0)</f>
        <v>BOULANGERIE</v>
      </c>
    </row>
    <row r="949" spans="1:3" x14ac:dyDescent="0.25">
      <c r="A949" s="38">
        <v>202301</v>
      </c>
      <c r="B949" s="49">
        <v>143531432</v>
      </c>
      <c r="C949" s="39" t="str">
        <f>VLOOKUP(Réception!C2109,'Catégorie des articles'!A:D,4,0)</f>
        <v>CREMERIE</v>
      </c>
    </row>
    <row r="950" spans="1:3" x14ac:dyDescent="0.25">
      <c r="A950" s="38">
        <v>202301</v>
      </c>
      <c r="B950" s="46">
        <v>143531433</v>
      </c>
      <c r="C950" s="39" t="str">
        <f>VLOOKUP(Réception!C2110,'Catégorie des articles'!A:D,4,0)</f>
        <v>CREMERIE</v>
      </c>
    </row>
    <row r="951" spans="1:3" x14ac:dyDescent="0.25">
      <c r="A951" s="38">
        <v>202301</v>
      </c>
      <c r="B951" s="46">
        <v>143531435</v>
      </c>
      <c r="C951" s="39" t="str">
        <f>VLOOKUP(Réception!C2111,'Catégorie des articles'!A:D,4,0)</f>
        <v>BOULANGERIE</v>
      </c>
    </row>
    <row r="952" spans="1:3" x14ac:dyDescent="0.25">
      <c r="A952" s="38">
        <v>202301</v>
      </c>
      <c r="B952" s="49">
        <v>143531453</v>
      </c>
      <c r="C952" s="39" t="str">
        <f>VLOOKUP(Réception!C2112,'Catégorie des articles'!A:D,4,0)</f>
        <v>CREMERIE</v>
      </c>
    </row>
    <row r="953" spans="1:3" x14ac:dyDescent="0.25">
      <c r="A953" s="38">
        <v>202301</v>
      </c>
      <c r="B953" s="49">
        <v>143531454</v>
      </c>
      <c r="C953" s="39" t="str">
        <f>VLOOKUP(Réception!C2116,'Catégorie des articles'!A:D,4,0)</f>
        <v>CREMERIE</v>
      </c>
    </row>
    <row r="954" spans="1:3" x14ac:dyDescent="0.25">
      <c r="A954" s="38">
        <v>202301</v>
      </c>
      <c r="B954" s="49">
        <v>143531458</v>
      </c>
      <c r="C954" s="39" t="str">
        <f>VLOOKUP(Réception!C2120,'Catégorie des articles'!A:D,4,0)</f>
        <v>CREMERIE</v>
      </c>
    </row>
    <row r="955" spans="1:3" x14ac:dyDescent="0.25">
      <c r="A955" s="38">
        <v>202301</v>
      </c>
      <c r="B955" s="49">
        <v>143531460</v>
      </c>
      <c r="C955" s="39" t="str">
        <f>VLOOKUP(Réception!C2121,'Catégorie des articles'!A:D,4,0)</f>
        <v>CREMERIE</v>
      </c>
    </row>
    <row r="956" spans="1:3" x14ac:dyDescent="0.25">
      <c r="A956" s="38">
        <v>202301</v>
      </c>
      <c r="B956" s="46">
        <v>143541475</v>
      </c>
      <c r="C956" s="39" t="str">
        <f>VLOOKUP(Réception!C2122,'Catégorie des articles'!A:D,4,0)</f>
        <v>CREMERIE</v>
      </c>
    </row>
    <row r="957" spans="1:3" x14ac:dyDescent="0.25">
      <c r="A957" s="38">
        <v>202301</v>
      </c>
      <c r="B957" s="49">
        <v>143541477</v>
      </c>
      <c r="C957" s="39" t="str">
        <f>VLOOKUP(Réception!C2126,'Catégorie des articles'!A:D,4,0)</f>
        <v>CREMERIE</v>
      </c>
    </row>
    <row r="958" spans="1:3" x14ac:dyDescent="0.25">
      <c r="A958" s="38">
        <v>202301</v>
      </c>
      <c r="B958" s="49">
        <v>143541486</v>
      </c>
      <c r="C958" s="39" t="str">
        <f>VLOOKUP(Réception!C2128,'Catégorie des articles'!A:D,4,0)</f>
        <v>CREMERIE</v>
      </c>
    </row>
    <row r="959" spans="1:3" x14ac:dyDescent="0.25">
      <c r="A959" s="38">
        <v>202301</v>
      </c>
      <c r="B959" s="49">
        <v>143541505</v>
      </c>
      <c r="C959" s="39" t="str">
        <f>VLOOKUP(Réception!C2133,'Catégorie des articles'!A:D,4,0)</f>
        <v>CREMERIE</v>
      </c>
    </row>
    <row r="960" spans="1:3" x14ac:dyDescent="0.25">
      <c r="A960" s="38">
        <v>202301</v>
      </c>
      <c r="B960" s="49">
        <v>143541506</v>
      </c>
      <c r="C960" s="39" t="str">
        <f>VLOOKUP(Réception!C2138,'Catégorie des articles'!A:D,4,0)</f>
        <v>CREMERIE</v>
      </c>
    </row>
    <row r="961" spans="1:3" x14ac:dyDescent="0.25">
      <c r="A961" s="38">
        <v>202301</v>
      </c>
      <c r="B961" s="46">
        <v>143541532</v>
      </c>
      <c r="C961" s="39" t="str">
        <f>VLOOKUP(Réception!C2140,'Catégorie des articles'!A:D,4,0)</f>
        <v>CREMERIE</v>
      </c>
    </row>
    <row r="962" spans="1:3" x14ac:dyDescent="0.25">
      <c r="A962" s="38">
        <v>202301</v>
      </c>
      <c r="B962" s="49">
        <v>143541535</v>
      </c>
      <c r="C962" s="39" t="str">
        <f>VLOOKUP(Réception!C2141,'Catégorie des articles'!A:D,4,0)</f>
        <v>CREMERIE</v>
      </c>
    </row>
    <row r="963" spans="1:3" x14ac:dyDescent="0.25">
      <c r="A963" s="38">
        <v>202301</v>
      </c>
      <c r="B963" s="46">
        <v>143541537</v>
      </c>
      <c r="C963" s="39" t="str">
        <f>VLOOKUP(Réception!C2144,'Catégorie des articles'!A:D,4,0)</f>
        <v>CREMERIE</v>
      </c>
    </row>
    <row r="964" spans="1:3" x14ac:dyDescent="0.25">
      <c r="A964" s="38">
        <v>202301</v>
      </c>
      <c r="B964" s="46">
        <v>143541542</v>
      </c>
      <c r="C964" s="39" t="str">
        <f>VLOOKUP(Réception!C2145,'Catégorie des articles'!A:D,4,0)</f>
        <v>CREMERIE</v>
      </c>
    </row>
    <row r="965" spans="1:3" x14ac:dyDescent="0.25">
      <c r="A965" s="38">
        <v>202301</v>
      </c>
      <c r="B965" s="49">
        <v>143541565</v>
      </c>
      <c r="C965" s="39" t="str">
        <f>VLOOKUP(Réception!C2146,'Catégorie des articles'!A:D,4,0)</f>
        <v>CREMERIE</v>
      </c>
    </row>
    <row r="966" spans="1:3" x14ac:dyDescent="0.25">
      <c r="A966" s="38">
        <v>202301</v>
      </c>
      <c r="B966" s="49">
        <v>143541566</v>
      </c>
      <c r="C966" s="39" t="str">
        <f>VLOOKUP(Réception!C2147,'Catégorie des articles'!A:D,4,0)</f>
        <v>CREMERIE</v>
      </c>
    </row>
    <row r="967" spans="1:3" x14ac:dyDescent="0.25">
      <c r="A967" s="38">
        <v>202301</v>
      </c>
      <c r="B967" s="49">
        <v>143541573</v>
      </c>
      <c r="C967" s="39" t="str">
        <f>VLOOKUP(Réception!C2149,'Catégorie des articles'!A:D,4,0)</f>
        <v>CREMERIE</v>
      </c>
    </row>
    <row r="968" spans="1:3" x14ac:dyDescent="0.25">
      <c r="A968" s="38">
        <v>202301</v>
      </c>
      <c r="B968" s="46">
        <v>143541581</v>
      </c>
      <c r="C968" s="39" t="str">
        <f>VLOOKUP(Réception!C2152,'Catégorie des articles'!A:D,4,0)</f>
        <v>CREMERIE</v>
      </c>
    </row>
    <row r="969" spans="1:3" x14ac:dyDescent="0.25">
      <c r="A969" s="38">
        <v>202301</v>
      </c>
      <c r="B969" s="49">
        <v>143541594</v>
      </c>
      <c r="C969" s="39" t="str">
        <f>VLOOKUP(Réception!C2153,'Catégorie des articles'!A:D,4,0)</f>
        <v>BOULANGERIE</v>
      </c>
    </row>
    <row r="970" spans="1:3" x14ac:dyDescent="0.25">
      <c r="A970" s="38">
        <v>202301</v>
      </c>
      <c r="B970" s="49">
        <v>143541595</v>
      </c>
      <c r="C970" s="39" t="str">
        <f>VLOOKUP(Réception!C2154,'Catégorie des articles'!A:D,4,0)</f>
        <v>CREMERIE</v>
      </c>
    </row>
    <row r="971" spans="1:3" x14ac:dyDescent="0.25">
      <c r="A971" s="38">
        <v>202301</v>
      </c>
      <c r="B971" s="46">
        <v>143541596</v>
      </c>
      <c r="C971" s="39" t="str">
        <f>VLOOKUP(Réception!C2156,'Catégorie des articles'!A:D,4,0)</f>
        <v>CREMERIE</v>
      </c>
    </row>
    <row r="972" spans="1:3" x14ac:dyDescent="0.25">
      <c r="A972" s="38">
        <v>202301</v>
      </c>
      <c r="B972" s="46">
        <v>143541616</v>
      </c>
      <c r="C972" s="39" t="str">
        <f>VLOOKUP(Réception!C2159,'Catégorie des articles'!A:D,4,0)</f>
        <v>BOULANGERIE</v>
      </c>
    </row>
    <row r="973" spans="1:3" x14ac:dyDescent="0.25">
      <c r="C973"/>
    </row>
    <row r="974" spans="1:3" x14ac:dyDescent="0.25">
      <c r="C974"/>
    </row>
    <row r="975" spans="1:3" x14ac:dyDescent="0.25">
      <c r="C975"/>
    </row>
    <row r="976" spans="1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 s="39"/>
    </row>
  </sheetData>
  <conditionalFormatting sqref="B2:B972 B2160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B74A-C7A0-4D4E-BDF7-1E8EFEC561D2}">
  <dimension ref="A1:C23"/>
  <sheetViews>
    <sheetView workbookViewId="0">
      <selection activeCell="B18" sqref="B18:B22"/>
    </sheetView>
  </sheetViews>
  <sheetFormatPr baseColWidth="10" defaultRowHeight="12.5" x14ac:dyDescent="0.25"/>
  <cols>
    <col min="1" max="1" width="15.36328125" bestFit="1" customWidth="1"/>
    <col min="2" max="2" width="27.6328125" bestFit="1" customWidth="1"/>
    <col min="3" max="6" width="18.54296875" bestFit="1" customWidth="1"/>
    <col min="7" max="7" width="12.1796875" bestFit="1" customWidth="1"/>
    <col min="8" max="10" width="12.54296875" bestFit="1" customWidth="1"/>
    <col min="11" max="11" width="12.1796875" bestFit="1" customWidth="1"/>
    <col min="12" max="12" width="27.7265625" bestFit="1" customWidth="1"/>
    <col min="13" max="13" width="31.453125" bestFit="1" customWidth="1"/>
    <col min="14" max="14" width="27.7265625" bestFit="1" customWidth="1"/>
    <col min="15" max="15" width="31.453125" bestFit="1" customWidth="1"/>
    <col min="16" max="16" width="27.7265625" bestFit="1" customWidth="1"/>
    <col min="17" max="17" width="31.453125" bestFit="1" customWidth="1"/>
    <col min="18" max="18" width="27.7265625" bestFit="1" customWidth="1"/>
    <col min="19" max="19" width="31.453125" bestFit="1" customWidth="1"/>
    <col min="20" max="20" width="32.7265625" bestFit="1" customWidth="1"/>
    <col min="21" max="21" width="36.453125" bestFit="1" customWidth="1"/>
  </cols>
  <sheetData>
    <row r="1" spans="1:2" x14ac:dyDescent="0.25">
      <c r="A1" s="16" t="s">
        <v>3</v>
      </c>
      <c r="B1" t="s">
        <v>7</v>
      </c>
    </row>
    <row r="3" spans="1:2" x14ac:dyDescent="0.25">
      <c r="A3" s="16" t="s">
        <v>159</v>
      </c>
      <c r="B3" t="s">
        <v>164</v>
      </c>
    </row>
    <row r="4" spans="1:2" x14ac:dyDescent="0.25">
      <c r="A4" s="56">
        <v>202205</v>
      </c>
      <c r="B4" s="89">
        <v>10200</v>
      </c>
    </row>
    <row r="5" spans="1:2" x14ac:dyDescent="0.25">
      <c r="A5" s="56">
        <v>202206</v>
      </c>
      <c r="B5" s="89">
        <v>33814</v>
      </c>
    </row>
    <row r="6" spans="1:2" x14ac:dyDescent="0.25">
      <c r="A6" s="56">
        <v>202207</v>
      </c>
      <c r="B6" s="89">
        <v>19386</v>
      </c>
    </row>
    <row r="7" spans="1:2" x14ac:dyDescent="0.25">
      <c r="A7" s="56">
        <v>202208</v>
      </c>
      <c r="B7" s="89">
        <v>32000</v>
      </c>
    </row>
    <row r="8" spans="1:2" x14ac:dyDescent="0.25">
      <c r="A8" s="56">
        <v>202209</v>
      </c>
      <c r="B8" s="89">
        <v>40725</v>
      </c>
    </row>
    <row r="9" spans="1:2" x14ac:dyDescent="0.25">
      <c r="A9" s="56">
        <v>202210</v>
      </c>
      <c r="B9" s="89">
        <v>57990</v>
      </c>
    </row>
    <row r="10" spans="1:2" x14ac:dyDescent="0.25">
      <c r="A10" s="56">
        <v>202211</v>
      </c>
      <c r="B10" s="89">
        <v>77934</v>
      </c>
    </row>
    <row r="11" spans="1:2" x14ac:dyDescent="0.25">
      <c r="A11" s="56">
        <v>202212</v>
      </c>
      <c r="B11" s="89">
        <v>80717</v>
      </c>
    </row>
    <row r="12" spans="1:2" x14ac:dyDescent="0.25">
      <c r="A12" s="56">
        <v>202301</v>
      </c>
      <c r="B12" s="89">
        <v>11753</v>
      </c>
    </row>
    <row r="13" spans="1:2" x14ac:dyDescent="0.25">
      <c r="A13" s="56" t="s">
        <v>166</v>
      </c>
      <c r="B13" s="89">
        <v>364519</v>
      </c>
    </row>
    <row r="16" spans="1:2" ht="25.5" thickBot="1" x14ac:dyDescent="0.3">
      <c r="A16" s="76" t="s">
        <v>167</v>
      </c>
      <c r="B16" s="77" t="s">
        <v>198</v>
      </c>
    </row>
    <row r="17" spans="1:3" ht="13" thickBot="1" x14ac:dyDescent="0.3">
      <c r="A17" s="80" t="s">
        <v>168</v>
      </c>
      <c r="B17" s="81">
        <f>(B12-B4)/B4</f>
        <v>0.15225490196078431</v>
      </c>
    </row>
    <row r="18" spans="1:3" x14ac:dyDescent="0.25">
      <c r="A18" s="78" t="s">
        <v>7</v>
      </c>
      <c r="B18" s="79">
        <v>0.15225490196078431</v>
      </c>
    </row>
    <row r="19" spans="1:3" x14ac:dyDescent="0.25">
      <c r="A19" s="23" t="s">
        <v>37</v>
      </c>
      <c r="B19" s="24">
        <v>9.3681357739470403</v>
      </c>
    </row>
    <row r="20" spans="1:3" x14ac:dyDescent="0.25">
      <c r="A20" s="23" t="s">
        <v>124</v>
      </c>
      <c r="B20" s="24">
        <v>0.85803895675140307</v>
      </c>
    </row>
    <row r="21" spans="1:3" x14ac:dyDescent="0.25">
      <c r="A21" s="19" t="s">
        <v>78</v>
      </c>
      <c r="B21" s="18">
        <v>-0.39311941169843401</v>
      </c>
    </row>
    <row r="22" spans="1:3" x14ac:dyDescent="0.25">
      <c r="A22" s="19" t="s">
        <v>144</v>
      </c>
      <c r="B22" s="18">
        <v>-0.52051628598459254</v>
      </c>
    </row>
    <row r="23" spans="1:3" s="21" customFormat="1" x14ac:dyDescent="0.25">
      <c r="A23"/>
      <c r="B23"/>
      <c r="C2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DA9A-EAD0-44AB-8242-5A19256C54A2}">
  <dimension ref="A1:H23"/>
  <sheetViews>
    <sheetView zoomScale="80" zoomScaleNormal="80" workbookViewId="0">
      <selection activeCell="C6" sqref="C6"/>
    </sheetView>
  </sheetViews>
  <sheetFormatPr baseColWidth="10" defaultRowHeight="12.5" x14ac:dyDescent="0.25"/>
  <cols>
    <col min="1" max="1" width="29" bestFit="1" customWidth="1"/>
    <col min="2" max="4" width="20.26953125" bestFit="1" customWidth="1"/>
    <col min="5" max="5" width="13.1796875" bestFit="1" customWidth="1"/>
    <col min="6" max="6" width="18.54296875" bestFit="1" customWidth="1"/>
    <col min="7" max="7" width="18.1796875" customWidth="1"/>
    <col min="8" max="10" width="12.54296875" bestFit="1" customWidth="1"/>
    <col min="11" max="11" width="12.1796875" bestFit="1" customWidth="1"/>
    <col min="12" max="12" width="27.7265625" bestFit="1" customWidth="1"/>
    <col min="13" max="13" width="31.453125" bestFit="1" customWidth="1"/>
    <col min="14" max="14" width="27.7265625" bestFit="1" customWidth="1"/>
    <col min="15" max="15" width="31.453125" bestFit="1" customWidth="1"/>
    <col min="16" max="16" width="27.7265625" bestFit="1" customWidth="1"/>
    <col min="17" max="17" width="31.453125" bestFit="1" customWidth="1"/>
    <col min="18" max="18" width="27.7265625" bestFit="1" customWidth="1"/>
    <col min="19" max="19" width="31.453125" bestFit="1" customWidth="1"/>
    <col min="20" max="20" width="32.7265625" bestFit="1" customWidth="1"/>
    <col min="21" max="21" width="36.453125" bestFit="1" customWidth="1"/>
  </cols>
  <sheetData>
    <row r="1" spans="1:8" x14ac:dyDescent="0.25">
      <c r="A1" s="16" t="s">
        <v>164</v>
      </c>
      <c r="B1" s="16" t="s">
        <v>3</v>
      </c>
    </row>
    <row r="2" spans="1:8" x14ac:dyDescent="0.25">
      <c r="A2" s="16" t="s">
        <v>159</v>
      </c>
      <c r="B2" t="s">
        <v>7</v>
      </c>
      <c r="C2" t="s">
        <v>37</v>
      </c>
      <c r="D2" t="s">
        <v>124</v>
      </c>
      <c r="E2" t="s">
        <v>166</v>
      </c>
      <c r="G2" s="21"/>
      <c r="H2" s="21"/>
    </row>
    <row r="3" spans="1:8" x14ac:dyDescent="0.25">
      <c r="A3" s="56">
        <v>202205</v>
      </c>
      <c r="B3">
        <v>10200</v>
      </c>
      <c r="C3">
        <v>22508</v>
      </c>
      <c r="D3">
        <v>3029</v>
      </c>
      <c r="E3">
        <v>35737</v>
      </c>
      <c r="G3" s="21"/>
      <c r="H3" s="70"/>
    </row>
    <row r="4" spans="1:8" x14ac:dyDescent="0.25">
      <c r="A4" s="56">
        <v>202206</v>
      </c>
      <c r="B4">
        <v>33814</v>
      </c>
      <c r="C4">
        <v>24700</v>
      </c>
      <c r="D4">
        <v>6102</v>
      </c>
      <c r="E4">
        <v>64616</v>
      </c>
      <c r="G4" s="21"/>
      <c r="H4" s="70"/>
    </row>
    <row r="5" spans="1:8" x14ac:dyDescent="0.25">
      <c r="A5" s="56">
        <v>202207</v>
      </c>
      <c r="B5">
        <v>19386</v>
      </c>
      <c r="C5">
        <v>18537</v>
      </c>
      <c r="D5">
        <v>5057</v>
      </c>
      <c r="E5">
        <v>42980</v>
      </c>
      <c r="G5" s="21"/>
      <c r="H5" s="70"/>
    </row>
    <row r="6" spans="1:8" x14ac:dyDescent="0.25">
      <c r="A6" s="56">
        <v>202208</v>
      </c>
      <c r="B6">
        <v>32000</v>
      </c>
      <c r="C6">
        <v>25112</v>
      </c>
      <c r="D6">
        <v>4106</v>
      </c>
      <c r="E6">
        <v>61218</v>
      </c>
    </row>
    <row r="7" spans="1:8" x14ac:dyDescent="0.25">
      <c r="A7" s="56">
        <v>202209</v>
      </c>
      <c r="B7">
        <v>40725</v>
      </c>
      <c r="C7">
        <v>27558</v>
      </c>
      <c r="D7">
        <v>7943</v>
      </c>
      <c r="E7">
        <v>76226</v>
      </c>
    </row>
    <row r="8" spans="1:8" x14ac:dyDescent="0.25">
      <c r="A8" s="56">
        <v>202210</v>
      </c>
      <c r="B8">
        <v>57990</v>
      </c>
      <c r="C8">
        <v>39661</v>
      </c>
      <c r="D8">
        <v>6468</v>
      </c>
      <c r="E8">
        <v>104119</v>
      </c>
    </row>
    <row r="9" spans="1:8" x14ac:dyDescent="0.25">
      <c r="A9" s="56">
        <v>202211</v>
      </c>
      <c r="B9">
        <v>77934</v>
      </c>
      <c r="C9">
        <v>37794</v>
      </c>
      <c r="D9">
        <v>5938</v>
      </c>
      <c r="E9">
        <v>121666</v>
      </c>
    </row>
    <row r="10" spans="1:8" x14ac:dyDescent="0.25">
      <c r="A10" s="56">
        <v>202212</v>
      </c>
      <c r="B10">
        <v>80717</v>
      </c>
      <c r="C10">
        <v>25570</v>
      </c>
      <c r="D10">
        <v>7702</v>
      </c>
      <c r="E10">
        <v>113989</v>
      </c>
    </row>
    <row r="11" spans="1:8" x14ac:dyDescent="0.25">
      <c r="A11" s="56">
        <v>202301</v>
      </c>
      <c r="B11">
        <v>11753</v>
      </c>
      <c r="C11">
        <v>233366</v>
      </c>
      <c r="D11">
        <v>5628</v>
      </c>
      <c r="E11">
        <v>250747</v>
      </c>
    </row>
    <row r="12" spans="1:8" x14ac:dyDescent="0.25">
      <c r="A12" s="56" t="s">
        <v>166</v>
      </c>
      <c r="B12">
        <v>364519</v>
      </c>
      <c r="C12">
        <v>454806</v>
      </c>
      <c r="D12">
        <v>51973</v>
      </c>
      <c r="E12">
        <v>871298</v>
      </c>
    </row>
    <row r="23" spans="1:3" s="21" customFormat="1" x14ac:dyDescent="0.25">
      <c r="A23"/>
      <c r="B23"/>
      <c r="C23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5815-799E-42CE-B5F4-0C8402E0E51A}">
  <dimension ref="A1:C24"/>
  <sheetViews>
    <sheetView workbookViewId="0">
      <selection activeCell="C16" sqref="C16"/>
    </sheetView>
  </sheetViews>
  <sheetFormatPr baseColWidth="10" defaultRowHeight="12.5" x14ac:dyDescent="0.25"/>
  <cols>
    <col min="1" max="1" width="20.1796875" bestFit="1" customWidth="1"/>
    <col min="2" max="2" width="28.1796875" bestFit="1" customWidth="1"/>
    <col min="3" max="3" width="31.453125" bestFit="1" customWidth="1"/>
  </cols>
  <sheetData>
    <row r="1" spans="1:2" x14ac:dyDescent="0.25">
      <c r="A1" s="16" t="s">
        <v>3</v>
      </c>
      <c r="B1" t="s">
        <v>215</v>
      </c>
    </row>
    <row r="2" spans="1:2" x14ac:dyDescent="0.25">
      <c r="A2" s="16" t="s">
        <v>161</v>
      </c>
      <c r="B2" t="s">
        <v>192</v>
      </c>
    </row>
    <row r="4" spans="1:2" x14ac:dyDescent="0.25">
      <c r="A4" s="16" t="s">
        <v>165</v>
      </c>
      <c r="B4" t="s">
        <v>170</v>
      </c>
    </row>
    <row r="5" spans="1:2" x14ac:dyDescent="0.25">
      <c r="A5" s="17">
        <v>202205</v>
      </c>
      <c r="B5" s="22">
        <v>30.180062490780902</v>
      </c>
    </row>
    <row r="6" spans="1:2" x14ac:dyDescent="0.25">
      <c r="A6" s="17">
        <v>202206</v>
      </c>
      <c r="B6" s="22">
        <v>29.435906942591377</v>
      </c>
    </row>
    <row r="7" spans="1:2" x14ac:dyDescent="0.25">
      <c r="A7" s="17">
        <v>202207</v>
      </c>
      <c r="B7" s="22">
        <v>30.109033907209284</v>
      </c>
    </row>
    <row r="8" spans="1:2" x14ac:dyDescent="0.25">
      <c r="A8" s="17">
        <v>202208</v>
      </c>
      <c r="B8" s="22">
        <v>25.077206167744201</v>
      </c>
    </row>
    <row r="9" spans="1:2" x14ac:dyDescent="0.25">
      <c r="A9" s="17">
        <v>202209</v>
      </c>
      <c r="B9" s="22">
        <v>25.42556865822516</v>
      </c>
    </row>
    <row r="10" spans="1:2" x14ac:dyDescent="0.25">
      <c r="A10" s="17">
        <v>202210</v>
      </c>
      <c r="B10" s="22">
        <v>24.940123602283979</v>
      </c>
    </row>
    <row r="11" spans="1:2" x14ac:dyDescent="0.25">
      <c r="A11" s="17">
        <v>202211</v>
      </c>
      <c r="B11" s="22">
        <v>26.219492579549527</v>
      </c>
    </row>
    <row r="12" spans="1:2" x14ac:dyDescent="0.25">
      <c r="A12" s="17">
        <v>202212</v>
      </c>
      <c r="B12" s="22">
        <v>26.658604488125064</v>
      </c>
    </row>
    <row r="13" spans="1:2" x14ac:dyDescent="0.25">
      <c r="A13" s="17">
        <v>202301</v>
      </c>
      <c r="B13" s="22">
        <v>27.331815022011916</v>
      </c>
    </row>
    <row r="14" spans="1:2" x14ac:dyDescent="0.25">
      <c r="A14" s="17" t="s">
        <v>166</v>
      </c>
      <c r="B14" s="22">
        <v>27.268614723823056</v>
      </c>
    </row>
    <row r="16" spans="1:2" ht="25.5" thickBot="1" x14ac:dyDescent="0.3">
      <c r="A16" s="76" t="s">
        <v>167</v>
      </c>
      <c r="B16" s="77" t="s">
        <v>171</v>
      </c>
    </row>
    <row r="17" spans="1:3" ht="13" thickBot="1" x14ac:dyDescent="0.3">
      <c r="A17" s="80" t="s">
        <v>168</v>
      </c>
      <c r="B17" s="81">
        <f>(B13-B5)/B5</f>
        <v>-9.4375134897054597E-2</v>
      </c>
    </row>
    <row r="18" spans="1:3" x14ac:dyDescent="0.25">
      <c r="A18" s="78" t="s">
        <v>7</v>
      </c>
      <c r="B18" s="79">
        <f>(27.32-38.78)/38.78</f>
        <v>-0.29551315110881898</v>
      </c>
    </row>
    <row r="19" spans="1:3" x14ac:dyDescent="0.25">
      <c r="A19" s="23" t="s">
        <v>37</v>
      </c>
      <c r="B19" s="24">
        <f>(25.21-9.3)/9.3</f>
        <v>1.710752688172043</v>
      </c>
    </row>
    <row r="20" spans="1:3" x14ac:dyDescent="0.25">
      <c r="A20" s="23" t="s">
        <v>124</v>
      </c>
      <c r="B20" s="24">
        <f>(78.25-129.04)/129.04</f>
        <v>-0.39359888406695592</v>
      </c>
    </row>
    <row r="21" spans="1:3" x14ac:dyDescent="0.25">
      <c r="A21" s="19" t="s">
        <v>78</v>
      </c>
      <c r="B21" s="18">
        <f>(11.27-8.81)/8.81</f>
        <v>0.27922814982973881</v>
      </c>
    </row>
    <row r="22" spans="1:3" x14ac:dyDescent="0.25">
      <c r="A22" s="19" t="s">
        <v>144</v>
      </c>
      <c r="B22" s="18">
        <f>(12.08-11.73)/11.73</f>
        <v>2.9838022165387862E-2</v>
      </c>
    </row>
    <row r="24" spans="1:3" x14ac:dyDescent="0.25">
      <c r="C24" s="2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Catégorie des articles</vt:lpstr>
      <vt:lpstr>Commandes (CDE)</vt:lpstr>
      <vt:lpstr>Réception</vt:lpstr>
      <vt:lpstr>Expéditions</vt:lpstr>
      <vt:lpstr>Consolidation</vt:lpstr>
      <vt:lpstr>RéceptionConsolidé</vt:lpstr>
      <vt:lpstr>Evolution Stock UVC</vt:lpstr>
      <vt:lpstr>Evolution Stock UVC_V2</vt:lpstr>
      <vt:lpstr>Evolution Prix d'achat</vt:lpstr>
      <vt:lpstr>Evolution Prix d'achat_V2</vt:lpstr>
      <vt:lpstr>Evolution Nbr Ref Stockées</vt:lpstr>
      <vt:lpstr>Evolution Nbr Ref Stockées_v2</vt:lpstr>
      <vt:lpstr>Volume Réceptions_Expéditions</vt:lpstr>
      <vt:lpstr>Evolution cdes réceptionnées</vt:lpstr>
      <vt:lpstr>Taux de service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cp:lastPrinted>2024-10-10T14:33:02Z</cp:lastPrinted>
  <dcterms:created xsi:type="dcterms:W3CDTF">2024-10-04T08:31:32Z</dcterms:created>
  <dcterms:modified xsi:type="dcterms:W3CDTF">2024-10-21T09:24:05Z</dcterms:modified>
</cp:coreProperties>
</file>