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90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92.xml" ContentType="application/vnd.openxmlformats-officedocument.spreadsheetml.pivotTable+xml"/>
  <Override PartName="/xl/pivotTables/pivotTable93.xml" ContentType="application/vnd.openxmlformats-officedocument.spreadsheetml.pivotTable+xml"/>
  <Override PartName="/xl/pivotTables/pivotTable94.xml" ContentType="application/vnd.openxmlformats-officedocument.spreadsheetml.pivotTable+xml"/>
  <Override PartName="/xl/pivotTables/pivotTable95.xml" ContentType="application/vnd.openxmlformats-officedocument.spreadsheetml.pivotTable+xml"/>
  <Override PartName="/xl/pivotTables/pivotTable96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98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101.xml" ContentType="application/vnd.openxmlformats-officedocument.spreadsheetml.pivotTable+xml"/>
  <Override PartName="/xl/pivotTables/pivotTable102.xml" ContentType="application/vnd.openxmlformats-officedocument.spreadsheetml.pivotTable+xml"/>
  <Override PartName="/xl/pivotTables/pivotTable103.xml" ContentType="application/vnd.openxmlformats-officedocument.spreadsheetml.pivotTable+xml"/>
  <Override PartName="/xl/pivotTables/pivotTable104.xml" ContentType="application/vnd.openxmlformats-officedocument.spreadsheetml.pivotTable+xml"/>
  <Override PartName="/xl/pivotTables/pivotTable105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107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09.xml" ContentType="application/vnd.openxmlformats-officedocument.spreadsheetml.pivotTable+xml"/>
  <Override PartName="/xl/pivotTables/pivotTable110.xml" ContentType="application/vnd.openxmlformats-officedocument.spreadsheetml.pivotTable+xml"/>
  <Override PartName="/xl/pivotTables/pivotTable111.xml" ContentType="application/vnd.openxmlformats-officedocument.spreadsheetml.pivotTable+xml"/>
  <Override PartName="/xl/pivotTables/pivotTable112.xml" ContentType="application/vnd.openxmlformats-officedocument.spreadsheetml.pivotTable+xml"/>
  <Override PartName="/xl/pivotTables/pivotTable113.xml" ContentType="application/vnd.openxmlformats-officedocument.spreadsheetml.pivotTable+xml"/>
  <Override PartName="/xl/pivotTables/pivotTable114.xml" ContentType="application/vnd.openxmlformats-officedocument.spreadsheetml.pivotTable+xml"/>
  <Override PartName="/xl/pivotTables/pivotTable115.xml" ContentType="application/vnd.openxmlformats-officedocument.spreadsheetml.pivotTable+xml"/>
  <Override PartName="/xl/pivotTables/pivotTable116.xml" ContentType="application/vnd.openxmlformats-officedocument.spreadsheetml.pivotTable+xml"/>
  <Override PartName="/xl/pivotTables/pivotTable117.xml" ContentType="application/vnd.openxmlformats-officedocument.spreadsheetml.pivotTable+xml"/>
  <Override PartName="/xl/pivotTables/pivotTable118.xml" ContentType="application/vnd.openxmlformats-officedocument.spreadsheetml.pivotTable+xml"/>
  <Override PartName="/xl/pivotTables/pivotTable119.xml" ContentType="application/vnd.openxmlformats-officedocument.spreadsheetml.pivotTable+xml"/>
  <Override PartName="/xl/pivotTables/pivotTable120.xml" ContentType="application/vnd.openxmlformats-officedocument.spreadsheetml.pivotTable+xml"/>
  <Override PartName="/xl/pivotTables/pivotTable121.xml" ContentType="application/vnd.openxmlformats-officedocument.spreadsheetml.pivotTable+xml"/>
  <Override PartName="/xl/pivotTables/pivotTable122.xml" ContentType="application/vnd.openxmlformats-officedocument.spreadsheetml.pivotTable+xml"/>
  <Override PartName="/xl/pivotTables/pivotTable123.xml" ContentType="application/vnd.openxmlformats-officedocument.spreadsheetml.pivotTable+xml"/>
  <Override PartName="/xl/pivotTables/pivotTable124.xml" ContentType="application/vnd.openxmlformats-officedocument.spreadsheetml.pivotTable+xml"/>
  <Override PartName="/xl/pivotTables/pivotTable125.xml" ContentType="application/vnd.openxmlformats-officedocument.spreadsheetml.pivotTable+xml"/>
  <Override PartName="/xl/pivotTables/pivotTable126.xml" ContentType="application/vnd.openxmlformats-officedocument.spreadsheetml.pivotTable+xml"/>
  <Override PartName="/xl/pivotTables/pivotTable127.xml" ContentType="application/vnd.openxmlformats-officedocument.spreadsheetml.pivotTable+xml"/>
  <Override PartName="/xl/pivotTables/pivotTable128.xml" ContentType="application/vnd.openxmlformats-officedocument.spreadsheetml.pivotTable+xml"/>
  <Override PartName="/xl/pivotTables/pivotTable129.xml" ContentType="application/vnd.openxmlformats-officedocument.spreadsheetml.pivotTable+xml"/>
  <Override PartName="/xl/pivotTables/pivotTable130.xml" ContentType="application/vnd.openxmlformats-officedocument.spreadsheetml.pivotTable+xml"/>
  <Override PartName="/xl/pivotTables/pivotTable131.xml" ContentType="application/vnd.openxmlformats-officedocument.spreadsheetml.pivotTable+xml"/>
  <Override PartName="/xl/pivotTables/pivotTable132.xml" ContentType="application/vnd.openxmlformats-officedocument.spreadsheetml.pivotTable+xml"/>
  <Override PartName="/xl/pivotTables/pivotTable133.xml" ContentType="application/vnd.openxmlformats-officedocument.spreadsheetml.pivotTable+xml"/>
  <Override PartName="/xl/pivotTables/pivotTable134.xml" ContentType="application/vnd.openxmlformats-officedocument.spreadsheetml.pivotTable+xml"/>
  <Override PartName="/xl/pivotTables/pivotTable135.xml" ContentType="application/vnd.openxmlformats-officedocument.spreadsheetml.pivotTable+xml"/>
  <Override PartName="/xl/pivotTables/pivotTable136.xml" ContentType="application/vnd.openxmlformats-officedocument.spreadsheetml.pivotTable+xml"/>
  <Override PartName="/xl/pivotTables/pivotTable13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1. financial literacy\"/>
    </mc:Choice>
  </mc:AlternateContent>
  <xr:revisionPtr revIDLastSave="0" documentId="13_ncr:1_{C56D65C5-7EAD-404E-810F-8C48B493BA9E}" xr6:coauthVersionLast="47" xr6:coauthVersionMax="47" xr10:uidLastSave="{00000000-0000-0000-0000-000000000000}"/>
  <bookViews>
    <workbookView xWindow="-120" yWindow="-120" windowWidth="25840" windowHeight="14187" activeTab="3" xr2:uid="{78BE615E-3B0B-4658-9540-62EFD7E4C16E}"/>
  </bookViews>
  <sheets>
    <sheet name="Sheet1" sheetId="1" r:id="rId1"/>
    <sheet name="Sheet13" sheetId="23" r:id="rId2"/>
    <sheet name="Sheet2" sheetId="13" r:id="rId3"/>
    <sheet name="Sheet5" sheetId="12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54" i="23" l="1"/>
  <c r="O451" i="23"/>
  <c r="P451" i="23" s="1"/>
  <c r="Q451" i="23" s="1"/>
  <c r="O452" i="23"/>
  <c r="P452" i="23" s="1"/>
  <c r="Q452" i="23" s="1"/>
  <c r="O453" i="23"/>
  <c r="P453" i="23" s="1"/>
  <c r="Q453" i="23" s="1"/>
  <c r="O450" i="23"/>
  <c r="P450" i="23" s="1"/>
  <c r="Q450" i="23" s="1"/>
  <c r="C440" i="23"/>
  <c r="B440" i="23"/>
  <c r="D439" i="23"/>
  <c r="D438" i="23"/>
  <c r="N427" i="23"/>
  <c r="P426" i="23"/>
  <c r="Q426" i="23" s="1"/>
  <c r="O424" i="23"/>
  <c r="P424" i="23" s="1"/>
  <c r="Q424" i="23" s="1"/>
  <c r="O425" i="23"/>
  <c r="P425" i="23" s="1"/>
  <c r="Q425" i="23" s="1"/>
  <c r="O426" i="23"/>
  <c r="O423" i="23"/>
  <c r="P423" i="23" s="1"/>
  <c r="Q423" i="23" s="1"/>
  <c r="Q427" i="23" s="1"/>
  <c r="N430" i="23" s="1"/>
  <c r="D418" i="23"/>
  <c r="D419" i="23" s="1"/>
  <c r="D417" i="23"/>
  <c r="C419" i="23"/>
  <c r="B419" i="23"/>
  <c r="AG46" i="1"/>
  <c r="AG45" i="1"/>
  <c r="AG44" i="1"/>
  <c r="AF46" i="1"/>
  <c r="AG40" i="1"/>
  <c r="AG39" i="1"/>
  <c r="AG38" i="1"/>
  <c r="AF40" i="1"/>
  <c r="AG34" i="1"/>
  <c r="AG33" i="1"/>
  <c r="AG32" i="1"/>
  <c r="AF34" i="1"/>
  <c r="AX260" i="1"/>
  <c r="AW260" i="1"/>
  <c r="AV260" i="1"/>
  <c r="AU260" i="1"/>
  <c r="AT260" i="1"/>
  <c r="AS260" i="1"/>
  <c r="AX259" i="1"/>
  <c r="AW259" i="1"/>
  <c r="AV259" i="1"/>
  <c r="AU259" i="1"/>
  <c r="AT259" i="1"/>
  <c r="AS259" i="1"/>
  <c r="AX258" i="1"/>
  <c r="AW258" i="1"/>
  <c r="AV258" i="1"/>
  <c r="AU258" i="1"/>
  <c r="AT258" i="1"/>
  <c r="AS258" i="1"/>
  <c r="AX257" i="1"/>
  <c r="AW257" i="1"/>
  <c r="AV257" i="1"/>
  <c r="AX256" i="1"/>
  <c r="AW256" i="1"/>
  <c r="AV256" i="1"/>
  <c r="AU257" i="1"/>
  <c r="AT257" i="1"/>
  <c r="AS257" i="1"/>
  <c r="AU256" i="1"/>
  <c r="AT256" i="1"/>
  <c r="AS256" i="1"/>
  <c r="AN273" i="1"/>
  <c r="AN272" i="1"/>
  <c r="AN271" i="1"/>
  <c r="AM273" i="1"/>
  <c r="AM272" i="1"/>
  <c r="AM271" i="1"/>
  <c r="AN270" i="1"/>
  <c r="AN269" i="1"/>
  <c r="AN268" i="1"/>
  <c r="AM270" i="1"/>
  <c r="AM269" i="1"/>
  <c r="AM268" i="1"/>
  <c r="AO265" i="1"/>
  <c r="AO264" i="1"/>
  <c r="AO263" i="1"/>
  <c r="AP260" i="1"/>
  <c r="AO260" i="1"/>
  <c r="AN260" i="1"/>
  <c r="AP259" i="1"/>
  <c r="AO259" i="1"/>
  <c r="AN259" i="1"/>
  <c r="AU241" i="1"/>
  <c r="AU238" i="1"/>
  <c r="AU231" i="1"/>
  <c r="AU228" i="1"/>
  <c r="AU225" i="1"/>
  <c r="AR239" i="1"/>
  <c r="AR236" i="1"/>
  <c r="AR233" i="1"/>
  <c r="AQ229" i="1"/>
  <c r="AQ225" i="1"/>
  <c r="AM248" i="1"/>
  <c r="AM244" i="1"/>
  <c r="AM240" i="1"/>
  <c r="AM236" i="1"/>
  <c r="AO227" i="1"/>
  <c r="AO224" i="1"/>
  <c r="AO223" i="1"/>
  <c r="AO222" i="1"/>
  <c r="AO229" i="1"/>
  <c r="AO230" i="1"/>
  <c r="AO228" i="1"/>
  <c r="AO232" i="1"/>
  <c r="AO231" i="1"/>
  <c r="AM226" i="1"/>
  <c r="AR251" i="1"/>
  <c r="AR248" i="1"/>
  <c r="AR247" i="1"/>
  <c r="AR245" i="1"/>
  <c r="AR244" i="1"/>
  <c r="AU240" i="1"/>
  <c r="AU237" i="1"/>
  <c r="AU235" i="1"/>
  <c r="AU234" i="1"/>
  <c r="AU230" i="1"/>
  <c r="AU227" i="1"/>
  <c r="AU224" i="1"/>
  <c r="AR238" i="1"/>
  <c r="AR235" i="1"/>
  <c r="AR232" i="1"/>
  <c r="AQ228" i="1"/>
  <c r="AM235" i="1"/>
  <c r="AQ224" i="1"/>
  <c r="AM247" i="1"/>
  <c r="AM243" i="1"/>
  <c r="AM239" i="1"/>
  <c r="AN227" i="1"/>
  <c r="AN224" i="1"/>
  <c r="AN223" i="1"/>
  <c r="AN222" i="1"/>
  <c r="AN229" i="1"/>
  <c r="AN228" i="1"/>
  <c r="AN231" i="1"/>
  <c r="AN232" i="1" s="1"/>
  <c r="AM225" i="1"/>
  <c r="M438" i="23" l="1"/>
  <c r="Q454" i="23"/>
  <c r="M456" i="23" s="1"/>
  <c r="L418" i="23"/>
  <c r="M417" i="23"/>
  <c r="L417" i="23"/>
  <c r="M418" i="23"/>
  <c r="N418" i="23" s="1"/>
  <c r="L438" i="23"/>
  <c r="L439" i="23" s="1"/>
  <c r="D440" i="23"/>
  <c r="L437" i="23" s="1"/>
  <c r="AN230" i="1"/>
  <c r="N417" i="23" l="1"/>
  <c r="N438" i="23"/>
  <c r="M437" i="23"/>
  <c r="N437" i="23" s="1"/>
  <c r="M439" i="23" l="1"/>
</calcChain>
</file>

<file path=xl/sharedStrings.xml><?xml version="1.0" encoding="utf-8"?>
<sst xmlns="http://schemas.openxmlformats.org/spreadsheetml/2006/main" count="11912" uniqueCount="607">
  <si>
    <t>Timestamp</t>
  </si>
  <si>
    <t>Name</t>
  </si>
  <si>
    <t>Where do you study?</t>
  </si>
  <si>
    <t>Sex</t>
  </si>
  <si>
    <t>Age</t>
  </si>
  <si>
    <t>Your monthly household income:</t>
  </si>
  <si>
    <t>Your medium of schooling:</t>
  </si>
  <si>
    <t>What is your mother's educational qualification?</t>
  </si>
  <si>
    <t>What is your father's educational qualification?</t>
  </si>
  <si>
    <t>Your highest educational qualification:</t>
  </si>
  <si>
    <t>What is your stream of study?</t>
  </si>
  <si>
    <t>Which one of the following investments do you consider as safer: putting your entire money in one business/investment, or putting your money into multiple businesses/investments?</t>
  </si>
  <si>
    <t>Suppose you buy a piece of land for ₹5 lakhs. After 10 years, you sell this land for ₹7 lakhs. How much would your profit be after selling the land? (Assume you don't have to pay any kind of taxes)</t>
  </si>
  <si>
    <t>You deposit your money in a bank for two years and the bank pays 10% compound interest each year. Will it add the same amount of money in your account each year?</t>
  </si>
  <si>
    <t>You have borrowed ₹100 from a friend. Which would be the lower amount to pay back: ₹105 or ₹100 plus 3%?</t>
  </si>
  <si>
    <t>Assume that the income tax rate for an annual income between ₹1 lakh and ₹2 lakhs is 5% and for an annual income between ₹2 lakhs and ₹4 lakhs, the income tax rate is 10%. If your annual income is ₹3 lakhs, your income tax would be:</t>
  </si>
  <si>
    <t>Do you prepare a budget to keep track of necessary expenses and savings?</t>
  </si>
  <si>
    <t>How do you keep track of your monthly expenses?</t>
  </si>
  <si>
    <t>From the list given below, identify items that are classified as assets:</t>
  </si>
  <si>
    <t>What, according to you, is the ideal time for buying health insurance?</t>
  </si>
  <si>
    <t>What, according to you, is the ideal time for buying a life insurance?</t>
  </si>
  <si>
    <t>What do you usually do to grow the money that you manage to save each month?</t>
  </si>
  <si>
    <t>You want to buy a phone worth ₹25,000 and you decide to save ₹5,000 each month. In your third month of savings period (which would be of 5 months), a relative gifts you ₹4,000 in form of cash. What would you most likely do with this money?</t>
  </si>
  <si>
    <t>Just when you were about to reach your target of saving ₹25,000 for your new phone, you hear about another new, different model worth ₹22,000 and see a huge number of people booking it, along with good recommendations from a lot of well known experts and analysts.</t>
  </si>
  <si>
    <t>You have ₹200 to spend on lunch and you're hungry. You buy some food items worth ₹180 and you feel full again after eating. You are now left with ₹20 of your lunch budget. What are you most likely to do?</t>
  </si>
  <si>
    <t>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</t>
  </si>
  <si>
    <t>3/26/2022 19:03:15</t>
  </si>
  <si>
    <t>imrohitkannaujiya@gmail.com</t>
  </si>
  <si>
    <t>Varanasi</t>
  </si>
  <si>
    <t>Male</t>
  </si>
  <si>
    <t>Between ₹40,000 and ₹60,000</t>
  </si>
  <si>
    <t>Local Language (Hindi, Bengali, Marathi, etc.)</t>
  </si>
  <si>
    <t>12th pass or below</t>
  </si>
  <si>
    <t>Class 12th pass</t>
  </si>
  <si>
    <t>Science</t>
  </si>
  <si>
    <t>One business/investment</t>
  </si>
  <si>
    <t>₹2 lakhs</t>
  </si>
  <si>
    <t>Yes</t>
  </si>
  <si>
    <t>Yes, but only sometimes</t>
  </si>
  <si>
    <t>I make use of spreadsheets or other similar tools</t>
  </si>
  <si>
    <t>Jewellery</t>
  </si>
  <si>
    <t>Around the age of 40, when some medical conditions/ disease generally start appearing in human bodies</t>
  </si>
  <si>
    <t>As soon as you have people other than yourself who depend financially on you</t>
  </si>
  <si>
    <t>I keep the money in my bank account</t>
  </si>
  <si>
    <t>Use it for some other personal expense as this money was gifted to you and hence, will not be categorized as 'money you need to save'</t>
  </si>
  <si>
    <t>Seeing the huge demand, you decide to buy ₹22,000 model</t>
  </si>
  <si>
    <t>Buy some light snack or beverage worth ₹20 to top off your lunch, thus exhausting your complete budget for lunch.</t>
  </si>
  <si>
    <t>You buy the first set.</t>
  </si>
  <si>
    <t>3/26/2022 19:10:38</t>
  </si>
  <si>
    <t>Kaustav Chakraborty</t>
  </si>
  <si>
    <t>Above ₹60,000</t>
  </si>
  <si>
    <t>Graduate</t>
  </si>
  <si>
    <t>Post Graduate</t>
  </si>
  <si>
    <t>Multiple businesses/investments</t>
  </si>
  <si>
    <t>You will lose money</t>
  </si>
  <si>
    <t>No</t>
  </si>
  <si>
    <t>₹100 plus 3%</t>
  </si>
  <si>
    <t>I do not keep a written record of my expenses</t>
  </si>
  <si>
    <t>Car, House</t>
  </si>
  <si>
    <t>In your 20s, because you get a lower premium</t>
  </si>
  <si>
    <t>I invest this money periodically across various asset classes like bonds, stocks, cryptocurrency, fixed deposits, etc.</t>
  </si>
  <si>
    <t>You stick with the ₹25,000 model</t>
  </si>
  <si>
    <t>You keep the remaining money with yourself and do not buy anything else.</t>
  </si>
  <si>
    <t>You buy the second set.</t>
  </si>
  <si>
    <t>3/26/2022 19:12:26</t>
  </si>
  <si>
    <t>SHREYAN CHAKRABORTY</t>
  </si>
  <si>
    <t>English Medium</t>
  </si>
  <si>
    <t>Jewellery, Car, House, Art works</t>
  </si>
  <si>
    <t>3/26/2022 19:12:36</t>
  </si>
  <si>
    <t>Ankur kumar</t>
  </si>
  <si>
    <t>Between ₹20,000 and ₹40,000</t>
  </si>
  <si>
    <t>Less than ₹2 lakhs</t>
  </si>
  <si>
    <t>Yes, I do so each month</t>
  </si>
  <si>
    <t>I write things down on paper in the form of notes</t>
  </si>
  <si>
    <t>Car</t>
  </si>
  <si>
    <t>In your 60s, because our bodies are very fragile at this stage of life</t>
  </si>
  <si>
    <t>3/26/2022 19:14:18</t>
  </si>
  <si>
    <t>Srinka Mishra</t>
  </si>
  <si>
    <t>Female</t>
  </si>
  <si>
    <t>I don't know what a health insurance is</t>
  </si>
  <si>
    <t>I don't know what a life insurance is</t>
  </si>
  <si>
    <t>3/26/2022 19:16:03</t>
  </si>
  <si>
    <t>Diksha Upadhyay</t>
  </si>
  <si>
    <t>Not sure</t>
  </si>
  <si>
    <t>Jewellery, Car, Art works</t>
  </si>
  <si>
    <t>I spend the saved money on shopping</t>
  </si>
  <si>
    <t>Add it to your savings for your new phone and go on to save ₹1,000 more for that month</t>
  </si>
  <si>
    <t>3/26/2022 19:16:27</t>
  </si>
  <si>
    <t>Piyush Chauhan</t>
  </si>
  <si>
    <t>Jewellery, House, Art works</t>
  </si>
  <si>
    <t>3/26/2022 19:17:09</t>
  </si>
  <si>
    <t>Archisman Maitra</t>
  </si>
  <si>
    <t>Jewellery, Car, House</t>
  </si>
  <si>
    <t>3/26/2022 19:17:19</t>
  </si>
  <si>
    <t>Jai singh</t>
  </si>
  <si>
    <t>Jewellery, Car</t>
  </si>
  <si>
    <t>Insurance can be bought at any time we wish to, and the time of buying it as such makes no difference</t>
  </si>
  <si>
    <t>3/26/2022 19:20:16</t>
  </si>
  <si>
    <t>Kumar Prince</t>
  </si>
  <si>
    <t>Less than ₹20,000</t>
  </si>
  <si>
    <t>Jewellery, Car, House, Loan, Art works</t>
  </si>
  <si>
    <t>3/26/2022 19:21:04</t>
  </si>
  <si>
    <t>Ranveer singh</t>
  </si>
  <si>
    <t>I'm generally not able to save money each month</t>
  </si>
  <si>
    <t>3/26/2022 19:25:43</t>
  </si>
  <si>
    <t>ADITYA JHA</t>
  </si>
  <si>
    <t>3/26/2022 19:30:37</t>
  </si>
  <si>
    <t>Kaustav Chattoraj</t>
  </si>
  <si>
    <t>3/26/2022 19:35:30</t>
  </si>
  <si>
    <t>Yash Gupta</t>
  </si>
  <si>
    <t>3/26/2022 19:43:30</t>
  </si>
  <si>
    <t>Shashank Shekhar</t>
  </si>
  <si>
    <t>Jewellery, House</t>
  </si>
  <si>
    <t>3/26/2022 19:45:53</t>
  </si>
  <si>
    <t>Aishee Ghatak</t>
  </si>
  <si>
    <t>Ph.D.</t>
  </si>
  <si>
    <t>3/26/2022 19:48:30</t>
  </si>
  <si>
    <t>Subhomoy Ghosh</t>
  </si>
  <si>
    <t>Time of buying life insurance makes no difference</t>
  </si>
  <si>
    <t>3/26/2022 19:49:14</t>
  </si>
  <si>
    <t>Soumyajeet Pradhan</t>
  </si>
  <si>
    <t>3/26/2022 19:52:07</t>
  </si>
  <si>
    <t>Deeptanshu Mishra</t>
  </si>
  <si>
    <t>House</t>
  </si>
  <si>
    <t>3/26/2022 19:55:07</t>
  </si>
  <si>
    <t>Harsh Gupta</t>
  </si>
  <si>
    <t>3/26/2022 19:59:03</t>
  </si>
  <si>
    <t>Aswathi</t>
  </si>
  <si>
    <t>Commerce</t>
  </si>
  <si>
    <t>3/26/2022 20:06:28</t>
  </si>
  <si>
    <t>Jewellery, Art works</t>
  </si>
  <si>
    <t>3/26/2022 20:12:01</t>
  </si>
  <si>
    <t>Arijit Mukherjee</t>
  </si>
  <si>
    <t>House, Art works</t>
  </si>
  <si>
    <t>3/26/2022 20:15:36</t>
  </si>
  <si>
    <t>Rittika Sen</t>
  </si>
  <si>
    <t>3/26/2022 20:22:13</t>
  </si>
  <si>
    <t>Shweta Sharma</t>
  </si>
  <si>
    <t>3/26/2022 20:22:31</t>
  </si>
  <si>
    <t>3/26/2022 20:30:55</t>
  </si>
  <si>
    <t>vishal kumar sah</t>
  </si>
  <si>
    <t>Arts</t>
  </si>
  <si>
    <t>3/26/2022 20:39:57</t>
  </si>
  <si>
    <t>Ayush</t>
  </si>
  <si>
    <t>3/26/2022 20:41:41</t>
  </si>
  <si>
    <t>Bhavana Raju</t>
  </si>
  <si>
    <t>3/26/2022 20:46:38</t>
  </si>
  <si>
    <t>Arya Sreekrishnan</t>
  </si>
  <si>
    <t>3/26/2022 20:49:39</t>
  </si>
  <si>
    <t>Ayush Singh</t>
  </si>
  <si>
    <t>Engineering</t>
  </si>
  <si>
    <t>3/26/2022 20:54:18</t>
  </si>
  <si>
    <t>Sarvesh kumar</t>
  </si>
  <si>
    <t>3/26/2022 20:58:15</t>
  </si>
  <si>
    <t>Satvik</t>
  </si>
  <si>
    <t>Mumbai</t>
  </si>
  <si>
    <t>Management</t>
  </si>
  <si>
    <t>3/26/2022 21:04:52</t>
  </si>
  <si>
    <t>Mohammad Abdullah</t>
  </si>
  <si>
    <t>3/26/2022 21:16:16</t>
  </si>
  <si>
    <t>Abhishek</t>
  </si>
  <si>
    <t>No, I do not keep a written record of my expenses and savings</t>
  </si>
  <si>
    <t>3/26/2022 21:17:53</t>
  </si>
  <si>
    <t>Mritunjay Narayan Pandey</t>
  </si>
  <si>
    <t>3/26/2022 21:18:51</t>
  </si>
  <si>
    <t>Srijan Srivastava</t>
  </si>
  <si>
    <t>3/26/2022 21:18:55</t>
  </si>
  <si>
    <t>Avigyan</t>
  </si>
  <si>
    <t>3/26/2022 21:21:25</t>
  </si>
  <si>
    <t>Sachin Yadav</t>
  </si>
  <si>
    <t>3/26/2022 21:24:44</t>
  </si>
  <si>
    <t>Satyam Rai</t>
  </si>
  <si>
    <t>3/26/2022 21:26:51</t>
  </si>
  <si>
    <t>Vishal Singh</t>
  </si>
  <si>
    <t>Jewellery, House, Loan, Art works</t>
  </si>
  <si>
    <t>Around the age of 40, when some medical conditions/ diseases generally start appearing in human bodies</t>
  </si>
  <si>
    <t>3/26/2022 21:26:58</t>
  </si>
  <si>
    <t>Aparna Bisht</t>
  </si>
  <si>
    <t>3/26/2022 21:28:43</t>
  </si>
  <si>
    <t>Archana patel</t>
  </si>
  <si>
    <t>3/26/2022 21:31:36</t>
  </si>
  <si>
    <t>Sarthak Srivastava</t>
  </si>
  <si>
    <t>3/26/2022 21:39:09</t>
  </si>
  <si>
    <t>Harsh Sehgal</t>
  </si>
  <si>
    <t>3/26/2022 21:44:32</t>
  </si>
  <si>
    <t>Arush Bhatia</t>
  </si>
  <si>
    <t>3/26/2022 21:47:59</t>
  </si>
  <si>
    <t>3/26/2022 21:48:01</t>
  </si>
  <si>
    <t>Shiv yadav</t>
  </si>
  <si>
    <t>3/26/2022 21:48:26</t>
  </si>
  <si>
    <t>om kant mishra</t>
  </si>
  <si>
    <t>3/26/2022 21:48:46</t>
  </si>
  <si>
    <t>Ojas G Bhagavath</t>
  </si>
  <si>
    <t>3/26/2022 21:49:04</t>
  </si>
  <si>
    <t>SATYA PRAKASH</t>
  </si>
  <si>
    <t>Loan</t>
  </si>
  <si>
    <t>3/26/2022 21:51:19</t>
  </si>
  <si>
    <t>Gaurav Verma</t>
  </si>
  <si>
    <t>3/26/2022 21:52:34</t>
  </si>
  <si>
    <t>Rishabh Raj Pandey</t>
  </si>
  <si>
    <t>3/26/2022 21:53:13</t>
  </si>
  <si>
    <t>Sachin</t>
  </si>
  <si>
    <t>Art works</t>
  </si>
  <si>
    <t>3/26/2022 21:57:44</t>
  </si>
  <si>
    <t>Shivam</t>
  </si>
  <si>
    <t>3/26/2022 21:59:08</t>
  </si>
  <si>
    <t>Ranjeet Singh</t>
  </si>
  <si>
    <t>3/26/2022 21:59:21</t>
  </si>
  <si>
    <t>Ishika</t>
  </si>
  <si>
    <t>3/26/2022 22:00:04</t>
  </si>
  <si>
    <t>Harsh Kumar Srivastava</t>
  </si>
  <si>
    <t>3/26/2022 22:00:21</t>
  </si>
  <si>
    <t>Vivek Rawat</t>
  </si>
  <si>
    <t>3/26/2022 22:03:59</t>
  </si>
  <si>
    <t>SUBHERTHI BANERJEE</t>
  </si>
  <si>
    <t>Law</t>
  </si>
  <si>
    <t>3/26/2022 22:10:20</t>
  </si>
  <si>
    <t>Kaustuv</t>
  </si>
  <si>
    <t>Jewellery, Car, House, Loan</t>
  </si>
  <si>
    <t>3/26/2022 22:15:15</t>
  </si>
  <si>
    <t>Aastha Jaiswal</t>
  </si>
  <si>
    <t>3/26/2022 22:16:44</t>
  </si>
  <si>
    <t>Anshul Bisht</t>
  </si>
  <si>
    <t>3/26/2022 22:18:13</t>
  </si>
  <si>
    <t>JITESH KUMAR</t>
  </si>
  <si>
    <t>3/26/2022 22:19:09</t>
  </si>
  <si>
    <t>monsij Chakraborty</t>
  </si>
  <si>
    <t>3/26/2022 22:21:13</t>
  </si>
  <si>
    <t>Prajval Raman</t>
  </si>
  <si>
    <t>Medical</t>
  </si>
  <si>
    <t>3/26/2022 22:26:39</t>
  </si>
  <si>
    <t>Harshit Srivastava</t>
  </si>
  <si>
    <t>3/26/2022 22:31:36</t>
  </si>
  <si>
    <t>Gurudayal meena</t>
  </si>
  <si>
    <t>3/26/2022 22:32:42</t>
  </si>
  <si>
    <t>Prakhar Mishra</t>
  </si>
  <si>
    <t>3/26/2022 22:39:02</t>
  </si>
  <si>
    <t>Vinamra Kumar Sinha</t>
  </si>
  <si>
    <t>3/26/2022 22:40:08</t>
  </si>
  <si>
    <t>Gungun</t>
  </si>
  <si>
    <t>3/26/2022 22:41:26</t>
  </si>
  <si>
    <t>Sanu Vishwakarma</t>
  </si>
  <si>
    <t>3/26/2022 22:44:19</t>
  </si>
  <si>
    <t>Aakarsh verma</t>
  </si>
  <si>
    <t>3/26/2022 22:48:41</t>
  </si>
  <si>
    <t>Ned Stark</t>
  </si>
  <si>
    <t>Car, House, Art works</t>
  </si>
  <si>
    <t>3/26/2022 22:52:02</t>
  </si>
  <si>
    <t>Kslyani</t>
  </si>
  <si>
    <t>3/26/2022 22:55:34</t>
  </si>
  <si>
    <t>Jewellery, Car, Loan</t>
  </si>
  <si>
    <t>3/26/2022 22:59:25</t>
  </si>
  <si>
    <t>Bhavya</t>
  </si>
  <si>
    <t>3/26/2022 23:00:50</t>
  </si>
  <si>
    <t>3/26/2022 23:05:43</t>
  </si>
  <si>
    <t>Abhishek Gautam</t>
  </si>
  <si>
    <t>3/26/2022 23:07:50</t>
  </si>
  <si>
    <t>Roopali</t>
  </si>
  <si>
    <t>3/26/2022 23:23:29</t>
  </si>
  <si>
    <t>Pulkit Mishra</t>
  </si>
  <si>
    <t>Car, House, Loan</t>
  </si>
  <si>
    <t>3/26/2022 23:25:23</t>
  </si>
  <si>
    <t>Asmita</t>
  </si>
  <si>
    <t>Social Sciences</t>
  </si>
  <si>
    <t>3/26/2022 23:31:31</t>
  </si>
  <si>
    <t>vinay kumar verma</t>
  </si>
  <si>
    <t>3/26/2022 23:37:59</t>
  </si>
  <si>
    <t>Aditya Kumar</t>
  </si>
  <si>
    <t>3/26/2022 23:45:14</t>
  </si>
  <si>
    <t>Devansh Singh</t>
  </si>
  <si>
    <t>3/27/2022 0:01:19</t>
  </si>
  <si>
    <t>Srija Mukherjee</t>
  </si>
  <si>
    <t>3/27/2022 0:10:05</t>
  </si>
  <si>
    <t>Harsh Jaiswal</t>
  </si>
  <si>
    <t>3/27/2022 0:21:53</t>
  </si>
  <si>
    <t>Ujjaini</t>
  </si>
  <si>
    <t>3/27/2022 0:22:44</t>
  </si>
  <si>
    <t>Nabal Singh Yadav</t>
  </si>
  <si>
    <t>3/27/2022 0:28:11</t>
  </si>
  <si>
    <t>215090023@iitb.ac.in</t>
  </si>
  <si>
    <t>3/27/2022 0:42:36</t>
  </si>
  <si>
    <t>Pravat Kumar Hati</t>
  </si>
  <si>
    <t>3/27/2022 1:17:26</t>
  </si>
  <si>
    <t>Rahul Vaishnav</t>
  </si>
  <si>
    <t>3/27/2022 1:37:30</t>
  </si>
  <si>
    <t>Bhavya Agrawal</t>
  </si>
  <si>
    <t>3/27/2022 1:38:58</t>
  </si>
  <si>
    <t>Garima Saroj</t>
  </si>
  <si>
    <t>3/27/2022 1:52:21</t>
  </si>
  <si>
    <t>Shyamoshree</t>
  </si>
  <si>
    <t>Jewellery, House, Loan</t>
  </si>
  <si>
    <t>3/27/2022 3:40:12</t>
  </si>
  <si>
    <t>Riti Newa</t>
  </si>
  <si>
    <t>3/27/2022 9:44:21</t>
  </si>
  <si>
    <t>Gokul Gopal Iyer</t>
  </si>
  <si>
    <t>3/27/2022 10:08:39</t>
  </si>
  <si>
    <t>Shubhangi Srivastava</t>
  </si>
  <si>
    <t>3/27/2022 10:28:02</t>
  </si>
  <si>
    <t>Priyanka Srivastava</t>
  </si>
  <si>
    <t>3/27/2022 10:28:53</t>
  </si>
  <si>
    <t>3/27/2022 10:31:42</t>
  </si>
  <si>
    <t>Divya sharma</t>
  </si>
  <si>
    <t>House, Loan</t>
  </si>
  <si>
    <t>3/27/2022 10:33:35</t>
  </si>
  <si>
    <t>Avi Srivastava</t>
  </si>
  <si>
    <t>3/27/2022 10:35:33</t>
  </si>
  <si>
    <t>3/27/2022 10:38:00</t>
  </si>
  <si>
    <t>Pranjal Singh</t>
  </si>
  <si>
    <t>3/27/2022 10:47:30</t>
  </si>
  <si>
    <t>Vanshika Singh</t>
  </si>
  <si>
    <t>3/27/2022 10:51:28</t>
  </si>
  <si>
    <t>Surabhi Isha Mottea</t>
  </si>
  <si>
    <t>3/27/2022 10:52:11</t>
  </si>
  <si>
    <t>TANUJA NEGI</t>
  </si>
  <si>
    <t>3/27/2022 10:56:36</t>
  </si>
  <si>
    <t>Abhinav Verma</t>
  </si>
  <si>
    <t>3/27/2022 11:03:02</t>
  </si>
  <si>
    <t>Harsh keshari</t>
  </si>
  <si>
    <t>3/27/2022 11:19:54</t>
  </si>
  <si>
    <t>Gourab Chakraborty</t>
  </si>
  <si>
    <t>3/27/2022 11:23:50</t>
  </si>
  <si>
    <t>Rachit Jaiswal</t>
  </si>
  <si>
    <t>3/27/2022 11:25:39</t>
  </si>
  <si>
    <t>Kasturi Chakraborty</t>
  </si>
  <si>
    <t>3/27/2022 11:29:11</t>
  </si>
  <si>
    <t>Satyen Chakraborty</t>
  </si>
  <si>
    <t>3/27/2022 11:29:14</t>
  </si>
  <si>
    <t>Kakoli Chakraborty</t>
  </si>
  <si>
    <t>3/27/2022 11:38:50</t>
  </si>
  <si>
    <t>Rounak Layek</t>
  </si>
  <si>
    <t>3/27/2022 11:44:26</t>
  </si>
  <si>
    <t>3/27/2022 11:58:01</t>
  </si>
  <si>
    <t>Anis Pakrashi</t>
  </si>
  <si>
    <t>3/27/2022 11:58:13</t>
  </si>
  <si>
    <t>Shivani Jha</t>
  </si>
  <si>
    <t>3/27/2022 12:20:49</t>
  </si>
  <si>
    <t>Kritika Gupta</t>
  </si>
  <si>
    <t>3/27/2022 13:06:07</t>
  </si>
  <si>
    <t>Gaurav Karn</t>
  </si>
  <si>
    <t>3/27/2022 13:29:06</t>
  </si>
  <si>
    <t>Yash Kandwani</t>
  </si>
  <si>
    <t>3/27/2022 13:38:56</t>
  </si>
  <si>
    <t>Saurabh verma</t>
  </si>
  <si>
    <t>3/27/2022 13:41:43</t>
  </si>
  <si>
    <t>Aditya Raj</t>
  </si>
  <si>
    <t>3/27/2022 13:48:53</t>
  </si>
  <si>
    <t>Naman Gupta</t>
  </si>
  <si>
    <t>3/27/2022 13:57:10</t>
  </si>
  <si>
    <t>Shreya Chaturvedi</t>
  </si>
  <si>
    <t>3/27/2022 14:17:25</t>
  </si>
  <si>
    <t>Harsh</t>
  </si>
  <si>
    <t>3/27/2022 14:29:19</t>
  </si>
  <si>
    <t>Gagandeep yadav</t>
  </si>
  <si>
    <t>3/27/2022 15:00:39</t>
  </si>
  <si>
    <t>Anmol Pandey</t>
  </si>
  <si>
    <t>3/27/2022 15:24:00</t>
  </si>
  <si>
    <t>Shilpi Dey</t>
  </si>
  <si>
    <t>3/27/2022 16:16:05</t>
  </si>
  <si>
    <t>Kushagra Mehta</t>
  </si>
  <si>
    <t>3/27/2022 16:16:32</t>
  </si>
  <si>
    <t>Shreya Paul</t>
  </si>
  <si>
    <t>3/27/2022 16:29:16</t>
  </si>
  <si>
    <t>Ishaan Mehta</t>
  </si>
  <si>
    <t>3/27/2022 16:31:29</t>
  </si>
  <si>
    <t>Itee Srivastava</t>
  </si>
  <si>
    <t>3/27/2022 16:35:45</t>
  </si>
  <si>
    <t>mahima chakarawarti</t>
  </si>
  <si>
    <t>3/27/2022 16:35:48</t>
  </si>
  <si>
    <t>Anshita Gyan</t>
  </si>
  <si>
    <t>3/27/2022 16:35:56</t>
  </si>
  <si>
    <t>Priyanshu Mishra</t>
  </si>
  <si>
    <t>3/27/2022 16:38:18</t>
  </si>
  <si>
    <t>Niyati Srivastava</t>
  </si>
  <si>
    <t>3/27/2022 16:43:17</t>
  </si>
  <si>
    <t>Purnima</t>
  </si>
  <si>
    <t>3/27/2022 16:52:11</t>
  </si>
  <si>
    <t>Aman kumar kushwaha</t>
  </si>
  <si>
    <t>3/27/2022 17:20:40</t>
  </si>
  <si>
    <t>Nancy Jaiswal</t>
  </si>
  <si>
    <t>3/27/2022 17:24:36</t>
  </si>
  <si>
    <t>Anna Maria Mathews</t>
  </si>
  <si>
    <t>3/27/2022 17:29:23</t>
  </si>
  <si>
    <t>Vimal</t>
  </si>
  <si>
    <t>3/27/2022 18:05:44</t>
  </si>
  <si>
    <t>Smita Sundi</t>
  </si>
  <si>
    <t>3/27/2022 18:14:19</t>
  </si>
  <si>
    <t>Pallavi Singh</t>
  </si>
  <si>
    <t>3/27/2022 18:34:31</t>
  </si>
  <si>
    <t>Skand Singh</t>
  </si>
  <si>
    <t>3/27/2022 18:52:57</t>
  </si>
  <si>
    <t>Prateek Tiwari</t>
  </si>
  <si>
    <t>3/27/2022 19:09:41</t>
  </si>
  <si>
    <t>Souvik Suvadarsi</t>
  </si>
  <si>
    <t>3/27/2022 19:19:14</t>
  </si>
  <si>
    <t>Mithra</t>
  </si>
  <si>
    <t>3/27/2022 19:37:16</t>
  </si>
  <si>
    <t>Shruti Asthana</t>
  </si>
  <si>
    <t>3/27/2022 19:40:19</t>
  </si>
  <si>
    <t>Sohil Arora</t>
  </si>
  <si>
    <t>3/27/2022 20:25:52</t>
  </si>
  <si>
    <t>Dharmesh Kumar</t>
  </si>
  <si>
    <t>3/27/2022 20:31:46</t>
  </si>
  <si>
    <t>Kripal Ghosh</t>
  </si>
  <si>
    <t>3/27/2022 20:59:03</t>
  </si>
  <si>
    <t>Avantika Pandey</t>
  </si>
  <si>
    <t>3/27/2022 21:10:19</t>
  </si>
  <si>
    <t>Nisha jain</t>
  </si>
  <si>
    <t>3/27/2022 21:11:54</t>
  </si>
  <si>
    <t>3/27/2022 21:15:47</t>
  </si>
  <si>
    <t>Dishant Baghel</t>
  </si>
  <si>
    <t>3/27/2022 21:16:10</t>
  </si>
  <si>
    <t>Sakshi Mundhe</t>
  </si>
  <si>
    <t>3/27/2022 21:44:02</t>
  </si>
  <si>
    <t>ADITYA PANDEY</t>
  </si>
  <si>
    <t>3/27/2022 21:56:44</t>
  </si>
  <si>
    <t>Shubhankar Das</t>
  </si>
  <si>
    <t>3/27/2022 21:59:09</t>
  </si>
  <si>
    <t>rubhi</t>
  </si>
  <si>
    <t>3/27/2022 22:22:44</t>
  </si>
  <si>
    <t>Anjali</t>
  </si>
  <si>
    <t>3/27/2022 22:22:53</t>
  </si>
  <si>
    <t>Ankita singh</t>
  </si>
  <si>
    <t>3/27/2022 22:51:42</t>
  </si>
  <si>
    <t>Atharv Koltharkar</t>
  </si>
  <si>
    <t>3/27/2022 23:30:43</t>
  </si>
  <si>
    <t>SHASHWAT TRIPATHI</t>
  </si>
  <si>
    <t>3/27/2022 23:57:54</t>
  </si>
  <si>
    <t>Yogesh singh</t>
  </si>
  <si>
    <t>3/28/2022 0:00:42</t>
  </si>
  <si>
    <t>Prankur Patel</t>
  </si>
  <si>
    <t>3/28/2022 0:01:14</t>
  </si>
  <si>
    <t>Prince Kumar Singh</t>
  </si>
  <si>
    <t>3/28/2022 0:35:32</t>
  </si>
  <si>
    <t>Akshay vaghasiya</t>
  </si>
  <si>
    <t>3/28/2022 1:45:49</t>
  </si>
  <si>
    <t>Rishabh Maurya</t>
  </si>
  <si>
    <t>3/28/2022 8:24:58</t>
  </si>
  <si>
    <t>Satyam Kumar</t>
  </si>
  <si>
    <t>3/28/2022 11:30:50</t>
  </si>
  <si>
    <t>Debopriya Ballabh</t>
  </si>
  <si>
    <t>3/28/2022 11:49:21</t>
  </si>
  <si>
    <t>Shradha Srivastava</t>
  </si>
  <si>
    <t>3/28/2022 15:14:59</t>
  </si>
  <si>
    <t>Milind Shukla</t>
  </si>
  <si>
    <t>3/28/2022 15:17:54</t>
  </si>
  <si>
    <t>Virat Kumar</t>
  </si>
  <si>
    <t>3/28/2022 19:22:01</t>
  </si>
  <si>
    <t>Arpit Kumar Singh</t>
  </si>
  <si>
    <t>3/29/2022 0:17:08</t>
  </si>
  <si>
    <t>Sayan Dutta</t>
  </si>
  <si>
    <t>3/29/2022 5:42:38</t>
  </si>
  <si>
    <t>Vibha Mishra</t>
  </si>
  <si>
    <t>3/29/2022 8:39:03</t>
  </si>
  <si>
    <t>MOHD QUADIR KHAN</t>
  </si>
  <si>
    <t>3/29/2022 9:06:15</t>
  </si>
  <si>
    <t>paridhi mittal</t>
  </si>
  <si>
    <t>3/29/2022 9:41:30</t>
  </si>
  <si>
    <t>Yasharth</t>
  </si>
  <si>
    <t>3/29/2022 9:53:25</t>
  </si>
  <si>
    <t>Saurabh</t>
  </si>
  <si>
    <t>3/29/2022 10:47:37</t>
  </si>
  <si>
    <t>Arushi</t>
  </si>
  <si>
    <t>3/29/2022 11:53:46</t>
  </si>
  <si>
    <t>AKANSHA SRIVASTAVA</t>
  </si>
  <si>
    <t>Jewellery, Loan, Art works</t>
  </si>
  <si>
    <t>3/30/2022 8:19:24</t>
  </si>
  <si>
    <t>Atul Patel</t>
  </si>
  <si>
    <t>3/30/2022 11:05:08</t>
  </si>
  <si>
    <t>Harsh Kaushik</t>
  </si>
  <si>
    <t>3/30/2022 19:55:40</t>
  </si>
  <si>
    <t>Mitti shah</t>
  </si>
  <si>
    <t>3/30/2022 21:45:34</t>
  </si>
  <si>
    <t>Devdutt Dongre</t>
  </si>
  <si>
    <t>3/30/2022 21:59:05</t>
  </si>
  <si>
    <t>Rohit Kumar</t>
  </si>
  <si>
    <t>3/31/2022 11:23:57</t>
  </si>
  <si>
    <t>Prabal Gupta</t>
  </si>
  <si>
    <t>Makarand Pharate</t>
  </si>
  <si>
    <t>Ashish Chaturvedi</t>
  </si>
  <si>
    <t>Saransh Tiwari</t>
  </si>
  <si>
    <t>SUMIT SAHU</t>
  </si>
  <si>
    <t>Ishan Mishra</t>
  </si>
  <si>
    <t>Mayank Kumar</t>
  </si>
  <si>
    <t>Harshit Sharma</t>
  </si>
  <si>
    <t>Rajnish Singh</t>
  </si>
  <si>
    <t>Arpit</t>
  </si>
  <si>
    <t>Ankita</t>
  </si>
  <si>
    <t>Vivek singh</t>
  </si>
  <si>
    <t>Amar Kumar</t>
  </si>
  <si>
    <t>Samhita Choudhury</t>
  </si>
  <si>
    <t>Shubham</t>
  </si>
  <si>
    <t>Jagdish kumar</t>
  </si>
  <si>
    <t>Roopakshi Sharma</t>
  </si>
  <si>
    <t>Anandita Roy</t>
  </si>
  <si>
    <t>Anand kirnoday</t>
  </si>
  <si>
    <t>Tripti Singh</t>
  </si>
  <si>
    <t>Priyank Srivastava</t>
  </si>
  <si>
    <t>Nidhi Priya</t>
  </si>
  <si>
    <t>Avinash Kumar</t>
  </si>
  <si>
    <t>Arshit</t>
  </si>
  <si>
    <t>Mohit Shukla</t>
  </si>
  <si>
    <t>Chaya nigam</t>
  </si>
  <si>
    <t>Nitesh Kumar Sahoo</t>
  </si>
  <si>
    <t>Raj Sharma</t>
  </si>
  <si>
    <t>JAY SEJPAL</t>
  </si>
  <si>
    <t>Less than 20</t>
  </si>
  <si>
    <t>Above 22</t>
  </si>
  <si>
    <t>Less than 20k</t>
  </si>
  <si>
    <t>20k to 40k</t>
  </si>
  <si>
    <t>40k to 60k</t>
  </si>
  <si>
    <t>Above 60k</t>
  </si>
  <si>
    <t>Eng</t>
  </si>
  <si>
    <t>Loc</t>
  </si>
  <si>
    <t>Mom EQ</t>
  </si>
  <si>
    <t>12 or below</t>
  </si>
  <si>
    <t>Grad</t>
  </si>
  <si>
    <t>PG and above</t>
  </si>
  <si>
    <t>Dad EQ</t>
  </si>
  <si>
    <t>12th or below</t>
  </si>
  <si>
    <t>Your EQ</t>
  </si>
  <si>
    <t>12th pass</t>
  </si>
  <si>
    <t>PG+</t>
  </si>
  <si>
    <t>Stream</t>
  </si>
  <si>
    <t>Engg</t>
  </si>
  <si>
    <t>Others</t>
  </si>
  <si>
    <t xml:space="preserve">Budgeting </t>
  </si>
  <si>
    <t>Each month</t>
  </si>
  <si>
    <t>Sometimes</t>
  </si>
  <si>
    <t>Never</t>
  </si>
  <si>
    <t>FinScore</t>
  </si>
  <si>
    <t>4 and above</t>
  </si>
  <si>
    <t>3 and below</t>
  </si>
  <si>
    <t>Income</t>
  </si>
  <si>
    <t>&lt;20k</t>
  </si>
  <si>
    <t>20-40k</t>
  </si>
  <si>
    <t>40-60k</t>
  </si>
  <si>
    <t>&gt;60k</t>
  </si>
  <si>
    <t>Row Labels</t>
  </si>
  <si>
    <t>Grand Total</t>
  </si>
  <si>
    <t>Count of Where do you study?</t>
  </si>
  <si>
    <t>Column Labels</t>
  </si>
  <si>
    <t>Count of Sex</t>
  </si>
  <si>
    <t>FinLit Score</t>
  </si>
  <si>
    <t>$A$1:$Y$221</t>
  </si>
  <si>
    <t>Count of Your medium of schooling:</t>
  </si>
  <si>
    <t>Count of Your highest educational qualification:</t>
  </si>
  <si>
    <t>Count of Your monthly household income:</t>
  </si>
  <si>
    <t>Count of What is your father's educational qualification?</t>
  </si>
  <si>
    <t>Total</t>
  </si>
  <si>
    <t>Percent</t>
  </si>
  <si>
    <t>Less than 20000</t>
  </si>
  <si>
    <t>20000 to 40000</t>
  </si>
  <si>
    <t>40000 to 60000</t>
  </si>
  <si>
    <t>Above 60000</t>
  </si>
  <si>
    <t>Local Language</t>
  </si>
  <si>
    <t>Frequency</t>
  </si>
  <si>
    <t> Frequency</t>
  </si>
  <si>
    <t xml:space="preserve">                Frequency</t>
  </si>
  <si>
    <t>Frequency </t>
  </si>
  <si>
    <t>12th Pass or below</t>
  </si>
  <si>
    <t>Post Graduate or above</t>
  </si>
  <si>
    <t>Class 12th Pass</t>
  </si>
  <si>
    <t>Asset Identification</t>
  </si>
  <si>
    <t>Incorrect</t>
  </si>
  <si>
    <t>Correct</t>
  </si>
  <si>
    <t>Count of Do you prepare a budget to keep track of necessary expenses and savings?</t>
  </si>
  <si>
    <t>Count of How do you keep track of your monthly expenses?</t>
  </si>
  <si>
    <t>Count of What do you usually do to grow the money that you manage to save each month?</t>
  </si>
  <si>
    <t>Count of You want to buy a phone worth ₹25,000 and you decide to save ₹5,000 each month. In your third month of savings period (which would be of 5 months), a relative gifts you ₹4,000 in form of cash. What would you most likely do with this money?</t>
  </si>
  <si>
    <t>Count of Just when you were about to reach your target of saving ₹25,000 for your new phone, you hear about another new, different model worth ₹22,000 and see a huge number of people booking it, along with good recommendations from a lot of well known experts and analysts.</t>
  </si>
  <si>
    <t>Count of You have ₹200 to spend on lunch and you're hungry. You buy some food items worth ₹180 and you feel full again after eating. You are now left with ₹20 of your lunch budget. What are you most likely to do?</t>
  </si>
  <si>
    <t>Count of 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</t>
  </si>
  <si>
    <t xml:space="preserve">Class 12th pass </t>
  </si>
  <si>
    <t>Graduate and above</t>
  </si>
  <si>
    <t>Add to savings</t>
  </si>
  <si>
    <t>Other expense</t>
  </si>
  <si>
    <t>fi</t>
  </si>
  <si>
    <t>ei</t>
  </si>
  <si>
    <t>fi-ei</t>
  </si>
  <si>
    <t>(fi-ei)2</t>
  </si>
  <si>
    <t>(fi-ei)2/ei</t>
  </si>
  <si>
    <t>X2</t>
  </si>
  <si>
    <t>df</t>
  </si>
  <si>
    <t>X2 tab 5%</t>
  </si>
  <si>
    <t>Cannot reject at 5%</t>
  </si>
  <si>
    <t>H0: Mental accounting is independent of educational qual</t>
  </si>
  <si>
    <t>Educational Qualification</t>
  </si>
  <si>
    <t>Choice</t>
  </si>
  <si>
    <t>H0: Herd mentality is independent of gender</t>
  </si>
  <si>
    <t>Buy different model</t>
  </si>
  <si>
    <t>Stick with original choice</t>
  </si>
  <si>
    <t>Stick with origianl choice</t>
  </si>
  <si>
    <t>Gender</t>
  </si>
  <si>
    <t>Just when you were about to reach your target of saving ₹25,000 for your new phone, you hear
 about another new, different model worth ₹22,000 and see a huge number of people booking it, along with good recommendations from a lot of well known experts and analysts.</t>
  </si>
  <si>
    <t>You have ₹200 to spend on lunch and you're hungry. You buy some food items worth ₹180 and you feel 
full again after eating. You are now left with ₹20 of your lunch budget. What are you most likely to do?</t>
  </si>
  <si>
    <t>You are looking to buy new headphones online and you have 2 choices, 
out of which you need to choose one. The first set of headphones are 
priced at ₹700, while the other set is marked at ₹1,000 with a 30% discount. 
Both the sets are similar in terms of quality, performance, and durability.</t>
  </si>
  <si>
    <t>You want to buy a phone worth ₹25,000 and you decide to save ₹5,000 each month. In your third month of savings period (
which would be of 5 months), a relative gifts you ₹4,000 in form of cash. What would you most likely do with this money?</t>
  </si>
  <si>
    <t>What is your mother's educational 
qualification?</t>
  </si>
  <si>
    <t>What is your father's 
educational qualification?</t>
  </si>
  <si>
    <t>Your highest 
educational qualification:</t>
  </si>
  <si>
    <t>What is your stream 
of study?</t>
  </si>
  <si>
    <t>Which one of the following investments 
do you consider as safer: putting your 
entire money in one business/investment, 
or putting your money into multiple 
businesses/investments?</t>
  </si>
  <si>
    <t>Suppose you buy a piece of land for ₹5 lakhs. 
After 10 years, you sell this land for ₹7 lakhs. 
How much would your profit be after selling 
the land? (Assume you don't have to pay any 
kind of taxes)</t>
  </si>
  <si>
    <t>You deposit your money 
in a bank for two years 
and the bank pays 10% 
compound interest each 
year. Will it add the same 
amount of money in your 
account each year?</t>
  </si>
  <si>
    <t>You have borrowed ₹100 from a friend. Which 
would be the lower amount to pay back: ₹105 or 
₹100 plus 3%?</t>
  </si>
  <si>
    <t>Assume that the income tax rate for an annual income 
between ₹1 lakh and ₹2 lakhs is 5% and for an annual 
income between ₹2 lakhs and ₹4 lakhs, the income tax 
rate is 10%. If your annual income is ₹3 lakhs, your
 income tax would be:</t>
  </si>
  <si>
    <t>Do you prepare a budget to keep track of necessary expenses 
and savings?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</si>
</sst>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6" fontId="2" fillId="0" borderId="1" xfId="0" applyNumberFormat="1" applyFont="1" applyBorder="1" applyAlignment="1"/>
    <xf numFmtId="22" fontId="2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1" fillId="0" borderId="0" xfId="0" applyFont="1"/>
    <xf numFmtId="0" fontId="3" fillId="2" borderId="1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Border="1" applyAlignment="1"/>
    <xf numFmtId="0" fontId="2" fillId="0" borderId="1" xfId="0" applyFont="1" applyFill="1" applyBorder="1" applyAlignment="1"/>
    <xf numFmtId="0" fontId="2" fillId="0" borderId="2" xfId="0" applyFont="1" applyBorder="1" applyAlignment="1"/>
    <xf numFmtId="0" fontId="0" fillId="0" borderId="1" xfId="0" applyBorder="1"/>
    <xf numFmtId="0" fontId="2" fillId="0" borderId="0" xfId="0" applyFont="1" applyFill="1" applyBorder="1" applyAlignment="1"/>
    <xf numFmtId="0" fontId="0" fillId="0" borderId="2" xfId="0" applyBorder="1"/>
    <xf numFmtId="0" fontId="0" fillId="0" borderId="0" xfId="0" applyBorder="1"/>
    <xf numFmtId="0" fontId="0" fillId="0" borderId="2" xfId="0" quotePrefix="1" applyNumberFormat="1" applyBorder="1"/>
    <xf numFmtId="0" fontId="0" fillId="0" borderId="3" xfId="0" applyBorder="1"/>
    <xf numFmtId="0" fontId="4" fillId="3" borderId="1" xfId="0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5" borderId="2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0" fontId="3" fillId="3" borderId="2" xfId="0" applyFont="1" applyFill="1" applyBorder="1" applyAlignment="1"/>
    <xf numFmtId="0" fontId="2" fillId="0" borderId="4" xfId="0" applyFont="1" applyFill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164" fontId="0" fillId="0" borderId="3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Multiple businesses/investments</c:v>
              </c:pt>
              <c:pt idx="1">
                <c:v>Not sure</c:v>
              </c:pt>
              <c:pt idx="2">
                <c:v>One business/investment</c:v>
              </c:pt>
            </c:strLit>
          </c:cat>
          <c:val>
            <c:numLit>
              <c:formatCode>General</c:formatCode>
              <c:ptCount val="3"/>
              <c:pt idx="0">
                <c:v>168</c:v>
              </c:pt>
              <c:pt idx="1">
                <c:v>30</c:v>
              </c:pt>
              <c:pt idx="2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0-E30B-4834-B051-36F036A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44288"/>
        <c:axId val="116941792"/>
      </c:barChart>
      <c:catAx>
        <c:axId val="1169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792"/>
        <c:crosses val="autoZero"/>
        <c:auto val="1"/>
        <c:lblAlgn val="ctr"/>
        <c:lblOffset val="100"/>
        <c:noMultiLvlLbl val="0"/>
      </c:catAx>
      <c:valAx>
        <c:axId val="116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Sheet5!$L$48:$L$49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Sheet5!$L$50:$L$52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4-4F6E-AD38-0FC6024CA38A}"/>
            </c:ext>
          </c:extLst>
        </c:ser>
        <c:ser>
          <c:idx val="1"/>
          <c:order val="1"/>
          <c:tx>
            <c:strRef>
              <c:f>Sheet5!$M$48:$M$49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Sheet5!$M$50:$M$52</c:f>
              <c:numCache>
                <c:formatCode>General</c:formatCode>
                <c:ptCount val="2"/>
                <c:pt idx="0">
                  <c:v>10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4-4F6E-AD38-0FC6024CA38A}"/>
            </c:ext>
          </c:extLst>
        </c:ser>
        <c:ser>
          <c:idx val="2"/>
          <c:order val="2"/>
          <c:tx>
            <c:strRef>
              <c:f>Sheet5!$N$48:$N$49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Sheet5!$N$50:$N$52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4-4F6E-AD38-0FC6024CA38A}"/>
            </c:ext>
          </c:extLst>
        </c:ser>
        <c:ser>
          <c:idx val="3"/>
          <c:order val="3"/>
          <c:tx>
            <c:strRef>
              <c:f>Sheet5!$O$48:$O$49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Sheet5!$O$50:$O$52</c:f>
              <c:numCache>
                <c:formatCode>General</c:formatCode>
                <c:ptCount val="2"/>
                <c:pt idx="0">
                  <c:v>25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4-4F6E-AD38-0FC6024CA38A}"/>
            </c:ext>
          </c:extLst>
        </c:ser>
        <c:ser>
          <c:idx val="4"/>
          <c:order val="4"/>
          <c:tx>
            <c:strRef>
              <c:f>Sheet5!$P$48:$P$49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Sheet5!$P$50:$P$52</c:f>
              <c:numCache>
                <c:formatCode>General</c:formatCode>
                <c:ptCount val="2"/>
                <c:pt idx="0">
                  <c:v>17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C4-4F6E-AD38-0FC6024CA38A}"/>
            </c:ext>
          </c:extLst>
        </c:ser>
        <c:ser>
          <c:idx val="5"/>
          <c:order val="5"/>
          <c:tx>
            <c:strRef>
              <c:f>Sheet5!$Q$48:$Q$49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Sheet5!$Q$50:$Q$52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4-4F6E-AD38-0FC6024CA38A}"/>
            </c:ext>
          </c:extLst>
        </c:ser>
        <c:ser>
          <c:idx val="6"/>
          <c:order val="6"/>
          <c:tx>
            <c:strRef>
              <c:f>Sheet5!$R$48:$R$49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Sheet5!$K$50:$K$52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Sheet5!$R$50:$R$52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C4-4F6E-AD38-0FC6024C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3606080"/>
        <c:axId val="1233611488"/>
      </c:barChart>
      <c:catAx>
        <c:axId val="12336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11488"/>
        <c:crosses val="autoZero"/>
        <c:auto val="1"/>
        <c:lblAlgn val="ctr"/>
        <c:lblOffset val="100"/>
        <c:noMultiLvlLbl val="0"/>
      </c:catAx>
      <c:valAx>
        <c:axId val="12336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Sheet5!$B$69:$B$70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Sheet5!$B$71:$B$73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9A3-BA83-F14C66824A03}"/>
            </c:ext>
          </c:extLst>
        </c:ser>
        <c:ser>
          <c:idx val="1"/>
          <c:order val="1"/>
          <c:tx>
            <c:strRef>
              <c:f>Sheet5!$C$69:$C$70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Sheet5!$C$71:$C$73</c:f>
              <c:numCache>
                <c:formatCode>General</c:formatCode>
                <c:ptCount val="2"/>
                <c:pt idx="0">
                  <c:v>12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C-49A3-BA83-F14C66824A03}"/>
            </c:ext>
          </c:extLst>
        </c:ser>
        <c:ser>
          <c:idx val="2"/>
          <c:order val="2"/>
          <c:tx>
            <c:strRef>
              <c:f>Sheet5!$D$69:$D$70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Sheet5!$D$71:$D$73</c:f>
              <c:numCache>
                <c:formatCode>General</c:formatCode>
                <c:ptCount val="2"/>
                <c:pt idx="0">
                  <c:v>22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C-49A3-BA83-F14C66824A03}"/>
            </c:ext>
          </c:extLst>
        </c:ser>
        <c:ser>
          <c:idx val="3"/>
          <c:order val="3"/>
          <c:tx>
            <c:strRef>
              <c:f>Sheet5!$E$69:$E$70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Sheet5!$E$71:$E$73</c:f>
              <c:numCache>
                <c:formatCode>General</c:formatCode>
                <c:ptCount val="2"/>
                <c:pt idx="0">
                  <c:v>73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C-49A3-BA83-F14C66824A03}"/>
            </c:ext>
          </c:extLst>
        </c:ser>
        <c:ser>
          <c:idx val="4"/>
          <c:order val="4"/>
          <c:tx>
            <c:strRef>
              <c:f>Sheet5!$F$69:$F$70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Sheet5!$F$71:$F$73</c:f>
              <c:numCache>
                <c:formatCode>General</c:formatCode>
                <c:ptCount val="2"/>
                <c:pt idx="0">
                  <c:v>44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C-49A3-BA83-F14C66824A03}"/>
            </c:ext>
          </c:extLst>
        </c:ser>
        <c:ser>
          <c:idx val="5"/>
          <c:order val="5"/>
          <c:tx>
            <c:strRef>
              <c:f>Sheet5!$G$69:$G$70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Sheet5!$G$71:$G$73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9C-49A3-BA83-F14C66824A03}"/>
            </c:ext>
          </c:extLst>
        </c:ser>
        <c:ser>
          <c:idx val="6"/>
          <c:order val="6"/>
          <c:tx>
            <c:strRef>
              <c:f>Sheet5!$H$69:$H$70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Sheet5!$A$71:$A$73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Sheet5!$H$71:$H$73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9C-49A3-BA83-F14C6682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43840"/>
        <c:axId val="1226844672"/>
      </c:barChart>
      <c:catAx>
        <c:axId val="12268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4672"/>
        <c:crosses val="autoZero"/>
        <c:auto val="1"/>
        <c:lblAlgn val="ctr"/>
        <c:lblOffset val="100"/>
        <c:noMultiLvlLbl val="0"/>
      </c:catAx>
      <c:valAx>
        <c:axId val="12268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Sheet5!$L$69:$L$70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Sheet5!$L$71:$L$74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A-4D9B-A3D8-D673232BA888}"/>
            </c:ext>
          </c:extLst>
        </c:ser>
        <c:ser>
          <c:idx val="1"/>
          <c:order val="1"/>
          <c:tx>
            <c:strRef>
              <c:f>Sheet5!$M$69:$M$70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Sheet5!$M$71:$M$74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A-4D9B-A3D8-D673232BA888}"/>
            </c:ext>
          </c:extLst>
        </c:ser>
        <c:ser>
          <c:idx val="2"/>
          <c:order val="2"/>
          <c:tx>
            <c:strRef>
              <c:f>Sheet5!$N$69:$N$70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Sheet5!$N$71:$N$74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A-4D9B-A3D8-D673232BA888}"/>
            </c:ext>
          </c:extLst>
        </c:ser>
        <c:ser>
          <c:idx val="3"/>
          <c:order val="3"/>
          <c:tx>
            <c:strRef>
              <c:f>Sheet5!$O$69:$O$70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Sheet5!$O$71:$O$74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1A-4D9B-A3D8-D673232BA888}"/>
            </c:ext>
          </c:extLst>
        </c:ser>
        <c:ser>
          <c:idx val="4"/>
          <c:order val="4"/>
          <c:tx>
            <c:strRef>
              <c:f>Sheet5!$P$69:$P$70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Sheet5!$P$71:$P$74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1A-4D9B-A3D8-D673232BA888}"/>
            </c:ext>
          </c:extLst>
        </c:ser>
        <c:ser>
          <c:idx val="5"/>
          <c:order val="5"/>
          <c:tx>
            <c:strRef>
              <c:f>Sheet5!$Q$69:$Q$70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Sheet5!$Q$71:$Q$74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1A-4D9B-A3D8-D673232BA888}"/>
            </c:ext>
          </c:extLst>
        </c:ser>
        <c:ser>
          <c:idx val="6"/>
          <c:order val="6"/>
          <c:tx>
            <c:strRef>
              <c:f>Sheet5!$R$69:$R$70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Sheet5!$K$71:$K$74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Sheet5!$R$71:$R$74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1A-4D9B-A3D8-D673232B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3580288"/>
        <c:axId val="1233582784"/>
      </c:barChart>
      <c:catAx>
        <c:axId val="1233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2784"/>
        <c:crosses val="autoZero"/>
        <c:auto val="1"/>
        <c:lblAlgn val="ctr"/>
        <c:lblOffset val="100"/>
        <c:noMultiLvlLbl val="0"/>
      </c:catAx>
      <c:valAx>
        <c:axId val="12335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Sheet5!$B$114:$B$115</c:f>
              <c:strCache>
                <c:ptCount val="1"/>
                <c:pt idx="0">
                  <c:v>Buy some light snack or beverage worth ₹20 to top off your lunch, thus exhausting your complete budget for lunch.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Sheet5!$A$116:$A$119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Sheet5!$B$116:$B$119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4300-93C1-2246E7B6F07A}"/>
            </c:ext>
          </c:extLst>
        </c:ser>
        <c:ser>
          <c:idx val="1"/>
          <c:order val="1"/>
          <c:tx>
            <c:strRef>
              <c:f>Sheet5!$C$114:$C$115</c:f>
              <c:strCache>
                <c:ptCount val="1"/>
                <c:pt idx="0">
                  <c:v>You keep the remaining money with yourself and do not buy anything else.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Sheet5!$A$116:$A$119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Sheet5!$C$116:$C$119</c:f>
              <c:numCache>
                <c:formatCode>General</c:formatCode>
                <c:ptCount val="3"/>
                <c:pt idx="0">
                  <c:v>79</c:v>
                </c:pt>
                <c:pt idx="1">
                  <c:v>80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C-4300-93C1-2246E7B6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3576960"/>
        <c:axId val="1233593184"/>
      </c:barChart>
      <c:catAx>
        <c:axId val="123357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93184"/>
        <c:crosses val="autoZero"/>
        <c:auto val="1"/>
        <c:lblAlgn val="ctr"/>
        <c:lblOffset val="100"/>
        <c:noMultiLvlLbl val="0"/>
      </c:catAx>
      <c:valAx>
        <c:axId val="12335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Sheet5!$J$114:$J$115</c:f>
              <c:strCache>
                <c:ptCount val="1"/>
                <c:pt idx="0">
                  <c:v>Buy some light snack or beverage worth ₹20 to top off your lunch, thus exhausting your complete budget for lunch.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Sheet5!$I$116:$I$118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Sheet5!$J$116:$J$118</c:f>
              <c:numCache>
                <c:formatCode>General</c:formatCode>
                <c:ptCount val="2"/>
                <c:pt idx="0">
                  <c:v>24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AFC-A4CC-95E13D6AE9B8}"/>
            </c:ext>
          </c:extLst>
        </c:ser>
        <c:ser>
          <c:idx val="1"/>
          <c:order val="1"/>
          <c:tx>
            <c:strRef>
              <c:f>Sheet5!$K$114:$K$115</c:f>
              <c:strCache>
                <c:ptCount val="1"/>
                <c:pt idx="0">
                  <c:v>You keep the remaining money with yourself and do not buy anything else.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Sheet5!$I$116:$I$118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Sheet5!$K$116:$K$118</c:f>
              <c:numCache>
                <c:formatCode>General</c:formatCode>
                <c:ptCount val="2"/>
                <c:pt idx="0">
                  <c:v>79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3-4AFC-A4CC-95E13D6A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82528"/>
        <c:axId val="1226885856"/>
      </c:barChart>
      <c:catAx>
        <c:axId val="12268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5856"/>
        <c:crosses val="autoZero"/>
        <c:auto val="1"/>
        <c:lblAlgn val="ctr"/>
        <c:lblOffset val="100"/>
        <c:noMultiLvlLbl val="0"/>
      </c:catAx>
      <c:valAx>
        <c:axId val="1226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Sheet5!$B$91:$B$92</c:f>
              <c:strCache>
                <c:ptCount val="1"/>
                <c:pt idx="0">
                  <c:v>You buy the first set.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Sheet5!$A$93:$A$95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Sheet5!$B$93:$B$95</c:f>
              <c:numCache>
                <c:formatCode>General</c:formatCode>
                <c:ptCount val="2"/>
                <c:pt idx="0">
                  <c:v>54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3-4B4A-A2C7-9D3307A0F899}"/>
            </c:ext>
          </c:extLst>
        </c:ser>
        <c:ser>
          <c:idx val="1"/>
          <c:order val="1"/>
          <c:tx>
            <c:strRef>
              <c:f>Sheet5!$C$91:$C$92</c:f>
              <c:strCache>
                <c:ptCount val="1"/>
                <c:pt idx="0">
                  <c:v>You buy the second set.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Sheet5!$A$93:$A$95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Sheet5!$C$93:$C$95</c:f>
              <c:numCache>
                <c:formatCode>General</c:formatCode>
                <c:ptCount val="2"/>
                <c:pt idx="0">
                  <c:v>49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3-4B4A-A2C7-9D3307A0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27616"/>
        <c:axId val="1226848000"/>
      </c:barChart>
      <c:catAx>
        <c:axId val="12268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8000"/>
        <c:crosses val="autoZero"/>
        <c:auto val="1"/>
        <c:lblAlgn val="ctr"/>
        <c:lblOffset val="100"/>
        <c:noMultiLvlLbl val="0"/>
      </c:catAx>
      <c:valAx>
        <c:axId val="12268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Sheet5!$L$91:$L$92</c:f>
              <c:strCache>
                <c:ptCount val="1"/>
                <c:pt idx="0">
                  <c:v>You buy the first set.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Sheet5!$K$93:$K$96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Sheet5!$L$93:$L$96</c:f>
              <c:numCache>
                <c:formatCode>General</c:formatCode>
                <c:ptCount val="3"/>
                <c:pt idx="0">
                  <c:v>50</c:v>
                </c:pt>
                <c:pt idx="1">
                  <c:v>55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559-93FA-EBDCA13D16A8}"/>
            </c:ext>
          </c:extLst>
        </c:ser>
        <c:ser>
          <c:idx val="1"/>
          <c:order val="1"/>
          <c:tx>
            <c:strRef>
              <c:f>Sheet5!$M$91:$M$92</c:f>
              <c:strCache>
                <c:ptCount val="1"/>
                <c:pt idx="0">
                  <c:v>You buy the second set.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Sheet5!$K$93:$K$96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Sheet5!$M$93:$M$96</c:f>
              <c:numCache>
                <c:formatCode>General</c:formatCode>
                <c:ptCount val="3"/>
                <c:pt idx="0">
                  <c:v>49</c:v>
                </c:pt>
                <c:pt idx="1">
                  <c:v>49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2-4559-93FA-EBDCA13D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84192"/>
        <c:axId val="1226884608"/>
      </c:barChart>
      <c:catAx>
        <c:axId val="12268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4608"/>
        <c:crosses val="autoZero"/>
        <c:auto val="1"/>
        <c:lblAlgn val="ctr"/>
        <c:lblOffset val="100"/>
        <c:noMultiLvlLbl val="0"/>
      </c:catAx>
      <c:valAx>
        <c:axId val="1226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Sheet5!$S$91:$S$92</c:f>
              <c:strCache>
                <c:ptCount val="1"/>
                <c:pt idx="0">
                  <c:v>You buy the first set.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Sheet5!$R$93:$R$95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Sheet5!$S$93:$S$95</c:f>
              <c:numCache>
                <c:formatCode>General</c:formatCode>
                <c:ptCount val="2"/>
                <c:pt idx="0">
                  <c:v>35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C-4A1B-9F18-E5E4535CA9FA}"/>
            </c:ext>
          </c:extLst>
        </c:ser>
        <c:ser>
          <c:idx val="1"/>
          <c:order val="1"/>
          <c:tx>
            <c:strRef>
              <c:f>Sheet5!$T$91:$T$92</c:f>
              <c:strCache>
                <c:ptCount val="1"/>
                <c:pt idx="0">
                  <c:v>You buy the second set.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Sheet5!$R$93:$R$95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Sheet5!$T$93:$T$95</c:f>
              <c:numCache>
                <c:formatCode>General</c:formatCode>
                <c:ptCount val="2"/>
                <c:pt idx="0">
                  <c:v>39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C-4A1B-9F18-E5E4535C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33440"/>
        <c:axId val="1226824704"/>
      </c:barChart>
      <c:catAx>
        <c:axId val="12268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4704"/>
        <c:crosses val="autoZero"/>
        <c:auto val="1"/>
        <c:lblAlgn val="ctr"/>
        <c:lblOffset val="100"/>
        <c:noMultiLvlLbl val="0"/>
      </c:catAx>
      <c:valAx>
        <c:axId val="1226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Sheet5!$R$114:$R$115</c:f>
              <c:strCache>
                <c:ptCount val="1"/>
                <c:pt idx="0">
                  <c:v>Buy some light snack or beverage worth ₹20 to top off your lunch, thus exhausting your complete budget for lunch.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Sheet5!$Q$116:$Q$118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Sheet5!$R$116:$R$118</c:f>
              <c:numCache>
                <c:formatCode>General</c:formatCode>
                <c:ptCount val="2"/>
                <c:pt idx="0">
                  <c:v>14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0-4048-9AD8-A0D83E355835}"/>
            </c:ext>
          </c:extLst>
        </c:ser>
        <c:ser>
          <c:idx val="1"/>
          <c:order val="1"/>
          <c:tx>
            <c:strRef>
              <c:f>Sheet5!$S$114:$S$115</c:f>
              <c:strCache>
                <c:ptCount val="1"/>
                <c:pt idx="0">
                  <c:v>You keep the remaining money with yourself and do not buy anything else.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Sheet5!$Q$116:$Q$118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Sheet5!$S$116:$S$118</c:f>
              <c:numCache>
                <c:formatCode>General</c:formatCode>
                <c:ptCount val="2"/>
                <c:pt idx="0">
                  <c:v>60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0-4048-9AD8-A0D83E35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1239104"/>
        <c:axId val="971237024"/>
      </c:barChart>
      <c:catAx>
        <c:axId val="9712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37024"/>
        <c:crosses val="autoZero"/>
        <c:auto val="1"/>
        <c:lblAlgn val="ctr"/>
        <c:lblOffset val="100"/>
        <c:noMultiLvlLbl val="0"/>
      </c:catAx>
      <c:valAx>
        <c:axId val="97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Sheet5!$B$136:$B$137</c:f>
              <c:strCache>
                <c:ptCount val="1"/>
                <c:pt idx="0">
                  <c:v>Seeing the huge demand, you decide to buy ₹22,000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Sheet5!$A$138:$A$140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Sheet5!$B$138:$B$140</c:f>
              <c:numCache>
                <c:formatCode>General</c:formatCode>
                <c:ptCount val="2"/>
                <c:pt idx="0">
                  <c:v>80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D-4A45-AEBC-4A5CDFDAC353}"/>
            </c:ext>
          </c:extLst>
        </c:ser>
        <c:ser>
          <c:idx val="1"/>
          <c:order val="1"/>
          <c:tx>
            <c:strRef>
              <c:f>Sheet5!$C$136:$C$137</c:f>
              <c:strCache>
                <c:ptCount val="1"/>
                <c:pt idx="0">
                  <c:v>You stick with the ₹25,000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Sheet5!$A$138:$A$140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Sheet5!$C$138:$C$140</c:f>
              <c:numCache>
                <c:formatCode>General</c:formatCode>
                <c:ptCount val="2"/>
                <c:pt idx="0">
                  <c:v>23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D-4A45-AEBC-4A5CDFDA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41344"/>
        <c:axId val="1226849248"/>
      </c:barChart>
      <c:catAx>
        <c:axId val="12268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9248"/>
        <c:crosses val="autoZero"/>
        <c:auto val="1"/>
        <c:lblAlgn val="ctr"/>
        <c:lblOffset val="100"/>
        <c:noMultiLvlLbl val="0"/>
      </c:catAx>
      <c:valAx>
        <c:axId val="1226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75-4200-BDFF-6E74FEC13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75-4200-BDFF-6E74FEC131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75-4200-BDFF-6E74FEC131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75-4200-BDFF-6E74FEC13134}"/>
              </c:ext>
            </c:extLst>
          </c:dPt>
          <c:cat>
            <c:strLit>
              <c:ptCount val="4"/>
              <c:pt idx="0">
                <c:v>₹2 lakhs</c:v>
              </c:pt>
              <c:pt idx="1">
                <c:v>Less than ₹2 lakhs</c:v>
              </c:pt>
              <c:pt idx="2">
                <c:v>Not sure</c:v>
              </c:pt>
              <c:pt idx="3">
                <c:v>You will lose money</c:v>
              </c:pt>
            </c:strLit>
          </c:cat>
          <c:val>
            <c:numLit>
              <c:formatCode>General</c:formatCode>
              <c:ptCount val="4"/>
              <c:pt idx="0">
                <c:v>109</c:v>
              </c:pt>
              <c:pt idx="1">
                <c:v>35</c:v>
              </c:pt>
              <c:pt idx="2">
                <c:v>16</c:v>
              </c:pt>
              <c:pt idx="3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8-1875-4200-BDFF-6E74FEC1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Sheet5!$J$136:$J$137</c:f>
              <c:strCache>
                <c:ptCount val="1"/>
                <c:pt idx="0">
                  <c:v>Seeing the huge demand, you decide to buy ₹22,000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Sheet5!$I$138:$I$140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Sheet5!$J$138:$J$140</c:f>
              <c:numCache>
                <c:formatCode>General</c:formatCode>
                <c:ptCount val="2"/>
                <c:pt idx="0">
                  <c:v>51</c:v>
                </c:pt>
                <c:pt idx="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9-4D04-A9B8-5B51D78C53F9}"/>
            </c:ext>
          </c:extLst>
        </c:ser>
        <c:ser>
          <c:idx val="1"/>
          <c:order val="1"/>
          <c:tx>
            <c:strRef>
              <c:f>Sheet5!$K$136:$K$137</c:f>
              <c:strCache>
                <c:ptCount val="1"/>
                <c:pt idx="0">
                  <c:v>You stick with the ₹25,000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Sheet5!$I$138:$I$140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Sheet5!$K$138:$K$140</c:f>
              <c:numCache>
                <c:formatCode>General</c:formatCode>
                <c:ptCount val="2"/>
                <c:pt idx="0">
                  <c:v>23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9-4D04-A9B8-5B51D78C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68963808"/>
        <c:axId val="1068956320"/>
      </c:barChart>
      <c:catAx>
        <c:axId val="10689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56320"/>
        <c:crosses val="autoZero"/>
        <c:auto val="1"/>
        <c:lblAlgn val="ctr"/>
        <c:lblOffset val="100"/>
        <c:noMultiLvlLbl val="0"/>
      </c:catAx>
      <c:valAx>
        <c:axId val="1068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Sheet5!$R$136:$R$137</c:f>
              <c:strCache>
                <c:ptCount val="1"/>
                <c:pt idx="0">
                  <c:v>Seeing the huge demand, you decide to buy ₹22,000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Sheet5!$Q$138:$Q$141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Sheet5!$R$138:$R$141</c:f>
              <c:numCache>
                <c:formatCode>General</c:formatCode>
                <c:ptCount val="3"/>
                <c:pt idx="0">
                  <c:v>74</c:v>
                </c:pt>
                <c:pt idx="1">
                  <c:v>76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E-4A0F-8EF9-9617CA289885}"/>
            </c:ext>
          </c:extLst>
        </c:ser>
        <c:ser>
          <c:idx val="1"/>
          <c:order val="1"/>
          <c:tx>
            <c:strRef>
              <c:f>Sheet5!$S$136:$S$137</c:f>
              <c:strCache>
                <c:ptCount val="1"/>
                <c:pt idx="0">
                  <c:v>You stick with the ₹25,000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Sheet5!$Q$138:$Q$141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Sheet5!$S$138:$S$141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E-4A0F-8EF9-9617CA2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2213200"/>
        <c:axId val="972214864"/>
      </c:barChart>
      <c:catAx>
        <c:axId val="97221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4864"/>
        <c:crosses val="autoZero"/>
        <c:auto val="1"/>
        <c:lblAlgn val="ctr"/>
        <c:lblOffset val="100"/>
        <c:noMultiLvlLbl val="0"/>
      </c:catAx>
      <c:valAx>
        <c:axId val="9722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Sheet5!$B$158:$B$159</c:f>
              <c:strCache>
                <c:ptCount val="1"/>
                <c:pt idx="0">
                  <c:v>Add it to your savings for your new phone and go on to save ₹1,000 more for that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Sheet5!$A$160:$A$163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Sheet5!$B$160:$B$163</c:f>
              <c:numCache>
                <c:formatCode>General</c:formatCode>
                <c:ptCount val="3"/>
                <c:pt idx="0">
                  <c:v>79</c:v>
                </c:pt>
                <c:pt idx="1">
                  <c:v>74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7-410E-9B07-F5793D943F7D}"/>
            </c:ext>
          </c:extLst>
        </c:ser>
        <c:ser>
          <c:idx val="1"/>
          <c:order val="1"/>
          <c:tx>
            <c:strRef>
              <c:f>Sheet5!$C$158:$C$159</c:f>
              <c:strCache>
                <c:ptCount val="1"/>
                <c:pt idx="0">
                  <c:v>Use it for some other personal expense as this money was gifted to you and hence, will not be categorized as 'money you need to save'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Sheet5!$A$160:$A$163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Sheet5!$C$160:$C$163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10E-9B07-F5793D94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3608992"/>
        <c:axId val="1233604832"/>
      </c:barChart>
      <c:catAx>
        <c:axId val="12336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4832"/>
        <c:crosses val="autoZero"/>
        <c:auto val="1"/>
        <c:lblAlgn val="ctr"/>
        <c:lblOffset val="100"/>
        <c:noMultiLvlLbl val="0"/>
      </c:catAx>
      <c:valAx>
        <c:axId val="12336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Sheet5!$J$158:$J$159</c:f>
              <c:strCache>
                <c:ptCount val="1"/>
                <c:pt idx="0">
                  <c:v>Add it to your savings for your new phone and go on to save ₹1,000 more for that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Sheet5!$I$160:$I$162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Sheet5!$J$160:$J$162</c:f>
              <c:numCache>
                <c:formatCode>General</c:formatCode>
                <c:ptCount val="2"/>
                <c:pt idx="0">
                  <c:v>77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3-4588-B1ED-3341AC299B28}"/>
            </c:ext>
          </c:extLst>
        </c:ser>
        <c:ser>
          <c:idx val="1"/>
          <c:order val="1"/>
          <c:tx>
            <c:strRef>
              <c:f>Sheet5!$K$158:$K$159</c:f>
              <c:strCache>
                <c:ptCount val="1"/>
                <c:pt idx="0">
                  <c:v>Use it for some other personal expense as this money was gifted to you and hence, will not be categorized as 'money you need to save'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Sheet5!$I$160:$I$162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Sheet5!$K$160:$K$162</c:f>
              <c:numCache>
                <c:formatCode>General</c:formatCode>
                <c:ptCount val="2"/>
                <c:pt idx="0">
                  <c:v>26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3-4588-B1ED-3341AC29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66720"/>
        <c:axId val="1226852992"/>
      </c:barChart>
      <c:catAx>
        <c:axId val="12268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52992"/>
        <c:crosses val="autoZero"/>
        <c:auto val="1"/>
        <c:lblAlgn val="ctr"/>
        <c:lblOffset val="100"/>
        <c:noMultiLvlLbl val="0"/>
      </c:catAx>
      <c:valAx>
        <c:axId val="12268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Sheet5!$R$158:$R$159</c:f>
              <c:strCache>
                <c:ptCount val="1"/>
                <c:pt idx="0">
                  <c:v>Add it to your savings for your new phone and go on to save ₹1,000 more for that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Sheet5!$Q$160:$Q$162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Sheet5!$R$160:$R$162</c:f>
              <c:numCache>
                <c:formatCode>General</c:formatCode>
                <c:ptCount val="2"/>
                <c:pt idx="0">
                  <c:v>60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A-442B-B3BA-50D7A4452EA6}"/>
            </c:ext>
          </c:extLst>
        </c:ser>
        <c:ser>
          <c:idx val="1"/>
          <c:order val="1"/>
          <c:tx>
            <c:strRef>
              <c:f>Sheet5!$S$158:$S$159</c:f>
              <c:strCache>
                <c:ptCount val="1"/>
                <c:pt idx="0">
                  <c:v>Use it for some other personal expense as this money was gifted to you and hence, will not be categorized as 'money you need to save'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Sheet5!$Q$160:$Q$162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Sheet5!$S$160:$S$162</c:f>
              <c:numCache>
                <c:formatCode>General</c:formatCode>
                <c:ptCount val="2"/>
                <c:pt idx="0">
                  <c:v>14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A-442B-B3BA-50D7A445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91912352"/>
        <c:axId val="691915680"/>
      </c:barChart>
      <c:catAx>
        <c:axId val="6919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5680"/>
        <c:crosses val="autoZero"/>
        <c:auto val="1"/>
        <c:lblAlgn val="ctr"/>
        <c:lblOffset val="100"/>
        <c:noMultiLvlLbl val="0"/>
      </c:catAx>
      <c:valAx>
        <c:axId val="6919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Sheet5!$B$180:$B$181</c:f>
              <c:strCache>
                <c:ptCount val="1"/>
                <c:pt idx="0">
                  <c:v>No, I do not keep a written record of my expenses and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Sheet5!$A$182:$A$184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Sheet5!$B$182:$B$184</c:f>
              <c:numCache>
                <c:formatCode>General</c:formatCode>
                <c:ptCount val="2"/>
                <c:pt idx="0">
                  <c:v>22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FBD-B419-AD754707BEB1}"/>
            </c:ext>
          </c:extLst>
        </c:ser>
        <c:ser>
          <c:idx val="1"/>
          <c:order val="1"/>
          <c:tx>
            <c:strRef>
              <c:f>Sheet5!$C$180:$C$181</c:f>
              <c:strCache>
                <c:ptCount val="1"/>
                <c:pt idx="0">
                  <c:v>Yes, but only 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Sheet5!$A$182:$A$184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Sheet5!$C$182:$C$184</c:f>
              <c:numCache>
                <c:formatCode>General</c:formatCode>
                <c:ptCount val="2"/>
                <c:pt idx="0">
                  <c:v>40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3-4FBD-B419-AD754707BEB1}"/>
            </c:ext>
          </c:extLst>
        </c:ser>
        <c:ser>
          <c:idx val="2"/>
          <c:order val="2"/>
          <c:tx>
            <c:strRef>
              <c:f>Sheet5!$D$180:$D$181</c:f>
              <c:strCache>
                <c:ptCount val="1"/>
                <c:pt idx="0">
                  <c:v>Yes, I do so each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Sheet5!$A$182:$A$184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Sheet5!$D$182:$D$184</c:f>
              <c:numCache>
                <c:formatCode>General</c:formatCode>
                <c:ptCount val="2"/>
                <c:pt idx="0">
                  <c:v>12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3-4FBD-B419-AD754707B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403935"/>
        <c:axId val="1735384799"/>
      </c:barChart>
      <c:catAx>
        <c:axId val="17354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84799"/>
        <c:crosses val="autoZero"/>
        <c:auto val="1"/>
        <c:lblAlgn val="ctr"/>
        <c:lblOffset val="100"/>
        <c:noMultiLvlLbl val="0"/>
      </c:catAx>
      <c:valAx>
        <c:axId val="173538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Sheet5!$J$180:$J$181</c:f>
              <c:strCache>
                <c:ptCount val="1"/>
                <c:pt idx="0">
                  <c:v>No, I do not keep a written record of my expenses and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Sheet5!$I$182:$I$184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Sheet5!$J$182:$J$184</c:f>
              <c:numCache>
                <c:formatCode>General</c:formatCode>
                <c:ptCount val="2"/>
                <c:pt idx="0">
                  <c:v>22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1-4DE8-97C1-5D02A6F990A5}"/>
            </c:ext>
          </c:extLst>
        </c:ser>
        <c:ser>
          <c:idx val="1"/>
          <c:order val="1"/>
          <c:tx>
            <c:strRef>
              <c:f>Sheet5!$K$180:$K$181</c:f>
              <c:strCache>
                <c:ptCount val="1"/>
                <c:pt idx="0">
                  <c:v>Yes, but only 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Sheet5!$I$182:$I$184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Sheet5!$K$182:$K$184</c:f>
              <c:numCache>
                <c:formatCode>General</c:formatCode>
                <c:ptCount val="2"/>
                <c:pt idx="0">
                  <c:v>53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1-4DE8-97C1-5D02A6F990A5}"/>
            </c:ext>
          </c:extLst>
        </c:ser>
        <c:ser>
          <c:idx val="2"/>
          <c:order val="2"/>
          <c:tx>
            <c:strRef>
              <c:f>Sheet5!$L$180:$L$181</c:f>
              <c:strCache>
                <c:ptCount val="1"/>
                <c:pt idx="0">
                  <c:v>Yes, I do so each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Sheet5!$I$182:$I$184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Sheet5!$L$182:$L$184</c:f>
              <c:numCache>
                <c:formatCode>General</c:formatCode>
                <c:ptCount val="2"/>
                <c:pt idx="0">
                  <c:v>28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1-4DE8-97C1-5D02A6F99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370655"/>
        <c:axId val="1735356511"/>
      </c:barChart>
      <c:catAx>
        <c:axId val="17353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6511"/>
        <c:crosses val="autoZero"/>
        <c:auto val="1"/>
        <c:lblAlgn val="ctr"/>
        <c:lblOffset val="100"/>
        <c:noMultiLvlLbl val="0"/>
      </c:catAx>
      <c:valAx>
        <c:axId val="173535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Sheet5!$R$180:$R$181</c:f>
              <c:strCache>
                <c:ptCount val="1"/>
                <c:pt idx="0">
                  <c:v>No, I do not keep a written record of my expenses and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Sheet5!$Q$182:$Q$185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Sheet5!$R$182:$R$185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E-4443-AA01-80BE458C24DA}"/>
            </c:ext>
          </c:extLst>
        </c:ser>
        <c:ser>
          <c:idx val="1"/>
          <c:order val="1"/>
          <c:tx>
            <c:strRef>
              <c:f>Sheet5!$S$180:$S$181</c:f>
              <c:strCache>
                <c:ptCount val="1"/>
                <c:pt idx="0">
                  <c:v>Yes, but only 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Sheet5!$Q$182:$Q$185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Sheet5!$S$182:$S$185</c:f>
              <c:numCache>
                <c:formatCode>General</c:formatCode>
                <c:ptCount val="3"/>
                <c:pt idx="0">
                  <c:v>49</c:v>
                </c:pt>
                <c:pt idx="1">
                  <c:v>52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E-4443-AA01-80BE458C24DA}"/>
            </c:ext>
          </c:extLst>
        </c:ser>
        <c:ser>
          <c:idx val="2"/>
          <c:order val="2"/>
          <c:tx>
            <c:strRef>
              <c:f>Sheet5!$T$180:$T$181</c:f>
              <c:strCache>
                <c:ptCount val="1"/>
                <c:pt idx="0">
                  <c:v>Yes, I do so each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Sheet5!$Q$182:$Q$185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Sheet5!$T$182:$T$185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E-4443-AA01-80BE458C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6832783"/>
        <c:axId val="1876833199"/>
      </c:barChart>
      <c:catAx>
        <c:axId val="18768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33199"/>
        <c:crosses val="autoZero"/>
        <c:auto val="1"/>
        <c:lblAlgn val="ctr"/>
        <c:lblOffset val="100"/>
        <c:noMultiLvlLbl val="0"/>
      </c:catAx>
      <c:valAx>
        <c:axId val="18768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Sheet5!$B$203:$B$204</c:f>
              <c:strCache>
                <c:ptCount val="1"/>
                <c:pt idx="0">
                  <c:v>I do not keep a written record of my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Sheet5!$A$205:$A$207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Sheet5!$B$205:$B$207</c:f>
              <c:numCache>
                <c:formatCode>General</c:formatCode>
                <c:ptCount val="2"/>
                <c:pt idx="0">
                  <c:v>47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9-4224-BDC8-B3445E7A6D82}"/>
            </c:ext>
          </c:extLst>
        </c:ser>
        <c:ser>
          <c:idx val="1"/>
          <c:order val="1"/>
          <c:tx>
            <c:strRef>
              <c:f>Sheet5!$C$203:$C$204</c:f>
              <c:strCache>
                <c:ptCount val="1"/>
                <c:pt idx="0">
                  <c:v>I make use of spreadsheets or other similar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Sheet5!$A$205:$A$207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Sheet5!$C$205:$C$207</c:f>
              <c:numCache>
                <c:formatCode>General</c:formatCode>
                <c:ptCount val="2"/>
                <c:pt idx="0">
                  <c:v>27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9-4224-BDC8-B3445E7A6D82}"/>
            </c:ext>
          </c:extLst>
        </c:ser>
        <c:ser>
          <c:idx val="2"/>
          <c:order val="2"/>
          <c:tx>
            <c:strRef>
              <c:f>Sheet5!$D$203:$D$204</c:f>
              <c:strCache>
                <c:ptCount val="1"/>
                <c:pt idx="0">
                  <c:v>I write things down on paper in the form of notes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Sheet5!$A$205:$A$207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Sheet5!$D$205:$D$207</c:f>
              <c:numCache>
                <c:formatCode>General</c:formatCode>
                <c:ptCount val="2"/>
                <c:pt idx="0">
                  <c:v>29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9-4224-BDC8-B3445E7A6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6834031"/>
        <c:axId val="1876830703"/>
      </c:barChart>
      <c:catAx>
        <c:axId val="18768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30703"/>
        <c:crosses val="autoZero"/>
        <c:auto val="1"/>
        <c:lblAlgn val="ctr"/>
        <c:lblOffset val="100"/>
        <c:noMultiLvlLbl val="0"/>
      </c:catAx>
      <c:valAx>
        <c:axId val="1876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8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Sheet5!$J$203:$J$204</c:f>
              <c:strCache>
                <c:ptCount val="1"/>
                <c:pt idx="0">
                  <c:v>I do not keep a written record of my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Sheet5!$I$205:$I$207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Sheet5!$J$205:$J$207</c:f>
              <c:numCache>
                <c:formatCode>General</c:formatCode>
                <c:ptCount val="2"/>
                <c:pt idx="0">
                  <c:v>32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A-4E4B-89B6-9A39DFEBEC46}"/>
            </c:ext>
          </c:extLst>
        </c:ser>
        <c:ser>
          <c:idx val="1"/>
          <c:order val="1"/>
          <c:tx>
            <c:strRef>
              <c:f>Sheet5!$K$203:$K$204</c:f>
              <c:strCache>
                <c:ptCount val="1"/>
                <c:pt idx="0">
                  <c:v>I make use of spreadsheets or other similar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Sheet5!$I$205:$I$207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Sheet5!$K$205:$K$207</c:f>
              <c:numCache>
                <c:formatCode>General</c:formatCode>
                <c:ptCount val="2"/>
                <c:pt idx="0">
                  <c:v>14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A-4E4B-89B6-9A39DFEBEC46}"/>
            </c:ext>
          </c:extLst>
        </c:ser>
        <c:ser>
          <c:idx val="2"/>
          <c:order val="2"/>
          <c:tx>
            <c:strRef>
              <c:f>Sheet5!$L$203:$L$204</c:f>
              <c:strCache>
                <c:ptCount val="1"/>
                <c:pt idx="0">
                  <c:v>I write things down on paper in the form of notes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Sheet5!$I$205:$I$207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Sheet5!$L$205:$L$207</c:f>
              <c:numCache>
                <c:formatCode>General</c:formatCode>
                <c:ptCount val="2"/>
                <c:pt idx="0">
                  <c:v>28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A-4E4B-89B6-9A39DFEB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6003935"/>
        <c:axId val="1736006431"/>
      </c:barChart>
      <c:catAx>
        <c:axId val="17360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06431"/>
        <c:crosses val="autoZero"/>
        <c:auto val="1"/>
        <c:lblAlgn val="ctr"/>
        <c:lblOffset val="100"/>
        <c:noMultiLvlLbl val="0"/>
      </c:catAx>
      <c:valAx>
        <c:axId val="17360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700"/>
              <a:t>Count of You deposit your money in a bank for two years and the bank pays 10% compound interest each year. Will it add the same amount of money in your account each year?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33860892388451447"/>
          <c:w val="0.89019685039370078"/>
          <c:h val="0.4624198016914553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No</c:v>
              </c:pt>
              <c:pt idx="1">
                <c:v>Not sure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170</c:v>
              </c:pt>
              <c:pt idx="1">
                <c:v>26</c:v>
              </c:pt>
              <c:pt idx="2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0-0A8C-44AB-9253-E7F05AB0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71232"/>
        <c:axId val="120371648"/>
      </c:barChart>
      <c:catAx>
        <c:axId val="1203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648"/>
        <c:crosses val="autoZero"/>
        <c:auto val="1"/>
        <c:lblAlgn val="ctr"/>
        <c:lblOffset val="100"/>
        <c:noMultiLvlLbl val="0"/>
      </c:catAx>
      <c:valAx>
        <c:axId val="1203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Sheet5!$R$203:$R$204</c:f>
              <c:strCache>
                <c:ptCount val="1"/>
                <c:pt idx="0">
                  <c:v>I do not keep a written record of my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Sheet5!$Q$205:$Q$208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Sheet5!$R$205:$R$208</c:f>
              <c:numCache>
                <c:formatCode>General</c:formatCode>
                <c:ptCount val="3"/>
                <c:pt idx="0">
                  <c:v>54</c:v>
                </c:pt>
                <c:pt idx="1">
                  <c:v>44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F-4BC9-ABB9-B629EC549004}"/>
            </c:ext>
          </c:extLst>
        </c:ser>
        <c:ser>
          <c:idx val="1"/>
          <c:order val="1"/>
          <c:tx>
            <c:strRef>
              <c:f>Sheet5!$S$203:$S$204</c:f>
              <c:strCache>
                <c:ptCount val="1"/>
                <c:pt idx="0">
                  <c:v>I make use of spreadsheets or other similar tools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Sheet5!$Q$205:$Q$208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Sheet5!$S$205:$S$208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F-4BC9-ABB9-B629EC549004}"/>
            </c:ext>
          </c:extLst>
        </c:ser>
        <c:ser>
          <c:idx val="2"/>
          <c:order val="2"/>
          <c:tx>
            <c:strRef>
              <c:f>Sheet5!$T$203:$T$204</c:f>
              <c:strCache>
                <c:ptCount val="1"/>
                <c:pt idx="0">
                  <c:v>I write things down on paper in the form of notes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Sheet5!$Q$205:$Q$208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Sheet5!$T$205:$T$208</c:f>
              <c:numCache>
                <c:formatCode>General</c:formatCode>
                <c:ptCount val="3"/>
                <c:pt idx="0">
                  <c:v>25</c:v>
                </c:pt>
                <c:pt idx="1">
                  <c:v>41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F-4BC9-ABB9-B629EC54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5356927"/>
        <c:axId val="1735373151"/>
      </c:barChart>
      <c:catAx>
        <c:axId val="17353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73151"/>
        <c:crosses val="autoZero"/>
        <c:auto val="1"/>
        <c:lblAlgn val="ctr"/>
        <c:lblOffset val="100"/>
        <c:noMultiLvlLbl val="0"/>
      </c:catAx>
      <c:valAx>
        <c:axId val="17353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Sheet5!$B$224:$B$225</c:f>
              <c:strCache>
                <c:ptCount val="1"/>
                <c:pt idx="0">
                  <c:v>I invest this money periodically across various asset classes like bonds, stocks, cryptocurrency, fixed deposits,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Sheet5!$A$226:$A$228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Sheet5!$B$226:$B$228</c:f>
              <c:numCache>
                <c:formatCode>General</c:formatCode>
                <c:ptCount val="2"/>
                <c:pt idx="0">
                  <c:v>40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A-4BF4-9551-4C28291116F8}"/>
            </c:ext>
          </c:extLst>
        </c:ser>
        <c:ser>
          <c:idx val="1"/>
          <c:order val="1"/>
          <c:tx>
            <c:strRef>
              <c:f>Sheet5!$C$224:$C$225</c:f>
              <c:strCache>
                <c:ptCount val="1"/>
                <c:pt idx="0">
                  <c:v>I keep the money in my bank 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Sheet5!$A$226:$A$228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Sheet5!$C$226:$C$228</c:f>
              <c:numCache>
                <c:formatCode>General</c:formatCode>
                <c:ptCount val="2"/>
                <c:pt idx="0">
                  <c:v>36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A-4BF4-9551-4C28291116F8}"/>
            </c:ext>
          </c:extLst>
        </c:ser>
        <c:ser>
          <c:idx val="2"/>
          <c:order val="2"/>
          <c:tx>
            <c:strRef>
              <c:f>Sheet5!$D$224:$D$225</c:f>
              <c:strCache>
                <c:ptCount val="1"/>
                <c:pt idx="0">
                  <c:v>I spend the saved money on shopping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Sheet5!$A$226:$A$228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Sheet5!$D$226:$D$228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A-4BF4-9551-4C28291116F8}"/>
            </c:ext>
          </c:extLst>
        </c:ser>
        <c:ser>
          <c:idx val="3"/>
          <c:order val="3"/>
          <c:tx>
            <c:strRef>
              <c:f>Sheet5!$E$224:$E$225</c:f>
              <c:strCache>
                <c:ptCount val="1"/>
                <c:pt idx="0">
                  <c:v>I'm generally not able to save money each 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Sheet5!$A$226:$A$228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Sheet5!$E$226:$E$228</c:f>
              <c:numCache>
                <c:formatCode>General</c:formatCode>
                <c:ptCount val="2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A-4BF4-9551-4C282911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19322287"/>
        <c:axId val="2019320623"/>
      </c:barChart>
      <c:catAx>
        <c:axId val="201932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0623"/>
        <c:crosses val="autoZero"/>
        <c:auto val="1"/>
        <c:lblAlgn val="ctr"/>
        <c:lblOffset val="100"/>
        <c:noMultiLvlLbl val="0"/>
      </c:catAx>
      <c:valAx>
        <c:axId val="20193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Sheet5!$L$224:$L$225</c:f>
              <c:strCache>
                <c:ptCount val="1"/>
                <c:pt idx="0">
                  <c:v>I invest this money periodically across various asset classes like bonds, stocks, cryptocurrency, fixed deposits,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Sheet5!$K$226:$K$228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Sheet5!$L$226:$L$228</c:f>
              <c:numCache>
                <c:formatCode>General</c:formatCode>
                <c:ptCount val="2"/>
                <c:pt idx="0">
                  <c:v>17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E4C-95E7-8CF4E4A04F8A}"/>
            </c:ext>
          </c:extLst>
        </c:ser>
        <c:ser>
          <c:idx val="1"/>
          <c:order val="1"/>
          <c:tx>
            <c:strRef>
              <c:f>Sheet5!$M$224:$M$225</c:f>
              <c:strCache>
                <c:ptCount val="1"/>
                <c:pt idx="0">
                  <c:v>I keep the money in my bank 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Sheet5!$K$226:$K$228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Sheet5!$M$226:$M$228</c:f>
              <c:numCache>
                <c:formatCode>General</c:formatCode>
                <c:ptCount val="2"/>
                <c:pt idx="0">
                  <c:v>32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4E4C-95E7-8CF4E4A04F8A}"/>
            </c:ext>
          </c:extLst>
        </c:ser>
        <c:ser>
          <c:idx val="2"/>
          <c:order val="2"/>
          <c:tx>
            <c:strRef>
              <c:f>Sheet5!$N$224:$N$225</c:f>
              <c:strCache>
                <c:ptCount val="1"/>
                <c:pt idx="0">
                  <c:v>I spend the saved money on shopping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Sheet5!$K$226:$K$228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Sheet5!$N$226:$N$228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8-4E4C-95E7-8CF4E4A04F8A}"/>
            </c:ext>
          </c:extLst>
        </c:ser>
        <c:ser>
          <c:idx val="3"/>
          <c:order val="3"/>
          <c:tx>
            <c:strRef>
              <c:f>Sheet5!$O$224:$O$225</c:f>
              <c:strCache>
                <c:ptCount val="1"/>
                <c:pt idx="0">
                  <c:v>I'm generally not able to save money each 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Sheet5!$K$226:$K$228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Sheet5!$O$226:$O$228</c:f>
              <c:numCache>
                <c:formatCode>General</c:formatCode>
                <c:ptCount val="2"/>
                <c:pt idx="0">
                  <c:v>22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8-4E4C-95E7-8CF4E4A0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366079"/>
        <c:axId val="1735359839"/>
      </c:barChart>
      <c:catAx>
        <c:axId val="17353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59839"/>
        <c:crosses val="autoZero"/>
        <c:auto val="1"/>
        <c:lblAlgn val="ctr"/>
        <c:lblOffset val="100"/>
        <c:noMultiLvlLbl val="0"/>
      </c:catAx>
      <c:valAx>
        <c:axId val="17353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19147965879265097"/>
          <c:w val="0.33333327271735375"/>
          <c:h val="0.64994317224108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Sheet5!$U$224:$U$225</c:f>
              <c:strCache>
                <c:ptCount val="1"/>
                <c:pt idx="0">
                  <c:v>I invest this money periodically across various asset classes like bonds, stocks, cryptocurrency, fixed deposits, etc.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Sheet5!$T$226:$T$229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Sheet5!$U$226:$U$229</c:f>
              <c:numCache>
                <c:formatCode>General</c:formatCode>
                <c:ptCount val="3"/>
                <c:pt idx="0">
                  <c:v>33</c:v>
                </c:pt>
                <c:pt idx="1">
                  <c:v>43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F-4D7A-B945-650AF528DCEF}"/>
            </c:ext>
          </c:extLst>
        </c:ser>
        <c:ser>
          <c:idx val="1"/>
          <c:order val="1"/>
          <c:tx>
            <c:strRef>
              <c:f>Sheet5!$V$224:$V$225</c:f>
              <c:strCache>
                <c:ptCount val="1"/>
                <c:pt idx="0">
                  <c:v>I keep the money in my bank 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Sheet5!$T$226:$T$229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Sheet5!$V$226:$V$229</c:f>
              <c:numCache>
                <c:formatCode>General</c:formatCode>
                <c:ptCount val="3"/>
                <c:pt idx="0">
                  <c:v>33</c:v>
                </c:pt>
                <c:pt idx="1">
                  <c:v>36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F-4D7A-B945-650AF528DCEF}"/>
            </c:ext>
          </c:extLst>
        </c:ser>
        <c:ser>
          <c:idx val="2"/>
          <c:order val="2"/>
          <c:tx>
            <c:strRef>
              <c:f>Sheet5!$W$224:$W$225</c:f>
              <c:strCache>
                <c:ptCount val="1"/>
                <c:pt idx="0">
                  <c:v>I spend the saved money on shopping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Sheet5!$T$226:$T$229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Sheet5!$W$226:$W$229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F-4D7A-B945-650AF528DCEF}"/>
            </c:ext>
          </c:extLst>
        </c:ser>
        <c:ser>
          <c:idx val="3"/>
          <c:order val="3"/>
          <c:tx>
            <c:strRef>
              <c:f>Sheet5!$X$224:$X$225</c:f>
              <c:strCache>
                <c:ptCount val="1"/>
                <c:pt idx="0">
                  <c:v>I'm generally not able to save money each month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Sheet5!$T$226:$T$229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Sheet5!$X$226:$X$229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F-4D7A-B945-650AF528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679087"/>
        <c:axId val="1879681167"/>
      </c:barChart>
      <c:catAx>
        <c:axId val="18796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81167"/>
        <c:crosses val="autoZero"/>
        <c:auto val="1"/>
        <c:lblAlgn val="ctr"/>
        <c:lblOffset val="100"/>
        <c:noMultiLvlLbl val="0"/>
      </c:catAx>
      <c:valAx>
        <c:axId val="18796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Sheet5!$B$255:$B$256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Sheet5!$A$257:$A$259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Sheet5!$B$257:$B$259</c:f>
              <c:numCache>
                <c:formatCode>General</c:formatCode>
                <c:ptCount val="2"/>
                <c:pt idx="0">
                  <c:v>81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3-4764-ADA4-C413AE088CF7}"/>
            </c:ext>
          </c:extLst>
        </c:ser>
        <c:ser>
          <c:idx val="1"/>
          <c:order val="1"/>
          <c:tx>
            <c:strRef>
              <c:f>Sheet5!$C$255:$C$256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Sheet5!$A$257:$A$259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Sheet5!$C$257:$C$259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3-4764-ADA4-C413AE088CF7}"/>
            </c:ext>
          </c:extLst>
        </c:ser>
        <c:ser>
          <c:idx val="2"/>
          <c:order val="2"/>
          <c:tx>
            <c:strRef>
              <c:f>Sheet5!$D$255:$D$256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Sheet5!$A$257:$A$259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Sheet5!$D$257:$D$259</c:f>
              <c:numCache>
                <c:formatCode>General</c:formatCode>
                <c:ptCount val="2"/>
                <c:pt idx="0">
                  <c:v>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3-4764-ADA4-C413AE08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663983"/>
        <c:axId val="2031664399"/>
      </c:barChart>
      <c:catAx>
        <c:axId val="203166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4399"/>
        <c:crosses val="autoZero"/>
        <c:auto val="1"/>
        <c:lblAlgn val="ctr"/>
        <c:lblOffset val="100"/>
        <c:noMultiLvlLbl val="0"/>
      </c:catAx>
      <c:valAx>
        <c:axId val="20316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6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Sheet5!$J$255:$J$256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Sheet5!$I$257:$I$259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Sheet5!$J$257:$J$259</c:f>
              <c:numCache>
                <c:formatCode>General</c:formatCode>
                <c:ptCount val="2"/>
                <c:pt idx="0">
                  <c:v>53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753-8CD0-BB0C5E1F0635}"/>
            </c:ext>
          </c:extLst>
        </c:ser>
        <c:ser>
          <c:idx val="1"/>
          <c:order val="1"/>
          <c:tx>
            <c:strRef>
              <c:f>Sheet5!$K$255:$K$256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Sheet5!$I$257:$I$259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Sheet5!$K$257:$K$259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0-4753-8CD0-BB0C5E1F0635}"/>
            </c:ext>
          </c:extLst>
        </c:ser>
        <c:ser>
          <c:idx val="2"/>
          <c:order val="2"/>
          <c:tx>
            <c:strRef>
              <c:f>Sheet5!$L$255:$L$256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Sheet5!$I$257:$I$259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Sheet5!$L$257:$L$259</c:f>
              <c:numCache>
                <c:formatCode>General</c:formatCode>
                <c:ptCount val="2"/>
                <c:pt idx="0">
                  <c:v>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0-4753-8CD0-BB0C5E1F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302911"/>
        <c:axId val="2019306239"/>
      </c:barChart>
      <c:catAx>
        <c:axId val="20193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6239"/>
        <c:crosses val="autoZero"/>
        <c:auto val="1"/>
        <c:lblAlgn val="ctr"/>
        <c:lblOffset val="100"/>
        <c:noMultiLvlLbl val="0"/>
      </c:catAx>
      <c:valAx>
        <c:axId val="20193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Sheet5!$R$255:$R$256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Sheet5!$Q$257:$Q$261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Sheet5!$R$257:$R$261</c:f>
              <c:numCache>
                <c:formatCode>General</c:formatCode>
                <c:ptCount val="4"/>
                <c:pt idx="0">
                  <c:v>67</c:v>
                </c:pt>
                <c:pt idx="1">
                  <c:v>32</c:v>
                </c:pt>
                <c:pt idx="2">
                  <c:v>37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8-4FD1-B2C5-3A9EB38472E6}"/>
            </c:ext>
          </c:extLst>
        </c:ser>
        <c:ser>
          <c:idx val="1"/>
          <c:order val="1"/>
          <c:tx>
            <c:strRef>
              <c:f>Sheet5!$S$255:$S$256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Sheet5!$Q$257:$Q$261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Sheet5!$S$257:$S$261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8-4FD1-B2C5-3A9EB38472E6}"/>
            </c:ext>
          </c:extLst>
        </c:ser>
        <c:ser>
          <c:idx val="2"/>
          <c:order val="2"/>
          <c:tx>
            <c:strRef>
              <c:f>Sheet5!$T$255:$T$256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Sheet5!$Q$257:$Q$261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Sheet5!$T$257:$T$261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8-4FD1-B2C5-3A9EB384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465727"/>
        <c:axId val="1874466143"/>
      </c:barChart>
      <c:catAx>
        <c:axId val="18744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66143"/>
        <c:crosses val="autoZero"/>
        <c:auto val="1"/>
        <c:lblAlgn val="ctr"/>
        <c:lblOffset val="100"/>
        <c:noMultiLvlLbl val="0"/>
      </c:catAx>
      <c:valAx>
        <c:axId val="18744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Sheet5!$Z$255:$Z$256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Sheet5!$Y$257:$Y$259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Sheet5!$Z$257:$Z$259</c:f>
              <c:numCache>
                <c:formatCode>General</c:formatCode>
                <c:ptCount val="2"/>
                <c:pt idx="0">
                  <c:v>140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8-4E68-9648-146D85AA9139}"/>
            </c:ext>
          </c:extLst>
        </c:ser>
        <c:ser>
          <c:idx val="1"/>
          <c:order val="1"/>
          <c:tx>
            <c:strRef>
              <c:f>Sheet5!$AA$255:$AA$256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Sheet5!$Y$257:$Y$259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Sheet5!$AA$257:$AA$259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8-4E68-9648-146D85AA9139}"/>
            </c:ext>
          </c:extLst>
        </c:ser>
        <c:ser>
          <c:idx val="2"/>
          <c:order val="2"/>
          <c:tx>
            <c:strRef>
              <c:f>Sheet5!$AB$255:$AB$256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Sheet5!$Y$257:$Y$259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Sheet5!$AB$257:$AB$259</c:f>
              <c:numCache>
                <c:formatCode>General</c:formatCode>
                <c:ptCount val="2"/>
                <c:pt idx="0">
                  <c:v>14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8-4E68-9648-146D85AA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967919"/>
        <c:axId val="2021963759"/>
      </c:barChart>
      <c:catAx>
        <c:axId val="20219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3759"/>
        <c:crosses val="autoZero"/>
        <c:auto val="1"/>
        <c:lblAlgn val="ctr"/>
        <c:lblOffset val="100"/>
        <c:noMultiLvlLbl val="0"/>
      </c:catAx>
      <c:valAx>
        <c:axId val="20219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Sheet5!$AH$255:$AH$256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Sheet5!$AG$257:$AG$261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Sheet5!$AH$257:$AH$261</c:f>
              <c:numCache>
                <c:formatCode>General</c:formatCode>
                <c:ptCount val="4"/>
                <c:pt idx="0">
                  <c:v>37</c:v>
                </c:pt>
                <c:pt idx="1">
                  <c:v>72</c:v>
                </c:pt>
                <c:pt idx="2">
                  <c:v>7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F-491D-BF25-655A73BA4793}"/>
            </c:ext>
          </c:extLst>
        </c:ser>
        <c:ser>
          <c:idx val="1"/>
          <c:order val="1"/>
          <c:tx>
            <c:strRef>
              <c:f>Sheet5!$AI$255:$AI$256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Sheet5!$AG$257:$AG$261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Sheet5!$AI$257:$AI$261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FF-491D-BF25-655A73BA4793}"/>
            </c:ext>
          </c:extLst>
        </c:ser>
        <c:ser>
          <c:idx val="2"/>
          <c:order val="2"/>
          <c:tx>
            <c:strRef>
              <c:f>Sheet5!$AJ$255:$AJ$256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Sheet5!$AG$257:$AG$261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Sheet5!$AJ$257:$AJ$261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FF-491D-BF25-655A73BA4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164687"/>
        <c:axId val="2021165103"/>
      </c:barChart>
      <c:catAx>
        <c:axId val="20211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65103"/>
        <c:crosses val="autoZero"/>
        <c:auto val="1"/>
        <c:lblAlgn val="ctr"/>
        <c:lblOffset val="100"/>
        <c:noMultiLvlLbl val="0"/>
      </c:catAx>
      <c:valAx>
        <c:axId val="20211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Sheet5!$AP$255:$AP$256</c:f>
              <c:strCache>
                <c:ptCount val="1"/>
                <c:pt idx="0">
                  <c:v>Multiple businesses/investments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Sheet5!$AO$257:$AO$260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Sheet5!$AP$257:$AP$260</c:f>
              <c:numCache>
                <c:formatCode>General</c:formatCode>
                <c:ptCount val="3"/>
                <c:pt idx="0">
                  <c:v>74</c:v>
                </c:pt>
                <c:pt idx="1">
                  <c:v>82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32A-9AE9-065C5F5BB1C0}"/>
            </c:ext>
          </c:extLst>
        </c:ser>
        <c:ser>
          <c:idx val="1"/>
          <c:order val="1"/>
          <c:tx>
            <c:strRef>
              <c:f>Sheet5!$AQ$255:$AQ$256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Sheet5!$AO$257:$AO$260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Sheet5!$AQ$257:$AQ$260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2-432A-9AE9-065C5F5BB1C0}"/>
            </c:ext>
          </c:extLst>
        </c:ser>
        <c:ser>
          <c:idx val="2"/>
          <c:order val="2"/>
          <c:tx>
            <c:strRef>
              <c:f>Sheet5!$AR$255:$AR$256</c:f>
              <c:strCache>
                <c:ptCount val="1"/>
                <c:pt idx="0">
                  <c:v>One business/investment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Sheet5!$AO$257:$AO$260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Sheet5!$AR$257:$AR$260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E2-432A-9AE9-065C5F5B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365727"/>
        <c:axId val="1730361151"/>
      </c:barChart>
      <c:catAx>
        <c:axId val="17303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61151"/>
        <c:crosses val="autoZero"/>
        <c:auto val="1"/>
        <c:lblAlgn val="ctr"/>
        <c:lblOffset val="100"/>
        <c:noMultiLvlLbl val="0"/>
      </c:catAx>
      <c:valAx>
        <c:axId val="17303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You have borrowed ₹100 from a friend. Which would be the lower amount to pay back: ₹105 or ₹100 plus 3%?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105</c:v>
              </c:pt>
              <c:pt idx="1">
                <c:v>₹100 plus 3%</c:v>
              </c:pt>
              <c:pt idx="2">
                <c:v>Not sure</c:v>
              </c:pt>
            </c:strLit>
          </c:cat>
          <c:val>
            <c:numLit>
              <c:formatCode>General</c:formatCode>
              <c:ptCount val="3"/>
              <c:pt idx="0">
                <c:v>26</c:v>
              </c:pt>
              <c:pt idx="1">
                <c:v>178</c:v>
              </c:pt>
              <c:pt idx="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CAE6-4D8B-AFCD-A5A0CF26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87040"/>
        <c:axId val="214187456"/>
      </c:barChart>
      <c:catAx>
        <c:axId val="2141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7456"/>
        <c:crosses val="autoZero"/>
        <c:auto val="1"/>
        <c:lblAlgn val="ctr"/>
        <c:lblOffset val="100"/>
        <c:noMultiLvlLbl val="0"/>
      </c:catAx>
      <c:valAx>
        <c:axId val="2141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Sheet5!$B$278:$B$279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Sheet5!$A$280:$A$282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Sheet5!$B$280:$B$282</c:f>
              <c:numCache>
                <c:formatCode>General</c:formatCode>
                <c:ptCount val="2"/>
                <c:pt idx="0">
                  <c:v>49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3-4358-8B46-D99733B7CE40}"/>
            </c:ext>
          </c:extLst>
        </c:ser>
        <c:ser>
          <c:idx val="1"/>
          <c:order val="1"/>
          <c:tx>
            <c:strRef>
              <c:f>Sheet5!$C$278:$C$279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Sheet5!$A$280:$A$282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Sheet5!$C$280:$C$282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3-4358-8B46-D99733B7CE40}"/>
            </c:ext>
          </c:extLst>
        </c:ser>
        <c:ser>
          <c:idx val="2"/>
          <c:order val="2"/>
          <c:tx>
            <c:strRef>
              <c:f>Sheet5!$D$278:$D$279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Sheet5!$A$280:$A$282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Sheet5!$D$280:$D$282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3-4358-8B46-D99733B7CE40}"/>
            </c:ext>
          </c:extLst>
        </c:ser>
        <c:ser>
          <c:idx val="3"/>
          <c:order val="3"/>
          <c:tx>
            <c:strRef>
              <c:f>Sheet5!$E$278:$E$279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Sheet5!$A$280:$A$282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Sheet5!$E$280:$E$282</c:f>
              <c:numCache>
                <c:formatCode>General</c:formatCode>
                <c:ptCount val="2"/>
                <c:pt idx="0">
                  <c:v>32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3-4358-8B46-D99733B7C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890511"/>
        <c:axId val="2031828255"/>
      </c:barChart>
      <c:catAx>
        <c:axId val="18108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828255"/>
        <c:crosses val="autoZero"/>
        <c:auto val="1"/>
        <c:lblAlgn val="ctr"/>
        <c:lblOffset val="100"/>
        <c:noMultiLvlLbl val="0"/>
      </c:catAx>
      <c:valAx>
        <c:axId val="20318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Sheet5!$J$278:$J$279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Sheet5!$I$280:$I$282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Sheet5!$J$280:$J$282</c:f>
              <c:numCache>
                <c:formatCode>General</c:formatCode>
                <c:ptCount val="2"/>
                <c:pt idx="0">
                  <c:v>33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09A-A94C-1E49BF6A3EBD}"/>
            </c:ext>
          </c:extLst>
        </c:ser>
        <c:ser>
          <c:idx val="1"/>
          <c:order val="1"/>
          <c:tx>
            <c:strRef>
              <c:f>Sheet5!$K$278:$K$279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Sheet5!$I$280:$I$282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Sheet5!$K$280:$K$282</c:f>
              <c:numCache>
                <c:formatCode>General</c:formatCode>
                <c:ptCount val="2"/>
                <c:pt idx="0">
                  <c:v>13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3-409A-A94C-1E49BF6A3EBD}"/>
            </c:ext>
          </c:extLst>
        </c:ser>
        <c:ser>
          <c:idx val="2"/>
          <c:order val="2"/>
          <c:tx>
            <c:strRef>
              <c:f>Sheet5!$L$278:$L$279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Sheet5!$I$280:$I$282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Sheet5!$L$280:$L$282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3-409A-A94C-1E49BF6A3EBD}"/>
            </c:ext>
          </c:extLst>
        </c:ser>
        <c:ser>
          <c:idx val="3"/>
          <c:order val="3"/>
          <c:tx>
            <c:strRef>
              <c:f>Sheet5!$M$278:$M$279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Sheet5!$I$280:$I$282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Sheet5!$M$280:$M$282</c:f>
              <c:numCache>
                <c:formatCode>General</c:formatCode>
                <c:ptCount val="2"/>
                <c:pt idx="0">
                  <c:v>17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3-409A-A94C-1E49BF6A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286479"/>
        <c:axId val="2029283983"/>
      </c:barChart>
      <c:catAx>
        <c:axId val="20292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3983"/>
        <c:crosses val="autoZero"/>
        <c:auto val="1"/>
        <c:lblAlgn val="ctr"/>
        <c:lblOffset val="100"/>
        <c:noMultiLvlLbl val="0"/>
      </c:catAx>
      <c:valAx>
        <c:axId val="20292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Sheet5!$R$278:$R$279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Sheet5!$Q$280:$Q$284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Sheet5!$R$280:$R$284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6-4B6B-9CB8-4EB5EB5C2EF1}"/>
            </c:ext>
          </c:extLst>
        </c:ser>
        <c:ser>
          <c:idx val="1"/>
          <c:order val="1"/>
          <c:tx>
            <c:strRef>
              <c:f>Sheet5!$S$278:$S$279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Sheet5!$Q$280:$Q$284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Sheet5!$S$280:$S$284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6-4B6B-9CB8-4EB5EB5C2EF1}"/>
            </c:ext>
          </c:extLst>
        </c:ser>
        <c:ser>
          <c:idx val="2"/>
          <c:order val="2"/>
          <c:tx>
            <c:strRef>
              <c:f>Sheet5!$T$278:$T$279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Sheet5!$Q$280:$Q$284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Sheet5!$T$280:$T$284</c:f>
              <c:numCache>
                <c:formatCode>General</c:formatCode>
                <c:ptCount val="4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6-4B6B-9CB8-4EB5EB5C2EF1}"/>
            </c:ext>
          </c:extLst>
        </c:ser>
        <c:ser>
          <c:idx val="3"/>
          <c:order val="3"/>
          <c:tx>
            <c:strRef>
              <c:f>Sheet5!$U$278:$U$279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Sheet5!$Q$280:$Q$284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Sheet5!$U$280:$U$284</c:f>
              <c:numCache>
                <c:formatCode>General</c:formatCode>
                <c:ptCount val="4"/>
                <c:pt idx="0">
                  <c:v>23</c:v>
                </c:pt>
                <c:pt idx="1">
                  <c:v>8</c:v>
                </c:pt>
                <c:pt idx="2">
                  <c:v>19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6-4B6B-9CB8-4EB5EB5C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130335"/>
        <c:axId val="2033122847"/>
      </c:barChart>
      <c:catAx>
        <c:axId val="20331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2847"/>
        <c:crosses val="autoZero"/>
        <c:auto val="1"/>
        <c:lblAlgn val="ctr"/>
        <c:lblOffset val="100"/>
        <c:noMultiLvlLbl val="0"/>
      </c:catAx>
      <c:valAx>
        <c:axId val="20331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Sheet5!$Z$278:$Z$279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Sheet5!$Y$280:$Y$282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Sheet5!$Z$280:$Z$282</c:f>
              <c:numCache>
                <c:formatCode>General</c:formatCode>
                <c:ptCount val="2"/>
                <c:pt idx="0">
                  <c:v>77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4-43C9-948A-F30A918C15BB}"/>
            </c:ext>
          </c:extLst>
        </c:ser>
        <c:ser>
          <c:idx val="1"/>
          <c:order val="1"/>
          <c:tx>
            <c:strRef>
              <c:f>Sheet5!$AA$278:$AA$279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Sheet5!$Y$280:$Y$282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Sheet5!$AA$280:$AA$282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4-43C9-948A-F30A918C15BB}"/>
            </c:ext>
          </c:extLst>
        </c:ser>
        <c:ser>
          <c:idx val="2"/>
          <c:order val="2"/>
          <c:tx>
            <c:strRef>
              <c:f>Sheet5!$AB$278:$AB$279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Sheet5!$Y$280:$Y$282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Sheet5!$AB$280:$AB$282</c:f>
              <c:numCache>
                <c:formatCode>General</c:formatCode>
                <c:ptCount val="2"/>
                <c:pt idx="0">
                  <c:v>14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4-43C9-948A-F30A918C15BB}"/>
            </c:ext>
          </c:extLst>
        </c:ser>
        <c:ser>
          <c:idx val="3"/>
          <c:order val="3"/>
          <c:tx>
            <c:strRef>
              <c:f>Sheet5!$AC$278:$AC$279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Sheet5!$Y$280:$Y$282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Sheet5!$AC$280:$AC$282</c:f>
              <c:numCache>
                <c:formatCode>General</c:formatCode>
                <c:ptCount val="2"/>
                <c:pt idx="0">
                  <c:v>51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4-43C9-948A-F30A918C1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322703"/>
        <c:axId val="1876646831"/>
      </c:barChart>
      <c:catAx>
        <c:axId val="201932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46831"/>
        <c:crosses val="autoZero"/>
        <c:auto val="1"/>
        <c:lblAlgn val="ctr"/>
        <c:lblOffset val="100"/>
        <c:noMultiLvlLbl val="0"/>
      </c:catAx>
      <c:valAx>
        <c:axId val="18766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Sheet5!$AH$278:$AH$279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Sheet5!$AG$280:$AG$284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Sheet5!$AH$280:$AH$284</c:f>
              <c:numCache>
                <c:formatCode>General</c:formatCode>
                <c:ptCount val="4"/>
                <c:pt idx="0">
                  <c:v>30</c:v>
                </c:pt>
                <c:pt idx="1">
                  <c:v>47</c:v>
                </c:pt>
                <c:pt idx="2">
                  <c:v>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2-4481-8B82-56A0D4B39C40}"/>
            </c:ext>
          </c:extLst>
        </c:ser>
        <c:ser>
          <c:idx val="1"/>
          <c:order val="1"/>
          <c:tx>
            <c:strRef>
              <c:f>Sheet5!$AI$278:$AI$279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Sheet5!$AG$280:$AG$284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Sheet5!$AI$280:$AI$284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2-4481-8B82-56A0D4B39C40}"/>
            </c:ext>
          </c:extLst>
        </c:ser>
        <c:ser>
          <c:idx val="2"/>
          <c:order val="2"/>
          <c:tx>
            <c:strRef>
              <c:f>Sheet5!$AJ$278:$AJ$279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Sheet5!$AG$280:$AG$284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Sheet5!$AJ$280:$AJ$284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2-4481-8B82-56A0D4B39C40}"/>
            </c:ext>
          </c:extLst>
        </c:ser>
        <c:ser>
          <c:idx val="3"/>
          <c:order val="3"/>
          <c:tx>
            <c:strRef>
              <c:f>Sheet5!$AK$278:$AK$279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Sheet5!$AG$280:$AG$284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Sheet5!$AK$280:$AK$284</c:f>
              <c:numCache>
                <c:formatCode>General</c:formatCode>
                <c:ptCount val="4"/>
                <c:pt idx="0">
                  <c:v>12</c:v>
                </c:pt>
                <c:pt idx="1">
                  <c:v>24</c:v>
                </c:pt>
                <c:pt idx="2">
                  <c:v>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2-4481-8B82-56A0D4B3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125631"/>
        <c:axId val="2031124383"/>
      </c:barChart>
      <c:catAx>
        <c:axId val="20311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24383"/>
        <c:crosses val="autoZero"/>
        <c:auto val="1"/>
        <c:lblAlgn val="ctr"/>
        <c:lblOffset val="100"/>
        <c:noMultiLvlLbl val="0"/>
      </c:catAx>
      <c:valAx>
        <c:axId val="20311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Sheet5!$AP$278:$AP$279</c:f>
              <c:strCache>
                <c:ptCount val="1"/>
                <c:pt idx="0">
                  <c:v>₹2 lakhs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Sheet5!$AO$280:$AO$283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Sheet5!$AP$280:$AP$283</c:f>
              <c:numCache>
                <c:formatCode>General</c:formatCode>
                <c:ptCount val="3"/>
                <c:pt idx="0">
                  <c:v>46</c:v>
                </c:pt>
                <c:pt idx="1">
                  <c:v>53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4756-93F8-31EB0E28465A}"/>
            </c:ext>
          </c:extLst>
        </c:ser>
        <c:ser>
          <c:idx val="1"/>
          <c:order val="1"/>
          <c:tx>
            <c:strRef>
              <c:f>Sheet5!$AQ$278:$AQ$279</c:f>
              <c:strCache>
                <c:ptCount val="1"/>
                <c:pt idx="0">
                  <c:v>Less than ₹2 lakhs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Sheet5!$AO$280:$AO$283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Sheet5!$AQ$280:$AQ$283</c:f>
              <c:numCache>
                <c:formatCode>General</c:formatCode>
                <c:ptCount val="3"/>
                <c:pt idx="0">
                  <c:v>17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4756-93F8-31EB0E28465A}"/>
            </c:ext>
          </c:extLst>
        </c:ser>
        <c:ser>
          <c:idx val="2"/>
          <c:order val="2"/>
          <c:tx>
            <c:strRef>
              <c:f>Sheet5!$AR$278:$AR$279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Sheet5!$AO$280:$AO$283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Sheet5!$AR$280:$AR$283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4756-93F8-31EB0E28465A}"/>
            </c:ext>
          </c:extLst>
        </c:ser>
        <c:ser>
          <c:idx val="3"/>
          <c:order val="3"/>
          <c:tx>
            <c:strRef>
              <c:f>Sheet5!$AS$278:$AS$279</c:f>
              <c:strCache>
                <c:ptCount val="1"/>
                <c:pt idx="0">
                  <c:v>You will lose money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Sheet5!$AO$280:$AO$283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Sheet5!$AS$280:$AS$283</c:f>
              <c:numCache>
                <c:formatCode>General</c:formatCode>
                <c:ptCount val="3"/>
                <c:pt idx="0">
                  <c:v>27</c:v>
                </c:pt>
                <c:pt idx="1">
                  <c:v>28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3C-4756-93F8-31EB0E28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303327"/>
        <c:axId val="2019306655"/>
      </c:barChart>
      <c:catAx>
        <c:axId val="201930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6655"/>
        <c:crosses val="autoZero"/>
        <c:auto val="1"/>
        <c:lblAlgn val="ctr"/>
        <c:lblOffset val="100"/>
        <c:noMultiLvlLbl val="0"/>
      </c:catAx>
      <c:valAx>
        <c:axId val="20193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Sheet5!$B$299:$B$300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Sheet5!$A$301:$A$303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Sheet5!$B$301:$B$303</c:f>
              <c:numCache>
                <c:formatCode>General</c:formatCode>
                <c:ptCount val="2"/>
                <c:pt idx="0">
                  <c:v>76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C-4279-B9BE-A14470DA3A4D}"/>
            </c:ext>
          </c:extLst>
        </c:ser>
        <c:ser>
          <c:idx val="1"/>
          <c:order val="1"/>
          <c:tx>
            <c:strRef>
              <c:f>Sheet5!$C$299:$C$300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Sheet5!$A$301:$A$303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Sheet5!$C$301:$C$303</c:f>
              <c:numCache>
                <c:formatCode>General</c:formatCode>
                <c:ptCount val="2"/>
                <c:pt idx="0">
                  <c:v>17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C-4279-B9BE-A14470DA3A4D}"/>
            </c:ext>
          </c:extLst>
        </c:ser>
        <c:ser>
          <c:idx val="2"/>
          <c:order val="2"/>
          <c:tx>
            <c:strRef>
              <c:f>Sheet5!$D$299:$D$300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Sheet5!$A$301:$A$303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Sheet5!$D$301:$D$303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C-4279-B9BE-A14470DA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134911"/>
        <c:axId val="2033133247"/>
      </c:barChart>
      <c:catAx>
        <c:axId val="20331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3247"/>
        <c:crosses val="autoZero"/>
        <c:auto val="1"/>
        <c:lblAlgn val="ctr"/>
        <c:lblOffset val="100"/>
        <c:noMultiLvlLbl val="0"/>
      </c:catAx>
      <c:valAx>
        <c:axId val="20331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Sheet5!$J$299:$J$300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Sheet5!$I$301:$I$303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Sheet5!$J$301:$J$303</c:f>
              <c:numCache>
                <c:formatCode>General</c:formatCode>
                <c:ptCount val="2"/>
                <c:pt idx="0">
                  <c:v>54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C2A-AE96-03682505E63E}"/>
            </c:ext>
          </c:extLst>
        </c:ser>
        <c:ser>
          <c:idx val="1"/>
          <c:order val="1"/>
          <c:tx>
            <c:strRef>
              <c:f>Sheet5!$K$299:$K$300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Sheet5!$I$301:$I$303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Sheet5!$K$301:$K$303</c:f>
              <c:numCache>
                <c:formatCode>General</c:formatCode>
                <c:ptCount val="2"/>
                <c:pt idx="0">
                  <c:v>14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8-4C2A-AE96-03682505E63E}"/>
            </c:ext>
          </c:extLst>
        </c:ser>
        <c:ser>
          <c:idx val="2"/>
          <c:order val="2"/>
          <c:tx>
            <c:strRef>
              <c:f>Sheet5!$L$299:$L$300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Sheet5!$I$301:$I$303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Sheet5!$L$301:$L$303</c:f>
              <c:numCache>
                <c:formatCode>General</c:formatCode>
                <c:ptCount val="2"/>
                <c:pt idx="0">
                  <c:v>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8-4C2A-AE96-03682505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739695"/>
        <c:axId val="2019736367"/>
      </c:barChart>
      <c:catAx>
        <c:axId val="20197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36367"/>
        <c:crosses val="autoZero"/>
        <c:auto val="1"/>
        <c:lblAlgn val="ctr"/>
        <c:lblOffset val="100"/>
        <c:noMultiLvlLbl val="0"/>
      </c:catAx>
      <c:valAx>
        <c:axId val="20197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Sheet5!$Y$301:$Y$302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Sheet5!$X$303:$X$305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Sheet5!$Y$303:$Y$305</c:f>
              <c:numCache>
                <c:formatCode>General</c:formatCode>
                <c:ptCount val="2"/>
                <c:pt idx="0">
                  <c:v>135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A63-B9D5-ADFA1CA056D3}"/>
            </c:ext>
          </c:extLst>
        </c:ser>
        <c:ser>
          <c:idx val="1"/>
          <c:order val="1"/>
          <c:tx>
            <c:strRef>
              <c:f>Sheet5!$Z$301:$Z$302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Sheet5!$X$303:$X$305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Sheet5!$Z$303:$Z$305</c:f>
              <c:numCache>
                <c:formatCode>General</c:formatCode>
                <c:ptCount val="2"/>
                <c:pt idx="0">
                  <c:v>22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E-4A63-B9D5-ADFA1CA056D3}"/>
            </c:ext>
          </c:extLst>
        </c:ser>
        <c:ser>
          <c:idx val="2"/>
          <c:order val="2"/>
          <c:tx>
            <c:strRef>
              <c:f>Sheet5!$AA$301:$AA$302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Sheet5!$X$303:$X$305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Sheet5!$AA$303:$AA$305</c:f>
              <c:numCache>
                <c:formatCode>General</c:formatCode>
                <c:ptCount val="2"/>
                <c:pt idx="0">
                  <c:v>15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E-4A63-B9D5-ADFA1CA0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123679"/>
        <c:axId val="2033124095"/>
      </c:barChart>
      <c:catAx>
        <c:axId val="20331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4095"/>
        <c:crosses val="autoZero"/>
        <c:auto val="1"/>
        <c:lblAlgn val="ctr"/>
        <c:lblOffset val="100"/>
        <c:noMultiLvlLbl val="0"/>
      </c:catAx>
      <c:valAx>
        <c:axId val="20331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Sheet5!$AF$301:$AF$302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Sheet5!$AE$303:$AE$307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Sheet5!$AF$303:$AF$307</c:f>
              <c:numCache>
                <c:formatCode>General</c:formatCode>
                <c:ptCount val="4"/>
                <c:pt idx="0">
                  <c:v>40</c:v>
                </c:pt>
                <c:pt idx="1">
                  <c:v>75</c:v>
                </c:pt>
                <c:pt idx="2">
                  <c:v>8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4FE-8A3B-48620916EBDB}"/>
            </c:ext>
          </c:extLst>
        </c:ser>
        <c:ser>
          <c:idx val="1"/>
          <c:order val="1"/>
          <c:tx>
            <c:strRef>
              <c:f>Sheet5!$AG$301:$AG$302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Sheet5!$AE$303:$AE$307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Sheet5!$AG$303:$AG$307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2-44FE-8A3B-48620916EBDB}"/>
            </c:ext>
          </c:extLst>
        </c:ser>
        <c:ser>
          <c:idx val="2"/>
          <c:order val="2"/>
          <c:tx>
            <c:strRef>
              <c:f>Sheet5!$AH$301:$AH$302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Sheet5!$AE$303:$AE$307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Sheet5!$AH$303:$AH$307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2-44FE-8A3B-48620916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4257727"/>
        <c:axId val="1874255231"/>
      </c:barChart>
      <c:catAx>
        <c:axId val="187425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55231"/>
        <c:crosses val="autoZero"/>
        <c:auto val="1"/>
        <c:lblAlgn val="ctr"/>
        <c:lblOffset val="100"/>
        <c:noMultiLvlLbl val="0"/>
      </c:catAx>
      <c:valAx>
        <c:axId val="18742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700"/>
              <a:t>Count of Assume that the income tax rate for an annual income between ₹1 lakh and ₹2 lakhs is 5% and for an annual income between ₹2 lakhs and ₹4 lakhs, the income tax rate is 10%. If your annual income is ₹3 lakhs, your income tax would be:</a:t>
            </a:r>
          </a:p>
        </c:rich>
      </c:tx>
      <c:layout>
        <c:manualLayout>
          <c:xMode val="edge"/>
          <c:yMode val="edge"/>
          <c:x val="0.11272900262467192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15000</c:v>
              </c:pt>
              <c:pt idx="1">
                <c:v>25000</c:v>
              </c:pt>
              <c:pt idx="2">
                <c:v>30000</c:v>
              </c:pt>
              <c:pt idx="3">
                <c:v>Not sure</c:v>
              </c:pt>
            </c:strLit>
          </c:cat>
          <c:val>
            <c:numLit>
              <c:formatCode>General</c:formatCode>
              <c:ptCount val="4"/>
              <c:pt idx="0">
                <c:v>30</c:v>
              </c:pt>
              <c:pt idx="1">
                <c:v>14</c:v>
              </c:pt>
              <c:pt idx="2">
                <c:v>136</c:v>
              </c:pt>
              <c:pt idx="3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B992-4BCE-B32C-A17899A4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76672"/>
        <c:axId val="2100068192"/>
      </c:barChart>
      <c:catAx>
        <c:axId val="1161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68192"/>
        <c:crosses val="autoZero"/>
        <c:auto val="1"/>
        <c:lblAlgn val="ctr"/>
        <c:lblOffset val="100"/>
        <c:noMultiLvlLbl val="0"/>
      </c:catAx>
      <c:valAx>
        <c:axId val="21000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Sheet5!$AN$301:$AN$302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Sheet5!$AM$303:$AM$306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Sheet5!$AN$303:$AN$306</c:f>
              <c:numCache>
                <c:formatCode>General</c:formatCode>
                <c:ptCount val="3"/>
                <c:pt idx="0">
                  <c:v>80</c:v>
                </c:pt>
                <c:pt idx="1">
                  <c:v>77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3-480C-A7D1-3EBABB9BC4F1}"/>
            </c:ext>
          </c:extLst>
        </c:ser>
        <c:ser>
          <c:idx val="1"/>
          <c:order val="1"/>
          <c:tx>
            <c:strRef>
              <c:f>Sheet5!$AO$301:$AO$302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Sheet5!$AM$303:$AM$306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Sheet5!$AO$303:$AO$306</c:f>
              <c:numCache>
                <c:formatCode>General</c:formatCode>
                <c:ptCount val="3"/>
                <c:pt idx="0">
                  <c:v>10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3-480C-A7D1-3EBABB9BC4F1}"/>
            </c:ext>
          </c:extLst>
        </c:ser>
        <c:ser>
          <c:idx val="2"/>
          <c:order val="2"/>
          <c:tx>
            <c:strRef>
              <c:f>Sheet5!$AP$301:$AP$302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Sheet5!$AM$303:$AM$306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Sheet5!$AP$303:$AP$306</c:f>
              <c:numCache>
                <c:formatCode>General</c:formatCode>
                <c:ptCount val="3"/>
                <c:pt idx="0">
                  <c:v>9</c:v>
                </c:pt>
                <c:pt idx="1">
                  <c:v>11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3-480C-A7D1-3EBABB9B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366975"/>
        <c:axId val="1730362815"/>
      </c:barChart>
      <c:catAx>
        <c:axId val="173036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62815"/>
        <c:crosses val="autoZero"/>
        <c:auto val="1"/>
        <c:lblAlgn val="ctr"/>
        <c:lblOffset val="100"/>
        <c:noMultiLvlLbl val="0"/>
      </c:catAx>
      <c:valAx>
        <c:axId val="17303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36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Sheet5!$B$321:$B$322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Sheet5!$A$323:$A$325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Sheet5!$B$323:$B$325</c:f>
              <c:numCache>
                <c:formatCode>General</c:formatCode>
                <c:ptCount val="2"/>
                <c:pt idx="0">
                  <c:v>10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7-4F17-89D4-AA233A37F738}"/>
            </c:ext>
          </c:extLst>
        </c:ser>
        <c:ser>
          <c:idx val="1"/>
          <c:order val="1"/>
          <c:tx>
            <c:strRef>
              <c:f>Sheet5!$C$321:$C$322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Sheet5!$A$323:$A$325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Sheet5!$C$323:$C$325</c:f>
              <c:numCache>
                <c:formatCode>General</c:formatCode>
                <c:ptCount val="2"/>
                <c:pt idx="0">
                  <c:v>86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7-4F17-89D4-AA233A37F738}"/>
            </c:ext>
          </c:extLst>
        </c:ser>
        <c:ser>
          <c:idx val="2"/>
          <c:order val="2"/>
          <c:tx>
            <c:strRef>
              <c:f>Sheet5!$D$321:$D$322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Sheet5!$A$323:$A$325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Sheet5!$D$323:$D$325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7-4F17-89D4-AA233A37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131999"/>
        <c:axId val="2033132415"/>
      </c:barChart>
      <c:catAx>
        <c:axId val="20331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2415"/>
        <c:crosses val="autoZero"/>
        <c:auto val="1"/>
        <c:lblAlgn val="ctr"/>
        <c:lblOffset val="100"/>
        <c:noMultiLvlLbl val="0"/>
      </c:catAx>
      <c:valAx>
        <c:axId val="20331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Sheet5!$J$321:$J$322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Sheet5!$I$323:$I$325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Sheet5!$J$323:$J$325</c:f>
              <c:numCache>
                <c:formatCode>General</c:formatCode>
                <c:ptCount val="2"/>
                <c:pt idx="0">
                  <c:v>10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7FD-A8E1-8250A20610EB}"/>
            </c:ext>
          </c:extLst>
        </c:ser>
        <c:ser>
          <c:idx val="1"/>
          <c:order val="1"/>
          <c:tx>
            <c:strRef>
              <c:f>Sheet5!$K$321:$K$322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Sheet5!$I$323:$I$325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Sheet5!$K$323:$K$325</c:f>
              <c:numCache>
                <c:formatCode>General</c:formatCode>
                <c:ptCount val="2"/>
                <c:pt idx="0">
                  <c:v>55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2-47FD-A8E1-8250A20610EB}"/>
            </c:ext>
          </c:extLst>
        </c:ser>
        <c:ser>
          <c:idx val="2"/>
          <c:order val="2"/>
          <c:tx>
            <c:strRef>
              <c:f>Sheet5!$L$321:$L$322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Sheet5!$I$323:$I$325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Sheet5!$L$323:$L$325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2-47FD-A8E1-8250A2061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737199"/>
        <c:axId val="2019738031"/>
      </c:barChart>
      <c:catAx>
        <c:axId val="201973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38031"/>
        <c:crosses val="autoZero"/>
        <c:auto val="1"/>
        <c:lblAlgn val="ctr"/>
        <c:lblOffset val="100"/>
        <c:noMultiLvlLbl val="0"/>
      </c:catAx>
      <c:valAx>
        <c:axId val="20197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3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Sheet5!$Q$322:$Q$323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Sheet5!$P$324:$P$328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Sheet5!$Q$324:$Q$328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0-4BF4-B898-BAB7713F22F3}"/>
            </c:ext>
          </c:extLst>
        </c:ser>
        <c:ser>
          <c:idx val="1"/>
          <c:order val="1"/>
          <c:tx>
            <c:strRef>
              <c:f>Sheet5!$R$322:$R$323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Sheet5!$P$324:$P$328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Sheet5!$R$324:$R$328</c:f>
              <c:numCache>
                <c:formatCode>General</c:formatCode>
                <c:ptCount val="4"/>
                <c:pt idx="0">
                  <c:v>64</c:v>
                </c:pt>
                <c:pt idx="1">
                  <c:v>33</c:v>
                </c:pt>
                <c:pt idx="2">
                  <c:v>41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0-4BF4-B898-BAB7713F22F3}"/>
            </c:ext>
          </c:extLst>
        </c:ser>
        <c:ser>
          <c:idx val="2"/>
          <c:order val="2"/>
          <c:tx>
            <c:strRef>
              <c:f>Sheet5!$S$322:$S$323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Sheet5!$P$324:$P$328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Sheet5!$S$324:$S$328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0-4BF4-B898-BAB7713F2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681999"/>
        <c:axId val="1879679919"/>
      </c:barChart>
      <c:catAx>
        <c:axId val="18796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79919"/>
        <c:crosses val="autoZero"/>
        <c:auto val="1"/>
        <c:lblAlgn val="ctr"/>
        <c:lblOffset val="100"/>
        <c:noMultiLvlLbl val="0"/>
      </c:catAx>
      <c:valAx>
        <c:axId val="18796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dataset.xlsx]Sheet5!PivotTable60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Sheet5!$Y$322:$Y$323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Sheet5!$X$324:$X$326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Sheet5!$Y$324:$Y$326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103-8632-645168B8E4D0}"/>
            </c:ext>
          </c:extLst>
        </c:ser>
        <c:ser>
          <c:idx val="1"/>
          <c:order val="1"/>
          <c:tx>
            <c:strRef>
              <c:f>Sheet5!$Z$322:$Z$323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Sheet5!$X$324:$X$326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Sheet5!$Z$324:$Z$326</c:f>
              <c:numCache>
                <c:formatCode>General</c:formatCode>
                <c:ptCount val="2"/>
                <c:pt idx="0">
                  <c:v>141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103-8632-645168B8E4D0}"/>
            </c:ext>
          </c:extLst>
        </c:ser>
        <c:ser>
          <c:idx val="2"/>
          <c:order val="2"/>
          <c:tx>
            <c:strRef>
              <c:f>Sheet5!$AA$322:$AA$323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Sheet5!$X$324:$X$326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Sheet5!$AA$324:$AA$326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4-4103-8632-645168B8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968751"/>
        <c:axId val="2021966255"/>
      </c:barChart>
      <c:catAx>
        <c:axId val="20219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6255"/>
        <c:crosses val="autoZero"/>
        <c:auto val="1"/>
        <c:lblAlgn val="ctr"/>
        <c:lblOffset val="100"/>
        <c:noMultiLvlLbl val="0"/>
      </c:catAx>
      <c:valAx>
        <c:axId val="20219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dataset.xlsx]Sheet5!PivotTable62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Sheet5!$AF$323:$AF$324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Sheet5!$AE$325:$AE$329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Sheet5!$AF$325:$AF$329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191-9186-E9E10D542554}"/>
            </c:ext>
          </c:extLst>
        </c:ser>
        <c:ser>
          <c:idx val="1"/>
          <c:order val="1"/>
          <c:tx>
            <c:strRef>
              <c:f>Sheet5!$AG$323:$AG$324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Sheet5!$AE$325:$AE$329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Sheet5!$AG$325:$AG$329</c:f>
              <c:numCache>
                <c:formatCode>General</c:formatCode>
                <c:ptCount val="4"/>
                <c:pt idx="0">
                  <c:v>40</c:v>
                </c:pt>
                <c:pt idx="1">
                  <c:v>81</c:v>
                </c:pt>
                <c:pt idx="2">
                  <c:v>6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191-9186-E9E10D542554}"/>
            </c:ext>
          </c:extLst>
        </c:ser>
        <c:ser>
          <c:idx val="2"/>
          <c:order val="2"/>
          <c:tx>
            <c:strRef>
              <c:f>Sheet5!$AH$323:$AH$324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Sheet5!$AE$325:$AE$329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Sheet5!$AH$325:$AH$329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C8-4191-9186-E9E10D54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1982527"/>
        <c:axId val="2041988351"/>
      </c:barChart>
      <c:catAx>
        <c:axId val="20419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88351"/>
        <c:crosses val="autoZero"/>
        <c:auto val="1"/>
        <c:lblAlgn val="ctr"/>
        <c:lblOffset val="100"/>
        <c:noMultiLvlLbl val="0"/>
      </c:catAx>
      <c:valAx>
        <c:axId val="20419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dataset.xlsx]Sheet5!PivotTable64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Sheet5!$AN$323:$AN$324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Sheet5!$AM$325:$AM$328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Sheet5!$AN$325:$AN$328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8-4962-B5BC-D247CA02B538}"/>
            </c:ext>
          </c:extLst>
        </c:ser>
        <c:ser>
          <c:idx val="1"/>
          <c:order val="1"/>
          <c:tx>
            <c:strRef>
              <c:f>Sheet5!$AO$323:$AO$324</c:f>
              <c:strCache>
                <c:ptCount val="1"/>
                <c:pt idx="0">
                  <c:v>₹100 plus 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Sheet5!$AM$325:$AM$328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Sheet5!$AO$325:$AO$328</c:f>
              <c:numCache>
                <c:formatCode>General</c:formatCode>
                <c:ptCount val="3"/>
                <c:pt idx="0">
                  <c:v>84</c:v>
                </c:pt>
                <c:pt idx="1">
                  <c:v>80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8-4962-B5BC-D247CA02B538}"/>
            </c:ext>
          </c:extLst>
        </c:ser>
        <c:ser>
          <c:idx val="2"/>
          <c:order val="2"/>
          <c:tx>
            <c:strRef>
              <c:f>Sheet5!$AP$323:$AP$324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Sheet5!$AM$325:$AM$328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Sheet5!$AP$325:$AP$328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8-4962-B5BC-D247CA02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224255"/>
        <c:axId val="2014225503"/>
      </c:barChart>
      <c:catAx>
        <c:axId val="20142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25503"/>
        <c:crosses val="autoZero"/>
        <c:auto val="1"/>
        <c:lblAlgn val="ctr"/>
        <c:lblOffset val="100"/>
        <c:noMultiLvlLbl val="0"/>
      </c:catAx>
      <c:valAx>
        <c:axId val="20142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Sheet5!$Q$300:$Q$301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Sheet5!$P$302:$P$306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Sheet5!$Q$302:$Q$306</c:f>
              <c:numCache>
                <c:formatCode>General</c:formatCode>
                <c:ptCount val="4"/>
                <c:pt idx="0">
                  <c:v>65</c:v>
                </c:pt>
                <c:pt idx="1">
                  <c:v>31</c:v>
                </c:pt>
                <c:pt idx="2">
                  <c:v>37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4-4AC2-BAD3-8FF194188F8E}"/>
            </c:ext>
          </c:extLst>
        </c:ser>
        <c:ser>
          <c:idx val="1"/>
          <c:order val="1"/>
          <c:tx>
            <c:strRef>
              <c:f>Sheet5!$R$300:$R$301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Sheet5!$P$302:$P$306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Sheet5!$R$302:$R$306</c:f>
              <c:numCache>
                <c:formatCode>General</c:formatCode>
                <c:ptCount val="4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4-4AC2-BAD3-8FF194188F8E}"/>
            </c:ext>
          </c:extLst>
        </c:ser>
        <c:ser>
          <c:idx val="2"/>
          <c:order val="2"/>
          <c:tx>
            <c:strRef>
              <c:f>Sheet5!$S$300:$S$301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Sheet5!$P$302:$P$306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Sheet5!$S$302:$S$306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4-4AC2-BAD3-8FF19418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963663"/>
        <c:axId val="2029969487"/>
      </c:barChart>
      <c:catAx>
        <c:axId val="20299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69487"/>
        <c:crosses val="autoZero"/>
        <c:auto val="1"/>
        <c:lblAlgn val="ctr"/>
        <c:lblOffset val="100"/>
        <c:noMultiLvlLbl val="0"/>
      </c:catAx>
      <c:valAx>
        <c:axId val="20299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9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Sheet5!$B$342:$B$343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Sheet5!$A$344:$A$346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Sheet5!$B$344:$B$346</c:f>
              <c:numCache>
                <c:formatCode>General</c:formatCode>
                <c:ptCount val="2"/>
                <c:pt idx="0">
                  <c:v>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5-4184-AEB3-62200F435DF0}"/>
            </c:ext>
          </c:extLst>
        </c:ser>
        <c:ser>
          <c:idx val="1"/>
          <c:order val="1"/>
          <c:tx>
            <c:strRef>
              <c:f>Sheet5!$C$342:$C$343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Sheet5!$A$344:$A$346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Sheet5!$C$344:$C$346</c:f>
              <c:numCache>
                <c:formatCode>General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5-4184-AEB3-62200F435DF0}"/>
            </c:ext>
          </c:extLst>
        </c:ser>
        <c:ser>
          <c:idx val="2"/>
          <c:order val="2"/>
          <c:tx>
            <c:strRef>
              <c:f>Sheet5!$D$342:$D$343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Sheet5!$A$344:$A$346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Sheet5!$D$344:$D$346</c:f>
              <c:numCache>
                <c:formatCode>General</c:formatCode>
                <c:ptCount val="2"/>
                <c:pt idx="0">
                  <c:v>58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C5-4184-AEB3-62200F435DF0}"/>
            </c:ext>
          </c:extLst>
        </c:ser>
        <c:ser>
          <c:idx val="3"/>
          <c:order val="3"/>
          <c:tx>
            <c:strRef>
              <c:f>Sheet5!$E$342:$E$343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Sheet5!$A$344:$A$346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Sheet5!$E$344:$E$346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C5-4184-AEB3-62200F435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650336"/>
        <c:axId val="1764674880"/>
      </c:barChart>
      <c:catAx>
        <c:axId val="17646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74880"/>
        <c:crosses val="autoZero"/>
        <c:auto val="1"/>
        <c:lblAlgn val="ctr"/>
        <c:lblOffset val="100"/>
        <c:noMultiLvlLbl val="0"/>
      </c:catAx>
      <c:valAx>
        <c:axId val="17646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Sheet5!$I$342:$I$343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Sheet5!$H$344:$H$346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Sheet5!$I$344:$I$346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E-4958-B820-CE4C8BB26A25}"/>
            </c:ext>
          </c:extLst>
        </c:ser>
        <c:ser>
          <c:idx val="1"/>
          <c:order val="1"/>
          <c:tx>
            <c:strRef>
              <c:f>Sheet5!$J$342:$J$343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Sheet5!$H$344:$H$346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Sheet5!$J$344:$J$346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E-4958-B820-CE4C8BB26A25}"/>
            </c:ext>
          </c:extLst>
        </c:ser>
        <c:ser>
          <c:idx val="2"/>
          <c:order val="2"/>
          <c:tx>
            <c:strRef>
              <c:f>Sheet5!$K$342:$K$343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Sheet5!$H$344:$H$346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Sheet5!$K$344:$K$346</c:f>
              <c:numCache>
                <c:formatCode>General</c:formatCode>
                <c:ptCount val="2"/>
                <c:pt idx="0">
                  <c:v>44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E-4958-B820-CE4C8BB26A25}"/>
            </c:ext>
          </c:extLst>
        </c:ser>
        <c:ser>
          <c:idx val="3"/>
          <c:order val="3"/>
          <c:tx>
            <c:strRef>
              <c:f>Sheet5!$L$342:$L$343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Sheet5!$H$344:$H$346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Sheet5!$L$344:$L$346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E-4958-B820-CE4C8BB2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22336"/>
        <c:axId val="1775422752"/>
      </c:barChart>
      <c:catAx>
        <c:axId val="17754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2752"/>
        <c:crosses val="autoZero"/>
        <c:auto val="1"/>
        <c:lblAlgn val="ctr"/>
        <c:lblOffset val="100"/>
        <c:noMultiLvlLbl val="0"/>
      </c:catAx>
      <c:valAx>
        <c:axId val="1775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5-4816-A65F-6B79BDD2D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15-4816-A65F-6B79BDD2DA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15-4816-A65F-6B79BDD2DAE4}"/>
              </c:ext>
            </c:extLst>
          </c:dPt>
          <c:cat>
            <c:strLit>
              <c:ptCount val="3"/>
              <c:pt idx="0">
                <c:v>I do not keep a written record of my expenses</c:v>
              </c:pt>
              <c:pt idx="1">
                <c:v>I make use of spreadsheets or other similar tools</c:v>
              </c:pt>
              <c:pt idx="2">
                <c:v>I write things down on paper in the form of notes</c:v>
              </c:pt>
            </c:strLit>
          </c:cat>
          <c:val>
            <c:numLit>
              <c:formatCode>General</c:formatCode>
              <c:ptCount val="3"/>
              <c:pt idx="0">
                <c:v>107</c:v>
              </c:pt>
              <c:pt idx="1">
                <c:v>44</c:v>
              </c:pt>
              <c:pt idx="2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6-CE15-4816-A65F-6B79BDD2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Sheet5!$P$342:$P$343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Sheet5!$O$344:$O$348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Sheet5!$P$344:$P$348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3-4F49-B6FA-C9B80F8AAABF}"/>
            </c:ext>
          </c:extLst>
        </c:ser>
        <c:ser>
          <c:idx val="1"/>
          <c:order val="1"/>
          <c:tx>
            <c:strRef>
              <c:f>Sheet5!$Q$342:$Q$343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Sheet5!$O$344:$O$348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Sheet5!$Q$344:$Q$348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3-4F49-B6FA-C9B80F8AAABF}"/>
            </c:ext>
          </c:extLst>
        </c:ser>
        <c:ser>
          <c:idx val="2"/>
          <c:order val="2"/>
          <c:tx>
            <c:strRef>
              <c:f>Sheet5!$R$342:$R$343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Sheet5!$O$344:$O$348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Sheet5!$R$344:$R$348</c:f>
              <c:numCache>
                <c:formatCode>General</c:formatCode>
                <c:ptCount val="4"/>
                <c:pt idx="0">
                  <c:v>51</c:v>
                </c:pt>
                <c:pt idx="1">
                  <c:v>25</c:v>
                </c:pt>
                <c:pt idx="2">
                  <c:v>33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3-4F49-B6FA-C9B80F8AAABF}"/>
            </c:ext>
          </c:extLst>
        </c:ser>
        <c:ser>
          <c:idx val="3"/>
          <c:order val="3"/>
          <c:tx>
            <c:strRef>
              <c:f>Sheet5!$S$342:$S$343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Sheet5!$O$344:$O$348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Sheet5!$S$344:$S$348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3-4F49-B6FA-C9B80F8A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19424"/>
        <c:axId val="1775419840"/>
      </c:barChart>
      <c:catAx>
        <c:axId val="17754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9840"/>
        <c:crosses val="autoZero"/>
        <c:auto val="1"/>
        <c:lblAlgn val="ctr"/>
        <c:lblOffset val="100"/>
        <c:noMultiLvlLbl val="0"/>
      </c:catAx>
      <c:valAx>
        <c:axId val="1775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Sheet5!$X$342:$X$343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Sheet5!$W$344:$W$346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Sheet5!$X$344:$X$346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C-4059-9B9B-12FE07D072FF}"/>
            </c:ext>
          </c:extLst>
        </c:ser>
        <c:ser>
          <c:idx val="1"/>
          <c:order val="1"/>
          <c:tx>
            <c:strRef>
              <c:f>Sheet5!$Y$342:$Y$343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Sheet5!$W$344:$W$346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Sheet5!$Y$344:$Y$346</c:f>
              <c:numCache>
                <c:formatCode>General</c:formatCode>
                <c:ptCount val="2"/>
                <c:pt idx="0">
                  <c:v>13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C-4059-9B9B-12FE07D072FF}"/>
            </c:ext>
          </c:extLst>
        </c:ser>
        <c:ser>
          <c:idx val="2"/>
          <c:order val="2"/>
          <c:tx>
            <c:strRef>
              <c:f>Sheet5!$Z$342:$Z$343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Sheet5!$W$344:$W$346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Sheet5!$Z$344:$Z$346</c:f>
              <c:numCache>
                <c:formatCode>General</c:formatCode>
                <c:ptCount val="2"/>
                <c:pt idx="0">
                  <c:v>110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C-4059-9B9B-12FE07D072FF}"/>
            </c:ext>
          </c:extLst>
        </c:ser>
        <c:ser>
          <c:idx val="3"/>
          <c:order val="3"/>
          <c:tx>
            <c:strRef>
              <c:f>Sheet5!$AA$342:$AA$343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Sheet5!$W$344:$W$346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Sheet5!$AA$344:$AA$346</c:f>
              <c:numCache>
                <c:formatCode>General</c:formatCode>
                <c:ptCount val="2"/>
                <c:pt idx="0">
                  <c:v>31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C-4059-9B9B-12FE07D07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48544"/>
        <c:axId val="1775442720"/>
      </c:barChart>
      <c:catAx>
        <c:axId val="17754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42720"/>
        <c:crosses val="autoZero"/>
        <c:auto val="1"/>
        <c:lblAlgn val="ctr"/>
        <c:lblOffset val="100"/>
        <c:noMultiLvlLbl val="0"/>
      </c:catAx>
      <c:valAx>
        <c:axId val="1775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Sheet5!$AE$342:$AE$343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Sheet5!$AD$344:$AD$348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Sheet5!$AE$344:$AE$348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1-4CF3-AE86-355BD44BE162}"/>
            </c:ext>
          </c:extLst>
        </c:ser>
        <c:ser>
          <c:idx val="1"/>
          <c:order val="1"/>
          <c:tx>
            <c:strRef>
              <c:f>Sheet5!$AF$342:$AF$343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Sheet5!$AD$344:$AD$348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Sheet5!$AF$344:$AF$348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1-4CF3-AE86-355BD44BE162}"/>
            </c:ext>
          </c:extLst>
        </c:ser>
        <c:ser>
          <c:idx val="2"/>
          <c:order val="2"/>
          <c:tx>
            <c:strRef>
              <c:f>Sheet5!$AG$342:$AG$343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Sheet5!$AD$344:$AD$348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Sheet5!$AG$344:$AG$348</c:f>
              <c:numCache>
                <c:formatCode>General</c:formatCode>
                <c:ptCount val="4"/>
                <c:pt idx="0">
                  <c:v>30</c:v>
                </c:pt>
                <c:pt idx="1">
                  <c:v>61</c:v>
                </c:pt>
                <c:pt idx="2">
                  <c:v>8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1-4CF3-AE86-355BD44BE162}"/>
            </c:ext>
          </c:extLst>
        </c:ser>
        <c:ser>
          <c:idx val="3"/>
          <c:order val="3"/>
          <c:tx>
            <c:strRef>
              <c:f>Sheet5!$AH$342:$AH$343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Sheet5!$AD$344:$AD$348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Sheet5!$AH$344:$AH$348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1-4CF3-AE86-355BD44B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3266864"/>
        <c:axId val="1633266032"/>
      </c:barChart>
      <c:catAx>
        <c:axId val="16332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66032"/>
        <c:crosses val="autoZero"/>
        <c:auto val="1"/>
        <c:lblAlgn val="ctr"/>
        <c:lblOffset val="100"/>
        <c:noMultiLvlLbl val="0"/>
      </c:catAx>
      <c:valAx>
        <c:axId val="16332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Sheet5!$AM$342:$AM$343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Sheet5!$AL$344:$AL$347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Sheet5!$AM$344:$AM$347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60B-84DD-1A1595444FD8}"/>
            </c:ext>
          </c:extLst>
        </c:ser>
        <c:ser>
          <c:idx val="1"/>
          <c:order val="1"/>
          <c:tx>
            <c:strRef>
              <c:f>Sheet5!$AN$342:$AN$343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Sheet5!$AL$344:$AL$347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Sheet5!$AN$344:$AN$347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5-460B-84DD-1A1595444FD8}"/>
            </c:ext>
          </c:extLst>
        </c:ser>
        <c:ser>
          <c:idx val="2"/>
          <c:order val="2"/>
          <c:tx>
            <c:strRef>
              <c:f>Sheet5!$AO$342:$AO$343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Sheet5!$AL$344:$AL$347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Sheet5!$AO$344:$AO$347</c:f>
              <c:numCache>
                <c:formatCode>General</c:formatCode>
                <c:ptCount val="3"/>
                <c:pt idx="0">
                  <c:v>68</c:v>
                </c:pt>
                <c:pt idx="1">
                  <c:v>58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5-460B-84DD-1A1595444FD8}"/>
            </c:ext>
          </c:extLst>
        </c:ser>
        <c:ser>
          <c:idx val="3"/>
          <c:order val="3"/>
          <c:tx>
            <c:strRef>
              <c:f>Sheet5!$AP$342:$AP$343</c:f>
              <c:strCache>
                <c:ptCount val="1"/>
                <c:pt idx="0">
                  <c:v>Not 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Sheet5!$AL$344:$AL$347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Sheet5!$AP$344:$AP$347</c:f>
              <c:numCache>
                <c:formatCode>General</c:formatCode>
                <c:ptCount val="3"/>
                <c:pt idx="0">
                  <c:v>16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5-460B-84DD-1A1595444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27328"/>
        <c:axId val="1775451872"/>
      </c:barChart>
      <c:catAx>
        <c:axId val="17754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51872"/>
        <c:crosses val="autoZero"/>
        <c:auto val="1"/>
        <c:lblAlgn val="ctr"/>
        <c:lblOffset val="100"/>
        <c:noMultiLvlLbl val="0"/>
      </c:catAx>
      <c:valAx>
        <c:axId val="17754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Sheet5!$B$363:$B$364</c:f>
              <c:strCache>
                <c:ptCount val="1"/>
                <c:pt idx="0">
                  <c:v>Art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Sheet5!$B$365:$B$367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C-432B-B4CC-2A5B81F571E6}"/>
            </c:ext>
          </c:extLst>
        </c:ser>
        <c:ser>
          <c:idx val="1"/>
          <c:order val="1"/>
          <c:tx>
            <c:strRef>
              <c:f>Sheet5!$C$363:$C$364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Sheet5!$C$365:$C$367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C-432B-B4CC-2A5B81F571E6}"/>
            </c:ext>
          </c:extLst>
        </c:ser>
        <c:ser>
          <c:idx val="2"/>
          <c:order val="2"/>
          <c:tx>
            <c:strRef>
              <c:f>Sheet5!$D$363:$D$364</c:f>
              <c:strCache>
                <c:ptCount val="1"/>
                <c:pt idx="0">
                  <c:v>Car,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Sheet5!$D$365:$D$367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C-432B-B4CC-2A5B81F571E6}"/>
            </c:ext>
          </c:extLst>
        </c:ser>
        <c:ser>
          <c:idx val="3"/>
          <c:order val="3"/>
          <c:tx>
            <c:strRef>
              <c:f>Sheet5!$E$363:$E$364</c:f>
              <c:strCache>
                <c:ptCount val="1"/>
                <c:pt idx="0">
                  <c:v>Car, House, Art works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Sheet5!$E$365:$E$367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C-432B-B4CC-2A5B81F571E6}"/>
            </c:ext>
          </c:extLst>
        </c:ser>
        <c:ser>
          <c:idx val="4"/>
          <c:order val="4"/>
          <c:tx>
            <c:strRef>
              <c:f>Sheet5!$F$363:$F$364</c:f>
              <c:strCache>
                <c:ptCount val="1"/>
                <c:pt idx="0">
                  <c:v>Car, House, Loan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Sheet5!$F$365:$F$367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C-432B-B4CC-2A5B81F571E6}"/>
            </c:ext>
          </c:extLst>
        </c:ser>
        <c:ser>
          <c:idx val="5"/>
          <c:order val="5"/>
          <c:tx>
            <c:strRef>
              <c:f>Sheet5!$G$363:$G$364</c:f>
              <c:strCache>
                <c:ptCount val="1"/>
                <c:pt idx="0">
                  <c:v>House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Sheet5!$G$365:$G$367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C-432B-B4CC-2A5B81F571E6}"/>
            </c:ext>
          </c:extLst>
        </c:ser>
        <c:ser>
          <c:idx val="6"/>
          <c:order val="6"/>
          <c:tx>
            <c:strRef>
              <c:f>Sheet5!$H$363:$H$364</c:f>
              <c:strCache>
                <c:ptCount val="1"/>
                <c:pt idx="0">
                  <c:v>House, Art works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Sheet5!$H$365:$H$367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EC-432B-B4CC-2A5B81F571E6}"/>
            </c:ext>
          </c:extLst>
        </c:ser>
        <c:ser>
          <c:idx val="7"/>
          <c:order val="7"/>
          <c:tx>
            <c:strRef>
              <c:f>Sheet5!$I$363:$I$364</c:f>
              <c:strCache>
                <c:ptCount val="1"/>
                <c:pt idx="0">
                  <c:v>House, Loan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Sheet5!$I$365:$I$367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EC-432B-B4CC-2A5B81F571E6}"/>
            </c:ext>
          </c:extLst>
        </c:ser>
        <c:ser>
          <c:idx val="8"/>
          <c:order val="8"/>
          <c:tx>
            <c:strRef>
              <c:f>Sheet5!$J$363:$J$364</c:f>
              <c:strCache>
                <c:ptCount val="1"/>
                <c:pt idx="0">
                  <c:v>Jewellery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Sheet5!$J$365:$J$367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C-432B-B4CC-2A5B81F571E6}"/>
            </c:ext>
          </c:extLst>
        </c:ser>
        <c:ser>
          <c:idx val="9"/>
          <c:order val="9"/>
          <c:tx>
            <c:strRef>
              <c:f>Sheet5!$K$363:$K$364</c:f>
              <c:strCache>
                <c:ptCount val="1"/>
                <c:pt idx="0">
                  <c:v>Jewellery, Art works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Sheet5!$K$365:$K$367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EC-432B-B4CC-2A5B81F571E6}"/>
            </c:ext>
          </c:extLst>
        </c:ser>
        <c:ser>
          <c:idx val="10"/>
          <c:order val="10"/>
          <c:tx>
            <c:strRef>
              <c:f>Sheet5!$L$363:$L$364</c:f>
              <c:strCache>
                <c:ptCount val="1"/>
                <c:pt idx="0">
                  <c:v>Jewellery, Car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Sheet5!$L$365:$L$367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EC-432B-B4CC-2A5B81F571E6}"/>
            </c:ext>
          </c:extLst>
        </c:ser>
        <c:ser>
          <c:idx val="11"/>
          <c:order val="11"/>
          <c:tx>
            <c:strRef>
              <c:f>Sheet5!$M$363:$M$364</c:f>
              <c:strCache>
                <c:ptCount val="1"/>
                <c:pt idx="0">
                  <c:v>Jewellery, Car, Art works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Sheet5!$M$365:$M$367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EC-432B-B4CC-2A5B81F571E6}"/>
            </c:ext>
          </c:extLst>
        </c:ser>
        <c:ser>
          <c:idx val="12"/>
          <c:order val="12"/>
          <c:tx>
            <c:strRef>
              <c:f>Sheet5!$N$363:$N$364</c:f>
              <c:strCache>
                <c:ptCount val="1"/>
                <c:pt idx="0">
                  <c:v>Jewellery, Car, House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Sheet5!$N$365:$N$367</c:f>
              <c:numCache>
                <c:formatCode>General</c:formatCode>
                <c:ptCount val="2"/>
                <c:pt idx="0">
                  <c:v>17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EC-432B-B4CC-2A5B81F571E6}"/>
            </c:ext>
          </c:extLst>
        </c:ser>
        <c:ser>
          <c:idx val="13"/>
          <c:order val="13"/>
          <c:tx>
            <c:strRef>
              <c:f>Sheet5!$O$363:$O$364</c:f>
              <c:strCache>
                <c:ptCount val="1"/>
                <c:pt idx="0">
                  <c:v>Jewellery, Car, House, Art works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Sheet5!$O$365:$O$367</c:f>
              <c:numCache>
                <c:formatCode>General</c:formatCode>
                <c:ptCount val="2"/>
                <c:pt idx="0">
                  <c:v>20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EC-432B-B4CC-2A5B81F571E6}"/>
            </c:ext>
          </c:extLst>
        </c:ser>
        <c:ser>
          <c:idx val="14"/>
          <c:order val="14"/>
          <c:tx>
            <c:strRef>
              <c:f>Sheet5!$P$363:$P$364</c:f>
              <c:strCache>
                <c:ptCount val="1"/>
                <c:pt idx="0">
                  <c:v>Jewellery, Car, House, Loan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Sheet5!$P$365:$P$367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EC-432B-B4CC-2A5B81F571E6}"/>
            </c:ext>
          </c:extLst>
        </c:ser>
        <c:ser>
          <c:idx val="15"/>
          <c:order val="15"/>
          <c:tx>
            <c:strRef>
              <c:f>Sheet5!$Q$363:$Q$364</c:f>
              <c:strCache>
                <c:ptCount val="1"/>
                <c:pt idx="0">
                  <c:v>Jewellery, Car, House, Loan, Art works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Sheet5!$Q$365:$Q$367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0EC-432B-B4CC-2A5B81F571E6}"/>
            </c:ext>
          </c:extLst>
        </c:ser>
        <c:ser>
          <c:idx val="16"/>
          <c:order val="16"/>
          <c:tx>
            <c:strRef>
              <c:f>Sheet5!$R$363:$R$364</c:f>
              <c:strCache>
                <c:ptCount val="1"/>
                <c:pt idx="0">
                  <c:v>Jewellery, Car, Loan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Sheet5!$R$365:$R$367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EC-432B-B4CC-2A5B81F571E6}"/>
            </c:ext>
          </c:extLst>
        </c:ser>
        <c:ser>
          <c:idx val="17"/>
          <c:order val="17"/>
          <c:tx>
            <c:strRef>
              <c:f>Sheet5!$S$363:$S$364</c:f>
              <c:strCache>
                <c:ptCount val="1"/>
                <c:pt idx="0">
                  <c:v>Jewellery, House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Sheet5!$S$365:$S$367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0EC-432B-B4CC-2A5B81F571E6}"/>
            </c:ext>
          </c:extLst>
        </c:ser>
        <c:ser>
          <c:idx val="18"/>
          <c:order val="18"/>
          <c:tx>
            <c:strRef>
              <c:f>Sheet5!$T$363:$T$364</c:f>
              <c:strCache>
                <c:ptCount val="1"/>
                <c:pt idx="0">
                  <c:v>Jewellery, House, Art works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Sheet5!$T$365:$T$367</c:f>
              <c:numCache>
                <c:formatCode>General</c:formatCode>
                <c:ptCount val="2"/>
                <c:pt idx="0">
                  <c:v>15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0EC-432B-B4CC-2A5B81F571E6}"/>
            </c:ext>
          </c:extLst>
        </c:ser>
        <c:ser>
          <c:idx val="19"/>
          <c:order val="19"/>
          <c:tx>
            <c:strRef>
              <c:f>Sheet5!$U$363:$U$364</c:f>
              <c:strCache>
                <c:ptCount val="1"/>
                <c:pt idx="0">
                  <c:v>Jewellery, House, Loan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Sheet5!$U$365:$U$367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0EC-432B-B4CC-2A5B81F571E6}"/>
            </c:ext>
          </c:extLst>
        </c:ser>
        <c:ser>
          <c:idx val="20"/>
          <c:order val="20"/>
          <c:tx>
            <c:strRef>
              <c:f>Sheet5!$V$363:$V$364</c:f>
              <c:strCache>
                <c:ptCount val="1"/>
                <c:pt idx="0">
                  <c:v>Jewellery, House, Loan, Art works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Sheet5!$V$365:$V$367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0EC-432B-B4CC-2A5B81F571E6}"/>
            </c:ext>
          </c:extLst>
        </c:ser>
        <c:ser>
          <c:idx val="21"/>
          <c:order val="21"/>
          <c:tx>
            <c:strRef>
              <c:f>Sheet5!$W$363:$W$364</c:f>
              <c:strCache>
                <c:ptCount val="1"/>
                <c:pt idx="0">
                  <c:v>Jewellery, Loan, Art works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Sheet5!$W$365:$W$367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0EC-432B-B4CC-2A5B81F571E6}"/>
            </c:ext>
          </c:extLst>
        </c:ser>
        <c:ser>
          <c:idx val="22"/>
          <c:order val="22"/>
          <c:tx>
            <c:strRef>
              <c:f>Sheet5!$X$363:$X$364</c:f>
              <c:strCache>
                <c:ptCount val="1"/>
                <c:pt idx="0">
                  <c:v>Loan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Sheet5!$A$365:$A$367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Sheet5!$X$365:$X$367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0EC-432B-B4CC-2A5B81F5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289536"/>
        <c:axId val="1753280384"/>
      </c:barChart>
      <c:catAx>
        <c:axId val="17532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0384"/>
        <c:crosses val="autoZero"/>
        <c:auto val="1"/>
        <c:lblAlgn val="ctr"/>
        <c:lblOffset val="100"/>
        <c:noMultiLvlLbl val="0"/>
      </c:catAx>
      <c:valAx>
        <c:axId val="17532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Sheet5!$B$413:$B$414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Sheet5!$A$415:$A$417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Sheet5!$B$415:$B$417</c:f>
              <c:numCache>
                <c:formatCode>General</c:formatCode>
                <c:ptCount val="2"/>
                <c:pt idx="0">
                  <c:v>19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6-40F9-9BB2-2D417AAE9D85}"/>
            </c:ext>
          </c:extLst>
        </c:ser>
        <c:ser>
          <c:idx val="1"/>
          <c:order val="1"/>
          <c:tx>
            <c:strRef>
              <c:f>Sheet5!$C$413:$C$414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Sheet5!$A$415:$A$417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Sheet5!$C$415:$C$417</c:f>
              <c:numCache>
                <c:formatCode>General</c:formatCode>
                <c:ptCount val="2"/>
                <c:pt idx="0">
                  <c:v>84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6-40F9-9BB2-2D417AAE9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286624"/>
        <c:axId val="1753284544"/>
      </c:barChart>
      <c:catAx>
        <c:axId val="17532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4544"/>
        <c:crosses val="autoZero"/>
        <c:auto val="1"/>
        <c:lblAlgn val="ctr"/>
        <c:lblOffset val="100"/>
        <c:noMultiLvlLbl val="0"/>
      </c:catAx>
      <c:valAx>
        <c:axId val="1753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Sheet5!$G$413:$G$414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Sheet5!$F$415:$F$417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Sheet5!$G$415:$G$417</c:f>
              <c:numCache>
                <c:formatCode>General</c:formatCode>
                <c:ptCount val="2"/>
                <c:pt idx="0">
                  <c:v>20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20D-9E77-A55EF283DBCF}"/>
            </c:ext>
          </c:extLst>
        </c:ser>
        <c:ser>
          <c:idx val="1"/>
          <c:order val="1"/>
          <c:tx>
            <c:strRef>
              <c:f>Sheet5!$H$413:$H$414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Sheet5!$F$415:$F$417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Sheet5!$H$415:$H$417</c:f>
              <c:numCache>
                <c:formatCode>General</c:formatCode>
                <c:ptCount val="2"/>
                <c:pt idx="0">
                  <c:v>54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1-420D-9E77-A55EF283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965088"/>
        <c:axId val="1783966752"/>
      </c:barChart>
      <c:catAx>
        <c:axId val="17839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66752"/>
        <c:crosses val="autoZero"/>
        <c:auto val="1"/>
        <c:lblAlgn val="ctr"/>
        <c:lblOffset val="100"/>
        <c:noMultiLvlLbl val="0"/>
      </c:catAx>
      <c:valAx>
        <c:axId val="1783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Sheet5!$N$413:$N$414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Sheet5!$M$415:$M$419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Sheet5!$N$415:$N$419</c:f>
              <c:numCache>
                <c:formatCode>General</c:formatCode>
                <c:ptCount val="4"/>
                <c:pt idx="0">
                  <c:v>23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D-4FF6-A9FE-C0F0987311B7}"/>
            </c:ext>
          </c:extLst>
        </c:ser>
        <c:ser>
          <c:idx val="1"/>
          <c:order val="1"/>
          <c:tx>
            <c:strRef>
              <c:f>Sheet5!$O$413:$O$414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Sheet5!$M$415:$M$419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Sheet5!$O$415:$O$419</c:f>
              <c:numCache>
                <c:formatCode>General</c:formatCode>
                <c:ptCount val="4"/>
                <c:pt idx="0">
                  <c:v>53</c:v>
                </c:pt>
                <c:pt idx="1">
                  <c:v>40</c:v>
                </c:pt>
                <c:pt idx="2">
                  <c:v>35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D-4FF6-A9FE-C0F098731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281216"/>
        <c:axId val="1753285376"/>
      </c:barChart>
      <c:catAx>
        <c:axId val="1753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5376"/>
        <c:crosses val="autoZero"/>
        <c:auto val="1"/>
        <c:lblAlgn val="ctr"/>
        <c:lblOffset val="100"/>
        <c:noMultiLvlLbl val="0"/>
      </c:catAx>
      <c:valAx>
        <c:axId val="1753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Sheet5!$V$413:$V$414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Sheet5!$U$415:$U$417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Sheet5!$V$415:$V$417</c:f>
              <c:numCache>
                <c:formatCode>General</c:formatCode>
                <c:ptCount val="2"/>
                <c:pt idx="0">
                  <c:v>41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FD3-9C80-7C4486A6C751}"/>
            </c:ext>
          </c:extLst>
        </c:ser>
        <c:ser>
          <c:idx val="1"/>
          <c:order val="1"/>
          <c:tx>
            <c:strRef>
              <c:f>Sheet5!$W$413:$W$414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Sheet5!$U$415:$U$417</c:f>
              <c:strCache>
                <c:ptCount val="2"/>
                <c:pt idx="0">
                  <c:v>English Medium</c:v>
                </c:pt>
                <c:pt idx="1">
                  <c:v>Local Language (Hindi, Bengali, Marathi, etc.)</c:v>
                </c:pt>
              </c:strCache>
            </c:strRef>
          </c:cat>
          <c:val>
            <c:numRef>
              <c:f>Sheet5!$W$415:$W$417</c:f>
              <c:numCache>
                <c:formatCode>General</c:formatCode>
                <c:ptCount val="2"/>
                <c:pt idx="0">
                  <c:v>131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E-4FD3-9C80-7C4486A6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3288704"/>
        <c:axId val="1753285792"/>
      </c:barChart>
      <c:catAx>
        <c:axId val="1753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5792"/>
        <c:crosses val="autoZero"/>
        <c:auto val="1"/>
        <c:lblAlgn val="ctr"/>
        <c:lblOffset val="100"/>
        <c:noMultiLvlLbl val="0"/>
      </c:catAx>
      <c:valAx>
        <c:axId val="17532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Sheet5!$AC$413:$AC$414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Sheet5!$AB$415:$AB$419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Sheet5!$AC$415:$AC$419</c:f>
              <c:numCache>
                <c:formatCode>General</c:formatCode>
                <c:ptCount val="4"/>
                <c:pt idx="0">
                  <c:v>11</c:v>
                </c:pt>
                <c:pt idx="1">
                  <c:v>19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2-484A-BCCF-47AF4F01413E}"/>
            </c:ext>
          </c:extLst>
        </c:ser>
        <c:ser>
          <c:idx val="1"/>
          <c:order val="1"/>
          <c:tx>
            <c:strRef>
              <c:f>Sheet5!$AD$413:$AD$414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Sheet5!$AB$415:$AB$419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Sheet5!$AD$415:$AD$419</c:f>
              <c:numCache>
                <c:formatCode>General</c:formatCode>
                <c:ptCount val="4"/>
                <c:pt idx="0">
                  <c:v>42</c:v>
                </c:pt>
                <c:pt idx="1">
                  <c:v>77</c:v>
                </c:pt>
                <c:pt idx="2">
                  <c:v>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2-484A-BCCF-47AF4F01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2422624"/>
        <c:axId val="282422208"/>
      </c:barChart>
      <c:catAx>
        <c:axId val="2824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2208"/>
        <c:crosses val="autoZero"/>
        <c:auto val="1"/>
        <c:lblAlgn val="ctr"/>
        <c:lblOffset val="100"/>
        <c:noMultiLvlLbl val="0"/>
      </c:catAx>
      <c:valAx>
        <c:axId val="2824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1B-438D-A4A4-7CD6486043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1B-438D-A4A4-7CD648604394}"/>
              </c:ext>
            </c:extLst>
          </c:dPt>
          <c:cat>
            <c:strLit>
              <c:ptCount val="2"/>
              <c:pt idx="0">
                <c:v>You buy the first set.</c:v>
              </c:pt>
              <c:pt idx="1">
                <c:v>You buy the second set.</c:v>
              </c:pt>
            </c:strLit>
          </c:cat>
          <c:val>
            <c:numLit>
              <c:formatCode>General</c:formatCode>
              <c:ptCount val="2"/>
              <c:pt idx="0">
                <c:v>112</c:v>
              </c:pt>
              <c:pt idx="1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4-121B-438D-A4A4-7CD64860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dataset.xlsx]Sheet5!PivotTable28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Sheet5!$AK$413:$AK$414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Sheet5!$AJ$415:$AJ$418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Sheet5!$AK$415:$AK$418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7-4CEF-ACE5-E9233B7E944E}"/>
            </c:ext>
          </c:extLst>
        </c:ser>
        <c:ser>
          <c:idx val="1"/>
          <c:order val="1"/>
          <c:tx>
            <c:strRef>
              <c:f>Sheet5!$AL$413:$AL$414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Sheet5!$AJ$415:$AJ$418</c:f>
              <c:strCache>
                <c:ptCount val="3"/>
                <c:pt idx="0">
                  <c:v>Class 12th pass</c:v>
                </c:pt>
                <c:pt idx="1">
                  <c:v>Graduate</c:v>
                </c:pt>
                <c:pt idx="2">
                  <c:v>Post Graduate</c:v>
                </c:pt>
              </c:strCache>
            </c:strRef>
          </c:cat>
          <c:val>
            <c:numRef>
              <c:f>Sheet5!$AL$415:$AL$418</c:f>
              <c:numCache>
                <c:formatCode>General</c:formatCode>
                <c:ptCount val="3"/>
                <c:pt idx="0">
                  <c:v>76</c:v>
                </c:pt>
                <c:pt idx="1">
                  <c:v>79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7-4CEF-ACE5-E9233B7E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37952"/>
        <c:axId val="267534208"/>
      </c:barChart>
      <c:catAx>
        <c:axId val="2675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4208"/>
        <c:crosses val="autoZero"/>
        <c:auto val="1"/>
        <c:lblAlgn val="ctr"/>
        <c:lblOffset val="100"/>
        <c:noMultiLvlLbl val="0"/>
      </c:catAx>
      <c:valAx>
        <c:axId val="267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Sheet5!$Y$180:$Y$181</c:f>
              <c:strCache>
                <c:ptCount val="1"/>
                <c:pt idx="0">
                  <c:v>No, I do not keep a written record of my expenses and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Sheet5!$X$182:$X$186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Sheet5!$Y$182:$Y$186</c:f>
              <c:numCache>
                <c:formatCode>General</c:formatCode>
                <c:ptCount val="4"/>
                <c:pt idx="0">
                  <c:v>22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A13-8786-A6E42EFCF9E1}"/>
            </c:ext>
          </c:extLst>
        </c:ser>
        <c:ser>
          <c:idx val="1"/>
          <c:order val="1"/>
          <c:tx>
            <c:strRef>
              <c:f>Sheet5!$Z$180:$Z$181</c:f>
              <c:strCache>
                <c:ptCount val="1"/>
                <c:pt idx="0">
                  <c:v>Yes, but only 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Sheet5!$X$182:$X$186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Sheet5!$Z$182:$Z$186</c:f>
              <c:numCache>
                <c:formatCode>General</c:formatCode>
                <c:ptCount val="4"/>
                <c:pt idx="0">
                  <c:v>43</c:v>
                </c:pt>
                <c:pt idx="1">
                  <c:v>21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2-4A13-8786-A6E42EFCF9E1}"/>
            </c:ext>
          </c:extLst>
        </c:ser>
        <c:ser>
          <c:idx val="2"/>
          <c:order val="2"/>
          <c:tx>
            <c:strRef>
              <c:f>Sheet5!$AA$180:$AA$181</c:f>
              <c:strCache>
                <c:ptCount val="1"/>
                <c:pt idx="0">
                  <c:v>Yes, I do so each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Sheet5!$X$182:$X$186</c:f>
              <c:strCache>
                <c:ptCount val="4"/>
                <c:pt idx="0">
                  <c:v>Above ₹60,000</c:v>
                </c:pt>
                <c:pt idx="1">
                  <c:v>Between ₹20,000 and ₹40,000</c:v>
                </c:pt>
                <c:pt idx="2">
                  <c:v>Between ₹40,000 and ₹60,000</c:v>
                </c:pt>
                <c:pt idx="3">
                  <c:v>Less than ₹20,000</c:v>
                </c:pt>
              </c:strCache>
            </c:strRef>
          </c:cat>
          <c:val>
            <c:numRef>
              <c:f>Sheet5!$AA$182:$AA$186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2-4A13-8786-A6E42EFCF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52096"/>
        <c:axId val="267552512"/>
      </c:barChart>
      <c:catAx>
        <c:axId val="267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2512"/>
        <c:crosses val="autoZero"/>
        <c:auto val="1"/>
        <c:lblAlgn val="ctr"/>
        <c:lblOffset val="100"/>
        <c:noMultiLvlLbl val="0"/>
      </c:catAx>
      <c:valAx>
        <c:axId val="267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Sheet5!$AG$180:$AG$181</c:f>
              <c:strCache>
                <c:ptCount val="1"/>
                <c:pt idx="0">
                  <c:v>No, I do not keep a written record of my expenses and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Sheet5!$AF$182:$AF$186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Sheet5!$AG$182:$AG$186</c:f>
              <c:numCache>
                <c:formatCode>General</c:formatCode>
                <c:ptCount val="4"/>
                <c:pt idx="0">
                  <c:v>12</c:v>
                </c:pt>
                <c:pt idx="1">
                  <c:v>30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ED6-8F96-1B9DC179827A}"/>
            </c:ext>
          </c:extLst>
        </c:ser>
        <c:ser>
          <c:idx val="1"/>
          <c:order val="1"/>
          <c:tx>
            <c:strRef>
              <c:f>Sheet5!$AH$180:$AH$181</c:f>
              <c:strCache>
                <c:ptCount val="1"/>
                <c:pt idx="0">
                  <c:v>Yes, but only 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Sheet5!$AF$182:$AF$186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Sheet5!$AH$182:$AH$186</c:f>
              <c:numCache>
                <c:formatCode>General</c:formatCode>
                <c:ptCount val="4"/>
                <c:pt idx="0">
                  <c:v>25</c:v>
                </c:pt>
                <c:pt idx="1">
                  <c:v>41</c:v>
                </c:pt>
                <c:pt idx="2">
                  <c:v>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F-4ED6-8F96-1B9DC179827A}"/>
            </c:ext>
          </c:extLst>
        </c:ser>
        <c:ser>
          <c:idx val="2"/>
          <c:order val="2"/>
          <c:tx>
            <c:strRef>
              <c:f>Sheet5!$AI$180:$AI$181</c:f>
              <c:strCache>
                <c:ptCount val="1"/>
                <c:pt idx="0">
                  <c:v>Yes, I do so each 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Sheet5!$AF$182:$AF$186</c:f>
              <c:strCache>
                <c:ptCount val="4"/>
                <c:pt idx="0">
                  <c:v>12th pass or below</c:v>
                </c:pt>
                <c:pt idx="1">
                  <c:v>Graduate</c:v>
                </c:pt>
                <c:pt idx="2">
                  <c:v>Ph.D.</c:v>
                </c:pt>
                <c:pt idx="3">
                  <c:v>Post Graduate</c:v>
                </c:pt>
              </c:strCache>
            </c:strRef>
          </c:cat>
          <c:val>
            <c:numRef>
              <c:f>Sheet5!$AI$182:$AI$186</c:f>
              <c:numCache>
                <c:formatCode>General</c:formatCode>
                <c:ptCount val="4"/>
                <c:pt idx="0">
                  <c:v>16</c:v>
                </c:pt>
                <c:pt idx="1">
                  <c:v>25</c:v>
                </c:pt>
                <c:pt idx="2">
                  <c:v>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F-4ED6-8F96-1B9DC179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84544"/>
        <c:axId val="267581216"/>
      </c:barChart>
      <c:catAx>
        <c:axId val="2675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1216"/>
        <c:crosses val="autoZero"/>
        <c:auto val="1"/>
        <c:lblAlgn val="ctr"/>
        <c:lblOffset val="100"/>
        <c:noMultiLvlLbl val="0"/>
      </c:catAx>
      <c:valAx>
        <c:axId val="2675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Sheet5!$AN$180:$AN$181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Sheet5!$AN$182:$AN$185</c:f>
              <c:numCache>
                <c:formatCode>General</c:formatCode>
                <c:ptCount val="3"/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A-41A4-937D-CDAFB5485EB9}"/>
            </c:ext>
          </c:extLst>
        </c:ser>
        <c:ser>
          <c:idx val="1"/>
          <c:order val="1"/>
          <c:tx>
            <c:strRef>
              <c:f>Sheet5!$AO$180:$AO$181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Sheet5!$AO$182:$AO$185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A-41A4-937D-CDAFB5485EB9}"/>
            </c:ext>
          </c:extLst>
        </c:ser>
        <c:ser>
          <c:idx val="2"/>
          <c:order val="2"/>
          <c:tx>
            <c:strRef>
              <c:f>Sheet5!$AP$180:$AP$181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Sheet5!$AP$182:$AP$185</c:f>
              <c:numCache>
                <c:formatCode>General</c:formatCode>
                <c:ptCount val="3"/>
                <c:pt idx="0">
                  <c:v>6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A-41A4-937D-CDAFB5485EB9}"/>
            </c:ext>
          </c:extLst>
        </c:ser>
        <c:ser>
          <c:idx val="3"/>
          <c:order val="3"/>
          <c:tx>
            <c:strRef>
              <c:f>Sheet5!$AQ$180:$AQ$181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Sheet5!$AQ$182:$AQ$185</c:f>
              <c:numCache>
                <c:formatCode>General</c:formatCode>
                <c:ptCount val="3"/>
                <c:pt idx="0">
                  <c:v>27</c:v>
                </c:pt>
                <c:pt idx="1">
                  <c:v>36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A-41A4-937D-CDAFB5485EB9}"/>
            </c:ext>
          </c:extLst>
        </c:ser>
        <c:ser>
          <c:idx val="4"/>
          <c:order val="4"/>
          <c:tx>
            <c:strRef>
              <c:f>Sheet5!$AR$180:$AR$181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Sheet5!$AR$182:$AR$185</c:f>
              <c:numCache>
                <c:formatCode>General</c:formatCode>
                <c:ptCount val="3"/>
                <c:pt idx="0">
                  <c:v>16</c:v>
                </c:pt>
                <c:pt idx="1">
                  <c:v>31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A-41A4-937D-CDAFB5485EB9}"/>
            </c:ext>
          </c:extLst>
        </c:ser>
        <c:ser>
          <c:idx val="5"/>
          <c:order val="5"/>
          <c:tx>
            <c:strRef>
              <c:f>Sheet5!$AS$180:$AS$181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Sheet5!$AS$182:$AS$185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A-41A4-937D-CDAFB5485EB9}"/>
            </c:ext>
          </c:extLst>
        </c:ser>
        <c:ser>
          <c:idx val="6"/>
          <c:order val="6"/>
          <c:tx>
            <c:strRef>
              <c:f>Sheet5!$AT$180:$AT$181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Sheet5!$AM$182:$AM$185</c:f>
              <c:strCache>
                <c:ptCount val="3"/>
                <c:pt idx="0">
                  <c:v>No, I do not keep a written record of my expenses and savings</c:v>
                </c:pt>
                <c:pt idx="1">
                  <c:v>Yes, but only sometimes</c:v>
                </c:pt>
                <c:pt idx="2">
                  <c:v>Yes, I do so each month</c:v>
                </c:pt>
              </c:strCache>
            </c:strRef>
          </c:cat>
          <c:val>
            <c:numRef>
              <c:f>Sheet5!$AT$182:$AT$185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A-41A4-937D-CDAFB548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617408"/>
        <c:axId val="267613664"/>
      </c:barChart>
      <c:catAx>
        <c:axId val="2676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13664"/>
        <c:crosses val="autoZero"/>
        <c:auto val="1"/>
        <c:lblAlgn val="ctr"/>
        <c:lblOffset val="100"/>
        <c:noMultiLvlLbl val="0"/>
      </c:catAx>
      <c:valAx>
        <c:axId val="2676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Sheet5!$Y$203:$Y$204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Sheet5!$Y$205:$Y$208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D-4152-B532-EC363641566A}"/>
            </c:ext>
          </c:extLst>
        </c:ser>
        <c:ser>
          <c:idx val="1"/>
          <c:order val="1"/>
          <c:tx>
            <c:strRef>
              <c:f>Sheet5!$Z$203:$Z$204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Sheet5!$Z$205:$Z$208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D-4152-B532-EC363641566A}"/>
            </c:ext>
          </c:extLst>
        </c:ser>
        <c:ser>
          <c:idx val="2"/>
          <c:order val="2"/>
          <c:tx>
            <c:strRef>
              <c:f>Sheet5!$AA$203:$AA$204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Sheet5!$AA$205:$AA$208</c:f>
              <c:numCache>
                <c:formatCode>General</c:formatCode>
                <c:ptCount val="3"/>
                <c:pt idx="0">
                  <c:v>11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D-4152-B532-EC363641566A}"/>
            </c:ext>
          </c:extLst>
        </c:ser>
        <c:ser>
          <c:idx val="3"/>
          <c:order val="3"/>
          <c:tx>
            <c:strRef>
              <c:f>Sheet5!$AB$203:$AB$204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Sheet5!$AB$205:$AB$208</c:f>
              <c:numCache>
                <c:formatCode>General</c:formatCode>
                <c:ptCount val="3"/>
                <c:pt idx="0">
                  <c:v>42</c:v>
                </c:pt>
                <c:pt idx="1">
                  <c:v>17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D-4152-B532-EC363641566A}"/>
            </c:ext>
          </c:extLst>
        </c:ser>
        <c:ser>
          <c:idx val="4"/>
          <c:order val="4"/>
          <c:tx>
            <c:strRef>
              <c:f>Sheet5!$AC$203:$AC$204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Sheet5!$AC$205:$AC$208</c:f>
              <c:numCache>
                <c:formatCode>General</c:formatCode>
                <c:ptCount val="3"/>
                <c:pt idx="0">
                  <c:v>35</c:v>
                </c:pt>
                <c:pt idx="1">
                  <c:v>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D-4152-B532-EC363641566A}"/>
            </c:ext>
          </c:extLst>
        </c:ser>
        <c:ser>
          <c:idx val="5"/>
          <c:order val="5"/>
          <c:tx>
            <c:strRef>
              <c:f>Sheet5!$AD$203:$AD$204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Sheet5!$AD$205:$AD$208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D-4152-B532-EC363641566A}"/>
            </c:ext>
          </c:extLst>
        </c:ser>
        <c:ser>
          <c:idx val="6"/>
          <c:order val="6"/>
          <c:tx>
            <c:strRef>
              <c:f>Sheet5!$AE$203:$AE$204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Sheet5!$X$205:$X$208</c:f>
              <c:strCache>
                <c:ptCount val="3"/>
                <c:pt idx="0">
                  <c:v>I do not keep a written record of my expenses</c:v>
                </c:pt>
                <c:pt idx="1">
                  <c:v>I make use of spreadsheets or other similar tools</c:v>
                </c:pt>
                <c:pt idx="2">
                  <c:v>I write things down on paper in the form of notes</c:v>
                </c:pt>
              </c:strCache>
            </c:strRef>
          </c:cat>
          <c:val>
            <c:numRef>
              <c:f>Sheet5!$AE$205:$AE$208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D-4152-B532-EC363641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615744"/>
        <c:axId val="267610336"/>
      </c:barChart>
      <c:catAx>
        <c:axId val="2676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10336"/>
        <c:crosses val="autoZero"/>
        <c:auto val="1"/>
        <c:lblAlgn val="ctr"/>
        <c:lblOffset val="100"/>
        <c:noMultiLvlLbl val="0"/>
      </c:catAx>
      <c:valAx>
        <c:axId val="2676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dataset.xlsx]Sheet5!PivotTable38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Sheet5!$AD$224:$AD$225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Sheet5!$AD$226:$AD$230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4-45A9-98AF-BDDA10D1D532}"/>
            </c:ext>
          </c:extLst>
        </c:ser>
        <c:ser>
          <c:idx val="1"/>
          <c:order val="1"/>
          <c:tx>
            <c:strRef>
              <c:f>Sheet5!$AE$224:$AE$225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Sheet5!$AE$226:$AE$230</c:f>
              <c:numCache>
                <c:formatCode>General</c:formatCode>
                <c:ptCount val="4"/>
                <c:pt idx="0">
                  <c:v>4</c:v>
                </c:pt>
                <c:pt idx="1">
                  <c:v>15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4-45A9-98AF-BDDA10D1D532}"/>
            </c:ext>
          </c:extLst>
        </c:ser>
        <c:ser>
          <c:idx val="2"/>
          <c:order val="2"/>
          <c:tx>
            <c:strRef>
              <c:f>Sheet5!$AF$224:$AF$225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Sheet5!$AF$226:$AF$230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4-45A9-98AF-BDDA10D1D532}"/>
            </c:ext>
          </c:extLst>
        </c:ser>
        <c:ser>
          <c:idx val="3"/>
          <c:order val="3"/>
          <c:tx>
            <c:strRef>
              <c:f>Sheet5!$AG$224:$AG$225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Sheet5!$AG$226:$AG$230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4-45A9-98AF-BDDA10D1D532}"/>
            </c:ext>
          </c:extLst>
        </c:ser>
        <c:ser>
          <c:idx val="4"/>
          <c:order val="4"/>
          <c:tx>
            <c:strRef>
              <c:f>Sheet5!$AH$224:$AH$225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Sheet5!$AH$226:$AH$230</c:f>
              <c:numCache>
                <c:formatCode>General</c:formatCode>
                <c:ptCount val="4"/>
                <c:pt idx="0">
                  <c:v>25</c:v>
                </c:pt>
                <c:pt idx="1">
                  <c:v>16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4-45A9-98AF-BDDA10D1D532}"/>
            </c:ext>
          </c:extLst>
        </c:ser>
        <c:ser>
          <c:idx val="5"/>
          <c:order val="5"/>
          <c:tx>
            <c:strRef>
              <c:f>Sheet5!$AI$224:$AI$225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Sheet5!$AI$226:$AI$230</c:f>
              <c:numCache>
                <c:formatCode>General</c:formatCode>
                <c:ptCount val="4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4-45A9-98AF-BDDA10D1D532}"/>
            </c:ext>
          </c:extLst>
        </c:ser>
        <c:ser>
          <c:idx val="6"/>
          <c:order val="6"/>
          <c:tx>
            <c:strRef>
              <c:f>Sheet5!$AJ$224:$AJ$225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Sheet5!$AC$226:$AC$230</c:f>
              <c:strCache>
                <c:ptCount val="4"/>
                <c:pt idx="0">
                  <c:v>I invest this money periodically across various asset classes like bonds, stocks, cryptocurrency, fixed deposits, etc.</c:v>
                </c:pt>
                <c:pt idx="1">
                  <c:v>I keep the money in my bank account</c:v>
                </c:pt>
                <c:pt idx="2">
                  <c:v>I spend the saved money on shopping</c:v>
                </c:pt>
                <c:pt idx="3">
                  <c:v>I'm generally not able to save money each month</c:v>
                </c:pt>
              </c:strCache>
            </c:strRef>
          </c:cat>
          <c:val>
            <c:numRef>
              <c:f>Sheet5!$AJ$226:$AJ$230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54-45A9-98AF-BDDA10D1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649984"/>
        <c:axId val="1717650816"/>
      </c:barChart>
      <c:catAx>
        <c:axId val="17176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0816"/>
        <c:crosses val="autoZero"/>
        <c:auto val="1"/>
        <c:lblAlgn val="ctr"/>
        <c:lblOffset val="100"/>
        <c:noMultiLvlLbl val="0"/>
      </c:catAx>
      <c:valAx>
        <c:axId val="17176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Sheet5!$Z$158:$Z$159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Sheet5!$Z$160:$Z$162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4-4710-A7A1-224C3501B383}"/>
            </c:ext>
          </c:extLst>
        </c:ser>
        <c:ser>
          <c:idx val="1"/>
          <c:order val="1"/>
          <c:tx>
            <c:strRef>
              <c:f>Sheet5!$AA$158:$AA$159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Sheet5!$AA$160:$AA$162</c:f>
              <c:numCache>
                <c:formatCode>General</c:formatCode>
                <c:ptCount val="2"/>
                <c:pt idx="0">
                  <c:v>13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4-4710-A7A1-224C3501B383}"/>
            </c:ext>
          </c:extLst>
        </c:ser>
        <c:ser>
          <c:idx val="2"/>
          <c:order val="2"/>
          <c:tx>
            <c:strRef>
              <c:f>Sheet5!$AB$158:$AB$159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Sheet5!$AB$160:$AB$162</c:f>
              <c:numCache>
                <c:formatCode>General</c:formatCode>
                <c:ptCount val="2"/>
                <c:pt idx="0">
                  <c:v>22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4-4710-A7A1-224C3501B383}"/>
            </c:ext>
          </c:extLst>
        </c:ser>
        <c:ser>
          <c:idx val="3"/>
          <c:order val="3"/>
          <c:tx>
            <c:strRef>
              <c:f>Sheet5!$AC$158:$AC$159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Sheet5!$AC$160:$AC$162</c:f>
              <c:numCache>
                <c:formatCode>General</c:formatCode>
                <c:ptCount val="2"/>
                <c:pt idx="0">
                  <c:v>66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4-4710-A7A1-224C3501B383}"/>
            </c:ext>
          </c:extLst>
        </c:ser>
        <c:ser>
          <c:idx val="4"/>
          <c:order val="4"/>
          <c:tx>
            <c:strRef>
              <c:f>Sheet5!$AD$158:$AD$159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Sheet5!$AD$160:$AD$162</c:f>
              <c:numCache>
                <c:formatCode>General</c:formatCode>
                <c:ptCount val="2"/>
                <c:pt idx="0">
                  <c:v>49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4-4710-A7A1-224C3501B383}"/>
            </c:ext>
          </c:extLst>
        </c:ser>
        <c:ser>
          <c:idx val="5"/>
          <c:order val="5"/>
          <c:tx>
            <c:strRef>
              <c:f>Sheet5!$AE$158:$AE$159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Sheet5!$AE$160:$AE$162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4-4710-A7A1-224C3501B383}"/>
            </c:ext>
          </c:extLst>
        </c:ser>
        <c:ser>
          <c:idx val="6"/>
          <c:order val="6"/>
          <c:tx>
            <c:strRef>
              <c:f>Sheet5!$AF$158:$AF$159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Sheet5!$Y$160:$Y$162</c:f>
              <c:strCache>
                <c:ptCount val="2"/>
                <c:pt idx="0">
                  <c:v>Add it to your savings for your new phone and go on to save ₹1,000 more for that month</c:v>
                </c:pt>
                <c:pt idx="1">
                  <c:v>Use it for some other personal expense as this money was gifted to you and hence, will not be categorized as 'money you need to save'</c:v>
                </c:pt>
              </c:strCache>
            </c:strRef>
          </c:cat>
          <c:val>
            <c:numRef>
              <c:f>Sheet5!$AF$160:$AF$162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4-4710-A7A1-224C3501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526720"/>
        <c:axId val="267538784"/>
      </c:barChart>
      <c:catAx>
        <c:axId val="2675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38784"/>
        <c:crosses val="autoZero"/>
        <c:auto val="1"/>
        <c:lblAlgn val="ctr"/>
        <c:lblOffset val="100"/>
        <c:noMultiLvlLbl val="0"/>
      </c:catAx>
      <c:valAx>
        <c:axId val="2675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Sheet5!$Y$136:$Y$137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Sheet5!$Y$138:$Y$140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038-B989-32E170D5F8E6}"/>
            </c:ext>
          </c:extLst>
        </c:ser>
        <c:ser>
          <c:idx val="1"/>
          <c:order val="1"/>
          <c:tx>
            <c:strRef>
              <c:f>Sheet5!$Z$136:$Z$137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Sheet5!$Z$138:$Z$140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8-4038-B989-32E170D5F8E6}"/>
            </c:ext>
          </c:extLst>
        </c:ser>
        <c:ser>
          <c:idx val="2"/>
          <c:order val="2"/>
          <c:tx>
            <c:strRef>
              <c:f>Sheet5!$AA$136:$AA$137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Sheet5!$AA$138:$AA$140</c:f>
              <c:numCache>
                <c:formatCode>General</c:formatCode>
                <c:ptCount val="2"/>
                <c:pt idx="0">
                  <c:v>23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8-4038-B989-32E170D5F8E6}"/>
            </c:ext>
          </c:extLst>
        </c:ser>
        <c:ser>
          <c:idx val="3"/>
          <c:order val="3"/>
          <c:tx>
            <c:strRef>
              <c:f>Sheet5!$AB$136:$AB$137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Sheet5!$AB$138:$AB$140</c:f>
              <c:numCache>
                <c:formatCode>General</c:formatCode>
                <c:ptCount val="2"/>
                <c:pt idx="0">
                  <c:v>62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8-4038-B989-32E170D5F8E6}"/>
            </c:ext>
          </c:extLst>
        </c:ser>
        <c:ser>
          <c:idx val="4"/>
          <c:order val="4"/>
          <c:tx>
            <c:strRef>
              <c:f>Sheet5!$AC$136:$AC$137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Sheet5!$AC$138:$AC$140</c:f>
              <c:numCache>
                <c:formatCode>General</c:formatCode>
                <c:ptCount val="2"/>
                <c:pt idx="0">
                  <c:v>42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8-4038-B989-32E170D5F8E6}"/>
            </c:ext>
          </c:extLst>
        </c:ser>
        <c:ser>
          <c:idx val="5"/>
          <c:order val="5"/>
          <c:tx>
            <c:strRef>
              <c:f>Sheet5!$AD$136:$AD$137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Sheet5!$AD$138:$AD$140</c:f>
              <c:numCache>
                <c:formatCode>General</c:formatCode>
                <c:ptCount val="2"/>
                <c:pt idx="0">
                  <c:v>12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8-4038-B989-32E170D5F8E6}"/>
            </c:ext>
          </c:extLst>
        </c:ser>
        <c:ser>
          <c:idx val="6"/>
          <c:order val="6"/>
          <c:tx>
            <c:strRef>
              <c:f>Sheet5!$AE$136:$AE$137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Sheet5!$X$138:$X$140</c:f>
              <c:strCache>
                <c:ptCount val="2"/>
                <c:pt idx="0">
                  <c:v>Seeing the huge demand, you decide to buy ₹22,000 model</c:v>
                </c:pt>
                <c:pt idx="1">
                  <c:v>You stick with the ₹25,000 model</c:v>
                </c:pt>
              </c:strCache>
            </c:strRef>
          </c:cat>
          <c:val>
            <c:numRef>
              <c:f>Sheet5!$AE$138:$AE$140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8-4038-B989-32E170D5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507328"/>
        <c:axId val="130506080"/>
      </c:barChart>
      <c:catAx>
        <c:axId val="13050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6080"/>
        <c:crosses val="autoZero"/>
        <c:auto val="1"/>
        <c:lblAlgn val="ctr"/>
        <c:lblOffset val="100"/>
        <c:noMultiLvlLbl val="0"/>
      </c:catAx>
      <c:valAx>
        <c:axId val="130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Sheet5!$Z$114:$Z$115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Sheet5!$Z$116:$Z$118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4A26-A311-5FF3D6AC767C}"/>
            </c:ext>
          </c:extLst>
        </c:ser>
        <c:ser>
          <c:idx val="1"/>
          <c:order val="1"/>
          <c:tx>
            <c:strRef>
              <c:f>Sheet5!$AA$114:$AA$115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Sheet5!$AA$116:$AA$118</c:f>
              <c:numCache>
                <c:formatCode>General</c:formatCode>
                <c:ptCount val="2"/>
                <c:pt idx="0">
                  <c:v>9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F-4A26-A311-5FF3D6AC767C}"/>
            </c:ext>
          </c:extLst>
        </c:ser>
        <c:ser>
          <c:idx val="2"/>
          <c:order val="2"/>
          <c:tx>
            <c:strRef>
              <c:f>Sheet5!$AB$114:$AB$115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Sheet5!$AB$116:$AB$118</c:f>
              <c:numCache>
                <c:formatCode>General</c:formatCode>
                <c:ptCount val="2"/>
                <c:pt idx="0">
                  <c:v>9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F-4A26-A311-5FF3D6AC767C}"/>
            </c:ext>
          </c:extLst>
        </c:ser>
        <c:ser>
          <c:idx val="3"/>
          <c:order val="3"/>
          <c:tx>
            <c:strRef>
              <c:f>Sheet5!$AC$114:$AC$115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Sheet5!$AC$116:$AC$118</c:f>
              <c:numCache>
                <c:formatCode>General</c:formatCode>
                <c:ptCount val="2"/>
                <c:pt idx="0">
                  <c:v>19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F-4A26-A311-5FF3D6AC767C}"/>
            </c:ext>
          </c:extLst>
        </c:ser>
        <c:ser>
          <c:idx val="4"/>
          <c:order val="4"/>
          <c:tx>
            <c:strRef>
              <c:f>Sheet5!$AD$114:$AD$115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Sheet5!$AD$116:$AD$118</c:f>
              <c:numCache>
                <c:formatCode>General</c:formatCode>
                <c:ptCount val="2"/>
                <c:pt idx="0">
                  <c:v>8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F-4A26-A311-5FF3D6AC767C}"/>
            </c:ext>
          </c:extLst>
        </c:ser>
        <c:ser>
          <c:idx val="5"/>
          <c:order val="5"/>
          <c:tx>
            <c:strRef>
              <c:f>Sheet5!$AE$114:$AE$115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Sheet5!$AE$116:$AE$118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F-4A26-A311-5FF3D6AC767C}"/>
            </c:ext>
          </c:extLst>
        </c:ser>
        <c:ser>
          <c:idx val="6"/>
          <c:order val="6"/>
          <c:tx>
            <c:strRef>
              <c:f>Sheet5!$AF$114:$AF$115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Sheet5!$Y$116:$Y$118</c:f>
              <c:strCache>
                <c:ptCount val="2"/>
                <c:pt idx="0">
                  <c:v>Buy some light snack or beverage worth ₹20 to top off your lunch, thus exhausting your complete budget for lunch.</c:v>
                </c:pt>
                <c:pt idx="1">
                  <c:v>You keep the remaining money with yourself and do not buy anything else.</c:v>
                </c:pt>
              </c:strCache>
            </c:strRef>
          </c:cat>
          <c:val>
            <c:numRef>
              <c:f>Sheet5!$AF$116:$AF$118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F-4A26-A311-5FF3D6AC7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6994080"/>
        <c:axId val="1786993664"/>
      </c:barChart>
      <c:catAx>
        <c:axId val="17869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93664"/>
        <c:crosses val="autoZero"/>
        <c:auto val="1"/>
        <c:lblAlgn val="ctr"/>
        <c:lblOffset val="100"/>
        <c:noMultiLvlLbl val="0"/>
      </c:catAx>
      <c:valAx>
        <c:axId val="17869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dataset.xlsx]Sheet5!PivotTable46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Sheet5!$Z$91:$Z$92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Sheet5!$Z$93:$Z$95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D-40AB-A3D5-879CF9EF202A}"/>
            </c:ext>
          </c:extLst>
        </c:ser>
        <c:ser>
          <c:idx val="1"/>
          <c:order val="1"/>
          <c:tx>
            <c:strRef>
              <c:f>Sheet5!$AA$91:$AA$92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Sheet5!$AA$93:$AA$95</c:f>
              <c:numCache>
                <c:formatCode>General</c:formatCode>
                <c:ptCount val="2"/>
                <c:pt idx="0">
                  <c:v>17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D-40AB-A3D5-879CF9EF202A}"/>
            </c:ext>
          </c:extLst>
        </c:ser>
        <c:ser>
          <c:idx val="2"/>
          <c:order val="2"/>
          <c:tx>
            <c:strRef>
              <c:f>Sheet5!$AB$91:$AB$92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Sheet5!$AB$93:$AB$95</c:f>
              <c:numCache>
                <c:formatCode>General</c:formatCode>
                <c:ptCount val="2"/>
                <c:pt idx="0">
                  <c:v>11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D-40AB-A3D5-879CF9EF202A}"/>
            </c:ext>
          </c:extLst>
        </c:ser>
        <c:ser>
          <c:idx val="3"/>
          <c:order val="3"/>
          <c:tx>
            <c:strRef>
              <c:f>Sheet5!$AC$91:$AC$92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Sheet5!$AC$93:$AC$95</c:f>
              <c:numCache>
                <c:formatCode>General</c:formatCode>
                <c:ptCount val="2"/>
                <c:pt idx="0">
                  <c:v>42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D-40AB-A3D5-879CF9EF202A}"/>
            </c:ext>
          </c:extLst>
        </c:ser>
        <c:ser>
          <c:idx val="4"/>
          <c:order val="4"/>
          <c:tx>
            <c:strRef>
              <c:f>Sheet5!$AD$91:$AD$92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Sheet5!$AD$93:$AD$95</c:f>
              <c:numCache>
                <c:formatCode>General</c:formatCode>
                <c:ptCount val="2"/>
                <c:pt idx="0">
                  <c:v>29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D-40AB-A3D5-879CF9EF202A}"/>
            </c:ext>
          </c:extLst>
        </c:ser>
        <c:ser>
          <c:idx val="5"/>
          <c:order val="5"/>
          <c:tx>
            <c:strRef>
              <c:f>Sheet5!$AE$91:$AE$92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Sheet5!$AE$93:$AE$95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D-40AB-A3D5-879CF9EF202A}"/>
            </c:ext>
          </c:extLst>
        </c:ser>
        <c:ser>
          <c:idx val="6"/>
          <c:order val="6"/>
          <c:tx>
            <c:strRef>
              <c:f>Sheet5!$AF$91:$AF$92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Sheet5!$Y$93:$Y$95</c:f>
              <c:strCache>
                <c:ptCount val="2"/>
                <c:pt idx="0">
                  <c:v>You buy the first set.</c:v>
                </c:pt>
                <c:pt idx="1">
                  <c:v>You buy the second set.</c:v>
                </c:pt>
              </c:strCache>
            </c:strRef>
          </c:cat>
          <c:val>
            <c:numRef>
              <c:f>Sheet5!$AF$93:$AF$95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D-40AB-A3D5-879CF9EF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39104"/>
        <c:axId val="130429120"/>
      </c:barChart>
      <c:catAx>
        <c:axId val="1304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9120"/>
        <c:crosses val="autoZero"/>
        <c:auto val="1"/>
        <c:lblAlgn val="ctr"/>
        <c:lblOffset val="100"/>
        <c:noMultiLvlLbl val="0"/>
      </c:catAx>
      <c:valAx>
        <c:axId val="130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Knowledge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22</c:v>
              </c:pt>
              <c:pt idx="2">
                <c:v>31</c:v>
              </c:pt>
              <c:pt idx="3">
                <c:v>86</c:v>
              </c:pt>
              <c:pt idx="4">
                <c:v>57</c:v>
              </c:pt>
              <c:pt idx="5">
                <c:v>15</c:v>
              </c:pt>
              <c:pt idx="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B1F2-4303-BF5A-87BF6FE01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824704"/>
        <c:axId val="1226843008"/>
      </c:barChart>
      <c:catAx>
        <c:axId val="12268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43008"/>
        <c:crosses val="autoZero"/>
        <c:auto val="1"/>
        <c:lblAlgn val="ctr"/>
        <c:lblOffset val="100"/>
        <c:noMultiLvlLbl val="0"/>
      </c:catAx>
      <c:valAx>
        <c:axId val="1226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[preliminary dataset.xlsx]Sheet5!PivotTable69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Sheet5!$B$48:$B$49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Sheet5!$B$50:$B$52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D-479C-A76F-0570B1DB0533}"/>
            </c:ext>
          </c:extLst>
        </c:ser>
        <c:ser>
          <c:idx val="1"/>
          <c:order val="1"/>
          <c:tx>
            <c:strRef>
              <c:f>Sheet5!$C$48:$C$49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Sheet5!$C$50:$C$52</c:f>
              <c:numCache>
                <c:formatCode>General</c:formatCode>
                <c:ptCount val="2"/>
                <c:pt idx="0">
                  <c:v>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D-479C-A76F-0570B1DB0533}"/>
            </c:ext>
          </c:extLst>
        </c:ser>
        <c:ser>
          <c:idx val="2"/>
          <c:order val="2"/>
          <c:tx>
            <c:strRef>
              <c:f>Sheet5!$D$48:$D$49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Sheet5!$D$50:$D$52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D-479C-A76F-0570B1DB0533}"/>
            </c:ext>
          </c:extLst>
        </c:ser>
        <c:ser>
          <c:idx val="3"/>
          <c:order val="3"/>
          <c:tx>
            <c:strRef>
              <c:f>Sheet5!$E$48:$E$49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Sheet5!$E$50:$E$52</c:f>
              <c:numCache>
                <c:formatCode>General</c:formatCode>
                <c:ptCount val="2"/>
                <c:pt idx="0">
                  <c:v>46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D-479C-A76F-0570B1DB0533}"/>
            </c:ext>
          </c:extLst>
        </c:ser>
        <c:ser>
          <c:idx val="4"/>
          <c:order val="4"/>
          <c:tx>
            <c:strRef>
              <c:f>Sheet5!$F$48:$F$49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Sheet5!$F$50:$F$52</c:f>
              <c:numCache>
                <c:formatCode>General</c:formatCode>
                <c:ptCount val="2"/>
                <c:pt idx="0">
                  <c:v>25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3D-479C-A76F-0570B1DB0533}"/>
            </c:ext>
          </c:extLst>
        </c:ser>
        <c:ser>
          <c:idx val="5"/>
          <c:order val="5"/>
          <c:tx>
            <c:strRef>
              <c:f>Sheet5!$G$48:$G$49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Sheet5!$G$50:$G$52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3D-479C-A76F-0570B1DB0533}"/>
            </c:ext>
          </c:extLst>
        </c:ser>
        <c:ser>
          <c:idx val="6"/>
          <c:order val="6"/>
          <c:tx>
            <c:strRef>
              <c:f>Sheet5!$H$48:$H$49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Sheet5!$A$50:$A$52</c:f>
              <c:strCache>
                <c:ptCount val="2"/>
                <c:pt idx="0">
                  <c:v>Mumbai</c:v>
                </c:pt>
                <c:pt idx="1">
                  <c:v>Varanasi</c:v>
                </c:pt>
              </c:strCache>
            </c:strRef>
          </c:cat>
          <c:val>
            <c:numRef>
              <c:f>Sheet5!$H$50:$H$52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D-479C-A76F-0570B1DB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6858816"/>
        <c:axId val="1226870880"/>
      </c:barChart>
      <c:catAx>
        <c:axId val="12268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70880"/>
        <c:crosses val="autoZero"/>
        <c:auto val="1"/>
        <c:lblAlgn val="ctr"/>
        <c:lblOffset val="100"/>
        <c:noMultiLvlLbl val="0"/>
      </c:catAx>
      <c:valAx>
        <c:axId val="1226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E511-3FBF-4A59-9E7E-70541D5ED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0</xdr:row>
      <xdr:rowOff>6350</xdr:rowOff>
    </xdr:from>
    <xdr:to>
      <xdr:col>15</xdr:col>
      <xdr:colOff>6350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4AE5F-57B0-47DE-B565-D279F1656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0</xdr:row>
      <xdr:rowOff>6350</xdr:rowOff>
    </xdr:from>
    <xdr:to>
      <xdr:col>22</xdr:col>
      <xdr:colOff>311150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8EB45-3D35-40D6-A516-6E36D571A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165100</xdr:rowOff>
    </xdr:from>
    <xdr:to>
      <xdr:col>7</xdr:col>
      <xdr:colOff>304800</xdr:colOff>
      <xdr:row>30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2264D-822F-4774-B10A-1D9A1AF26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15</xdr:row>
      <xdr:rowOff>165100</xdr:rowOff>
    </xdr:from>
    <xdr:to>
      <xdr:col>15</xdr:col>
      <xdr:colOff>19050</xdr:colOff>
      <xdr:row>30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F07F2-AFFA-4F03-B52F-2D3897242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31750</xdr:colOff>
      <xdr:row>15</xdr:row>
      <xdr:rowOff>171450</xdr:rowOff>
    </xdr:from>
    <xdr:to>
      <xdr:col>22</xdr:col>
      <xdr:colOff>336550</xdr:colOff>
      <xdr:row>30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023BB7-9714-40EC-8D5D-305DF063B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304800</xdr:colOff>
      <xdr:row>45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E5BDB5-01B0-4373-970E-1261979B6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317500</xdr:colOff>
      <xdr:row>31</xdr:row>
      <xdr:rowOff>0</xdr:rowOff>
    </xdr:from>
    <xdr:to>
      <xdr:col>15</xdr:col>
      <xdr:colOff>12700</xdr:colOff>
      <xdr:row>45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F341A-D524-47ED-A14C-8B289ECE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52</xdr:row>
      <xdr:rowOff>50800</xdr:rowOff>
    </xdr:from>
    <xdr:to>
      <xdr:col>7</xdr:col>
      <xdr:colOff>304800</xdr:colOff>
      <xdr:row>67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1C15A16-A060-4753-A1D6-BEA3977AE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50800</xdr:colOff>
      <xdr:row>52</xdr:row>
      <xdr:rowOff>146050</xdr:rowOff>
    </xdr:from>
    <xdr:to>
      <xdr:col>17</xdr:col>
      <xdr:colOff>355600</xdr:colOff>
      <xdr:row>67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1A84FE-9EDD-43DF-9670-CE88924C9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73</xdr:row>
      <xdr:rowOff>76200</xdr:rowOff>
    </xdr:from>
    <xdr:to>
      <xdr:col>7</xdr:col>
      <xdr:colOff>304800</xdr:colOff>
      <xdr:row>88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878DFC-2F81-472B-AE96-7AE80528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603250</xdr:colOff>
      <xdr:row>74</xdr:row>
      <xdr:rowOff>31750</xdr:rowOff>
    </xdr:from>
    <xdr:to>
      <xdr:col>17</xdr:col>
      <xdr:colOff>298450</xdr:colOff>
      <xdr:row>89</xdr:row>
      <xdr:rowOff>12700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B0533E5-21D4-4AF6-BABC-ABE073453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119</xdr:row>
      <xdr:rowOff>38100</xdr:rowOff>
    </xdr:from>
    <xdr:to>
      <xdr:col>7</xdr:col>
      <xdr:colOff>304800</xdr:colOff>
      <xdr:row>134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F4A4107-2688-48BD-A16F-B87D3411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419100</xdr:colOff>
      <xdr:row>119</xdr:row>
      <xdr:rowOff>44450</xdr:rowOff>
    </xdr:from>
    <xdr:to>
      <xdr:col>15</xdr:col>
      <xdr:colOff>114300</xdr:colOff>
      <xdr:row>134</xdr:row>
      <xdr:rowOff>25400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F266669-2533-48DD-8974-733B94CA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95</xdr:row>
      <xdr:rowOff>31750</xdr:rowOff>
    </xdr:from>
    <xdr:to>
      <xdr:col>7</xdr:col>
      <xdr:colOff>304800</xdr:colOff>
      <xdr:row>110</xdr:row>
      <xdr:rowOff>12700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D0CF9C-A480-4014-BE04-8B203B289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12700</xdr:colOff>
      <xdr:row>96</xdr:row>
      <xdr:rowOff>31750</xdr:rowOff>
    </xdr:from>
    <xdr:to>
      <xdr:col>15</xdr:col>
      <xdr:colOff>317500</xdr:colOff>
      <xdr:row>111</xdr:row>
      <xdr:rowOff>12700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82008E5-3486-420C-8A76-65AA98CE8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19050</xdr:colOff>
      <xdr:row>96</xdr:row>
      <xdr:rowOff>38100</xdr:rowOff>
    </xdr:from>
    <xdr:to>
      <xdr:col>23</xdr:col>
      <xdr:colOff>323850</xdr:colOff>
      <xdr:row>111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A040E1-5263-479A-8A28-3FDEC93BF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571500</xdr:colOff>
      <xdr:row>119</xdr:row>
      <xdr:rowOff>6350</xdr:rowOff>
    </xdr:from>
    <xdr:to>
      <xdr:col>23</xdr:col>
      <xdr:colOff>266700</xdr:colOff>
      <xdr:row>133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B4C87FD-C645-4E6D-9962-12FB71B5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140</xdr:row>
      <xdr:rowOff>133350</xdr:rowOff>
    </xdr:from>
    <xdr:to>
      <xdr:col>7</xdr:col>
      <xdr:colOff>304800</xdr:colOff>
      <xdr:row>155</xdr:row>
      <xdr:rowOff>114300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05E98E-73A8-40CE-A70E-5D66BEA8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44450</xdr:colOff>
      <xdr:row>140</xdr:row>
      <xdr:rowOff>177800</xdr:rowOff>
    </xdr:from>
    <xdr:to>
      <xdr:col>15</xdr:col>
      <xdr:colOff>349250</xdr:colOff>
      <xdr:row>155</xdr:row>
      <xdr:rowOff>158750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3DF08CB-BB3F-4F4F-8BAC-B28428D21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546100</xdr:colOff>
      <xdr:row>140</xdr:row>
      <xdr:rowOff>171450</xdr:rowOff>
    </xdr:from>
    <xdr:to>
      <xdr:col>23</xdr:col>
      <xdr:colOff>241300</xdr:colOff>
      <xdr:row>155</xdr:row>
      <xdr:rowOff>152400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9B99941-73F4-4FEC-AF68-209965B0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163</xdr:row>
      <xdr:rowOff>50800</xdr:rowOff>
    </xdr:from>
    <xdr:to>
      <xdr:col>7</xdr:col>
      <xdr:colOff>304800</xdr:colOff>
      <xdr:row>178</xdr:row>
      <xdr:rowOff>31750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781D43D-2414-4446-AE39-B93F4825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419100</xdr:colOff>
      <xdr:row>163</xdr:row>
      <xdr:rowOff>44450</xdr:rowOff>
    </xdr:from>
    <xdr:to>
      <xdr:col>15</xdr:col>
      <xdr:colOff>114300</xdr:colOff>
      <xdr:row>178</xdr:row>
      <xdr:rowOff>25400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4E204B9-DFB3-4F15-B569-FE2F63E8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342900</xdr:colOff>
      <xdr:row>163</xdr:row>
      <xdr:rowOff>50800</xdr:rowOff>
    </xdr:from>
    <xdr:to>
      <xdr:col>23</xdr:col>
      <xdr:colOff>38100</xdr:colOff>
      <xdr:row>178</xdr:row>
      <xdr:rowOff>31750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BC576F4-9ADD-47E4-9651-BF00C4E2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184</xdr:row>
      <xdr:rowOff>76200</xdr:rowOff>
    </xdr:from>
    <xdr:to>
      <xdr:col>7</xdr:col>
      <xdr:colOff>304800</xdr:colOff>
      <xdr:row>199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20396-76EE-46BD-91DE-86FD83616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590550</xdr:colOff>
      <xdr:row>184</xdr:row>
      <xdr:rowOff>69850</xdr:rowOff>
    </xdr:from>
    <xdr:to>
      <xdr:col>15</xdr:col>
      <xdr:colOff>285750</xdr:colOff>
      <xdr:row>199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723982-EF75-4891-A412-1C2A37BE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546100</xdr:colOff>
      <xdr:row>185</xdr:row>
      <xdr:rowOff>0</xdr:rowOff>
    </xdr:from>
    <xdr:to>
      <xdr:col>23</xdr:col>
      <xdr:colOff>241300</xdr:colOff>
      <xdr:row>199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681E1A-7D6E-4107-86A8-BC909F81E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207</xdr:row>
      <xdr:rowOff>69850</xdr:rowOff>
    </xdr:from>
    <xdr:to>
      <xdr:col>7</xdr:col>
      <xdr:colOff>304800</xdr:colOff>
      <xdr:row>222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914BD2-96A9-464A-8FA1-84CF933A5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571500</xdr:colOff>
      <xdr:row>207</xdr:row>
      <xdr:rowOff>69850</xdr:rowOff>
    </xdr:from>
    <xdr:to>
      <xdr:col>15</xdr:col>
      <xdr:colOff>266700</xdr:colOff>
      <xdr:row>222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AB633A-AAB0-43A1-AD00-5B3C4FE2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482600</xdr:colOff>
      <xdr:row>208</xdr:row>
      <xdr:rowOff>12700</xdr:rowOff>
    </xdr:from>
    <xdr:to>
      <xdr:col>23</xdr:col>
      <xdr:colOff>177800</xdr:colOff>
      <xdr:row>222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AEF2C7-0C8F-4C9C-8267-B28CE73B1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228</xdr:row>
      <xdr:rowOff>114300</xdr:rowOff>
    </xdr:from>
    <xdr:to>
      <xdr:col>9</xdr:col>
      <xdr:colOff>82550</xdr:colOff>
      <xdr:row>249</xdr:row>
      <xdr:rowOff>25400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30FF11-9C31-40D0-B178-80DBD27F6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247650</xdr:colOff>
      <xdr:row>230</xdr:row>
      <xdr:rowOff>139700</xdr:rowOff>
    </xdr:from>
    <xdr:to>
      <xdr:col>18</xdr:col>
      <xdr:colOff>260350</xdr:colOff>
      <xdr:row>253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C16285-E0EC-4A74-BA42-41DF60882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18</xdr:col>
      <xdr:colOff>482600</xdr:colOff>
      <xdr:row>230</xdr:row>
      <xdr:rowOff>120650</xdr:rowOff>
    </xdr:from>
    <xdr:to>
      <xdr:col>27</xdr:col>
      <xdr:colOff>381000</xdr:colOff>
      <xdr:row>253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A675F6-5E93-44D6-BF10-1C1A057E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259</xdr:row>
      <xdr:rowOff>44450</xdr:rowOff>
    </xdr:from>
    <xdr:to>
      <xdr:col>7</xdr:col>
      <xdr:colOff>304800</xdr:colOff>
      <xdr:row>274</xdr:row>
      <xdr:rowOff>25400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A67C52-5FE0-4CD0-BDAB-1DD99A91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495300</xdr:colOff>
      <xdr:row>259</xdr:row>
      <xdr:rowOff>50800</xdr:rowOff>
    </xdr:from>
    <xdr:to>
      <xdr:col>15</xdr:col>
      <xdr:colOff>190500</xdr:colOff>
      <xdr:row>274</xdr:row>
      <xdr:rowOff>31750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BA8CD65-CACB-47F2-8F72-55029D36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444500</xdr:colOff>
      <xdr:row>261</xdr:row>
      <xdr:rowOff>6350</xdr:rowOff>
    </xdr:from>
    <xdr:to>
      <xdr:col>23</xdr:col>
      <xdr:colOff>139700</xdr:colOff>
      <xdr:row>275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9E0517-C238-4826-BCB7-27D69FD9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24</xdr:col>
      <xdr:colOff>6350</xdr:colOff>
      <xdr:row>259</xdr:row>
      <xdr:rowOff>82550</xdr:rowOff>
    </xdr:from>
    <xdr:to>
      <xdr:col>31</xdr:col>
      <xdr:colOff>311150</xdr:colOff>
      <xdr:row>274</xdr:row>
      <xdr:rowOff>63500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E703AA4-4387-470F-837C-66533149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571500</xdr:colOff>
      <xdr:row>261</xdr:row>
      <xdr:rowOff>12700</xdr:rowOff>
    </xdr:from>
    <xdr:to>
      <xdr:col>39</xdr:col>
      <xdr:colOff>266700</xdr:colOff>
      <xdr:row>275</xdr:row>
      <xdr:rowOff>177800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8578A6B-5DA3-4299-96EC-9B6F27D7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40</xdr:col>
      <xdr:colOff>6350</xdr:colOff>
      <xdr:row>260</xdr:row>
      <xdr:rowOff>158750</xdr:rowOff>
    </xdr:from>
    <xdr:to>
      <xdr:col>47</xdr:col>
      <xdr:colOff>311150</xdr:colOff>
      <xdr:row>275</xdr:row>
      <xdr:rowOff>139700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882CADE-88F8-4EDA-A5FF-E31EA6A9C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38100</xdr:colOff>
      <xdr:row>282</xdr:row>
      <xdr:rowOff>165100</xdr:rowOff>
    </xdr:from>
    <xdr:to>
      <xdr:col>7</xdr:col>
      <xdr:colOff>342900</xdr:colOff>
      <xdr:row>297</xdr:row>
      <xdr:rowOff>146050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C9A304E-F5F3-4260-9092-5BE2EB330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590550</xdr:colOff>
      <xdr:row>282</xdr:row>
      <xdr:rowOff>146050</xdr:rowOff>
    </xdr:from>
    <xdr:to>
      <xdr:col>15</xdr:col>
      <xdr:colOff>285750</xdr:colOff>
      <xdr:row>297</xdr:row>
      <xdr:rowOff>127000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F9E3DE4-62C2-45FC-A455-5A518FA27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571500</xdr:colOff>
      <xdr:row>284</xdr:row>
      <xdr:rowOff>19050</xdr:rowOff>
    </xdr:from>
    <xdr:to>
      <xdr:col>23</xdr:col>
      <xdr:colOff>266700</xdr:colOff>
      <xdr:row>299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9D0ED16-9766-4BC2-9977-6D572A7A6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488950</xdr:colOff>
      <xdr:row>284</xdr:row>
      <xdr:rowOff>6350</xdr:rowOff>
    </xdr:from>
    <xdr:to>
      <xdr:col>31</xdr:col>
      <xdr:colOff>184150</xdr:colOff>
      <xdr:row>298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118154A-47FB-4DD8-9AAD-26346D6FA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31</xdr:col>
      <xdr:colOff>577850</xdr:colOff>
      <xdr:row>284</xdr:row>
      <xdr:rowOff>0</xdr:rowOff>
    </xdr:from>
    <xdr:to>
      <xdr:col>39</xdr:col>
      <xdr:colOff>273050</xdr:colOff>
      <xdr:row>298</xdr:row>
      <xdr:rowOff>165100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B07441D-6FA4-4437-86AE-FDA130590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39</xdr:col>
      <xdr:colOff>520700</xdr:colOff>
      <xdr:row>284</xdr:row>
      <xdr:rowOff>12700</xdr:rowOff>
    </xdr:from>
    <xdr:to>
      <xdr:col>47</xdr:col>
      <xdr:colOff>215900</xdr:colOff>
      <xdr:row>298</xdr:row>
      <xdr:rowOff>177800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7D2502A-E3EE-41F9-B567-A50D73BCC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304</xdr:row>
      <xdr:rowOff>0</xdr:rowOff>
    </xdr:from>
    <xdr:to>
      <xdr:col>7</xdr:col>
      <xdr:colOff>304800</xdr:colOff>
      <xdr:row>318</xdr:row>
      <xdr:rowOff>165100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47D469B-25D9-44DC-8782-5207974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330200</xdr:colOff>
      <xdr:row>304</xdr:row>
      <xdr:rowOff>12700</xdr:rowOff>
    </xdr:from>
    <xdr:to>
      <xdr:col>15</xdr:col>
      <xdr:colOff>25400</xdr:colOff>
      <xdr:row>318</xdr:row>
      <xdr:rowOff>177800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E0D392C-518B-474F-ACFF-92D71EFC2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22</xdr:col>
      <xdr:colOff>254000</xdr:colOff>
      <xdr:row>305</xdr:row>
      <xdr:rowOff>19050</xdr:rowOff>
    </xdr:from>
    <xdr:to>
      <xdr:col>29</xdr:col>
      <xdr:colOff>558800</xdr:colOff>
      <xdr:row>320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5B91EFB-E0BB-42EE-9F97-E0D417696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29</xdr:col>
      <xdr:colOff>552450</xdr:colOff>
      <xdr:row>307</xdr:row>
      <xdr:rowOff>19050</xdr:rowOff>
    </xdr:from>
    <xdr:to>
      <xdr:col>37</xdr:col>
      <xdr:colOff>247650</xdr:colOff>
      <xdr:row>322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8C48D9C-7380-42F4-BFD3-2ACFF412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37</xdr:col>
      <xdr:colOff>495300</xdr:colOff>
      <xdr:row>306</xdr:row>
      <xdr:rowOff>146050</xdr:rowOff>
    </xdr:from>
    <xdr:to>
      <xdr:col>45</xdr:col>
      <xdr:colOff>190500</xdr:colOff>
      <xdr:row>321</xdr:row>
      <xdr:rowOff>127000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4156999-0DFA-4C24-B1F5-BF5204E5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325</xdr:row>
      <xdr:rowOff>107950</xdr:rowOff>
    </xdr:from>
    <xdr:to>
      <xdr:col>7</xdr:col>
      <xdr:colOff>304800</xdr:colOff>
      <xdr:row>340</xdr:row>
      <xdr:rowOff>88900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B46E004E-6CF6-41BC-9F68-250B9329D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7</xdr:col>
      <xdr:colOff>317500</xdr:colOff>
      <xdr:row>325</xdr:row>
      <xdr:rowOff>107950</xdr:rowOff>
    </xdr:from>
    <xdr:to>
      <xdr:col>15</xdr:col>
      <xdr:colOff>12700</xdr:colOff>
      <xdr:row>340</xdr:row>
      <xdr:rowOff>88900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EDC19C2-9CA4-4DF1-8EF0-CB519EF3D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15</xdr:col>
      <xdr:colOff>6350</xdr:colOff>
      <xdr:row>325</xdr:row>
      <xdr:rowOff>127000</xdr:rowOff>
    </xdr:from>
    <xdr:to>
      <xdr:col>22</xdr:col>
      <xdr:colOff>311150</xdr:colOff>
      <xdr:row>340</xdr:row>
      <xdr:rowOff>107950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399B329-9DA7-4913-BE6A-C68180ED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22</xdr:col>
      <xdr:colOff>330200</xdr:colOff>
      <xdr:row>325</xdr:row>
      <xdr:rowOff>127000</xdr:rowOff>
    </xdr:from>
    <xdr:to>
      <xdr:col>30</xdr:col>
      <xdr:colOff>25400</xdr:colOff>
      <xdr:row>340</xdr:row>
      <xdr:rowOff>107950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E42F5D4F-00F6-45AB-B820-7C5730C1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30</xdr:col>
      <xdr:colOff>25400</xdr:colOff>
      <xdr:row>325</xdr:row>
      <xdr:rowOff>139700</xdr:rowOff>
    </xdr:from>
    <xdr:to>
      <xdr:col>37</xdr:col>
      <xdr:colOff>330200</xdr:colOff>
      <xdr:row>340</xdr:row>
      <xdr:rowOff>120650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615F8349-D72A-4C2C-A6F2-BEF7BC89E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37</xdr:col>
      <xdr:colOff>368300</xdr:colOff>
      <xdr:row>325</xdr:row>
      <xdr:rowOff>146050</xdr:rowOff>
    </xdr:from>
    <xdr:to>
      <xdr:col>45</xdr:col>
      <xdr:colOff>63500</xdr:colOff>
      <xdr:row>340</xdr:row>
      <xdr:rowOff>127000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AC09329-CD0E-4BFA-B76F-C50F5418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15</xdr:col>
      <xdr:colOff>0</xdr:colOff>
      <xdr:row>306</xdr:row>
      <xdr:rowOff>0</xdr:rowOff>
    </xdr:from>
    <xdr:to>
      <xdr:col>22</xdr:col>
      <xdr:colOff>304800</xdr:colOff>
      <xdr:row>320</xdr:row>
      <xdr:rowOff>165100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DC0E5FF-9CD2-478C-A297-A91400012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0</xdr:colOff>
      <xdr:row>346</xdr:row>
      <xdr:rowOff>31750</xdr:rowOff>
    </xdr:from>
    <xdr:to>
      <xdr:col>7</xdr:col>
      <xdr:colOff>304800</xdr:colOff>
      <xdr:row>361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62DEFB-153B-4A63-9A08-BD94C153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387350</xdr:colOff>
      <xdr:row>346</xdr:row>
      <xdr:rowOff>12700</xdr:rowOff>
    </xdr:from>
    <xdr:to>
      <xdr:col>14</xdr:col>
      <xdr:colOff>82550</xdr:colOff>
      <xdr:row>360</xdr:row>
      <xdr:rowOff>177800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D01B8574-F19B-45C7-9A61-A17252ED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14</xdr:col>
      <xdr:colOff>95250</xdr:colOff>
      <xdr:row>346</xdr:row>
      <xdr:rowOff>38100</xdr:rowOff>
    </xdr:from>
    <xdr:to>
      <xdr:col>21</xdr:col>
      <xdr:colOff>400050</xdr:colOff>
      <xdr:row>361</xdr:row>
      <xdr:rowOff>19050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A6A76E5C-C12E-4FF2-9846-AA7E9DACF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21</xdr:col>
      <xdr:colOff>412750</xdr:colOff>
      <xdr:row>346</xdr:row>
      <xdr:rowOff>38100</xdr:rowOff>
    </xdr:from>
    <xdr:to>
      <xdr:col>29</xdr:col>
      <xdr:colOff>107950</xdr:colOff>
      <xdr:row>361</xdr:row>
      <xdr:rowOff>19050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6BD85CA-7C40-440E-8AE8-C636931AA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29</xdr:col>
      <xdr:colOff>114300</xdr:colOff>
      <xdr:row>346</xdr:row>
      <xdr:rowOff>25400</xdr:rowOff>
    </xdr:from>
    <xdr:to>
      <xdr:col>36</xdr:col>
      <xdr:colOff>419100</xdr:colOff>
      <xdr:row>361</xdr:row>
      <xdr:rowOff>6350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2905E39-80F3-4402-B38D-E269FB9A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36</xdr:col>
      <xdr:colOff>438150</xdr:colOff>
      <xdr:row>346</xdr:row>
      <xdr:rowOff>31750</xdr:rowOff>
    </xdr:from>
    <xdr:to>
      <xdr:col>44</xdr:col>
      <xdr:colOff>133350</xdr:colOff>
      <xdr:row>361</xdr:row>
      <xdr:rowOff>12700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FF6B48B4-C971-4235-80ED-64FA8FA4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44450</xdr:colOff>
      <xdr:row>367</xdr:row>
      <xdr:rowOff>31750</xdr:rowOff>
    </xdr:from>
    <xdr:to>
      <xdr:col>10</xdr:col>
      <xdr:colOff>44450</xdr:colOff>
      <xdr:row>411</xdr:row>
      <xdr:rowOff>114300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AE3C3E-D510-4108-9EE3-53028E5C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25400</xdr:colOff>
      <xdr:row>417</xdr:row>
      <xdr:rowOff>0</xdr:rowOff>
    </xdr:from>
    <xdr:to>
      <xdr:col>4</xdr:col>
      <xdr:colOff>330200</xdr:colOff>
      <xdr:row>431</xdr:row>
      <xdr:rowOff>165100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D6AFE6A-2E44-4457-B755-73C41F23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323850</xdr:colOff>
      <xdr:row>417</xdr:row>
      <xdr:rowOff>0</xdr:rowOff>
    </xdr:from>
    <xdr:to>
      <xdr:col>12</xdr:col>
      <xdr:colOff>19050</xdr:colOff>
      <xdr:row>431</xdr:row>
      <xdr:rowOff>165100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22F00F62-BBE9-42F6-9CE1-81DF0DBA5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12</xdr:col>
      <xdr:colOff>25400</xdr:colOff>
      <xdr:row>417</xdr:row>
      <xdr:rowOff>6350</xdr:rowOff>
    </xdr:from>
    <xdr:to>
      <xdr:col>19</xdr:col>
      <xdr:colOff>330200</xdr:colOff>
      <xdr:row>431</xdr:row>
      <xdr:rowOff>171450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D55C360A-23E7-4C55-8231-F360BC9CC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19</xdr:col>
      <xdr:colOff>317500</xdr:colOff>
      <xdr:row>417</xdr:row>
      <xdr:rowOff>0</xdr:rowOff>
    </xdr:from>
    <xdr:to>
      <xdr:col>27</xdr:col>
      <xdr:colOff>12700</xdr:colOff>
      <xdr:row>431</xdr:row>
      <xdr:rowOff>165100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C5DC8877-6BCD-4B32-8712-E98336B8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27</xdr:col>
      <xdr:colOff>0</xdr:colOff>
      <xdr:row>416</xdr:row>
      <xdr:rowOff>158750</xdr:rowOff>
    </xdr:from>
    <xdr:to>
      <xdr:col>34</xdr:col>
      <xdr:colOff>304800</xdr:colOff>
      <xdr:row>431</xdr:row>
      <xdr:rowOff>139700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8E3DB2F-27EC-4E01-90FB-A1A2866A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34</xdr:col>
      <xdr:colOff>336550</xdr:colOff>
      <xdr:row>416</xdr:row>
      <xdr:rowOff>158750</xdr:rowOff>
    </xdr:from>
    <xdr:to>
      <xdr:col>42</xdr:col>
      <xdr:colOff>31750</xdr:colOff>
      <xdr:row>431</xdr:row>
      <xdr:rowOff>139700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7AB7BCA0-B919-4A22-94AE-05E373AAF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23</xdr:col>
      <xdr:colOff>285750</xdr:colOff>
      <xdr:row>185</xdr:row>
      <xdr:rowOff>12700</xdr:rowOff>
    </xdr:from>
    <xdr:to>
      <xdr:col>30</xdr:col>
      <xdr:colOff>590550</xdr:colOff>
      <xdr:row>199</xdr:row>
      <xdr:rowOff>177800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62152E9-5600-482F-8503-0045154A5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31</xdr:col>
      <xdr:colOff>31750</xdr:colOff>
      <xdr:row>185</xdr:row>
      <xdr:rowOff>19050</xdr:rowOff>
    </xdr:from>
    <xdr:to>
      <xdr:col>38</xdr:col>
      <xdr:colOff>336550</xdr:colOff>
      <xdr:row>200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A6F9249-756D-4677-A786-AC6EBB81D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38</xdr:col>
      <xdr:colOff>457200</xdr:colOff>
      <xdr:row>184</xdr:row>
      <xdr:rowOff>158750</xdr:rowOff>
    </xdr:from>
    <xdr:to>
      <xdr:col>46</xdr:col>
      <xdr:colOff>152400</xdr:colOff>
      <xdr:row>199</xdr:row>
      <xdr:rowOff>139700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28E13B9-6576-4C4B-BFDC-D2A5A222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23</xdr:col>
      <xdr:colOff>190500</xdr:colOff>
      <xdr:row>208</xdr:row>
      <xdr:rowOff>6350</xdr:rowOff>
    </xdr:from>
    <xdr:to>
      <xdr:col>30</xdr:col>
      <xdr:colOff>495300</xdr:colOff>
      <xdr:row>222</xdr:row>
      <xdr:rowOff>171450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A6569B67-C92D-4BF8-82B8-F3B9D4596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27</xdr:col>
      <xdr:colOff>552450</xdr:colOff>
      <xdr:row>230</xdr:row>
      <xdr:rowOff>69850</xdr:rowOff>
    </xdr:from>
    <xdr:to>
      <xdr:col>35</xdr:col>
      <xdr:colOff>247650</xdr:colOff>
      <xdr:row>245</xdr:row>
      <xdr:rowOff>50800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3E7A3D-E4E8-442A-8E87-544FB6D93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23</xdr:col>
      <xdr:colOff>361950</xdr:colOff>
      <xdr:row>163</xdr:row>
      <xdr:rowOff>44450</xdr:rowOff>
    </xdr:from>
    <xdr:to>
      <xdr:col>31</xdr:col>
      <xdr:colOff>57150</xdr:colOff>
      <xdr:row>178</xdr:row>
      <xdr:rowOff>25400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7F6732C-6D80-4270-90C3-2857555BB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23</xdr:col>
      <xdr:colOff>381000</xdr:colOff>
      <xdr:row>141</xdr:row>
      <xdr:rowOff>6350</xdr:rowOff>
    </xdr:from>
    <xdr:to>
      <xdr:col>31</xdr:col>
      <xdr:colOff>76200</xdr:colOff>
      <xdr:row>155</xdr:row>
      <xdr:rowOff>171450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982745B8-F63D-4C3D-BC71-0A2514CE3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23</xdr:col>
      <xdr:colOff>374650</xdr:colOff>
      <xdr:row>118</xdr:row>
      <xdr:rowOff>146050</xdr:rowOff>
    </xdr:from>
    <xdr:to>
      <xdr:col>31</xdr:col>
      <xdr:colOff>69850</xdr:colOff>
      <xdr:row>133</xdr:row>
      <xdr:rowOff>127000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30CDA9ED-3856-4EAD-9DAB-3227523A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24</xdr:col>
      <xdr:colOff>25400</xdr:colOff>
      <xdr:row>96</xdr:row>
      <xdr:rowOff>44450</xdr:rowOff>
    </xdr:from>
    <xdr:to>
      <xdr:col>31</xdr:col>
      <xdr:colOff>330200</xdr:colOff>
      <xdr:row>111</xdr:row>
      <xdr:rowOff>25400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077B25C-F4BF-47E5-BD7F-C5A7F6E4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Srivastava" refreshedDate="44674.018939930553" createdVersion="7" refreshedVersion="7" minRefreshableVersion="3" recordCount="220" xr:uid="{E939E15C-76F1-48C0-B257-D1351F1CF6CD}">
  <cacheSource type="worksheet">
    <worksheetSource ref="A1:Y221" sheet="Sheet2"/>
  </cacheSource>
  <cacheFields count="25">
    <cacheField name="Where do you study?" numFmtId="0">
      <sharedItems count="2">
        <s v="Mumbai"/>
        <s v="Varanasi"/>
      </sharedItems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31" count="12">
        <n v="18"/>
        <n v="19"/>
        <n v="20"/>
        <n v="21"/>
        <n v="22"/>
        <n v="23"/>
        <n v="24"/>
        <n v="26"/>
        <n v="25"/>
        <n v="31"/>
        <n v="30"/>
        <n v="27"/>
      </sharedItems>
    </cacheField>
    <cacheField name="Your monthly household income:" numFmtId="0">
      <sharedItems count="4">
        <s v="Above ₹60,000"/>
        <s v="Between ₹40,000 and ₹60,000"/>
        <s v="Between ₹20,000 and ₹40,000"/>
        <s v="Less than ₹20,000"/>
      </sharedItems>
    </cacheField>
    <cacheField name="Your medium of schooling:" numFmtId="0">
      <sharedItems count="2">
        <s v="English Medium"/>
        <s v="Local Language (Hindi, Bengali, Marathi, etc.)"/>
      </sharedItems>
    </cacheField>
    <cacheField name="What is your mother's educational qualification?" numFmtId="0">
      <sharedItems/>
    </cacheField>
    <cacheField name="What is your father's educational qualification?" numFmtId="0">
      <sharedItems count="4">
        <s v="Graduate"/>
        <s v="Post Graduate"/>
        <s v="Ph.D."/>
        <s v="12th pass or below"/>
      </sharedItems>
    </cacheField>
    <cacheField name="Your highest educational qualification:" numFmtId="0">
      <sharedItems count="3">
        <s v="Class 12th pass"/>
        <s v="Graduate"/>
        <s v="Post Graduate"/>
      </sharedItems>
    </cacheField>
    <cacheField name="What is your stream of study?" numFmtId="0">
      <sharedItems count="8">
        <s v="Law"/>
        <s v="Management"/>
        <s v="Engineering"/>
        <s v="Science"/>
        <s v="Commerce"/>
        <s v="Social Sciences"/>
        <s v="Medical"/>
        <s v="Arts"/>
      </sharedItems>
    </cacheField>
    <cacheField name="Which one of the following investments do you consider as safer: putting your entire money in one business/investment, or putting your money into multiple businesses/investments?" numFmtId="0">
      <sharedItems count="3">
        <s v="One business/investment"/>
        <s v="Multiple businesses/investments"/>
        <s v="Not sure"/>
      </sharedItems>
    </cacheField>
    <cacheField name="Suppose you buy a piece of land for ₹5 lakhs. After 10 years, you sell this land for ₹7 lakhs. How much would your profit be after selling the land? (Assume you don't have to pay any kind of taxes)" numFmtId="0">
      <sharedItems count="4">
        <s v="₹2 lakhs"/>
        <s v="You will lose money"/>
        <s v="Not sure"/>
        <s v="Less than ₹2 lakhs"/>
      </sharedItems>
    </cacheField>
    <cacheField name="You deposit your money in a bank for two years and the bank pays 10% compound interest each year. Will it add the same amount of money in your account each year?" numFmtId="0">
      <sharedItems count="3">
        <s v="No"/>
        <s v="Not sure"/>
        <s v="Yes"/>
      </sharedItems>
    </cacheField>
    <cacheField name="You have borrowed ₹100 from a friend. Which would be the lower amount to pay back: ₹105 or ₹100 plus 3%?" numFmtId="0">
      <sharedItems containsMixedTypes="1" containsNumber="1" containsInteger="1" minValue="105" maxValue="105" count="3">
        <s v="₹100 plus 3%"/>
        <n v="105"/>
        <s v="Not sure"/>
      </sharedItems>
    </cacheField>
    <cacheField name="Assume that the income tax rate for an annual income between ₹1 lakh and ₹2 lakhs is 5% and for an annual income between ₹2 lakhs and ₹4 lakhs, the income tax rate is 10%. If your annual income is ₹3 lakhs, your income tax would be:" numFmtId="0">
      <sharedItems containsMixedTypes="1" containsNumber="1" containsInteger="1" minValue="15000" maxValue="30000" count="4">
        <n v="15000"/>
        <n v="30000"/>
        <s v="Not sure"/>
        <n v="25000"/>
      </sharedItems>
    </cacheField>
    <cacheField name="Do you prepare a budget to keep track of necessary expenses and savings?" numFmtId="0">
      <sharedItems count="3">
        <s v="No, I do not keep a written record of my expenses and savings"/>
        <s v="Yes, I do so each month"/>
        <s v="Yes, but only sometimes"/>
      </sharedItems>
    </cacheField>
    <cacheField name="How do you keep track of your monthly expenses?" numFmtId="0">
      <sharedItems count="3">
        <s v="I do not keep a written record of my expenses"/>
        <s v="I make use of spreadsheets or other similar tools"/>
        <s v="I write things down on paper in the form of notes"/>
      </sharedItems>
    </cacheField>
    <cacheField name="From the list given below, identify items that are classified as assets:" numFmtId="0">
      <sharedItems count="23">
        <s v="Loan"/>
        <s v="Jewellery, Car, House, Art works"/>
        <s v="Jewellery"/>
        <s v="Car, House"/>
        <s v="Jewellery, Car, House"/>
        <s v="Jewellery, House, Art works"/>
        <s v="House"/>
        <s v="Jewellery, Car, House, Loan, Art works"/>
        <s v="Jewellery, Art works"/>
        <s v="Jewellery, House"/>
        <s v="Car, House, Loan"/>
        <s v="Jewellery, House, Loan, Art works"/>
        <s v="Car, House, Art works"/>
        <s v="Jewellery, Car, House, Loan"/>
        <s v="House, Art works"/>
        <s v="Car"/>
        <s v="Jewellery, House, Loan"/>
        <s v="House, Loan"/>
        <s v="Art works"/>
        <s v="Jewellery, Car, Loan"/>
        <s v="Jewellery, Car, Art works"/>
        <s v="Jewellery, Car"/>
        <s v="Jewellery, Loan, Art works"/>
      </sharedItems>
    </cacheField>
    <cacheField name="What, according to you, is the ideal time for buying health insurance?" numFmtId="0">
      <sharedItems count="5">
        <s v="In your 20s, because you get a lower premium"/>
        <s v="Around the age of 40, when some medical conditions/ diseases generally start appearing in human bodies"/>
        <s v="Insurance can be bought at any time we wish to, and the time of buying it as such makes no difference"/>
        <s v="Around the age of 40, when some medical conditions/ disease generally start appearing in human bodies"/>
        <s v="I don't know what a health insurance is"/>
      </sharedItems>
    </cacheField>
    <cacheField name="What, according to you, is the ideal time for buying a life insurance?" numFmtId="0">
      <sharedItems/>
    </cacheField>
    <cacheField name="What do you usually do to grow the money that you manage to save each month?" numFmtId="0">
      <sharedItems count="4">
        <s v="I invest this money periodically across various asset classes like bonds, stocks, cryptocurrency, fixed deposits, etc."/>
        <s v="I keep the money in my bank account"/>
        <s v="I spend the saved money on shopping"/>
        <s v="I'm generally not able to save money each month"/>
      </sharedItems>
    </cacheField>
    <cacheField name="You want to buy a phone worth ₹25,000 and you decide to save ₹5,000 each month. In your third month of savings period (which would be of 5 months), a relative gifts you ₹4,000 in form of cash. What would you most likely do with this money?" numFmtId="0">
      <sharedItems count="2">
        <s v="Add it to your savings for your new phone and go on to save ₹1,000 more for that month"/>
        <s v="Use it for some other personal expense as this money was gifted to you and hence, will not be categorized as 'money you need to save'"/>
      </sharedItems>
    </cacheField>
    <cacheField name="Just when you were about to reach your target of saving ₹25,000 for your new phone, you hear about another new, different model worth ₹22,000 and see a huge number of people booking it, along with good recommendations from a lot of well known experts and analysts." numFmtId="0">
      <sharedItems count="2">
        <s v="Seeing the huge demand, you decide to buy ₹22,000 model"/>
        <s v="You stick with the ₹25,000 model"/>
      </sharedItems>
    </cacheField>
    <cacheField name="You have ₹200 to spend on lunch and you're hungry. You buy some food items worth ₹180 and you feel full again after eating. You are now left with ₹20 of your lunch budget. What are you most likely to do?" numFmtId="0">
      <sharedItems count="2">
        <s v="You keep the remaining money with yourself and do not buy anything else."/>
        <s v="Buy some light snack or beverage worth ₹20 to top off your lunch, thus exhausting your complete budget for lunch."/>
      </sharedItems>
    </cacheField>
    <cacheField name="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" numFmtId="0">
      <sharedItems count="2">
        <s v="You buy the second set."/>
        <s v="You buy the first set."/>
      </sharedItems>
    </cacheField>
    <cacheField name="FinLit Score" numFmtId="0">
      <sharedItems containsSemiMixedTypes="0" containsString="0" containsNumber="1" containsInteger="1" minValue="0" maxValue="6" count="7">
        <n v="3"/>
        <n v="4"/>
        <n v="5"/>
        <n v="1"/>
        <n v="2"/>
        <n v="0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Srivastava" refreshedDate="44675.654185416664" createdVersion="7" refreshedVersion="7" minRefreshableVersion="3" recordCount="220" xr:uid="{E958284B-2875-4BE1-AD12-0385353E69E0}">
  <cacheSource type="worksheet">
    <worksheetSource ref="A1:Z221" sheet="Sheet2"/>
  </cacheSource>
  <cacheFields count="26">
    <cacheField name="Where do you study?" numFmtId="0">
      <sharedItems count="2">
        <s v="Mumbai"/>
        <s v="Varanasi"/>
      </sharedItems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31"/>
    </cacheField>
    <cacheField name="Your monthly household income:" numFmtId="0">
      <sharedItems count="4">
        <s v="Above ₹60,000"/>
        <s v="Between ₹40,000 and ₹60,000"/>
        <s v="Between ₹20,000 and ₹40,000"/>
        <s v="Less than ₹20,000"/>
      </sharedItems>
    </cacheField>
    <cacheField name="Your medium of schooling:" numFmtId="0">
      <sharedItems count="2">
        <s v="English Medium"/>
        <s v="Local Language (Hindi, Bengali, Marathi, etc.)"/>
      </sharedItems>
    </cacheField>
    <cacheField name="What is your mother's educational qualification?" numFmtId="0">
      <sharedItems/>
    </cacheField>
    <cacheField name="What is your father's educational qualification?" numFmtId="0">
      <sharedItems count="4">
        <s v="Graduate"/>
        <s v="Post Graduate"/>
        <s v="Ph.D."/>
        <s v="12th pass or below"/>
      </sharedItems>
    </cacheField>
    <cacheField name="Your highest educational qualification:" numFmtId="0">
      <sharedItems count="3">
        <s v="Class 12th pass"/>
        <s v="Graduate"/>
        <s v="Post Graduate"/>
      </sharedItems>
    </cacheField>
    <cacheField name="What is your stream of study?" numFmtId="0">
      <sharedItems/>
    </cacheField>
    <cacheField name="Which one of the following investments do you consider as safer: putting your entire money in one business/investment, or putting your money into multiple businesses/investments?" numFmtId="0">
      <sharedItems/>
    </cacheField>
    <cacheField name="Suppose you buy a piece of land for ₹5 lakhs. After 10 years, you sell this land for ₹7 lakhs. How much would your profit be after selling the land? (Assume you don't have to pay any kind of taxes)" numFmtId="0">
      <sharedItems/>
    </cacheField>
    <cacheField name="You deposit your money in a bank for two years and the bank pays 10% compound interest each year. Will it add the same amount of money in your account each year?" numFmtId="0">
      <sharedItems/>
    </cacheField>
    <cacheField name="You have borrowed ₹100 from a friend. Which would be the lower amount to pay back: ₹105 or ₹100 plus 3%?" numFmtId="0">
      <sharedItems containsMixedTypes="1" containsNumber="1" containsInteger="1" minValue="105" maxValue="105"/>
    </cacheField>
    <cacheField name="Assume that the income tax rate for an annual income between ₹1 lakh and ₹2 lakhs is 5% and for an annual income between ₹2 lakhs and ₹4 lakhs, the income tax rate is 10%. If your annual income is ₹3 lakhs, your income tax would be:" numFmtId="0">
      <sharedItems containsMixedTypes="1" containsNumber="1" containsInteger="1" minValue="15000" maxValue="30000"/>
    </cacheField>
    <cacheField name="Do you prepare a budget to keep track of necessary expenses and savings?" numFmtId="0">
      <sharedItems count="3">
        <s v="No, I do not keep a written record of my expenses and savings"/>
        <s v="Yes, I do so each month"/>
        <s v="Yes, but only sometimes"/>
      </sharedItems>
    </cacheField>
    <cacheField name="How do you keep track of your monthly expenses?" numFmtId="0">
      <sharedItems count="3">
        <s v="I do not keep a written record of my expenses"/>
        <s v="I make use of spreadsheets or other similar tools"/>
        <s v="I write things down on paper in the form of notes"/>
      </sharedItems>
    </cacheField>
    <cacheField name="From the list given below, identify items that are classified as assets:" numFmtId="0">
      <sharedItems/>
    </cacheField>
    <cacheField name="What, according to you, is the ideal time for buying health insurance?" numFmtId="0">
      <sharedItems/>
    </cacheField>
    <cacheField name="What, according to you, is the ideal time for buying a life insurance?" numFmtId="0">
      <sharedItems/>
    </cacheField>
    <cacheField name="What do you usually do to grow the money that you manage to save each month?" numFmtId="0">
      <sharedItems count="4">
        <s v="I invest this money periodically across various asset classes like bonds, stocks, cryptocurrency, fixed deposits, etc."/>
        <s v="I keep the money in my bank account"/>
        <s v="I spend the saved money on shopping"/>
        <s v="I'm generally not able to save money each month"/>
      </sharedItems>
    </cacheField>
    <cacheField name="You want to buy a phone worth ₹25,000 and you decide to save ₹5,000 each month. In your third month of savings period (which would be of 5 months), a relative gifts you ₹4,000 in form of cash. What would you most likely do with this money?" numFmtId="0">
      <sharedItems count="2">
        <s v="Add it to your savings for your new phone and go on to save ₹1,000 more for that month"/>
        <s v="Use it for some other personal expense as this money was gifted to you and hence, will not be categorized as 'money you need to save'"/>
      </sharedItems>
    </cacheField>
    <cacheField name="Just when you were about to reach your target of saving ₹25,000 for your new phone, you hear about another new, different model worth ₹22,000 and see a huge number of people booking it, along with good recommendations from a lot of well known experts and analysts." numFmtId="0">
      <sharedItems count="2">
        <s v="Seeing the huge demand, you decide to buy ₹22,000 model"/>
        <s v="You stick with the ₹25,000 model"/>
      </sharedItems>
    </cacheField>
    <cacheField name="You have ₹200 to spend on lunch and you're hungry. You buy some food items worth ₹180 and you feel full again after eating. You are now left with ₹20 of your lunch budget. What are you most likely to do?" numFmtId="0">
      <sharedItems count="2">
        <s v="You keep the remaining money with yourself and do not buy anything else."/>
        <s v="Buy some light snack or beverage worth ₹20 to top off your lunch, thus exhausting your complete budget for lunch."/>
      </sharedItems>
    </cacheField>
    <cacheField name="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" numFmtId="0">
      <sharedItems count="2">
        <s v="You buy the second set."/>
        <s v="You buy the first set."/>
      </sharedItems>
    </cacheField>
    <cacheField name="FinLit Score" numFmtId="0">
      <sharedItems containsSemiMixedTypes="0" containsString="0" containsNumber="1" containsInteger="1" minValue="0" maxValue="6" count="7">
        <n v="3"/>
        <n v="4"/>
        <n v="5"/>
        <n v="1"/>
        <n v="2"/>
        <n v="0"/>
        <n v="6"/>
      </sharedItems>
    </cacheField>
    <cacheField name="Asset Identification" numFmtId="0">
      <sharedItems count="2">
        <s v="Incorrect"/>
        <s v="Corr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x v="0"/>
    <x v="0"/>
    <x v="0"/>
    <s v="Graduate"/>
    <x v="0"/>
    <x v="0"/>
    <x v="0"/>
    <x v="0"/>
    <x v="0"/>
    <x v="0"/>
    <x v="0"/>
    <x v="0"/>
    <x v="0"/>
    <x v="0"/>
    <x v="0"/>
    <x v="0"/>
    <s v="As soon as you have people other than yourself who depend financially on you"/>
    <x v="0"/>
    <x v="0"/>
    <x v="0"/>
    <x v="0"/>
    <x v="0"/>
    <x v="0"/>
  </r>
  <r>
    <x v="0"/>
    <x v="0"/>
    <x v="0"/>
    <x v="1"/>
    <x v="0"/>
    <s v="Post Graduate"/>
    <x v="1"/>
    <x v="0"/>
    <x v="1"/>
    <x v="1"/>
    <x v="0"/>
    <x v="0"/>
    <x v="0"/>
    <x v="1"/>
    <x v="1"/>
    <x v="0"/>
    <x v="1"/>
    <x v="1"/>
    <s v="As soon as you have people other than yourself who depend financially on you"/>
    <x v="1"/>
    <x v="0"/>
    <x v="0"/>
    <x v="0"/>
    <x v="1"/>
    <x v="1"/>
  </r>
  <r>
    <x v="0"/>
    <x v="1"/>
    <x v="0"/>
    <x v="0"/>
    <x v="0"/>
    <s v="Graduate"/>
    <x v="0"/>
    <x v="0"/>
    <x v="2"/>
    <x v="1"/>
    <x v="0"/>
    <x v="0"/>
    <x v="0"/>
    <x v="1"/>
    <x v="2"/>
    <x v="0"/>
    <x v="2"/>
    <x v="0"/>
    <s v="As soon as you have people other than yourself who depend financially on you"/>
    <x v="2"/>
    <x v="0"/>
    <x v="0"/>
    <x v="0"/>
    <x v="1"/>
    <x v="0"/>
  </r>
  <r>
    <x v="1"/>
    <x v="1"/>
    <x v="1"/>
    <x v="0"/>
    <x v="0"/>
    <s v="12th pass or below"/>
    <x v="2"/>
    <x v="0"/>
    <x v="3"/>
    <x v="1"/>
    <x v="0"/>
    <x v="0"/>
    <x v="0"/>
    <x v="1"/>
    <x v="2"/>
    <x v="1"/>
    <x v="1"/>
    <x v="0"/>
    <s v="As soon as you have people other than yourself who depend financially on you"/>
    <x v="0"/>
    <x v="0"/>
    <x v="1"/>
    <x v="0"/>
    <x v="0"/>
    <x v="1"/>
  </r>
  <r>
    <x v="0"/>
    <x v="1"/>
    <x v="1"/>
    <x v="0"/>
    <x v="0"/>
    <s v="Post Graduate"/>
    <x v="3"/>
    <x v="0"/>
    <x v="4"/>
    <x v="1"/>
    <x v="1"/>
    <x v="0"/>
    <x v="0"/>
    <x v="1"/>
    <x v="1"/>
    <x v="1"/>
    <x v="1"/>
    <x v="1"/>
    <s v="As soon as you have people other than yourself who depend financially on you"/>
    <x v="0"/>
    <x v="0"/>
    <x v="0"/>
    <x v="0"/>
    <x v="0"/>
    <x v="2"/>
  </r>
  <r>
    <x v="0"/>
    <x v="0"/>
    <x v="2"/>
    <x v="0"/>
    <x v="0"/>
    <s v="Graduate"/>
    <x v="1"/>
    <x v="0"/>
    <x v="5"/>
    <x v="1"/>
    <x v="2"/>
    <x v="0"/>
    <x v="0"/>
    <x v="2"/>
    <x v="2"/>
    <x v="2"/>
    <x v="3"/>
    <x v="2"/>
    <s v="Time of buying life insurance makes no difference"/>
    <x v="1"/>
    <x v="1"/>
    <x v="1"/>
    <x v="1"/>
    <x v="1"/>
    <x v="0"/>
  </r>
  <r>
    <x v="1"/>
    <x v="0"/>
    <x v="2"/>
    <x v="0"/>
    <x v="0"/>
    <s v="Graduate"/>
    <x v="0"/>
    <x v="0"/>
    <x v="3"/>
    <x v="0"/>
    <x v="3"/>
    <x v="0"/>
    <x v="0"/>
    <x v="1"/>
    <x v="0"/>
    <x v="1"/>
    <x v="1"/>
    <x v="0"/>
    <s v="As soon as you have people other than yourself who depend financially on you"/>
    <x v="1"/>
    <x v="0"/>
    <x v="0"/>
    <x v="0"/>
    <x v="0"/>
    <x v="0"/>
  </r>
  <r>
    <x v="1"/>
    <x v="0"/>
    <x v="2"/>
    <x v="0"/>
    <x v="0"/>
    <s v="Graduate"/>
    <x v="0"/>
    <x v="0"/>
    <x v="3"/>
    <x v="1"/>
    <x v="2"/>
    <x v="0"/>
    <x v="0"/>
    <x v="1"/>
    <x v="2"/>
    <x v="0"/>
    <x v="4"/>
    <x v="3"/>
    <s v="As soon as you have people other than yourself who depend financially on you"/>
    <x v="3"/>
    <x v="0"/>
    <x v="1"/>
    <x v="0"/>
    <x v="0"/>
    <x v="0"/>
  </r>
  <r>
    <x v="1"/>
    <x v="0"/>
    <x v="2"/>
    <x v="0"/>
    <x v="0"/>
    <s v="12th pass or below"/>
    <x v="1"/>
    <x v="0"/>
    <x v="3"/>
    <x v="1"/>
    <x v="1"/>
    <x v="0"/>
    <x v="0"/>
    <x v="1"/>
    <x v="0"/>
    <x v="0"/>
    <x v="1"/>
    <x v="0"/>
    <s v="As soon as you have people other than yourself who depend financially on you"/>
    <x v="3"/>
    <x v="0"/>
    <x v="0"/>
    <x v="0"/>
    <x v="1"/>
    <x v="2"/>
  </r>
  <r>
    <x v="1"/>
    <x v="0"/>
    <x v="2"/>
    <x v="0"/>
    <x v="0"/>
    <s v="Graduate"/>
    <x v="1"/>
    <x v="0"/>
    <x v="3"/>
    <x v="1"/>
    <x v="0"/>
    <x v="0"/>
    <x v="0"/>
    <x v="0"/>
    <x v="0"/>
    <x v="0"/>
    <x v="1"/>
    <x v="4"/>
    <s v="I don't know what a life insurance is"/>
    <x v="1"/>
    <x v="1"/>
    <x v="1"/>
    <x v="1"/>
    <x v="0"/>
    <x v="2"/>
  </r>
  <r>
    <x v="0"/>
    <x v="1"/>
    <x v="2"/>
    <x v="0"/>
    <x v="0"/>
    <s v="12th pass or below"/>
    <x v="1"/>
    <x v="0"/>
    <x v="2"/>
    <x v="1"/>
    <x v="0"/>
    <x v="1"/>
    <x v="1"/>
    <x v="2"/>
    <x v="1"/>
    <x v="1"/>
    <x v="2"/>
    <x v="0"/>
    <s v="Time of buying life insurance makes no difference"/>
    <x v="1"/>
    <x v="0"/>
    <x v="0"/>
    <x v="0"/>
    <x v="1"/>
    <x v="3"/>
  </r>
  <r>
    <x v="1"/>
    <x v="1"/>
    <x v="2"/>
    <x v="0"/>
    <x v="0"/>
    <s v="Post Graduate"/>
    <x v="1"/>
    <x v="0"/>
    <x v="3"/>
    <x v="2"/>
    <x v="0"/>
    <x v="0"/>
    <x v="0"/>
    <x v="1"/>
    <x v="2"/>
    <x v="0"/>
    <x v="5"/>
    <x v="3"/>
    <s v="As soon as you have people other than yourself who depend financially on you"/>
    <x v="3"/>
    <x v="0"/>
    <x v="0"/>
    <x v="0"/>
    <x v="0"/>
    <x v="4"/>
  </r>
  <r>
    <x v="0"/>
    <x v="1"/>
    <x v="2"/>
    <x v="0"/>
    <x v="0"/>
    <s v="Post Graduate"/>
    <x v="1"/>
    <x v="0"/>
    <x v="2"/>
    <x v="1"/>
    <x v="1"/>
    <x v="1"/>
    <x v="0"/>
    <x v="3"/>
    <x v="0"/>
    <x v="0"/>
    <x v="4"/>
    <x v="4"/>
    <s v="I don't know what a life insurance is"/>
    <x v="1"/>
    <x v="0"/>
    <x v="0"/>
    <x v="0"/>
    <x v="0"/>
    <x v="0"/>
  </r>
  <r>
    <x v="0"/>
    <x v="1"/>
    <x v="2"/>
    <x v="0"/>
    <x v="0"/>
    <s v="Ph.D."/>
    <x v="1"/>
    <x v="0"/>
    <x v="6"/>
    <x v="1"/>
    <x v="0"/>
    <x v="0"/>
    <x v="0"/>
    <x v="1"/>
    <x v="2"/>
    <x v="2"/>
    <x v="5"/>
    <x v="0"/>
    <s v="As soon as you have people other than yourself who depend financially on you"/>
    <x v="1"/>
    <x v="0"/>
    <x v="0"/>
    <x v="0"/>
    <x v="1"/>
    <x v="0"/>
  </r>
  <r>
    <x v="0"/>
    <x v="1"/>
    <x v="2"/>
    <x v="0"/>
    <x v="0"/>
    <s v="12th pass or below"/>
    <x v="1"/>
    <x v="0"/>
    <x v="2"/>
    <x v="1"/>
    <x v="1"/>
    <x v="0"/>
    <x v="0"/>
    <x v="1"/>
    <x v="2"/>
    <x v="0"/>
    <x v="4"/>
    <x v="2"/>
    <s v="As soon as you have people other than yourself who depend financially on you"/>
    <x v="3"/>
    <x v="0"/>
    <x v="1"/>
    <x v="0"/>
    <x v="0"/>
    <x v="1"/>
  </r>
  <r>
    <x v="1"/>
    <x v="1"/>
    <x v="2"/>
    <x v="0"/>
    <x v="0"/>
    <s v="Graduate"/>
    <x v="0"/>
    <x v="0"/>
    <x v="3"/>
    <x v="1"/>
    <x v="3"/>
    <x v="0"/>
    <x v="0"/>
    <x v="0"/>
    <x v="0"/>
    <x v="0"/>
    <x v="6"/>
    <x v="0"/>
    <s v="As soon as you have people other than yourself who depend financially on you"/>
    <x v="0"/>
    <x v="0"/>
    <x v="0"/>
    <x v="0"/>
    <x v="1"/>
    <x v="1"/>
  </r>
  <r>
    <x v="1"/>
    <x v="1"/>
    <x v="2"/>
    <x v="0"/>
    <x v="0"/>
    <s v="Graduate"/>
    <x v="3"/>
    <x v="0"/>
    <x v="3"/>
    <x v="1"/>
    <x v="1"/>
    <x v="0"/>
    <x v="0"/>
    <x v="1"/>
    <x v="0"/>
    <x v="0"/>
    <x v="1"/>
    <x v="0"/>
    <s v="As soon as you have people other than yourself who depend financially on you"/>
    <x v="0"/>
    <x v="0"/>
    <x v="0"/>
    <x v="0"/>
    <x v="1"/>
    <x v="2"/>
  </r>
  <r>
    <x v="0"/>
    <x v="0"/>
    <x v="3"/>
    <x v="0"/>
    <x v="0"/>
    <s v="Post Graduate"/>
    <x v="1"/>
    <x v="0"/>
    <x v="3"/>
    <x v="2"/>
    <x v="3"/>
    <x v="0"/>
    <x v="0"/>
    <x v="2"/>
    <x v="2"/>
    <x v="1"/>
    <x v="4"/>
    <x v="0"/>
    <s v="As soon as you have people other than yourself who depend financially on you"/>
    <x v="3"/>
    <x v="0"/>
    <x v="0"/>
    <x v="1"/>
    <x v="1"/>
    <x v="4"/>
  </r>
  <r>
    <x v="1"/>
    <x v="0"/>
    <x v="3"/>
    <x v="0"/>
    <x v="0"/>
    <s v="Graduate"/>
    <x v="0"/>
    <x v="0"/>
    <x v="3"/>
    <x v="1"/>
    <x v="1"/>
    <x v="1"/>
    <x v="1"/>
    <x v="3"/>
    <x v="2"/>
    <x v="2"/>
    <x v="2"/>
    <x v="0"/>
    <s v="As soon as you have people other than yourself who depend financially on you"/>
    <x v="0"/>
    <x v="0"/>
    <x v="0"/>
    <x v="1"/>
    <x v="0"/>
    <x v="4"/>
  </r>
  <r>
    <x v="1"/>
    <x v="0"/>
    <x v="3"/>
    <x v="0"/>
    <x v="0"/>
    <s v="Post Graduate"/>
    <x v="2"/>
    <x v="0"/>
    <x v="3"/>
    <x v="2"/>
    <x v="0"/>
    <x v="0"/>
    <x v="0"/>
    <x v="1"/>
    <x v="2"/>
    <x v="0"/>
    <x v="7"/>
    <x v="3"/>
    <s v="As soon as you have people other than yourself who depend financially on you"/>
    <x v="1"/>
    <x v="0"/>
    <x v="0"/>
    <x v="0"/>
    <x v="1"/>
    <x v="4"/>
  </r>
  <r>
    <x v="1"/>
    <x v="0"/>
    <x v="3"/>
    <x v="0"/>
    <x v="0"/>
    <s v="Graduate"/>
    <x v="0"/>
    <x v="0"/>
    <x v="3"/>
    <x v="1"/>
    <x v="3"/>
    <x v="0"/>
    <x v="0"/>
    <x v="1"/>
    <x v="2"/>
    <x v="1"/>
    <x v="5"/>
    <x v="0"/>
    <s v="As soon as you have people other than yourself who depend financially on you"/>
    <x v="1"/>
    <x v="0"/>
    <x v="0"/>
    <x v="0"/>
    <x v="1"/>
    <x v="0"/>
  </r>
  <r>
    <x v="1"/>
    <x v="0"/>
    <x v="3"/>
    <x v="0"/>
    <x v="0"/>
    <s v="12th pass or below"/>
    <x v="0"/>
    <x v="0"/>
    <x v="3"/>
    <x v="1"/>
    <x v="3"/>
    <x v="0"/>
    <x v="0"/>
    <x v="1"/>
    <x v="0"/>
    <x v="0"/>
    <x v="1"/>
    <x v="0"/>
    <s v="As soon as you have people other than yourself who depend financially on you"/>
    <x v="3"/>
    <x v="0"/>
    <x v="1"/>
    <x v="0"/>
    <x v="0"/>
    <x v="1"/>
  </r>
  <r>
    <x v="0"/>
    <x v="1"/>
    <x v="3"/>
    <x v="0"/>
    <x v="0"/>
    <s v="Graduate"/>
    <x v="0"/>
    <x v="0"/>
    <x v="2"/>
    <x v="2"/>
    <x v="0"/>
    <x v="0"/>
    <x v="0"/>
    <x v="2"/>
    <x v="0"/>
    <x v="0"/>
    <x v="5"/>
    <x v="2"/>
    <s v="As soon as you have people other than yourself who depend financially on you"/>
    <x v="1"/>
    <x v="1"/>
    <x v="1"/>
    <x v="1"/>
    <x v="0"/>
    <x v="4"/>
  </r>
  <r>
    <x v="1"/>
    <x v="1"/>
    <x v="3"/>
    <x v="0"/>
    <x v="0"/>
    <s v="12th pass or below"/>
    <x v="0"/>
    <x v="0"/>
    <x v="3"/>
    <x v="1"/>
    <x v="0"/>
    <x v="0"/>
    <x v="2"/>
    <x v="1"/>
    <x v="0"/>
    <x v="0"/>
    <x v="1"/>
    <x v="4"/>
    <s v="I don't know what a life insurance is"/>
    <x v="3"/>
    <x v="1"/>
    <x v="0"/>
    <x v="1"/>
    <x v="1"/>
    <x v="0"/>
  </r>
  <r>
    <x v="0"/>
    <x v="1"/>
    <x v="3"/>
    <x v="0"/>
    <x v="0"/>
    <s v="Graduate"/>
    <x v="1"/>
    <x v="0"/>
    <x v="2"/>
    <x v="1"/>
    <x v="1"/>
    <x v="0"/>
    <x v="0"/>
    <x v="1"/>
    <x v="1"/>
    <x v="1"/>
    <x v="3"/>
    <x v="2"/>
    <s v="Time of buying life insurance makes no difference"/>
    <x v="0"/>
    <x v="0"/>
    <x v="0"/>
    <x v="0"/>
    <x v="0"/>
    <x v="1"/>
  </r>
  <r>
    <x v="1"/>
    <x v="1"/>
    <x v="3"/>
    <x v="0"/>
    <x v="0"/>
    <s v="Graduate"/>
    <x v="3"/>
    <x v="0"/>
    <x v="3"/>
    <x v="1"/>
    <x v="3"/>
    <x v="0"/>
    <x v="0"/>
    <x v="0"/>
    <x v="1"/>
    <x v="2"/>
    <x v="5"/>
    <x v="2"/>
    <s v="As soon as you have people other than yourself who depend financially on you"/>
    <x v="0"/>
    <x v="0"/>
    <x v="0"/>
    <x v="0"/>
    <x v="1"/>
    <x v="1"/>
  </r>
  <r>
    <x v="1"/>
    <x v="1"/>
    <x v="3"/>
    <x v="0"/>
    <x v="0"/>
    <s v="Post Graduate"/>
    <x v="1"/>
    <x v="0"/>
    <x v="3"/>
    <x v="1"/>
    <x v="0"/>
    <x v="0"/>
    <x v="0"/>
    <x v="1"/>
    <x v="2"/>
    <x v="0"/>
    <x v="1"/>
    <x v="0"/>
    <s v="As soon as you have people other than yourself who depend financially on you"/>
    <x v="0"/>
    <x v="1"/>
    <x v="1"/>
    <x v="0"/>
    <x v="0"/>
    <x v="1"/>
  </r>
  <r>
    <x v="1"/>
    <x v="1"/>
    <x v="3"/>
    <x v="0"/>
    <x v="0"/>
    <s v="Post Graduate"/>
    <x v="1"/>
    <x v="0"/>
    <x v="3"/>
    <x v="1"/>
    <x v="1"/>
    <x v="0"/>
    <x v="0"/>
    <x v="1"/>
    <x v="0"/>
    <x v="2"/>
    <x v="5"/>
    <x v="3"/>
    <s v="As soon as you have people other than yourself who depend financially on you"/>
    <x v="1"/>
    <x v="0"/>
    <x v="1"/>
    <x v="0"/>
    <x v="0"/>
    <x v="1"/>
  </r>
  <r>
    <x v="0"/>
    <x v="1"/>
    <x v="3"/>
    <x v="0"/>
    <x v="0"/>
    <s v="Post Graduate"/>
    <x v="1"/>
    <x v="0"/>
    <x v="2"/>
    <x v="1"/>
    <x v="1"/>
    <x v="0"/>
    <x v="0"/>
    <x v="1"/>
    <x v="2"/>
    <x v="0"/>
    <x v="1"/>
    <x v="2"/>
    <s v="As soon as you have people other than yourself who depend financially on you"/>
    <x v="0"/>
    <x v="0"/>
    <x v="0"/>
    <x v="0"/>
    <x v="1"/>
    <x v="2"/>
  </r>
  <r>
    <x v="0"/>
    <x v="1"/>
    <x v="4"/>
    <x v="0"/>
    <x v="0"/>
    <s v="Graduate"/>
    <x v="0"/>
    <x v="0"/>
    <x v="2"/>
    <x v="1"/>
    <x v="3"/>
    <x v="1"/>
    <x v="0"/>
    <x v="2"/>
    <x v="1"/>
    <x v="2"/>
    <x v="5"/>
    <x v="1"/>
    <s v="In your 60s, because our bodies are very fragile at this stage of life"/>
    <x v="0"/>
    <x v="0"/>
    <x v="1"/>
    <x v="0"/>
    <x v="1"/>
    <x v="4"/>
  </r>
  <r>
    <x v="1"/>
    <x v="1"/>
    <x v="4"/>
    <x v="0"/>
    <x v="0"/>
    <s v="Graduate"/>
    <x v="0"/>
    <x v="0"/>
    <x v="3"/>
    <x v="1"/>
    <x v="3"/>
    <x v="0"/>
    <x v="1"/>
    <x v="1"/>
    <x v="2"/>
    <x v="1"/>
    <x v="4"/>
    <x v="3"/>
    <s v="As soon as you have people other than yourself who depend financially on you"/>
    <x v="1"/>
    <x v="0"/>
    <x v="0"/>
    <x v="1"/>
    <x v="0"/>
    <x v="4"/>
  </r>
  <r>
    <x v="1"/>
    <x v="1"/>
    <x v="4"/>
    <x v="0"/>
    <x v="0"/>
    <s v="Graduate"/>
    <x v="0"/>
    <x v="0"/>
    <x v="3"/>
    <x v="1"/>
    <x v="0"/>
    <x v="0"/>
    <x v="0"/>
    <x v="1"/>
    <x v="1"/>
    <x v="0"/>
    <x v="8"/>
    <x v="0"/>
    <s v="As soon as you have people other than yourself who depend financially on you"/>
    <x v="0"/>
    <x v="0"/>
    <x v="1"/>
    <x v="0"/>
    <x v="1"/>
    <x v="0"/>
  </r>
  <r>
    <x v="0"/>
    <x v="1"/>
    <x v="4"/>
    <x v="0"/>
    <x v="0"/>
    <s v="Graduate"/>
    <x v="2"/>
    <x v="0"/>
    <x v="3"/>
    <x v="1"/>
    <x v="1"/>
    <x v="0"/>
    <x v="0"/>
    <x v="1"/>
    <x v="2"/>
    <x v="1"/>
    <x v="6"/>
    <x v="0"/>
    <s v="As soon as you have people other than yourself who depend financially on you"/>
    <x v="3"/>
    <x v="0"/>
    <x v="0"/>
    <x v="0"/>
    <x v="0"/>
    <x v="1"/>
  </r>
  <r>
    <x v="1"/>
    <x v="1"/>
    <x v="5"/>
    <x v="0"/>
    <x v="0"/>
    <s v="Post Graduate"/>
    <x v="2"/>
    <x v="0"/>
    <x v="3"/>
    <x v="1"/>
    <x v="2"/>
    <x v="0"/>
    <x v="0"/>
    <x v="1"/>
    <x v="2"/>
    <x v="0"/>
    <x v="4"/>
    <x v="3"/>
    <s v="As soon as you have people other than yourself who depend financially on you"/>
    <x v="2"/>
    <x v="0"/>
    <x v="1"/>
    <x v="0"/>
    <x v="1"/>
    <x v="0"/>
  </r>
  <r>
    <x v="1"/>
    <x v="1"/>
    <x v="0"/>
    <x v="2"/>
    <x v="0"/>
    <s v="12th pass or below"/>
    <x v="0"/>
    <x v="0"/>
    <x v="3"/>
    <x v="2"/>
    <x v="0"/>
    <x v="2"/>
    <x v="1"/>
    <x v="3"/>
    <x v="1"/>
    <x v="0"/>
    <x v="2"/>
    <x v="2"/>
    <s v="As soon as you have people other than yourself who depend financially on you"/>
    <x v="2"/>
    <x v="0"/>
    <x v="1"/>
    <x v="0"/>
    <x v="1"/>
    <x v="5"/>
  </r>
  <r>
    <x v="0"/>
    <x v="1"/>
    <x v="0"/>
    <x v="2"/>
    <x v="0"/>
    <s v="12th pass or below"/>
    <x v="3"/>
    <x v="0"/>
    <x v="2"/>
    <x v="1"/>
    <x v="0"/>
    <x v="0"/>
    <x v="0"/>
    <x v="1"/>
    <x v="2"/>
    <x v="0"/>
    <x v="2"/>
    <x v="1"/>
    <s v="As soon as you have people other than yourself who depend financially on you"/>
    <x v="0"/>
    <x v="0"/>
    <x v="0"/>
    <x v="0"/>
    <x v="1"/>
    <x v="0"/>
  </r>
  <r>
    <x v="0"/>
    <x v="1"/>
    <x v="0"/>
    <x v="2"/>
    <x v="0"/>
    <s v="Graduate"/>
    <x v="0"/>
    <x v="0"/>
    <x v="3"/>
    <x v="1"/>
    <x v="3"/>
    <x v="0"/>
    <x v="0"/>
    <x v="1"/>
    <x v="0"/>
    <x v="0"/>
    <x v="9"/>
    <x v="0"/>
    <s v="As soon as you have people other than yourself who depend financially on you"/>
    <x v="3"/>
    <x v="0"/>
    <x v="0"/>
    <x v="1"/>
    <x v="1"/>
    <x v="0"/>
  </r>
  <r>
    <x v="0"/>
    <x v="0"/>
    <x v="1"/>
    <x v="2"/>
    <x v="0"/>
    <s v="Post Graduate"/>
    <x v="1"/>
    <x v="0"/>
    <x v="3"/>
    <x v="2"/>
    <x v="0"/>
    <x v="1"/>
    <x v="2"/>
    <x v="2"/>
    <x v="2"/>
    <x v="2"/>
    <x v="7"/>
    <x v="4"/>
    <s v="I don't know what a life insurance is"/>
    <x v="3"/>
    <x v="0"/>
    <x v="1"/>
    <x v="0"/>
    <x v="0"/>
    <x v="5"/>
  </r>
  <r>
    <x v="0"/>
    <x v="1"/>
    <x v="1"/>
    <x v="2"/>
    <x v="0"/>
    <s v="12th pass or below"/>
    <x v="0"/>
    <x v="0"/>
    <x v="2"/>
    <x v="1"/>
    <x v="0"/>
    <x v="0"/>
    <x v="0"/>
    <x v="1"/>
    <x v="1"/>
    <x v="2"/>
    <x v="9"/>
    <x v="0"/>
    <s v="As soon as you have people other than yourself who depend financially on you"/>
    <x v="3"/>
    <x v="0"/>
    <x v="0"/>
    <x v="0"/>
    <x v="1"/>
    <x v="0"/>
  </r>
  <r>
    <x v="1"/>
    <x v="1"/>
    <x v="1"/>
    <x v="2"/>
    <x v="0"/>
    <s v="Post Graduate"/>
    <x v="1"/>
    <x v="0"/>
    <x v="3"/>
    <x v="1"/>
    <x v="3"/>
    <x v="0"/>
    <x v="0"/>
    <x v="1"/>
    <x v="2"/>
    <x v="2"/>
    <x v="5"/>
    <x v="0"/>
    <s v="As soon as you have people other than yourself who depend financially on you"/>
    <x v="3"/>
    <x v="1"/>
    <x v="1"/>
    <x v="0"/>
    <x v="0"/>
    <x v="0"/>
  </r>
  <r>
    <x v="0"/>
    <x v="1"/>
    <x v="1"/>
    <x v="2"/>
    <x v="0"/>
    <s v="Graduate"/>
    <x v="1"/>
    <x v="0"/>
    <x v="3"/>
    <x v="1"/>
    <x v="1"/>
    <x v="0"/>
    <x v="0"/>
    <x v="2"/>
    <x v="2"/>
    <x v="0"/>
    <x v="5"/>
    <x v="0"/>
    <s v="As soon as you have people other than yourself who depend financially on you"/>
    <x v="3"/>
    <x v="0"/>
    <x v="0"/>
    <x v="0"/>
    <x v="1"/>
    <x v="1"/>
  </r>
  <r>
    <x v="1"/>
    <x v="0"/>
    <x v="2"/>
    <x v="2"/>
    <x v="0"/>
    <s v="Graduate"/>
    <x v="3"/>
    <x v="0"/>
    <x v="3"/>
    <x v="2"/>
    <x v="0"/>
    <x v="2"/>
    <x v="0"/>
    <x v="1"/>
    <x v="0"/>
    <x v="0"/>
    <x v="4"/>
    <x v="2"/>
    <s v="As soon as you have people other than yourself who depend financially on you"/>
    <x v="1"/>
    <x v="0"/>
    <x v="0"/>
    <x v="0"/>
    <x v="0"/>
    <x v="3"/>
  </r>
  <r>
    <x v="0"/>
    <x v="0"/>
    <x v="2"/>
    <x v="2"/>
    <x v="0"/>
    <s v="Graduate"/>
    <x v="0"/>
    <x v="0"/>
    <x v="3"/>
    <x v="1"/>
    <x v="0"/>
    <x v="0"/>
    <x v="0"/>
    <x v="1"/>
    <x v="0"/>
    <x v="0"/>
    <x v="1"/>
    <x v="0"/>
    <s v="As soon as you have people other than yourself who depend financially on you"/>
    <x v="3"/>
    <x v="0"/>
    <x v="0"/>
    <x v="0"/>
    <x v="1"/>
    <x v="1"/>
  </r>
  <r>
    <x v="0"/>
    <x v="1"/>
    <x v="2"/>
    <x v="2"/>
    <x v="0"/>
    <s v="12th pass or below"/>
    <x v="1"/>
    <x v="0"/>
    <x v="2"/>
    <x v="1"/>
    <x v="2"/>
    <x v="1"/>
    <x v="2"/>
    <x v="2"/>
    <x v="2"/>
    <x v="2"/>
    <x v="10"/>
    <x v="2"/>
    <s v="As soon as you have people other than yourself who depend financially on you"/>
    <x v="2"/>
    <x v="0"/>
    <x v="0"/>
    <x v="1"/>
    <x v="0"/>
    <x v="3"/>
  </r>
  <r>
    <x v="0"/>
    <x v="1"/>
    <x v="2"/>
    <x v="2"/>
    <x v="0"/>
    <s v="12th pass or below"/>
    <x v="3"/>
    <x v="0"/>
    <x v="2"/>
    <x v="1"/>
    <x v="1"/>
    <x v="0"/>
    <x v="0"/>
    <x v="1"/>
    <x v="2"/>
    <x v="1"/>
    <x v="1"/>
    <x v="1"/>
    <s v="As soon as you have people other than yourself who depend financially on you"/>
    <x v="0"/>
    <x v="1"/>
    <x v="0"/>
    <x v="0"/>
    <x v="1"/>
    <x v="2"/>
  </r>
  <r>
    <x v="1"/>
    <x v="0"/>
    <x v="3"/>
    <x v="2"/>
    <x v="0"/>
    <s v="Post Graduate"/>
    <x v="0"/>
    <x v="0"/>
    <x v="3"/>
    <x v="1"/>
    <x v="0"/>
    <x v="0"/>
    <x v="1"/>
    <x v="1"/>
    <x v="0"/>
    <x v="0"/>
    <x v="1"/>
    <x v="3"/>
    <s v="As soon as you have people other than yourself who depend financially on you"/>
    <x v="0"/>
    <x v="1"/>
    <x v="0"/>
    <x v="0"/>
    <x v="1"/>
    <x v="0"/>
  </r>
  <r>
    <x v="0"/>
    <x v="1"/>
    <x v="3"/>
    <x v="2"/>
    <x v="0"/>
    <s v="Graduate"/>
    <x v="0"/>
    <x v="0"/>
    <x v="2"/>
    <x v="0"/>
    <x v="0"/>
    <x v="2"/>
    <x v="0"/>
    <x v="3"/>
    <x v="2"/>
    <x v="0"/>
    <x v="11"/>
    <x v="1"/>
    <s v="As soon as you have people other than yourself who depend financially on you"/>
    <x v="1"/>
    <x v="1"/>
    <x v="0"/>
    <x v="1"/>
    <x v="0"/>
    <x v="4"/>
  </r>
  <r>
    <x v="0"/>
    <x v="1"/>
    <x v="3"/>
    <x v="2"/>
    <x v="0"/>
    <s v="12th pass or below"/>
    <x v="3"/>
    <x v="0"/>
    <x v="2"/>
    <x v="1"/>
    <x v="0"/>
    <x v="0"/>
    <x v="0"/>
    <x v="1"/>
    <x v="1"/>
    <x v="2"/>
    <x v="9"/>
    <x v="4"/>
    <s v="As soon as you have people other than yourself who depend financially on you"/>
    <x v="1"/>
    <x v="0"/>
    <x v="0"/>
    <x v="0"/>
    <x v="1"/>
    <x v="0"/>
  </r>
  <r>
    <x v="1"/>
    <x v="1"/>
    <x v="3"/>
    <x v="2"/>
    <x v="0"/>
    <s v="Post Graduate"/>
    <x v="1"/>
    <x v="0"/>
    <x v="3"/>
    <x v="1"/>
    <x v="0"/>
    <x v="0"/>
    <x v="0"/>
    <x v="1"/>
    <x v="1"/>
    <x v="1"/>
    <x v="7"/>
    <x v="0"/>
    <s v="As soon as you have people other than yourself who depend financially on you"/>
    <x v="0"/>
    <x v="0"/>
    <x v="1"/>
    <x v="0"/>
    <x v="0"/>
    <x v="0"/>
  </r>
  <r>
    <x v="0"/>
    <x v="1"/>
    <x v="3"/>
    <x v="2"/>
    <x v="0"/>
    <s v="Post Graduate"/>
    <x v="0"/>
    <x v="0"/>
    <x v="2"/>
    <x v="1"/>
    <x v="1"/>
    <x v="0"/>
    <x v="0"/>
    <x v="1"/>
    <x v="2"/>
    <x v="2"/>
    <x v="9"/>
    <x v="0"/>
    <s v="As soon as you have people other than yourself who depend financially on you"/>
    <x v="1"/>
    <x v="0"/>
    <x v="0"/>
    <x v="0"/>
    <x v="0"/>
    <x v="1"/>
  </r>
  <r>
    <x v="1"/>
    <x v="1"/>
    <x v="3"/>
    <x v="2"/>
    <x v="0"/>
    <s v="Graduate"/>
    <x v="0"/>
    <x v="0"/>
    <x v="3"/>
    <x v="1"/>
    <x v="1"/>
    <x v="0"/>
    <x v="0"/>
    <x v="1"/>
    <x v="2"/>
    <x v="0"/>
    <x v="12"/>
    <x v="0"/>
    <s v="As soon as you have people other than yourself who depend financially on you"/>
    <x v="0"/>
    <x v="0"/>
    <x v="0"/>
    <x v="0"/>
    <x v="1"/>
    <x v="1"/>
  </r>
  <r>
    <x v="0"/>
    <x v="0"/>
    <x v="4"/>
    <x v="2"/>
    <x v="0"/>
    <s v="Post Graduate"/>
    <x v="0"/>
    <x v="0"/>
    <x v="2"/>
    <x v="2"/>
    <x v="2"/>
    <x v="1"/>
    <x v="2"/>
    <x v="2"/>
    <x v="1"/>
    <x v="2"/>
    <x v="6"/>
    <x v="0"/>
    <s v="As soon as you have people other than yourself who depend financially on you"/>
    <x v="0"/>
    <x v="1"/>
    <x v="0"/>
    <x v="1"/>
    <x v="1"/>
    <x v="5"/>
  </r>
  <r>
    <x v="1"/>
    <x v="0"/>
    <x v="1"/>
    <x v="1"/>
    <x v="0"/>
    <s v="Graduate"/>
    <x v="0"/>
    <x v="0"/>
    <x v="3"/>
    <x v="1"/>
    <x v="1"/>
    <x v="0"/>
    <x v="0"/>
    <x v="2"/>
    <x v="2"/>
    <x v="0"/>
    <x v="13"/>
    <x v="0"/>
    <s v="As soon as you have people other than yourself who depend financially on you"/>
    <x v="1"/>
    <x v="0"/>
    <x v="1"/>
    <x v="1"/>
    <x v="1"/>
    <x v="1"/>
  </r>
  <r>
    <x v="0"/>
    <x v="0"/>
    <x v="2"/>
    <x v="1"/>
    <x v="0"/>
    <s v="Graduate"/>
    <x v="0"/>
    <x v="0"/>
    <x v="2"/>
    <x v="0"/>
    <x v="1"/>
    <x v="2"/>
    <x v="0"/>
    <x v="1"/>
    <x v="2"/>
    <x v="1"/>
    <x v="4"/>
    <x v="4"/>
    <s v="I don't know what a life insurance is"/>
    <x v="3"/>
    <x v="1"/>
    <x v="1"/>
    <x v="1"/>
    <x v="0"/>
    <x v="4"/>
  </r>
  <r>
    <x v="0"/>
    <x v="1"/>
    <x v="2"/>
    <x v="1"/>
    <x v="0"/>
    <s v="12th pass or below"/>
    <x v="3"/>
    <x v="0"/>
    <x v="2"/>
    <x v="2"/>
    <x v="0"/>
    <x v="1"/>
    <x v="2"/>
    <x v="2"/>
    <x v="2"/>
    <x v="1"/>
    <x v="4"/>
    <x v="0"/>
    <s v="Time of buying life insurance makes no difference"/>
    <x v="0"/>
    <x v="1"/>
    <x v="0"/>
    <x v="1"/>
    <x v="1"/>
    <x v="5"/>
  </r>
  <r>
    <x v="1"/>
    <x v="1"/>
    <x v="2"/>
    <x v="1"/>
    <x v="0"/>
    <s v="Graduate"/>
    <x v="0"/>
    <x v="0"/>
    <x v="3"/>
    <x v="1"/>
    <x v="2"/>
    <x v="0"/>
    <x v="0"/>
    <x v="1"/>
    <x v="2"/>
    <x v="0"/>
    <x v="9"/>
    <x v="0"/>
    <s v="As soon as you have people other than yourself who depend financially on you"/>
    <x v="3"/>
    <x v="0"/>
    <x v="0"/>
    <x v="0"/>
    <x v="1"/>
    <x v="0"/>
  </r>
  <r>
    <x v="1"/>
    <x v="1"/>
    <x v="2"/>
    <x v="1"/>
    <x v="0"/>
    <s v="Graduate"/>
    <x v="0"/>
    <x v="0"/>
    <x v="3"/>
    <x v="1"/>
    <x v="0"/>
    <x v="0"/>
    <x v="0"/>
    <x v="1"/>
    <x v="2"/>
    <x v="2"/>
    <x v="9"/>
    <x v="0"/>
    <s v="As soon as you have people other than yourself who depend financially on you"/>
    <x v="0"/>
    <x v="0"/>
    <x v="0"/>
    <x v="0"/>
    <x v="1"/>
    <x v="0"/>
  </r>
  <r>
    <x v="0"/>
    <x v="1"/>
    <x v="2"/>
    <x v="1"/>
    <x v="0"/>
    <s v="Graduate"/>
    <x v="0"/>
    <x v="0"/>
    <x v="2"/>
    <x v="1"/>
    <x v="1"/>
    <x v="0"/>
    <x v="0"/>
    <x v="1"/>
    <x v="1"/>
    <x v="0"/>
    <x v="13"/>
    <x v="2"/>
    <s v="As soon as you have people other than yourself who depend financially on you"/>
    <x v="3"/>
    <x v="1"/>
    <x v="0"/>
    <x v="1"/>
    <x v="1"/>
    <x v="1"/>
  </r>
  <r>
    <x v="1"/>
    <x v="1"/>
    <x v="2"/>
    <x v="1"/>
    <x v="0"/>
    <s v="Post Graduate"/>
    <x v="0"/>
    <x v="0"/>
    <x v="3"/>
    <x v="0"/>
    <x v="1"/>
    <x v="0"/>
    <x v="0"/>
    <x v="1"/>
    <x v="1"/>
    <x v="2"/>
    <x v="1"/>
    <x v="2"/>
    <s v="Time of buying life insurance makes no difference"/>
    <x v="0"/>
    <x v="0"/>
    <x v="1"/>
    <x v="0"/>
    <x v="1"/>
    <x v="1"/>
  </r>
  <r>
    <x v="1"/>
    <x v="0"/>
    <x v="3"/>
    <x v="1"/>
    <x v="0"/>
    <s v="Ph.D."/>
    <x v="0"/>
    <x v="0"/>
    <x v="3"/>
    <x v="1"/>
    <x v="0"/>
    <x v="0"/>
    <x v="0"/>
    <x v="1"/>
    <x v="2"/>
    <x v="2"/>
    <x v="7"/>
    <x v="0"/>
    <s v="As soon as you have people other than yourself who depend financially on you"/>
    <x v="1"/>
    <x v="0"/>
    <x v="0"/>
    <x v="0"/>
    <x v="0"/>
    <x v="0"/>
  </r>
  <r>
    <x v="1"/>
    <x v="0"/>
    <x v="3"/>
    <x v="1"/>
    <x v="0"/>
    <s v="Graduate"/>
    <x v="1"/>
    <x v="0"/>
    <x v="3"/>
    <x v="1"/>
    <x v="1"/>
    <x v="0"/>
    <x v="0"/>
    <x v="1"/>
    <x v="2"/>
    <x v="2"/>
    <x v="1"/>
    <x v="3"/>
    <s v="As soon as you have people other than yourself who depend financially on you"/>
    <x v="2"/>
    <x v="0"/>
    <x v="0"/>
    <x v="0"/>
    <x v="0"/>
    <x v="2"/>
  </r>
  <r>
    <x v="1"/>
    <x v="1"/>
    <x v="3"/>
    <x v="1"/>
    <x v="0"/>
    <s v="Graduate"/>
    <x v="0"/>
    <x v="0"/>
    <x v="3"/>
    <x v="1"/>
    <x v="3"/>
    <x v="1"/>
    <x v="0"/>
    <x v="1"/>
    <x v="2"/>
    <x v="0"/>
    <x v="4"/>
    <x v="0"/>
    <s v="As soon as you have people other than yourself who depend financially on you"/>
    <x v="0"/>
    <x v="0"/>
    <x v="0"/>
    <x v="0"/>
    <x v="1"/>
    <x v="4"/>
  </r>
  <r>
    <x v="0"/>
    <x v="1"/>
    <x v="3"/>
    <x v="1"/>
    <x v="0"/>
    <s v="Graduate"/>
    <x v="0"/>
    <x v="0"/>
    <x v="2"/>
    <x v="2"/>
    <x v="1"/>
    <x v="0"/>
    <x v="0"/>
    <x v="1"/>
    <x v="0"/>
    <x v="0"/>
    <x v="5"/>
    <x v="0"/>
    <s v="As soon as you have people other than yourself who depend financially on you"/>
    <x v="1"/>
    <x v="0"/>
    <x v="1"/>
    <x v="0"/>
    <x v="0"/>
    <x v="0"/>
  </r>
  <r>
    <x v="0"/>
    <x v="1"/>
    <x v="3"/>
    <x v="1"/>
    <x v="0"/>
    <s v="Graduate"/>
    <x v="1"/>
    <x v="0"/>
    <x v="0"/>
    <x v="0"/>
    <x v="3"/>
    <x v="0"/>
    <x v="0"/>
    <x v="1"/>
    <x v="2"/>
    <x v="0"/>
    <x v="1"/>
    <x v="0"/>
    <s v="As soon as you have people other than yourself who depend financially on you"/>
    <x v="0"/>
    <x v="0"/>
    <x v="0"/>
    <x v="0"/>
    <x v="0"/>
    <x v="0"/>
  </r>
  <r>
    <x v="0"/>
    <x v="1"/>
    <x v="3"/>
    <x v="1"/>
    <x v="0"/>
    <s v="Graduate"/>
    <x v="0"/>
    <x v="0"/>
    <x v="3"/>
    <x v="2"/>
    <x v="0"/>
    <x v="0"/>
    <x v="0"/>
    <x v="2"/>
    <x v="0"/>
    <x v="0"/>
    <x v="1"/>
    <x v="2"/>
    <s v="Time of buying life insurance makes no difference"/>
    <x v="3"/>
    <x v="0"/>
    <x v="0"/>
    <x v="0"/>
    <x v="0"/>
    <x v="0"/>
  </r>
  <r>
    <x v="1"/>
    <x v="1"/>
    <x v="3"/>
    <x v="1"/>
    <x v="0"/>
    <s v="Graduate"/>
    <x v="1"/>
    <x v="0"/>
    <x v="3"/>
    <x v="1"/>
    <x v="0"/>
    <x v="0"/>
    <x v="0"/>
    <x v="1"/>
    <x v="0"/>
    <x v="0"/>
    <x v="4"/>
    <x v="3"/>
    <s v="As soon as you have people other than yourself who depend financially on you"/>
    <x v="3"/>
    <x v="0"/>
    <x v="0"/>
    <x v="0"/>
    <x v="1"/>
    <x v="0"/>
  </r>
  <r>
    <x v="1"/>
    <x v="0"/>
    <x v="4"/>
    <x v="1"/>
    <x v="0"/>
    <s v="12th pass or below"/>
    <x v="0"/>
    <x v="0"/>
    <x v="3"/>
    <x v="1"/>
    <x v="1"/>
    <x v="0"/>
    <x v="0"/>
    <x v="1"/>
    <x v="0"/>
    <x v="0"/>
    <x v="9"/>
    <x v="0"/>
    <s v="As soon as you have people other than yourself who depend financially on you"/>
    <x v="3"/>
    <x v="0"/>
    <x v="1"/>
    <x v="0"/>
    <x v="1"/>
    <x v="1"/>
  </r>
  <r>
    <x v="0"/>
    <x v="1"/>
    <x v="4"/>
    <x v="1"/>
    <x v="0"/>
    <s v="12th pass or below"/>
    <x v="3"/>
    <x v="0"/>
    <x v="2"/>
    <x v="1"/>
    <x v="3"/>
    <x v="0"/>
    <x v="0"/>
    <x v="1"/>
    <x v="2"/>
    <x v="0"/>
    <x v="5"/>
    <x v="0"/>
    <s v="As soon as you have people other than yourself who depend financially on you"/>
    <x v="0"/>
    <x v="0"/>
    <x v="0"/>
    <x v="0"/>
    <x v="0"/>
    <x v="0"/>
  </r>
  <r>
    <x v="1"/>
    <x v="1"/>
    <x v="5"/>
    <x v="1"/>
    <x v="0"/>
    <s v="Graduate"/>
    <x v="1"/>
    <x v="0"/>
    <x v="3"/>
    <x v="1"/>
    <x v="0"/>
    <x v="0"/>
    <x v="0"/>
    <x v="1"/>
    <x v="2"/>
    <x v="0"/>
    <x v="14"/>
    <x v="0"/>
    <s v="As soon as you have people other than yourself who depend financially on you"/>
    <x v="3"/>
    <x v="0"/>
    <x v="0"/>
    <x v="0"/>
    <x v="0"/>
    <x v="0"/>
  </r>
  <r>
    <x v="0"/>
    <x v="1"/>
    <x v="0"/>
    <x v="3"/>
    <x v="0"/>
    <s v="Graduate"/>
    <x v="0"/>
    <x v="0"/>
    <x v="2"/>
    <x v="1"/>
    <x v="0"/>
    <x v="2"/>
    <x v="0"/>
    <x v="2"/>
    <x v="1"/>
    <x v="1"/>
    <x v="15"/>
    <x v="4"/>
    <s v="I don't know what a life insurance is"/>
    <x v="1"/>
    <x v="0"/>
    <x v="1"/>
    <x v="0"/>
    <x v="0"/>
    <x v="4"/>
  </r>
  <r>
    <x v="0"/>
    <x v="1"/>
    <x v="0"/>
    <x v="3"/>
    <x v="0"/>
    <s v="12th pass or below"/>
    <x v="3"/>
    <x v="0"/>
    <x v="2"/>
    <x v="1"/>
    <x v="0"/>
    <x v="0"/>
    <x v="0"/>
    <x v="1"/>
    <x v="1"/>
    <x v="1"/>
    <x v="16"/>
    <x v="0"/>
    <s v="As soon as you have people other than yourself who depend financially on you"/>
    <x v="0"/>
    <x v="0"/>
    <x v="0"/>
    <x v="0"/>
    <x v="0"/>
    <x v="0"/>
  </r>
  <r>
    <x v="0"/>
    <x v="1"/>
    <x v="0"/>
    <x v="3"/>
    <x v="0"/>
    <s v="12th pass or below"/>
    <x v="3"/>
    <x v="0"/>
    <x v="3"/>
    <x v="1"/>
    <x v="0"/>
    <x v="0"/>
    <x v="0"/>
    <x v="1"/>
    <x v="2"/>
    <x v="0"/>
    <x v="1"/>
    <x v="1"/>
    <s v="As soon as you have people other than yourself who depend financially on you"/>
    <x v="0"/>
    <x v="0"/>
    <x v="0"/>
    <x v="0"/>
    <x v="0"/>
    <x v="1"/>
  </r>
  <r>
    <x v="1"/>
    <x v="1"/>
    <x v="0"/>
    <x v="3"/>
    <x v="0"/>
    <s v="12th pass or below"/>
    <x v="3"/>
    <x v="0"/>
    <x v="2"/>
    <x v="1"/>
    <x v="1"/>
    <x v="0"/>
    <x v="0"/>
    <x v="1"/>
    <x v="2"/>
    <x v="2"/>
    <x v="5"/>
    <x v="0"/>
    <s v="Time of buying life insurance makes no difference"/>
    <x v="1"/>
    <x v="0"/>
    <x v="0"/>
    <x v="1"/>
    <x v="0"/>
    <x v="1"/>
  </r>
  <r>
    <x v="1"/>
    <x v="0"/>
    <x v="1"/>
    <x v="3"/>
    <x v="0"/>
    <s v="12th pass or below"/>
    <x v="0"/>
    <x v="0"/>
    <x v="3"/>
    <x v="2"/>
    <x v="0"/>
    <x v="0"/>
    <x v="0"/>
    <x v="1"/>
    <x v="0"/>
    <x v="0"/>
    <x v="9"/>
    <x v="2"/>
    <s v="As soon as you have people other than yourself who depend financially on you"/>
    <x v="3"/>
    <x v="0"/>
    <x v="0"/>
    <x v="0"/>
    <x v="0"/>
    <x v="4"/>
  </r>
  <r>
    <x v="0"/>
    <x v="1"/>
    <x v="1"/>
    <x v="3"/>
    <x v="0"/>
    <s v="Graduate"/>
    <x v="1"/>
    <x v="0"/>
    <x v="2"/>
    <x v="1"/>
    <x v="1"/>
    <x v="0"/>
    <x v="1"/>
    <x v="3"/>
    <x v="2"/>
    <x v="0"/>
    <x v="7"/>
    <x v="0"/>
    <s v="As soon as you have people other than yourself who depend financially on you"/>
    <x v="1"/>
    <x v="0"/>
    <x v="0"/>
    <x v="0"/>
    <x v="0"/>
    <x v="0"/>
  </r>
  <r>
    <x v="0"/>
    <x v="1"/>
    <x v="2"/>
    <x v="3"/>
    <x v="0"/>
    <s v="12th pass or below"/>
    <x v="0"/>
    <x v="0"/>
    <x v="2"/>
    <x v="1"/>
    <x v="0"/>
    <x v="0"/>
    <x v="0"/>
    <x v="1"/>
    <x v="2"/>
    <x v="2"/>
    <x v="5"/>
    <x v="2"/>
    <s v="As soon as you have people other than yourself who depend financially on you"/>
    <x v="0"/>
    <x v="0"/>
    <x v="0"/>
    <x v="1"/>
    <x v="0"/>
    <x v="0"/>
  </r>
  <r>
    <x v="0"/>
    <x v="1"/>
    <x v="2"/>
    <x v="3"/>
    <x v="0"/>
    <s v="12th pass or below"/>
    <x v="0"/>
    <x v="0"/>
    <x v="2"/>
    <x v="1"/>
    <x v="2"/>
    <x v="0"/>
    <x v="0"/>
    <x v="1"/>
    <x v="0"/>
    <x v="0"/>
    <x v="5"/>
    <x v="0"/>
    <s v="As soon as you have people other than yourself who depend financially on you"/>
    <x v="3"/>
    <x v="1"/>
    <x v="0"/>
    <x v="1"/>
    <x v="1"/>
    <x v="0"/>
  </r>
  <r>
    <x v="1"/>
    <x v="1"/>
    <x v="2"/>
    <x v="3"/>
    <x v="0"/>
    <s v="12th pass or below"/>
    <x v="3"/>
    <x v="0"/>
    <x v="3"/>
    <x v="1"/>
    <x v="0"/>
    <x v="0"/>
    <x v="0"/>
    <x v="1"/>
    <x v="0"/>
    <x v="0"/>
    <x v="4"/>
    <x v="2"/>
    <s v="As soon as you have people other than yourself who depend financially on you"/>
    <x v="1"/>
    <x v="0"/>
    <x v="0"/>
    <x v="0"/>
    <x v="0"/>
    <x v="0"/>
  </r>
  <r>
    <x v="1"/>
    <x v="1"/>
    <x v="2"/>
    <x v="3"/>
    <x v="0"/>
    <s v="Graduate"/>
    <x v="1"/>
    <x v="0"/>
    <x v="3"/>
    <x v="1"/>
    <x v="0"/>
    <x v="0"/>
    <x v="0"/>
    <x v="1"/>
    <x v="0"/>
    <x v="0"/>
    <x v="9"/>
    <x v="0"/>
    <s v="As soon as you have people other than yourself who depend financially on you"/>
    <x v="0"/>
    <x v="0"/>
    <x v="0"/>
    <x v="0"/>
    <x v="0"/>
    <x v="0"/>
  </r>
  <r>
    <x v="0"/>
    <x v="1"/>
    <x v="2"/>
    <x v="3"/>
    <x v="0"/>
    <s v="Graduate"/>
    <x v="0"/>
    <x v="0"/>
    <x v="2"/>
    <x v="1"/>
    <x v="3"/>
    <x v="0"/>
    <x v="0"/>
    <x v="0"/>
    <x v="1"/>
    <x v="1"/>
    <x v="9"/>
    <x v="0"/>
    <s v="As soon as you have people other than yourself who depend financially on you"/>
    <x v="0"/>
    <x v="0"/>
    <x v="0"/>
    <x v="0"/>
    <x v="1"/>
    <x v="1"/>
  </r>
  <r>
    <x v="1"/>
    <x v="0"/>
    <x v="3"/>
    <x v="3"/>
    <x v="0"/>
    <s v="12th pass or below"/>
    <x v="3"/>
    <x v="0"/>
    <x v="3"/>
    <x v="1"/>
    <x v="2"/>
    <x v="2"/>
    <x v="0"/>
    <x v="1"/>
    <x v="2"/>
    <x v="0"/>
    <x v="9"/>
    <x v="0"/>
    <s v="As soon as you have people other than yourself who depend financially on you"/>
    <x v="1"/>
    <x v="0"/>
    <x v="0"/>
    <x v="0"/>
    <x v="0"/>
    <x v="4"/>
  </r>
  <r>
    <x v="1"/>
    <x v="1"/>
    <x v="3"/>
    <x v="3"/>
    <x v="0"/>
    <s v="12th pass or below"/>
    <x v="3"/>
    <x v="0"/>
    <x v="3"/>
    <x v="1"/>
    <x v="0"/>
    <x v="0"/>
    <x v="0"/>
    <x v="1"/>
    <x v="0"/>
    <x v="0"/>
    <x v="4"/>
    <x v="3"/>
    <s v="As soon as you have people other than yourself who depend financially on you"/>
    <x v="3"/>
    <x v="0"/>
    <x v="1"/>
    <x v="0"/>
    <x v="0"/>
    <x v="0"/>
  </r>
  <r>
    <x v="1"/>
    <x v="1"/>
    <x v="3"/>
    <x v="3"/>
    <x v="0"/>
    <s v="12th pass or below"/>
    <x v="3"/>
    <x v="0"/>
    <x v="3"/>
    <x v="1"/>
    <x v="0"/>
    <x v="0"/>
    <x v="0"/>
    <x v="1"/>
    <x v="0"/>
    <x v="0"/>
    <x v="1"/>
    <x v="0"/>
    <s v="As soon as you have people other than yourself who depend financially on you"/>
    <x v="1"/>
    <x v="0"/>
    <x v="0"/>
    <x v="0"/>
    <x v="1"/>
    <x v="1"/>
  </r>
  <r>
    <x v="1"/>
    <x v="1"/>
    <x v="3"/>
    <x v="3"/>
    <x v="0"/>
    <s v="12th pass or below"/>
    <x v="1"/>
    <x v="0"/>
    <x v="3"/>
    <x v="1"/>
    <x v="1"/>
    <x v="0"/>
    <x v="0"/>
    <x v="1"/>
    <x v="2"/>
    <x v="1"/>
    <x v="1"/>
    <x v="3"/>
    <s v="In your 60s, because our bodies are very fragile at this stage of life"/>
    <x v="0"/>
    <x v="0"/>
    <x v="0"/>
    <x v="0"/>
    <x v="1"/>
    <x v="2"/>
  </r>
  <r>
    <x v="0"/>
    <x v="0"/>
    <x v="4"/>
    <x v="3"/>
    <x v="0"/>
    <s v="Graduate"/>
    <x v="0"/>
    <x v="0"/>
    <x v="2"/>
    <x v="1"/>
    <x v="0"/>
    <x v="0"/>
    <x v="0"/>
    <x v="1"/>
    <x v="1"/>
    <x v="2"/>
    <x v="4"/>
    <x v="0"/>
    <s v="Time of buying life insurance makes no difference"/>
    <x v="0"/>
    <x v="0"/>
    <x v="0"/>
    <x v="0"/>
    <x v="0"/>
    <x v="0"/>
  </r>
  <r>
    <x v="1"/>
    <x v="1"/>
    <x v="4"/>
    <x v="3"/>
    <x v="0"/>
    <s v="Post Graduate"/>
    <x v="1"/>
    <x v="0"/>
    <x v="3"/>
    <x v="1"/>
    <x v="0"/>
    <x v="2"/>
    <x v="0"/>
    <x v="0"/>
    <x v="1"/>
    <x v="1"/>
    <x v="6"/>
    <x v="0"/>
    <s v="In your 60s, because our bodies are very fragile at this stage of life"/>
    <x v="0"/>
    <x v="0"/>
    <x v="0"/>
    <x v="0"/>
    <x v="0"/>
    <x v="0"/>
  </r>
  <r>
    <x v="1"/>
    <x v="1"/>
    <x v="2"/>
    <x v="0"/>
    <x v="1"/>
    <s v="Graduate"/>
    <x v="1"/>
    <x v="0"/>
    <x v="3"/>
    <x v="1"/>
    <x v="3"/>
    <x v="0"/>
    <x v="0"/>
    <x v="1"/>
    <x v="0"/>
    <x v="0"/>
    <x v="1"/>
    <x v="0"/>
    <s v="As soon as you have people other than yourself who depend financially on you"/>
    <x v="3"/>
    <x v="0"/>
    <x v="0"/>
    <x v="0"/>
    <x v="1"/>
    <x v="1"/>
  </r>
  <r>
    <x v="1"/>
    <x v="1"/>
    <x v="2"/>
    <x v="2"/>
    <x v="1"/>
    <s v="12th pass or below"/>
    <x v="3"/>
    <x v="0"/>
    <x v="3"/>
    <x v="1"/>
    <x v="0"/>
    <x v="0"/>
    <x v="0"/>
    <x v="1"/>
    <x v="0"/>
    <x v="0"/>
    <x v="17"/>
    <x v="3"/>
    <s v="As soon as you have people other than yourself who depend financially on you"/>
    <x v="2"/>
    <x v="0"/>
    <x v="0"/>
    <x v="1"/>
    <x v="0"/>
    <x v="0"/>
  </r>
  <r>
    <x v="1"/>
    <x v="1"/>
    <x v="2"/>
    <x v="2"/>
    <x v="1"/>
    <s v="Graduate"/>
    <x v="0"/>
    <x v="0"/>
    <x v="3"/>
    <x v="1"/>
    <x v="0"/>
    <x v="0"/>
    <x v="0"/>
    <x v="0"/>
    <x v="0"/>
    <x v="0"/>
    <x v="4"/>
    <x v="0"/>
    <s v="As soon as you have people other than yourself who depend financially on you"/>
    <x v="1"/>
    <x v="0"/>
    <x v="0"/>
    <x v="0"/>
    <x v="0"/>
    <x v="1"/>
  </r>
  <r>
    <x v="1"/>
    <x v="1"/>
    <x v="2"/>
    <x v="1"/>
    <x v="1"/>
    <s v="12th pass or below"/>
    <x v="3"/>
    <x v="0"/>
    <x v="3"/>
    <x v="0"/>
    <x v="0"/>
    <x v="2"/>
    <x v="1"/>
    <x v="0"/>
    <x v="2"/>
    <x v="1"/>
    <x v="2"/>
    <x v="3"/>
    <s v="As soon as you have people other than yourself who depend financially on you"/>
    <x v="1"/>
    <x v="1"/>
    <x v="0"/>
    <x v="1"/>
    <x v="1"/>
    <x v="3"/>
  </r>
  <r>
    <x v="0"/>
    <x v="1"/>
    <x v="2"/>
    <x v="1"/>
    <x v="1"/>
    <s v="12th pass or below"/>
    <x v="3"/>
    <x v="0"/>
    <x v="3"/>
    <x v="2"/>
    <x v="1"/>
    <x v="0"/>
    <x v="1"/>
    <x v="1"/>
    <x v="1"/>
    <x v="0"/>
    <x v="18"/>
    <x v="0"/>
    <s v="As soon as you have people other than yourself who depend financially on you"/>
    <x v="0"/>
    <x v="1"/>
    <x v="0"/>
    <x v="0"/>
    <x v="1"/>
    <x v="4"/>
  </r>
  <r>
    <x v="0"/>
    <x v="1"/>
    <x v="2"/>
    <x v="1"/>
    <x v="1"/>
    <s v="12th pass or below"/>
    <x v="3"/>
    <x v="0"/>
    <x v="2"/>
    <x v="1"/>
    <x v="0"/>
    <x v="0"/>
    <x v="0"/>
    <x v="1"/>
    <x v="2"/>
    <x v="2"/>
    <x v="6"/>
    <x v="1"/>
    <s v="As soon as you have people other than yourself who depend financially on you"/>
    <x v="1"/>
    <x v="0"/>
    <x v="1"/>
    <x v="0"/>
    <x v="1"/>
    <x v="0"/>
  </r>
  <r>
    <x v="1"/>
    <x v="1"/>
    <x v="2"/>
    <x v="1"/>
    <x v="1"/>
    <s v="12th pass or below"/>
    <x v="0"/>
    <x v="0"/>
    <x v="3"/>
    <x v="1"/>
    <x v="1"/>
    <x v="0"/>
    <x v="0"/>
    <x v="0"/>
    <x v="2"/>
    <x v="0"/>
    <x v="4"/>
    <x v="0"/>
    <s v="As soon as you have people other than yourself who depend financially on you"/>
    <x v="1"/>
    <x v="1"/>
    <x v="0"/>
    <x v="0"/>
    <x v="0"/>
    <x v="2"/>
  </r>
  <r>
    <x v="0"/>
    <x v="0"/>
    <x v="2"/>
    <x v="3"/>
    <x v="1"/>
    <s v="12th pass or below"/>
    <x v="3"/>
    <x v="0"/>
    <x v="6"/>
    <x v="2"/>
    <x v="2"/>
    <x v="1"/>
    <x v="2"/>
    <x v="2"/>
    <x v="2"/>
    <x v="0"/>
    <x v="16"/>
    <x v="4"/>
    <s v="I don't know what a life insurance is"/>
    <x v="3"/>
    <x v="0"/>
    <x v="0"/>
    <x v="0"/>
    <x v="1"/>
    <x v="5"/>
  </r>
  <r>
    <x v="0"/>
    <x v="0"/>
    <x v="2"/>
    <x v="3"/>
    <x v="1"/>
    <s v="Graduate"/>
    <x v="0"/>
    <x v="0"/>
    <x v="3"/>
    <x v="2"/>
    <x v="3"/>
    <x v="0"/>
    <x v="0"/>
    <x v="2"/>
    <x v="2"/>
    <x v="2"/>
    <x v="9"/>
    <x v="0"/>
    <s v="As soon as you have people other than yourself who depend financially on you"/>
    <x v="2"/>
    <x v="1"/>
    <x v="0"/>
    <x v="0"/>
    <x v="1"/>
    <x v="4"/>
  </r>
  <r>
    <x v="0"/>
    <x v="0"/>
    <x v="2"/>
    <x v="3"/>
    <x v="1"/>
    <s v="12th pass or below"/>
    <x v="0"/>
    <x v="0"/>
    <x v="2"/>
    <x v="1"/>
    <x v="1"/>
    <x v="0"/>
    <x v="0"/>
    <x v="1"/>
    <x v="2"/>
    <x v="2"/>
    <x v="4"/>
    <x v="2"/>
    <s v="As soon as you have people other than yourself who depend financially on you"/>
    <x v="1"/>
    <x v="1"/>
    <x v="0"/>
    <x v="0"/>
    <x v="1"/>
    <x v="1"/>
  </r>
  <r>
    <x v="1"/>
    <x v="1"/>
    <x v="2"/>
    <x v="3"/>
    <x v="1"/>
    <s v="12th pass or below"/>
    <x v="3"/>
    <x v="0"/>
    <x v="3"/>
    <x v="0"/>
    <x v="3"/>
    <x v="0"/>
    <x v="0"/>
    <x v="1"/>
    <x v="1"/>
    <x v="1"/>
    <x v="1"/>
    <x v="2"/>
    <s v="As soon as you have people other than yourself who depend financially on you"/>
    <x v="1"/>
    <x v="0"/>
    <x v="0"/>
    <x v="0"/>
    <x v="0"/>
    <x v="0"/>
  </r>
  <r>
    <x v="0"/>
    <x v="0"/>
    <x v="3"/>
    <x v="3"/>
    <x v="1"/>
    <s v="12th pass or below"/>
    <x v="3"/>
    <x v="0"/>
    <x v="3"/>
    <x v="2"/>
    <x v="0"/>
    <x v="0"/>
    <x v="0"/>
    <x v="2"/>
    <x v="2"/>
    <x v="2"/>
    <x v="19"/>
    <x v="2"/>
    <s v="As soon as you have people other than yourself who depend financially on you"/>
    <x v="1"/>
    <x v="0"/>
    <x v="1"/>
    <x v="0"/>
    <x v="1"/>
    <x v="4"/>
  </r>
  <r>
    <x v="1"/>
    <x v="1"/>
    <x v="4"/>
    <x v="3"/>
    <x v="1"/>
    <s v="12th pass or below"/>
    <x v="3"/>
    <x v="0"/>
    <x v="2"/>
    <x v="0"/>
    <x v="0"/>
    <x v="2"/>
    <x v="1"/>
    <x v="0"/>
    <x v="1"/>
    <x v="2"/>
    <x v="18"/>
    <x v="3"/>
    <s v="In your 60s, because our bodies are very fragile at this stage of life"/>
    <x v="1"/>
    <x v="1"/>
    <x v="0"/>
    <x v="0"/>
    <x v="1"/>
    <x v="3"/>
  </r>
  <r>
    <x v="0"/>
    <x v="1"/>
    <x v="0"/>
    <x v="0"/>
    <x v="0"/>
    <s v="Ph.D."/>
    <x v="2"/>
    <x v="1"/>
    <x v="0"/>
    <x v="1"/>
    <x v="0"/>
    <x v="0"/>
    <x v="0"/>
    <x v="1"/>
    <x v="1"/>
    <x v="2"/>
    <x v="12"/>
    <x v="2"/>
    <s v="As soon as you have people other than yourself who depend financially on you"/>
    <x v="0"/>
    <x v="0"/>
    <x v="0"/>
    <x v="0"/>
    <x v="1"/>
    <x v="0"/>
  </r>
  <r>
    <x v="0"/>
    <x v="0"/>
    <x v="1"/>
    <x v="0"/>
    <x v="0"/>
    <s v="Graduate"/>
    <x v="0"/>
    <x v="1"/>
    <x v="3"/>
    <x v="1"/>
    <x v="2"/>
    <x v="0"/>
    <x v="0"/>
    <x v="3"/>
    <x v="2"/>
    <x v="2"/>
    <x v="2"/>
    <x v="0"/>
    <s v="As soon as you have people other than yourself who depend financially on you"/>
    <x v="0"/>
    <x v="0"/>
    <x v="1"/>
    <x v="0"/>
    <x v="1"/>
    <x v="0"/>
  </r>
  <r>
    <x v="1"/>
    <x v="0"/>
    <x v="2"/>
    <x v="0"/>
    <x v="0"/>
    <s v="Post Graduate"/>
    <x v="1"/>
    <x v="1"/>
    <x v="5"/>
    <x v="1"/>
    <x v="2"/>
    <x v="0"/>
    <x v="0"/>
    <x v="1"/>
    <x v="2"/>
    <x v="1"/>
    <x v="1"/>
    <x v="0"/>
    <s v="As soon as you have people other than yourself who depend financially on you"/>
    <x v="1"/>
    <x v="0"/>
    <x v="0"/>
    <x v="0"/>
    <x v="1"/>
    <x v="1"/>
  </r>
  <r>
    <x v="0"/>
    <x v="1"/>
    <x v="2"/>
    <x v="0"/>
    <x v="0"/>
    <s v="Ph.D."/>
    <x v="2"/>
    <x v="1"/>
    <x v="2"/>
    <x v="1"/>
    <x v="3"/>
    <x v="0"/>
    <x v="1"/>
    <x v="1"/>
    <x v="2"/>
    <x v="2"/>
    <x v="5"/>
    <x v="0"/>
    <s v="As soon as you have people other than yourself who depend financially on you"/>
    <x v="0"/>
    <x v="0"/>
    <x v="0"/>
    <x v="0"/>
    <x v="0"/>
    <x v="4"/>
  </r>
  <r>
    <x v="1"/>
    <x v="1"/>
    <x v="2"/>
    <x v="0"/>
    <x v="0"/>
    <s v="Graduate"/>
    <x v="1"/>
    <x v="1"/>
    <x v="3"/>
    <x v="1"/>
    <x v="3"/>
    <x v="0"/>
    <x v="0"/>
    <x v="1"/>
    <x v="2"/>
    <x v="0"/>
    <x v="4"/>
    <x v="0"/>
    <s v="As soon as you have people other than yourself who depend financially on you"/>
    <x v="0"/>
    <x v="0"/>
    <x v="0"/>
    <x v="1"/>
    <x v="1"/>
    <x v="0"/>
  </r>
  <r>
    <x v="1"/>
    <x v="0"/>
    <x v="3"/>
    <x v="0"/>
    <x v="0"/>
    <s v="Ph.D."/>
    <x v="1"/>
    <x v="1"/>
    <x v="2"/>
    <x v="1"/>
    <x v="2"/>
    <x v="1"/>
    <x v="2"/>
    <x v="2"/>
    <x v="2"/>
    <x v="0"/>
    <x v="4"/>
    <x v="2"/>
    <s v="As soon as you have people other than yourself who depend financially on you"/>
    <x v="1"/>
    <x v="0"/>
    <x v="0"/>
    <x v="1"/>
    <x v="0"/>
    <x v="3"/>
  </r>
  <r>
    <x v="1"/>
    <x v="0"/>
    <x v="3"/>
    <x v="0"/>
    <x v="0"/>
    <s v="Graduate"/>
    <x v="0"/>
    <x v="1"/>
    <x v="0"/>
    <x v="0"/>
    <x v="0"/>
    <x v="2"/>
    <x v="0"/>
    <x v="2"/>
    <x v="2"/>
    <x v="2"/>
    <x v="4"/>
    <x v="2"/>
    <s v="As soon as you have people other than yourself who depend financially on you"/>
    <x v="1"/>
    <x v="0"/>
    <x v="1"/>
    <x v="0"/>
    <x v="1"/>
    <x v="3"/>
  </r>
  <r>
    <x v="0"/>
    <x v="0"/>
    <x v="3"/>
    <x v="0"/>
    <x v="0"/>
    <s v="Graduate"/>
    <x v="0"/>
    <x v="1"/>
    <x v="2"/>
    <x v="1"/>
    <x v="1"/>
    <x v="0"/>
    <x v="1"/>
    <x v="1"/>
    <x v="2"/>
    <x v="2"/>
    <x v="8"/>
    <x v="0"/>
    <s v="As soon as you have people other than yourself who depend financially on you"/>
    <x v="0"/>
    <x v="0"/>
    <x v="0"/>
    <x v="0"/>
    <x v="1"/>
    <x v="0"/>
  </r>
  <r>
    <x v="0"/>
    <x v="0"/>
    <x v="3"/>
    <x v="0"/>
    <x v="0"/>
    <s v="Graduate"/>
    <x v="1"/>
    <x v="1"/>
    <x v="3"/>
    <x v="1"/>
    <x v="0"/>
    <x v="1"/>
    <x v="1"/>
    <x v="0"/>
    <x v="0"/>
    <x v="0"/>
    <x v="1"/>
    <x v="0"/>
    <s v="As soon as you have people other than yourself who depend financially on you"/>
    <x v="3"/>
    <x v="0"/>
    <x v="1"/>
    <x v="0"/>
    <x v="1"/>
    <x v="0"/>
  </r>
  <r>
    <x v="0"/>
    <x v="0"/>
    <x v="3"/>
    <x v="0"/>
    <x v="0"/>
    <s v="Graduate"/>
    <x v="1"/>
    <x v="1"/>
    <x v="5"/>
    <x v="1"/>
    <x v="3"/>
    <x v="0"/>
    <x v="1"/>
    <x v="0"/>
    <x v="2"/>
    <x v="1"/>
    <x v="7"/>
    <x v="0"/>
    <s v="As soon as you have people other than yourself who depend financially on you"/>
    <x v="0"/>
    <x v="0"/>
    <x v="0"/>
    <x v="0"/>
    <x v="0"/>
    <x v="0"/>
  </r>
  <r>
    <x v="1"/>
    <x v="0"/>
    <x v="3"/>
    <x v="0"/>
    <x v="0"/>
    <s v="Post Graduate"/>
    <x v="1"/>
    <x v="1"/>
    <x v="3"/>
    <x v="1"/>
    <x v="0"/>
    <x v="0"/>
    <x v="0"/>
    <x v="1"/>
    <x v="2"/>
    <x v="0"/>
    <x v="9"/>
    <x v="2"/>
    <s v="Time of buying life insurance makes no difference"/>
    <x v="3"/>
    <x v="0"/>
    <x v="1"/>
    <x v="0"/>
    <x v="0"/>
    <x v="0"/>
  </r>
  <r>
    <x v="0"/>
    <x v="0"/>
    <x v="3"/>
    <x v="0"/>
    <x v="0"/>
    <s v="Graduate"/>
    <x v="1"/>
    <x v="1"/>
    <x v="3"/>
    <x v="1"/>
    <x v="1"/>
    <x v="0"/>
    <x v="1"/>
    <x v="1"/>
    <x v="0"/>
    <x v="0"/>
    <x v="1"/>
    <x v="0"/>
    <s v="As soon as you have people other than yourself who depend financially on you"/>
    <x v="3"/>
    <x v="0"/>
    <x v="0"/>
    <x v="0"/>
    <x v="0"/>
    <x v="1"/>
  </r>
  <r>
    <x v="0"/>
    <x v="0"/>
    <x v="3"/>
    <x v="0"/>
    <x v="0"/>
    <s v="Post Graduate"/>
    <x v="1"/>
    <x v="1"/>
    <x v="5"/>
    <x v="1"/>
    <x v="0"/>
    <x v="0"/>
    <x v="0"/>
    <x v="1"/>
    <x v="2"/>
    <x v="2"/>
    <x v="1"/>
    <x v="0"/>
    <s v="As soon as you have people other than yourself who depend financially on you"/>
    <x v="3"/>
    <x v="0"/>
    <x v="0"/>
    <x v="1"/>
    <x v="1"/>
    <x v="1"/>
  </r>
  <r>
    <x v="1"/>
    <x v="0"/>
    <x v="3"/>
    <x v="0"/>
    <x v="0"/>
    <s v="Post Graduate"/>
    <x v="0"/>
    <x v="1"/>
    <x v="6"/>
    <x v="1"/>
    <x v="0"/>
    <x v="0"/>
    <x v="0"/>
    <x v="1"/>
    <x v="0"/>
    <x v="1"/>
    <x v="1"/>
    <x v="0"/>
    <s v="As soon as you have people other than yourself who depend financially on you"/>
    <x v="1"/>
    <x v="0"/>
    <x v="0"/>
    <x v="0"/>
    <x v="1"/>
    <x v="1"/>
  </r>
  <r>
    <x v="0"/>
    <x v="0"/>
    <x v="3"/>
    <x v="0"/>
    <x v="0"/>
    <s v="Post Graduate"/>
    <x v="0"/>
    <x v="1"/>
    <x v="5"/>
    <x v="1"/>
    <x v="1"/>
    <x v="0"/>
    <x v="0"/>
    <x v="1"/>
    <x v="2"/>
    <x v="1"/>
    <x v="1"/>
    <x v="0"/>
    <s v="As soon as you have people other than yourself who depend financially on you"/>
    <x v="1"/>
    <x v="0"/>
    <x v="0"/>
    <x v="0"/>
    <x v="1"/>
    <x v="2"/>
  </r>
  <r>
    <x v="0"/>
    <x v="1"/>
    <x v="3"/>
    <x v="0"/>
    <x v="0"/>
    <s v="Graduate"/>
    <x v="1"/>
    <x v="1"/>
    <x v="2"/>
    <x v="1"/>
    <x v="0"/>
    <x v="0"/>
    <x v="0"/>
    <x v="2"/>
    <x v="2"/>
    <x v="0"/>
    <x v="4"/>
    <x v="0"/>
    <s v="As soon as you have people other than yourself who depend financially on you"/>
    <x v="1"/>
    <x v="1"/>
    <x v="0"/>
    <x v="0"/>
    <x v="0"/>
    <x v="0"/>
  </r>
  <r>
    <x v="0"/>
    <x v="1"/>
    <x v="3"/>
    <x v="0"/>
    <x v="0"/>
    <s v="Graduate"/>
    <x v="1"/>
    <x v="1"/>
    <x v="3"/>
    <x v="1"/>
    <x v="1"/>
    <x v="1"/>
    <x v="0"/>
    <x v="2"/>
    <x v="0"/>
    <x v="0"/>
    <x v="13"/>
    <x v="2"/>
    <s v="As soon as you have people other than yourself who depend financially on you"/>
    <x v="3"/>
    <x v="1"/>
    <x v="1"/>
    <x v="0"/>
    <x v="0"/>
    <x v="0"/>
  </r>
  <r>
    <x v="0"/>
    <x v="1"/>
    <x v="3"/>
    <x v="0"/>
    <x v="0"/>
    <s v="12th pass or below"/>
    <x v="0"/>
    <x v="1"/>
    <x v="2"/>
    <x v="1"/>
    <x v="3"/>
    <x v="0"/>
    <x v="0"/>
    <x v="1"/>
    <x v="2"/>
    <x v="1"/>
    <x v="1"/>
    <x v="0"/>
    <s v="As soon as you have people other than yourself who depend financially on you"/>
    <x v="0"/>
    <x v="0"/>
    <x v="0"/>
    <x v="0"/>
    <x v="0"/>
    <x v="1"/>
  </r>
  <r>
    <x v="0"/>
    <x v="1"/>
    <x v="3"/>
    <x v="0"/>
    <x v="0"/>
    <s v="Post Graduate"/>
    <x v="0"/>
    <x v="1"/>
    <x v="1"/>
    <x v="1"/>
    <x v="1"/>
    <x v="0"/>
    <x v="0"/>
    <x v="1"/>
    <x v="2"/>
    <x v="0"/>
    <x v="8"/>
    <x v="0"/>
    <s v="As soon as you have people other than yourself who depend financially on you"/>
    <x v="1"/>
    <x v="0"/>
    <x v="0"/>
    <x v="0"/>
    <x v="0"/>
    <x v="1"/>
  </r>
  <r>
    <x v="1"/>
    <x v="1"/>
    <x v="3"/>
    <x v="0"/>
    <x v="0"/>
    <s v="12th pass or below"/>
    <x v="1"/>
    <x v="1"/>
    <x v="5"/>
    <x v="1"/>
    <x v="1"/>
    <x v="0"/>
    <x v="0"/>
    <x v="1"/>
    <x v="2"/>
    <x v="1"/>
    <x v="1"/>
    <x v="0"/>
    <s v="As soon as you have people other than yourself who depend financially on you"/>
    <x v="0"/>
    <x v="1"/>
    <x v="0"/>
    <x v="0"/>
    <x v="0"/>
    <x v="2"/>
  </r>
  <r>
    <x v="0"/>
    <x v="0"/>
    <x v="4"/>
    <x v="0"/>
    <x v="0"/>
    <s v="12th pass or below"/>
    <x v="3"/>
    <x v="1"/>
    <x v="3"/>
    <x v="1"/>
    <x v="2"/>
    <x v="0"/>
    <x v="0"/>
    <x v="3"/>
    <x v="2"/>
    <x v="2"/>
    <x v="2"/>
    <x v="4"/>
    <s v="As soon as you have people other than yourself who depend financially on you"/>
    <x v="1"/>
    <x v="0"/>
    <x v="0"/>
    <x v="0"/>
    <x v="1"/>
    <x v="0"/>
  </r>
  <r>
    <x v="0"/>
    <x v="0"/>
    <x v="4"/>
    <x v="0"/>
    <x v="0"/>
    <s v="Graduate"/>
    <x v="0"/>
    <x v="1"/>
    <x v="3"/>
    <x v="1"/>
    <x v="3"/>
    <x v="0"/>
    <x v="0"/>
    <x v="1"/>
    <x v="0"/>
    <x v="0"/>
    <x v="20"/>
    <x v="0"/>
    <s v="As soon as you have people other than yourself who depend financially on you"/>
    <x v="1"/>
    <x v="0"/>
    <x v="1"/>
    <x v="0"/>
    <x v="0"/>
    <x v="0"/>
  </r>
  <r>
    <x v="1"/>
    <x v="0"/>
    <x v="4"/>
    <x v="0"/>
    <x v="0"/>
    <s v="Post Graduate"/>
    <x v="0"/>
    <x v="1"/>
    <x v="2"/>
    <x v="1"/>
    <x v="0"/>
    <x v="0"/>
    <x v="0"/>
    <x v="1"/>
    <x v="2"/>
    <x v="2"/>
    <x v="9"/>
    <x v="0"/>
    <s v="As soon as you have people other than yourself who depend financially on you"/>
    <x v="1"/>
    <x v="0"/>
    <x v="1"/>
    <x v="1"/>
    <x v="0"/>
    <x v="0"/>
  </r>
  <r>
    <x v="1"/>
    <x v="0"/>
    <x v="4"/>
    <x v="0"/>
    <x v="0"/>
    <s v="Graduate"/>
    <x v="0"/>
    <x v="1"/>
    <x v="4"/>
    <x v="1"/>
    <x v="0"/>
    <x v="0"/>
    <x v="0"/>
    <x v="1"/>
    <x v="1"/>
    <x v="2"/>
    <x v="1"/>
    <x v="0"/>
    <s v="As soon as you have people other than yourself who depend financially on you"/>
    <x v="0"/>
    <x v="0"/>
    <x v="0"/>
    <x v="0"/>
    <x v="0"/>
    <x v="1"/>
  </r>
  <r>
    <x v="1"/>
    <x v="1"/>
    <x v="4"/>
    <x v="0"/>
    <x v="0"/>
    <s v="Post Graduate"/>
    <x v="0"/>
    <x v="1"/>
    <x v="3"/>
    <x v="1"/>
    <x v="0"/>
    <x v="0"/>
    <x v="0"/>
    <x v="3"/>
    <x v="0"/>
    <x v="2"/>
    <x v="5"/>
    <x v="0"/>
    <s v="In your 60s, because our bodies are very fragile at this stage of life"/>
    <x v="0"/>
    <x v="1"/>
    <x v="1"/>
    <x v="1"/>
    <x v="1"/>
    <x v="0"/>
  </r>
  <r>
    <x v="1"/>
    <x v="1"/>
    <x v="4"/>
    <x v="0"/>
    <x v="0"/>
    <s v="Graduate"/>
    <x v="1"/>
    <x v="1"/>
    <x v="3"/>
    <x v="1"/>
    <x v="0"/>
    <x v="0"/>
    <x v="0"/>
    <x v="1"/>
    <x v="1"/>
    <x v="2"/>
    <x v="4"/>
    <x v="4"/>
    <s v="In your 60s, because our bodies are very fragile at this stage of life"/>
    <x v="3"/>
    <x v="0"/>
    <x v="1"/>
    <x v="0"/>
    <x v="1"/>
    <x v="0"/>
  </r>
  <r>
    <x v="1"/>
    <x v="1"/>
    <x v="4"/>
    <x v="0"/>
    <x v="0"/>
    <s v="Post Graduate"/>
    <x v="1"/>
    <x v="1"/>
    <x v="3"/>
    <x v="1"/>
    <x v="1"/>
    <x v="0"/>
    <x v="0"/>
    <x v="1"/>
    <x v="2"/>
    <x v="0"/>
    <x v="4"/>
    <x v="0"/>
    <s v="As soon as you have people other than yourself who depend financially on you"/>
    <x v="0"/>
    <x v="1"/>
    <x v="0"/>
    <x v="0"/>
    <x v="0"/>
    <x v="1"/>
  </r>
  <r>
    <x v="1"/>
    <x v="1"/>
    <x v="4"/>
    <x v="0"/>
    <x v="0"/>
    <s v="Graduate"/>
    <x v="1"/>
    <x v="1"/>
    <x v="3"/>
    <x v="1"/>
    <x v="1"/>
    <x v="0"/>
    <x v="0"/>
    <x v="0"/>
    <x v="2"/>
    <x v="2"/>
    <x v="5"/>
    <x v="0"/>
    <s v="As soon as you have people other than yourself who depend financially on you"/>
    <x v="0"/>
    <x v="0"/>
    <x v="1"/>
    <x v="1"/>
    <x v="0"/>
    <x v="2"/>
  </r>
  <r>
    <x v="0"/>
    <x v="1"/>
    <x v="5"/>
    <x v="0"/>
    <x v="0"/>
    <s v="Graduate"/>
    <x v="0"/>
    <x v="1"/>
    <x v="3"/>
    <x v="1"/>
    <x v="0"/>
    <x v="0"/>
    <x v="0"/>
    <x v="1"/>
    <x v="0"/>
    <x v="0"/>
    <x v="4"/>
    <x v="0"/>
    <s v="As soon as you have people other than yourself who depend financially on you"/>
    <x v="1"/>
    <x v="0"/>
    <x v="0"/>
    <x v="1"/>
    <x v="1"/>
    <x v="0"/>
  </r>
  <r>
    <x v="0"/>
    <x v="0"/>
    <x v="6"/>
    <x v="0"/>
    <x v="0"/>
    <s v="Graduate"/>
    <x v="1"/>
    <x v="1"/>
    <x v="5"/>
    <x v="1"/>
    <x v="1"/>
    <x v="1"/>
    <x v="0"/>
    <x v="2"/>
    <x v="0"/>
    <x v="0"/>
    <x v="5"/>
    <x v="0"/>
    <s v="I don't know what a life insurance is"/>
    <x v="3"/>
    <x v="1"/>
    <x v="0"/>
    <x v="0"/>
    <x v="0"/>
    <x v="0"/>
  </r>
  <r>
    <x v="0"/>
    <x v="1"/>
    <x v="7"/>
    <x v="0"/>
    <x v="0"/>
    <s v="Post Graduate"/>
    <x v="1"/>
    <x v="1"/>
    <x v="2"/>
    <x v="1"/>
    <x v="1"/>
    <x v="0"/>
    <x v="0"/>
    <x v="0"/>
    <x v="0"/>
    <x v="0"/>
    <x v="1"/>
    <x v="0"/>
    <s v="As soon as you have people other than yourself who depend financially on you"/>
    <x v="0"/>
    <x v="0"/>
    <x v="0"/>
    <x v="0"/>
    <x v="1"/>
    <x v="6"/>
  </r>
  <r>
    <x v="0"/>
    <x v="0"/>
    <x v="1"/>
    <x v="2"/>
    <x v="0"/>
    <s v="Graduate"/>
    <x v="0"/>
    <x v="1"/>
    <x v="3"/>
    <x v="1"/>
    <x v="0"/>
    <x v="0"/>
    <x v="0"/>
    <x v="1"/>
    <x v="1"/>
    <x v="2"/>
    <x v="4"/>
    <x v="0"/>
    <s v="As soon as you have people other than yourself who depend financially on you"/>
    <x v="0"/>
    <x v="1"/>
    <x v="0"/>
    <x v="0"/>
    <x v="0"/>
    <x v="0"/>
  </r>
  <r>
    <x v="1"/>
    <x v="1"/>
    <x v="1"/>
    <x v="2"/>
    <x v="0"/>
    <s v="12th pass or below"/>
    <x v="1"/>
    <x v="1"/>
    <x v="3"/>
    <x v="2"/>
    <x v="2"/>
    <x v="1"/>
    <x v="2"/>
    <x v="2"/>
    <x v="2"/>
    <x v="2"/>
    <x v="21"/>
    <x v="2"/>
    <s v="As soon as you have people other than yourself who depend financially on you"/>
    <x v="1"/>
    <x v="0"/>
    <x v="1"/>
    <x v="1"/>
    <x v="0"/>
    <x v="5"/>
  </r>
  <r>
    <x v="1"/>
    <x v="1"/>
    <x v="2"/>
    <x v="2"/>
    <x v="0"/>
    <s v="Graduate"/>
    <x v="1"/>
    <x v="1"/>
    <x v="4"/>
    <x v="2"/>
    <x v="1"/>
    <x v="0"/>
    <x v="0"/>
    <x v="1"/>
    <x v="2"/>
    <x v="2"/>
    <x v="0"/>
    <x v="4"/>
    <s v="In your 60s, because our bodies are very fragile at this stage of life"/>
    <x v="2"/>
    <x v="0"/>
    <x v="0"/>
    <x v="1"/>
    <x v="1"/>
    <x v="0"/>
  </r>
  <r>
    <x v="1"/>
    <x v="1"/>
    <x v="3"/>
    <x v="2"/>
    <x v="0"/>
    <s v="12th pass or below"/>
    <x v="3"/>
    <x v="1"/>
    <x v="3"/>
    <x v="1"/>
    <x v="3"/>
    <x v="2"/>
    <x v="1"/>
    <x v="3"/>
    <x v="1"/>
    <x v="2"/>
    <x v="15"/>
    <x v="0"/>
    <s v="In your 60s, because our bodies are very fragile at this stage of life"/>
    <x v="1"/>
    <x v="1"/>
    <x v="0"/>
    <x v="1"/>
    <x v="1"/>
    <x v="3"/>
  </r>
  <r>
    <x v="1"/>
    <x v="1"/>
    <x v="3"/>
    <x v="2"/>
    <x v="0"/>
    <s v="Post Graduate"/>
    <x v="0"/>
    <x v="1"/>
    <x v="3"/>
    <x v="1"/>
    <x v="3"/>
    <x v="1"/>
    <x v="2"/>
    <x v="2"/>
    <x v="2"/>
    <x v="2"/>
    <x v="15"/>
    <x v="3"/>
    <s v="Time of buying life insurance makes no difference"/>
    <x v="0"/>
    <x v="0"/>
    <x v="0"/>
    <x v="1"/>
    <x v="1"/>
    <x v="3"/>
  </r>
  <r>
    <x v="1"/>
    <x v="1"/>
    <x v="3"/>
    <x v="2"/>
    <x v="0"/>
    <s v="12th pass or below"/>
    <x v="3"/>
    <x v="1"/>
    <x v="3"/>
    <x v="1"/>
    <x v="0"/>
    <x v="0"/>
    <x v="0"/>
    <x v="1"/>
    <x v="2"/>
    <x v="2"/>
    <x v="9"/>
    <x v="0"/>
    <s v="As soon as you have people other than yourself who depend financially on you"/>
    <x v="0"/>
    <x v="0"/>
    <x v="0"/>
    <x v="0"/>
    <x v="1"/>
    <x v="0"/>
  </r>
  <r>
    <x v="0"/>
    <x v="1"/>
    <x v="3"/>
    <x v="2"/>
    <x v="0"/>
    <s v="Post Graduate"/>
    <x v="1"/>
    <x v="1"/>
    <x v="2"/>
    <x v="1"/>
    <x v="1"/>
    <x v="0"/>
    <x v="0"/>
    <x v="2"/>
    <x v="2"/>
    <x v="0"/>
    <x v="5"/>
    <x v="2"/>
    <s v="As soon as you have people other than yourself who depend financially on you"/>
    <x v="0"/>
    <x v="1"/>
    <x v="1"/>
    <x v="1"/>
    <x v="0"/>
    <x v="1"/>
  </r>
  <r>
    <x v="1"/>
    <x v="0"/>
    <x v="4"/>
    <x v="2"/>
    <x v="0"/>
    <s v="Graduate"/>
    <x v="0"/>
    <x v="1"/>
    <x v="7"/>
    <x v="2"/>
    <x v="0"/>
    <x v="1"/>
    <x v="0"/>
    <x v="1"/>
    <x v="0"/>
    <x v="0"/>
    <x v="13"/>
    <x v="4"/>
    <s v="I don't know what a life insurance is"/>
    <x v="1"/>
    <x v="0"/>
    <x v="0"/>
    <x v="0"/>
    <x v="1"/>
    <x v="3"/>
  </r>
  <r>
    <x v="1"/>
    <x v="1"/>
    <x v="4"/>
    <x v="2"/>
    <x v="0"/>
    <s v="12th pass or below"/>
    <x v="1"/>
    <x v="1"/>
    <x v="3"/>
    <x v="0"/>
    <x v="0"/>
    <x v="0"/>
    <x v="1"/>
    <x v="0"/>
    <x v="1"/>
    <x v="2"/>
    <x v="2"/>
    <x v="2"/>
    <s v="Time of buying life insurance makes no difference"/>
    <x v="1"/>
    <x v="1"/>
    <x v="0"/>
    <x v="0"/>
    <x v="1"/>
    <x v="3"/>
  </r>
  <r>
    <x v="1"/>
    <x v="1"/>
    <x v="4"/>
    <x v="2"/>
    <x v="0"/>
    <s v="12th pass or below"/>
    <x v="0"/>
    <x v="1"/>
    <x v="3"/>
    <x v="1"/>
    <x v="3"/>
    <x v="2"/>
    <x v="0"/>
    <x v="1"/>
    <x v="2"/>
    <x v="2"/>
    <x v="9"/>
    <x v="3"/>
    <s v="As soon as you have people other than yourself who depend financially on you"/>
    <x v="0"/>
    <x v="0"/>
    <x v="0"/>
    <x v="0"/>
    <x v="0"/>
    <x v="4"/>
  </r>
  <r>
    <x v="1"/>
    <x v="1"/>
    <x v="4"/>
    <x v="2"/>
    <x v="0"/>
    <s v="Graduate"/>
    <x v="0"/>
    <x v="1"/>
    <x v="2"/>
    <x v="1"/>
    <x v="1"/>
    <x v="0"/>
    <x v="1"/>
    <x v="3"/>
    <x v="1"/>
    <x v="2"/>
    <x v="5"/>
    <x v="2"/>
    <s v="As soon as you have people other than yourself who depend financially on you"/>
    <x v="0"/>
    <x v="0"/>
    <x v="1"/>
    <x v="0"/>
    <x v="1"/>
    <x v="0"/>
  </r>
  <r>
    <x v="1"/>
    <x v="0"/>
    <x v="8"/>
    <x v="2"/>
    <x v="0"/>
    <s v="Graduate"/>
    <x v="3"/>
    <x v="1"/>
    <x v="6"/>
    <x v="1"/>
    <x v="3"/>
    <x v="1"/>
    <x v="2"/>
    <x v="2"/>
    <x v="2"/>
    <x v="0"/>
    <x v="4"/>
    <x v="0"/>
    <s v="As soon as you have people other than yourself who depend financially on you"/>
    <x v="0"/>
    <x v="0"/>
    <x v="1"/>
    <x v="0"/>
    <x v="0"/>
    <x v="3"/>
  </r>
  <r>
    <x v="1"/>
    <x v="0"/>
    <x v="9"/>
    <x v="2"/>
    <x v="0"/>
    <s v="12th pass or below"/>
    <x v="3"/>
    <x v="1"/>
    <x v="4"/>
    <x v="1"/>
    <x v="3"/>
    <x v="0"/>
    <x v="0"/>
    <x v="0"/>
    <x v="2"/>
    <x v="2"/>
    <x v="4"/>
    <x v="2"/>
    <s v="As soon as you have people other than yourself who depend financially on you"/>
    <x v="0"/>
    <x v="0"/>
    <x v="1"/>
    <x v="0"/>
    <x v="0"/>
    <x v="1"/>
  </r>
  <r>
    <x v="0"/>
    <x v="0"/>
    <x v="2"/>
    <x v="1"/>
    <x v="0"/>
    <s v="Graduate"/>
    <x v="0"/>
    <x v="1"/>
    <x v="3"/>
    <x v="0"/>
    <x v="3"/>
    <x v="1"/>
    <x v="0"/>
    <x v="2"/>
    <x v="1"/>
    <x v="1"/>
    <x v="3"/>
    <x v="0"/>
    <s v="As soon as you have people other than yourself who depend financially on you"/>
    <x v="1"/>
    <x v="0"/>
    <x v="0"/>
    <x v="1"/>
    <x v="1"/>
    <x v="3"/>
  </r>
  <r>
    <x v="0"/>
    <x v="1"/>
    <x v="2"/>
    <x v="1"/>
    <x v="0"/>
    <s v="12th pass or below"/>
    <x v="3"/>
    <x v="1"/>
    <x v="3"/>
    <x v="1"/>
    <x v="1"/>
    <x v="0"/>
    <x v="0"/>
    <x v="2"/>
    <x v="2"/>
    <x v="0"/>
    <x v="4"/>
    <x v="0"/>
    <s v="As soon as you have people other than yourself who depend financially on you"/>
    <x v="0"/>
    <x v="0"/>
    <x v="0"/>
    <x v="0"/>
    <x v="0"/>
    <x v="1"/>
  </r>
  <r>
    <x v="1"/>
    <x v="1"/>
    <x v="2"/>
    <x v="1"/>
    <x v="0"/>
    <s v="12th pass or below"/>
    <x v="3"/>
    <x v="1"/>
    <x v="7"/>
    <x v="1"/>
    <x v="0"/>
    <x v="0"/>
    <x v="0"/>
    <x v="1"/>
    <x v="0"/>
    <x v="0"/>
    <x v="1"/>
    <x v="0"/>
    <s v="As soon as you have people other than yourself who depend financially on you"/>
    <x v="0"/>
    <x v="0"/>
    <x v="1"/>
    <x v="0"/>
    <x v="0"/>
    <x v="1"/>
  </r>
  <r>
    <x v="1"/>
    <x v="0"/>
    <x v="3"/>
    <x v="1"/>
    <x v="0"/>
    <s v="Graduate"/>
    <x v="0"/>
    <x v="1"/>
    <x v="3"/>
    <x v="0"/>
    <x v="1"/>
    <x v="0"/>
    <x v="1"/>
    <x v="2"/>
    <x v="0"/>
    <x v="0"/>
    <x v="20"/>
    <x v="3"/>
    <s v="As soon as you have people other than yourself who depend financially on you"/>
    <x v="2"/>
    <x v="0"/>
    <x v="0"/>
    <x v="0"/>
    <x v="0"/>
    <x v="4"/>
  </r>
  <r>
    <x v="0"/>
    <x v="0"/>
    <x v="3"/>
    <x v="1"/>
    <x v="0"/>
    <s v="Post Graduate"/>
    <x v="0"/>
    <x v="1"/>
    <x v="2"/>
    <x v="1"/>
    <x v="1"/>
    <x v="1"/>
    <x v="0"/>
    <x v="3"/>
    <x v="2"/>
    <x v="2"/>
    <x v="5"/>
    <x v="2"/>
    <s v="As soon as you have people other than yourself who depend financially on you"/>
    <x v="1"/>
    <x v="1"/>
    <x v="0"/>
    <x v="0"/>
    <x v="0"/>
    <x v="0"/>
  </r>
  <r>
    <x v="1"/>
    <x v="0"/>
    <x v="3"/>
    <x v="1"/>
    <x v="0"/>
    <s v="Post Graduate"/>
    <x v="0"/>
    <x v="1"/>
    <x v="3"/>
    <x v="1"/>
    <x v="0"/>
    <x v="0"/>
    <x v="0"/>
    <x v="1"/>
    <x v="0"/>
    <x v="0"/>
    <x v="9"/>
    <x v="3"/>
    <s v="In your 60s, because our bodies are very fragile at this stage of life"/>
    <x v="3"/>
    <x v="0"/>
    <x v="0"/>
    <x v="0"/>
    <x v="0"/>
    <x v="0"/>
  </r>
  <r>
    <x v="1"/>
    <x v="0"/>
    <x v="3"/>
    <x v="1"/>
    <x v="0"/>
    <s v="Graduate"/>
    <x v="0"/>
    <x v="1"/>
    <x v="7"/>
    <x v="1"/>
    <x v="0"/>
    <x v="0"/>
    <x v="0"/>
    <x v="1"/>
    <x v="1"/>
    <x v="2"/>
    <x v="1"/>
    <x v="0"/>
    <s v="As soon as you have people other than yourself who depend financially on you"/>
    <x v="1"/>
    <x v="0"/>
    <x v="0"/>
    <x v="0"/>
    <x v="0"/>
    <x v="1"/>
  </r>
  <r>
    <x v="0"/>
    <x v="1"/>
    <x v="3"/>
    <x v="1"/>
    <x v="0"/>
    <s v="Post Graduate"/>
    <x v="1"/>
    <x v="1"/>
    <x v="2"/>
    <x v="1"/>
    <x v="0"/>
    <x v="1"/>
    <x v="0"/>
    <x v="1"/>
    <x v="2"/>
    <x v="2"/>
    <x v="9"/>
    <x v="1"/>
    <s v="As soon as you have people other than yourself who depend financially on you"/>
    <x v="1"/>
    <x v="0"/>
    <x v="0"/>
    <x v="1"/>
    <x v="1"/>
    <x v="4"/>
  </r>
  <r>
    <x v="0"/>
    <x v="1"/>
    <x v="3"/>
    <x v="1"/>
    <x v="0"/>
    <s v="Graduate"/>
    <x v="0"/>
    <x v="1"/>
    <x v="2"/>
    <x v="1"/>
    <x v="0"/>
    <x v="2"/>
    <x v="0"/>
    <x v="1"/>
    <x v="1"/>
    <x v="1"/>
    <x v="1"/>
    <x v="2"/>
    <s v="As soon as you have people other than yourself who depend financially on you"/>
    <x v="1"/>
    <x v="0"/>
    <x v="0"/>
    <x v="1"/>
    <x v="1"/>
    <x v="0"/>
  </r>
  <r>
    <x v="1"/>
    <x v="1"/>
    <x v="3"/>
    <x v="1"/>
    <x v="0"/>
    <s v="12th pass or below"/>
    <x v="3"/>
    <x v="1"/>
    <x v="2"/>
    <x v="1"/>
    <x v="1"/>
    <x v="0"/>
    <x v="1"/>
    <x v="1"/>
    <x v="1"/>
    <x v="0"/>
    <x v="17"/>
    <x v="1"/>
    <s v="As soon as you have people other than yourself who depend financially on you"/>
    <x v="0"/>
    <x v="0"/>
    <x v="0"/>
    <x v="0"/>
    <x v="1"/>
    <x v="0"/>
  </r>
  <r>
    <x v="1"/>
    <x v="1"/>
    <x v="3"/>
    <x v="1"/>
    <x v="0"/>
    <s v="Post Graduate"/>
    <x v="0"/>
    <x v="1"/>
    <x v="3"/>
    <x v="1"/>
    <x v="1"/>
    <x v="2"/>
    <x v="0"/>
    <x v="3"/>
    <x v="0"/>
    <x v="1"/>
    <x v="0"/>
    <x v="0"/>
    <s v="As soon as you have people other than yourself who depend financially on you"/>
    <x v="2"/>
    <x v="1"/>
    <x v="1"/>
    <x v="1"/>
    <x v="0"/>
    <x v="0"/>
  </r>
  <r>
    <x v="0"/>
    <x v="1"/>
    <x v="3"/>
    <x v="1"/>
    <x v="0"/>
    <s v="12th pass or below"/>
    <x v="0"/>
    <x v="1"/>
    <x v="2"/>
    <x v="1"/>
    <x v="0"/>
    <x v="0"/>
    <x v="0"/>
    <x v="2"/>
    <x v="1"/>
    <x v="1"/>
    <x v="1"/>
    <x v="0"/>
    <s v="As soon as you have people other than yourself who depend financially on you"/>
    <x v="0"/>
    <x v="1"/>
    <x v="1"/>
    <x v="1"/>
    <x v="1"/>
    <x v="1"/>
  </r>
  <r>
    <x v="0"/>
    <x v="1"/>
    <x v="3"/>
    <x v="1"/>
    <x v="0"/>
    <s v="Post Graduate"/>
    <x v="0"/>
    <x v="1"/>
    <x v="3"/>
    <x v="1"/>
    <x v="0"/>
    <x v="0"/>
    <x v="0"/>
    <x v="1"/>
    <x v="2"/>
    <x v="2"/>
    <x v="1"/>
    <x v="0"/>
    <s v="Time of buying life insurance makes no difference"/>
    <x v="3"/>
    <x v="0"/>
    <x v="0"/>
    <x v="0"/>
    <x v="1"/>
    <x v="1"/>
  </r>
  <r>
    <x v="1"/>
    <x v="1"/>
    <x v="3"/>
    <x v="1"/>
    <x v="0"/>
    <s v="Ph.D."/>
    <x v="2"/>
    <x v="1"/>
    <x v="3"/>
    <x v="1"/>
    <x v="3"/>
    <x v="0"/>
    <x v="0"/>
    <x v="1"/>
    <x v="2"/>
    <x v="0"/>
    <x v="1"/>
    <x v="0"/>
    <s v="As soon as you have people other than yourself who depend financially on you"/>
    <x v="3"/>
    <x v="0"/>
    <x v="0"/>
    <x v="0"/>
    <x v="1"/>
    <x v="1"/>
  </r>
  <r>
    <x v="1"/>
    <x v="1"/>
    <x v="3"/>
    <x v="1"/>
    <x v="0"/>
    <s v="12th pass or below"/>
    <x v="0"/>
    <x v="1"/>
    <x v="3"/>
    <x v="1"/>
    <x v="1"/>
    <x v="0"/>
    <x v="0"/>
    <x v="0"/>
    <x v="2"/>
    <x v="2"/>
    <x v="9"/>
    <x v="4"/>
    <s v="I don't know what a life insurance is"/>
    <x v="0"/>
    <x v="0"/>
    <x v="1"/>
    <x v="0"/>
    <x v="1"/>
    <x v="2"/>
  </r>
  <r>
    <x v="0"/>
    <x v="0"/>
    <x v="4"/>
    <x v="1"/>
    <x v="0"/>
    <s v="12th pass or below"/>
    <x v="0"/>
    <x v="1"/>
    <x v="3"/>
    <x v="1"/>
    <x v="1"/>
    <x v="0"/>
    <x v="0"/>
    <x v="1"/>
    <x v="0"/>
    <x v="0"/>
    <x v="1"/>
    <x v="1"/>
    <s v="As soon as you have people other than yourself who depend financially on you"/>
    <x v="3"/>
    <x v="1"/>
    <x v="0"/>
    <x v="0"/>
    <x v="0"/>
    <x v="2"/>
  </r>
  <r>
    <x v="1"/>
    <x v="0"/>
    <x v="5"/>
    <x v="1"/>
    <x v="0"/>
    <s v="Graduate"/>
    <x v="0"/>
    <x v="1"/>
    <x v="4"/>
    <x v="1"/>
    <x v="2"/>
    <x v="0"/>
    <x v="1"/>
    <x v="1"/>
    <x v="2"/>
    <x v="2"/>
    <x v="1"/>
    <x v="2"/>
    <s v="As soon as you have people other than yourself who depend financially on you"/>
    <x v="0"/>
    <x v="0"/>
    <x v="0"/>
    <x v="0"/>
    <x v="0"/>
    <x v="0"/>
  </r>
  <r>
    <x v="0"/>
    <x v="1"/>
    <x v="6"/>
    <x v="1"/>
    <x v="0"/>
    <s v="Graduate"/>
    <x v="0"/>
    <x v="1"/>
    <x v="2"/>
    <x v="1"/>
    <x v="0"/>
    <x v="0"/>
    <x v="0"/>
    <x v="1"/>
    <x v="1"/>
    <x v="1"/>
    <x v="6"/>
    <x v="0"/>
    <s v="As soon as you have people other than yourself who depend financially on you"/>
    <x v="0"/>
    <x v="1"/>
    <x v="0"/>
    <x v="0"/>
    <x v="1"/>
    <x v="0"/>
  </r>
  <r>
    <x v="0"/>
    <x v="0"/>
    <x v="7"/>
    <x v="1"/>
    <x v="0"/>
    <s v="Post Graduate"/>
    <x v="0"/>
    <x v="1"/>
    <x v="2"/>
    <x v="1"/>
    <x v="1"/>
    <x v="0"/>
    <x v="0"/>
    <x v="2"/>
    <x v="2"/>
    <x v="0"/>
    <x v="5"/>
    <x v="0"/>
    <s v="As soon as you have people other than yourself who depend financially on you"/>
    <x v="1"/>
    <x v="0"/>
    <x v="0"/>
    <x v="0"/>
    <x v="0"/>
    <x v="1"/>
  </r>
  <r>
    <x v="1"/>
    <x v="1"/>
    <x v="1"/>
    <x v="3"/>
    <x v="0"/>
    <s v="12th pass or below"/>
    <x v="1"/>
    <x v="1"/>
    <x v="3"/>
    <x v="0"/>
    <x v="0"/>
    <x v="2"/>
    <x v="0"/>
    <x v="0"/>
    <x v="1"/>
    <x v="1"/>
    <x v="7"/>
    <x v="3"/>
    <s v="In your 60s, because our bodies are very fragile at this stage of life"/>
    <x v="1"/>
    <x v="1"/>
    <x v="1"/>
    <x v="1"/>
    <x v="1"/>
    <x v="4"/>
  </r>
  <r>
    <x v="1"/>
    <x v="0"/>
    <x v="2"/>
    <x v="3"/>
    <x v="0"/>
    <s v="Graduate"/>
    <x v="1"/>
    <x v="1"/>
    <x v="5"/>
    <x v="1"/>
    <x v="0"/>
    <x v="0"/>
    <x v="1"/>
    <x v="1"/>
    <x v="1"/>
    <x v="1"/>
    <x v="1"/>
    <x v="0"/>
    <s v="As soon as you have people other than yourself who depend financially on you"/>
    <x v="0"/>
    <x v="0"/>
    <x v="1"/>
    <x v="0"/>
    <x v="1"/>
    <x v="0"/>
  </r>
  <r>
    <x v="0"/>
    <x v="1"/>
    <x v="2"/>
    <x v="3"/>
    <x v="0"/>
    <s v="Graduate"/>
    <x v="0"/>
    <x v="1"/>
    <x v="3"/>
    <x v="1"/>
    <x v="0"/>
    <x v="2"/>
    <x v="0"/>
    <x v="0"/>
    <x v="0"/>
    <x v="0"/>
    <x v="6"/>
    <x v="0"/>
    <s v="As soon as you have people other than yourself who depend financially on you"/>
    <x v="1"/>
    <x v="0"/>
    <x v="0"/>
    <x v="0"/>
    <x v="1"/>
    <x v="0"/>
  </r>
  <r>
    <x v="1"/>
    <x v="1"/>
    <x v="2"/>
    <x v="3"/>
    <x v="0"/>
    <s v="12th pass or below"/>
    <x v="0"/>
    <x v="1"/>
    <x v="3"/>
    <x v="0"/>
    <x v="0"/>
    <x v="0"/>
    <x v="0"/>
    <x v="0"/>
    <x v="2"/>
    <x v="0"/>
    <x v="2"/>
    <x v="2"/>
    <s v="As soon as you have people other than yourself who depend financially on you"/>
    <x v="2"/>
    <x v="1"/>
    <x v="0"/>
    <x v="1"/>
    <x v="0"/>
    <x v="0"/>
  </r>
  <r>
    <x v="1"/>
    <x v="1"/>
    <x v="3"/>
    <x v="3"/>
    <x v="0"/>
    <s v="12th pass or below"/>
    <x v="0"/>
    <x v="1"/>
    <x v="3"/>
    <x v="2"/>
    <x v="3"/>
    <x v="1"/>
    <x v="1"/>
    <x v="2"/>
    <x v="2"/>
    <x v="2"/>
    <x v="5"/>
    <x v="0"/>
    <s v="As soon as you have people other than yourself who depend financially on you"/>
    <x v="1"/>
    <x v="0"/>
    <x v="0"/>
    <x v="0"/>
    <x v="1"/>
    <x v="5"/>
  </r>
  <r>
    <x v="1"/>
    <x v="1"/>
    <x v="3"/>
    <x v="3"/>
    <x v="0"/>
    <s v="12th pass or below"/>
    <x v="3"/>
    <x v="1"/>
    <x v="3"/>
    <x v="2"/>
    <x v="0"/>
    <x v="0"/>
    <x v="0"/>
    <x v="1"/>
    <x v="2"/>
    <x v="2"/>
    <x v="4"/>
    <x v="3"/>
    <s v="As soon as you have people other than yourself who depend financially on you"/>
    <x v="3"/>
    <x v="0"/>
    <x v="0"/>
    <x v="0"/>
    <x v="0"/>
    <x v="4"/>
  </r>
  <r>
    <x v="1"/>
    <x v="1"/>
    <x v="3"/>
    <x v="3"/>
    <x v="0"/>
    <s v="12th pass or below"/>
    <x v="3"/>
    <x v="1"/>
    <x v="3"/>
    <x v="1"/>
    <x v="0"/>
    <x v="0"/>
    <x v="0"/>
    <x v="1"/>
    <x v="0"/>
    <x v="0"/>
    <x v="7"/>
    <x v="2"/>
    <s v="As soon as you have people other than yourself who depend financially on you"/>
    <x v="1"/>
    <x v="1"/>
    <x v="0"/>
    <x v="0"/>
    <x v="0"/>
    <x v="0"/>
  </r>
  <r>
    <x v="0"/>
    <x v="1"/>
    <x v="3"/>
    <x v="3"/>
    <x v="0"/>
    <s v="Graduate"/>
    <x v="1"/>
    <x v="1"/>
    <x v="2"/>
    <x v="1"/>
    <x v="0"/>
    <x v="0"/>
    <x v="0"/>
    <x v="0"/>
    <x v="0"/>
    <x v="0"/>
    <x v="5"/>
    <x v="0"/>
    <s v="As soon as you have people other than yourself who depend financially on you"/>
    <x v="0"/>
    <x v="1"/>
    <x v="0"/>
    <x v="0"/>
    <x v="1"/>
    <x v="1"/>
  </r>
  <r>
    <x v="1"/>
    <x v="1"/>
    <x v="3"/>
    <x v="3"/>
    <x v="0"/>
    <s v="12th pass or below"/>
    <x v="3"/>
    <x v="1"/>
    <x v="3"/>
    <x v="1"/>
    <x v="1"/>
    <x v="0"/>
    <x v="0"/>
    <x v="0"/>
    <x v="2"/>
    <x v="0"/>
    <x v="1"/>
    <x v="0"/>
    <s v="As soon as you have people other than yourself who depend financially on you"/>
    <x v="3"/>
    <x v="0"/>
    <x v="0"/>
    <x v="0"/>
    <x v="0"/>
    <x v="6"/>
  </r>
  <r>
    <x v="1"/>
    <x v="0"/>
    <x v="4"/>
    <x v="3"/>
    <x v="0"/>
    <s v="Graduate"/>
    <x v="0"/>
    <x v="1"/>
    <x v="3"/>
    <x v="0"/>
    <x v="3"/>
    <x v="0"/>
    <x v="0"/>
    <x v="1"/>
    <x v="0"/>
    <x v="2"/>
    <x v="4"/>
    <x v="0"/>
    <s v="As soon as you have people other than yourself who depend financially on you"/>
    <x v="3"/>
    <x v="0"/>
    <x v="0"/>
    <x v="0"/>
    <x v="0"/>
    <x v="4"/>
  </r>
  <r>
    <x v="1"/>
    <x v="1"/>
    <x v="4"/>
    <x v="3"/>
    <x v="0"/>
    <s v="12th pass or below"/>
    <x v="0"/>
    <x v="1"/>
    <x v="3"/>
    <x v="1"/>
    <x v="0"/>
    <x v="0"/>
    <x v="0"/>
    <x v="1"/>
    <x v="2"/>
    <x v="2"/>
    <x v="2"/>
    <x v="3"/>
    <s v="In your 60s, because our bodies are very fragile at this stage of life"/>
    <x v="3"/>
    <x v="1"/>
    <x v="0"/>
    <x v="1"/>
    <x v="1"/>
    <x v="0"/>
  </r>
  <r>
    <x v="0"/>
    <x v="1"/>
    <x v="4"/>
    <x v="3"/>
    <x v="0"/>
    <s v="12th pass or below"/>
    <x v="3"/>
    <x v="1"/>
    <x v="2"/>
    <x v="1"/>
    <x v="1"/>
    <x v="0"/>
    <x v="0"/>
    <x v="1"/>
    <x v="2"/>
    <x v="0"/>
    <x v="16"/>
    <x v="0"/>
    <s v="As soon as you have people other than yourself who depend financially on you"/>
    <x v="0"/>
    <x v="0"/>
    <x v="0"/>
    <x v="0"/>
    <x v="1"/>
    <x v="1"/>
  </r>
  <r>
    <x v="0"/>
    <x v="0"/>
    <x v="5"/>
    <x v="3"/>
    <x v="0"/>
    <s v="Graduate"/>
    <x v="0"/>
    <x v="1"/>
    <x v="2"/>
    <x v="1"/>
    <x v="3"/>
    <x v="1"/>
    <x v="2"/>
    <x v="2"/>
    <x v="1"/>
    <x v="0"/>
    <x v="13"/>
    <x v="4"/>
    <s v="Time of buying life insurance makes no difference"/>
    <x v="0"/>
    <x v="0"/>
    <x v="1"/>
    <x v="1"/>
    <x v="1"/>
    <x v="3"/>
  </r>
  <r>
    <x v="0"/>
    <x v="1"/>
    <x v="6"/>
    <x v="3"/>
    <x v="0"/>
    <s v="12th pass or below"/>
    <x v="3"/>
    <x v="1"/>
    <x v="5"/>
    <x v="1"/>
    <x v="1"/>
    <x v="0"/>
    <x v="1"/>
    <x v="2"/>
    <x v="1"/>
    <x v="2"/>
    <x v="2"/>
    <x v="0"/>
    <s v="In your 60s, because our bodies are very fragile at this stage of life"/>
    <x v="1"/>
    <x v="1"/>
    <x v="0"/>
    <x v="0"/>
    <x v="1"/>
    <x v="0"/>
  </r>
  <r>
    <x v="1"/>
    <x v="1"/>
    <x v="8"/>
    <x v="3"/>
    <x v="0"/>
    <s v="Graduate"/>
    <x v="1"/>
    <x v="1"/>
    <x v="2"/>
    <x v="0"/>
    <x v="0"/>
    <x v="0"/>
    <x v="0"/>
    <x v="1"/>
    <x v="2"/>
    <x v="1"/>
    <x v="5"/>
    <x v="0"/>
    <s v="As soon as you have people other than yourself who depend financially on you"/>
    <x v="0"/>
    <x v="1"/>
    <x v="1"/>
    <x v="1"/>
    <x v="0"/>
    <x v="4"/>
  </r>
  <r>
    <x v="1"/>
    <x v="0"/>
    <x v="2"/>
    <x v="0"/>
    <x v="1"/>
    <s v="Post Graduate"/>
    <x v="2"/>
    <x v="1"/>
    <x v="3"/>
    <x v="1"/>
    <x v="0"/>
    <x v="0"/>
    <x v="2"/>
    <x v="1"/>
    <x v="2"/>
    <x v="2"/>
    <x v="7"/>
    <x v="1"/>
    <s v="As soon as you have people other than yourself who depend financially on you"/>
    <x v="1"/>
    <x v="1"/>
    <x v="0"/>
    <x v="0"/>
    <x v="0"/>
    <x v="4"/>
  </r>
  <r>
    <x v="1"/>
    <x v="1"/>
    <x v="3"/>
    <x v="0"/>
    <x v="1"/>
    <s v="Graduate"/>
    <x v="1"/>
    <x v="1"/>
    <x v="3"/>
    <x v="1"/>
    <x v="0"/>
    <x v="2"/>
    <x v="0"/>
    <x v="1"/>
    <x v="2"/>
    <x v="0"/>
    <x v="1"/>
    <x v="0"/>
    <s v="As soon as you have people other than yourself who depend financially on you"/>
    <x v="0"/>
    <x v="0"/>
    <x v="0"/>
    <x v="0"/>
    <x v="1"/>
    <x v="0"/>
  </r>
  <r>
    <x v="1"/>
    <x v="1"/>
    <x v="3"/>
    <x v="0"/>
    <x v="1"/>
    <s v="Graduate"/>
    <x v="1"/>
    <x v="1"/>
    <x v="3"/>
    <x v="1"/>
    <x v="1"/>
    <x v="0"/>
    <x v="0"/>
    <x v="1"/>
    <x v="2"/>
    <x v="0"/>
    <x v="3"/>
    <x v="0"/>
    <s v="As soon as you have people other than yourself who depend financially on you"/>
    <x v="0"/>
    <x v="1"/>
    <x v="1"/>
    <x v="0"/>
    <x v="0"/>
    <x v="1"/>
  </r>
  <r>
    <x v="0"/>
    <x v="0"/>
    <x v="4"/>
    <x v="0"/>
    <x v="1"/>
    <s v="Graduate"/>
    <x v="0"/>
    <x v="1"/>
    <x v="5"/>
    <x v="2"/>
    <x v="0"/>
    <x v="1"/>
    <x v="0"/>
    <x v="2"/>
    <x v="2"/>
    <x v="2"/>
    <x v="4"/>
    <x v="0"/>
    <s v="As soon as you have people other than yourself who depend financially on you"/>
    <x v="1"/>
    <x v="1"/>
    <x v="1"/>
    <x v="0"/>
    <x v="1"/>
    <x v="3"/>
  </r>
  <r>
    <x v="0"/>
    <x v="0"/>
    <x v="6"/>
    <x v="0"/>
    <x v="1"/>
    <s v="Graduate"/>
    <x v="3"/>
    <x v="1"/>
    <x v="7"/>
    <x v="1"/>
    <x v="0"/>
    <x v="0"/>
    <x v="0"/>
    <x v="1"/>
    <x v="2"/>
    <x v="1"/>
    <x v="1"/>
    <x v="0"/>
    <s v="As soon as you have people other than yourself who depend financially on you"/>
    <x v="1"/>
    <x v="0"/>
    <x v="0"/>
    <x v="0"/>
    <x v="1"/>
    <x v="1"/>
  </r>
  <r>
    <x v="0"/>
    <x v="1"/>
    <x v="10"/>
    <x v="0"/>
    <x v="1"/>
    <s v="Graduate"/>
    <x v="0"/>
    <x v="1"/>
    <x v="3"/>
    <x v="1"/>
    <x v="0"/>
    <x v="0"/>
    <x v="0"/>
    <x v="1"/>
    <x v="1"/>
    <x v="2"/>
    <x v="4"/>
    <x v="0"/>
    <s v="As soon as you have people other than yourself who depend financially on you"/>
    <x v="0"/>
    <x v="0"/>
    <x v="0"/>
    <x v="0"/>
    <x v="0"/>
    <x v="0"/>
  </r>
  <r>
    <x v="1"/>
    <x v="1"/>
    <x v="1"/>
    <x v="2"/>
    <x v="1"/>
    <s v="12th pass or below"/>
    <x v="1"/>
    <x v="1"/>
    <x v="3"/>
    <x v="1"/>
    <x v="0"/>
    <x v="0"/>
    <x v="0"/>
    <x v="1"/>
    <x v="0"/>
    <x v="0"/>
    <x v="7"/>
    <x v="2"/>
    <s v="Time of buying life insurance makes no difference"/>
    <x v="1"/>
    <x v="0"/>
    <x v="0"/>
    <x v="1"/>
    <x v="0"/>
    <x v="0"/>
  </r>
  <r>
    <x v="1"/>
    <x v="1"/>
    <x v="2"/>
    <x v="2"/>
    <x v="1"/>
    <s v="12th pass or below"/>
    <x v="0"/>
    <x v="1"/>
    <x v="3"/>
    <x v="2"/>
    <x v="0"/>
    <x v="0"/>
    <x v="0"/>
    <x v="1"/>
    <x v="0"/>
    <x v="0"/>
    <x v="20"/>
    <x v="2"/>
    <s v="Time of buying life insurance makes no difference"/>
    <x v="3"/>
    <x v="0"/>
    <x v="0"/>
    <x v="0"/>
    <x v="0"/>
    <x v="4"/>
  </r>
  <r>
    <x v="1"/>
    <x v="1"/>
    <x v="3"/>
    <x v="2"/>
    <x v="1"/>
    <s v="12th pass or below"/>
    <x v="0"/>
    <x v="1"/>
    <x v="3"/>
    <x v="1"/>
    <x v="0"/>
    <x v="0"/>
    <x v="0"/>
    <x v="1"/>
    <x v="0"/>
    <x v="0"/>
    <x v="1"/>
    <x v="3"/>
    <s v="As soon as you have people other than yourself who depend financially on you"/>
    <x v="0"/>
    <x v="0"/>
    <x v="0"/>
    <x v="0"/>
    <x v="0"/>
    <x v="1"/>
  </r>
  <r>
    <x v="1"/>
    <x v="1"/>
    <x v="4"/>
    <x v="2"/>
    <x v="1"/>
    <s v="12th pass or below"/>
    <x v="3"/>
    <x v="1"/>
    <x v="3"/>
    <x v="1"/>
    <x v="0"/>
    <x v="0"/>
    <x v="0"/>
    <x v="0"/>
    <x v="0"/>
    <x v="0"/>
    <x v="7"/>
    <x v="2"/>
    <s v="As soon as you have people other than yourself who depend financially on you"/>
    <x v="1"/>
    <x v="0"/>
    <x v="0"/>
    <x v="0"/>
    <x v="1"/>
    <x v="1"/>
  </r>
  <r>
    <x v="1"/>
    <x v="1"/>
    <x v="4"/>
    <x v="2"/>
    <x v="1"/>
    <s v="12th pass or below"/>
    <x v="3"/>
    <x v="1"/>
    <x v="3"/>
    <x v="1"/>
    <x v="0"/>
    <x v="0"/>
    <x v="0"/>
    <x v="1"/>
    <x v="1"/>
    <x v="0"/>
    <x v="1"/>
    <x v="0"/>
    <s v="Time of buying life insurance makes no difference"/>
    <x v="3"/>
    <x v="0"/>
    <x v="1"/>
    <x v="0"/>
    <x v="1"/>
    <x v="1"/>
  </r>
  <r>
    <x v="1"/>
    <x v="0"/>
    <x v="5"/>
    <x v="2"/>
    <x v="1"/>
    <s v="Graduate"/>
    <x v="1"/>
    <x v="1"/>
    <x v="6"/>
    <x v="0"/>
    <x v="0"/>
    <x v="0"/>
    <x v="1"/>
    <x v="2"/>
    <x v="0"/>
    <x v="0"/>
    <x v="4"/>
    <x v="2"/>
    <s v="Time of buying life insurance makes no difference"/>
    <x v="3"/>
    <x v="0"/>
    <x v="0"/>
    <x v="0"/>
    <x v="1"/>
    <x v="3"/>
  </r>
  <r>
    <x v="1"/>
    <x v="1"/>
    <x v="5"/>
    <x v="2"/>
    <x v="1"/>
    <s v="Graduate"/>
    <x v="0"/>
    <x v="1"/>
    <x v="3"/>
    <x v="1"/>
    <x v="0"/>
    <x v="0"/>
    <x v="0"/>
    <x v="0"/>
    <x v="0"/>
    <x v="0"/>
    <x v="4"/>
    <x v="3"/>
    <s v="As soon as you have people other than yourself who depend financially on you"/>
    <x v="3"/>
    <x v="0"/>
    <x v="0"/>
    <x v="0"/>
    <x v="1"/>
    <x v="1"/>
  </r>
  <r>
    <x v="0"/>
    <x v="0"/>
    <x v="2"/>
    <x v="1"/>
    <x v="1"/>
    <s v="12th pass or below"/>
    <x v="0"/>
    <x v="1"/>
    <x v="3"/>
    <x v="1"/>
    <x v="0"/>
    <x v="2"/>
    <x v="0"/>
    <x v="1"/>
    <x v="2"/>
    <x v="2"/>
    <x v="9"/>
    <x v="0"/>
    <s v="As soon as you have people other than yourself who depend financially on you"/>
    <x v="1"/>
    <x v="0"/>
    <x v="0"/>
    <x v="0"/>
    <x v="1"/>
    <x v="4"/>
  </r>
  <r>
    <x v="1"/>
    <x v="1"/>
    <x v="2"/>
    <x v="1"/>
    <x v="1"/>
    <s v="12th pass or below"/>
    <x v="0"/>
    <x v="1"/>
    <x v="3"/>
    <x v="2"/>
    <x v="1"/>
    <x v="0"/>
    <x v="1"/>
    <x v="0"/>
    <x v="1"/>
    <x v="1"/>
    <x v="6"/>
    <x v="3"/>
    <s v="In your 60s, because our bodies are very fragile at this stage of life"/>
    <x v="1"/>
    <x v="1"/>
    <x v="0"/>
    <x v="1"/>
    <x v="1"/>
    <x v="0"/>
  </r>
  <r>
    <x v="1"/>
    <x v="1"/>
    <x v="4"/>
    <x v="1"/>
    <x v="1"/>
    <s v="12th pass or below"/>
    <x v="3"/>
    <x v="1"/>
    <x v="3"/>
    <x v="1"/>
    <x v="0"/>
    <x v="0"/>
    <x v="0"/>
    <x v="0"/>
    <x v="0"/>
    <x v="0"/>
    <x v="6"/>
    <x v="2"/>
    <s v="As soon as you have people other than yourself who depend financially on you"/>
    <x v="3"/>
    <x v="0"/>
    <x v="0"/>
    <x v="0"/>
    <x v="0"/>
    <x v="1"/>
  </r>
  <r>
    <x v="0"/>
    <x v="0"/>
    <x v="11"/>
    <x v="1"/>
    <x v="1"/>
    <s v="Graduate"/>
    <x v="1"/>
    <x v="1"/>
    <x v="7"/>
    <x v="1"/>
    <x v="0"/>
    <x v="1"/>
    <x v="0"/>
    <x v="1"/>
    <x v="0"/>
    <x v="0"/>
    <x v="4"/>
    <x v="0"/>
    <s v="As soon as you have people other than yourself who depend financially on you"/>
    <x v="3"/>
    <x v="0"/>
    <x v="0"/>
    <x v="0"/>
    <x v="0"/>
    <x v="4"/>
  </r>
  <r>
    <x v="1"/>
    <x v="0"/>
    <x v="1"/>
    <x v="3"/>
    <x v="1"/>
    <s v="Graduate"/>
    <x v="3"/>
    <x v="1"/>
    <x v="3"/>
    <x v="2"/>
    <x v="2"/>
    <x v="0"/>
    <x v="2"/>
    <x v="2"/>
    <x v="1"/>
    <x v="2"/>
    <x v="6"/>
    <x v="4"/>
    <s v="I don't know what a life insurance is"/>
    <x v="1"/>
    <x v="1"/>
    <x v="0"/>
    <x v="0"/>
    <x v="1"/>
    <x v="3"/>
  </r>
  <r>
    <x v="0"/>
    <x v="1"/>
    <x v="2"/>
    <x v="3"/>
    <x v="1"/>
    <s v="12th pass or below"/>
    <x v="3"/>
    <x v="1"/>
    <x v="3"/>
    <x v="2"/>
    <x v="0"/>
    <x v="2"/>
    <x v="0"/>
    <x v="2"/>
    <x v="1"/>
    <x v="1"/>
    <x v="18"/>
    <x v="0"/>
    <s v="I don't know what a life insurance is"/>
    <x v="1"/>
    <x v="0"/>
    <x v="0"/>
    <x v="0"/>
    <x v="0"/>
    <x v="3"/>
  </r>
  <r>
    <x v="1"/>
    <x v="1"/>
    <x v="2"/>
    <x v="3"/>
    <x v="1"/>
    <s v="Graduate"/>
    <x v="0"/>
    <x v="1"/>
    <x v="2"/>
    <x v="0"/>
    <x v="0"/>
    <x v="0"/>
    <x v="0"/>
    <x v="1"/>
    <x v="1"/>
    <x v="2"/>
    <x v="6"/>
    <x v="0"/>
    <s v="Time of buying life insurance makes no difference"/>
    <x v="0"/>
    <x v="1"/>
    <x v="0"/>
    <x v="0"/>
    <x v="1"/>
    <x v="4"/>
  </r>
  <r>
    <x v="1"/>
    <x v="1"/>
    <x v="2"/>
    <x v="3"/>
    <x v="1"/>
    <s v="12th pass or below"/>
    <x v="1"/>
    <x v="1"/>
    <x v="7"/>
    <x v="1"/>
    <x v="1"/>
    <x v="2"/>
    <x v="0"/>
    <x v="0"/>
    <x v="2"/>
    <x v="2"/>
    <x v="4"/>
    <x v="0"/>
    <s v="As soon as you have people other than yourself who depend financially on you"/>
    <x v="0"/>
    <x v="0"/>
    <x v="0"/>
    <x v="0"/>
    <x v="1"/>
    <x v="1"/>
  </r>
  <r>
    <x v="1"/>
    <x v="1"/>
    <x v="3"/>
    <x v="3"/>
    <x v="1"/>
    <s v="12th pass or below"/>
    <x v="3"/>
    <x v="1"/>
    <x v="4"/>
    <x v="2"/>
    <x v="0"/>
    <x v="1"/>
    <x v="0"/>
    <x v="1"/>
    <x v="2"/>
    <x v="0"/>
    <x v="9"/>
    <x v="0"/>
    <s v="As soon as you have people other than yourself who depend financially on you"/>
    <x v="0"/>
    <x v="1"/>
    <x v="0"/>
    <x v="0"/>
    <x v="1"/>
    <x v="3"/>
  </r>
  <r>
    <x v="0"/>
    <x v="1"/>
    <x v="3"/>
    <x v="3"/>
    <x v="1"/>
    <s v="12th pass or below"/>
    <x v="3"/>
    <x v="1"/>
    <x v="2"/>
    <x v="1"/>
    <x v="0"/>
    <x v="0"/>
    <x v="0"/>
    <x v="1"/>
    <x v="2"/>
    <x v="1"/>
    <x v="6"/>
    <x v="0"/>
    <s v="As soon as you have people other than yourself who depend financially on you"/>
    <x v="0"/>
    <x v="0"/>
    <x v="1"/>
    <x v="0"/>
    <x v="0"/>
    <x v="0"/>
  </r>
  <r>
    <x v="0"/>
    <x v="1"/>
    <x v="3"/>
    <x v="3"/>
    <x v="1"/>
    <s v="12th pass or below"/>
    <x v="3"/>
    <x v="1"/>
    <x v="3"/>
    <x v="1"/>
    <x v="3"/>
    <x v="0"/>
    <x v="0"/>
    <x v="1"/>
    <x v="1"/>
    <x v="1"/>
    <x v="8"/>
    <x v="0"/>
    <s v="As soon as you have people other than yourself who depend financially on you"/>
    <x v="0"/>
    <x v="0"/>
    <x v="0"/>
    <x v="0"/>
    <x v="1"/>
    <x v="0"/>
  </r>
  <r>
    <x v="1"/>
    <x v="1"/>
    <x v="4"/>
    <x v="3"/>
    <x v="1"/>
    <s v="12th pass or below"/>
    <x v="3"/>
    <x v="1"/>
    <x v="3"/>
    <x v="2"/>
    <x v="0"/>
    <x v="0"/>
    <x v="2"/>
    <x v="2"/>
    <x v="2"/>
    <x v="0"/>
    <x v="6"/>
    <x v="0"/>
    <s v="I don't know what a life insurance is"/>
    <x v="1"/>
    <x v="1"/>
    <x v="1"/>
    <x v="0"/>
    <x v="1"/>
    <x v="3"/>
  </r>
  <r>
    <x v="1"/>
    <x v="1"/>
    <x v="5"/>
    <x v="3"/>
    <x v="1"/>
    <s v="12th pass or below"/>
    <x v="0"/>
    <x v="1"/>
    <x v="2"/>
    <x v="1"/>
    <x v="1"/>
    <x v="0"/>
    <x v="0"/>
    <x v="1"/>
    <x v="1"/>
    <x v="2"/>
    <x v="1"/>
    <x v="0"/>
    <s v="As soon as you have people other than yourself who depend financially on you"/>
    <x v="0"/>
    <x v="0"/>
    <x v="0"/>
    <x v="0"/>
    <x v="0"/>
    <x v="2"/>
  </r>
  <r>
    <x v="0"/>
    <x v="1"/>
    <x v="6"/>
    <x v="0"/>
    <x v="0"/>
    <s v="Graduate"/>
    <x v="0"/>
    <x v="2"/>
    <x v="7"/>
    <x v="1"/>
    <x v="0"/>
    <x v="0"/>
    <x v="0"/>
    <x v="1"/>
    <x v="2"/>
    <x v="0"/>
    <x v="18"/>
    <x v="0"/>
    <s v="As soon as you have people other than yourself who depend financially on you"/>
    <x v="0"/>
    <x v="0"/>
    <x v="0"/>
    <x v="0"/>
    <x v="0"/>
    <x v="0"/>
  </r>
  <r>
    <x v="1"/>
    <x v="1"/>
    <x v="6"/>
    <x v="0"/>
    <x v="0"/>
    <s v="Post Graduate"/>
    <x v="1"/>
    <x v="2"/>
    <x v="3"/>
    <x v="1"/>
    <x v="1"/>
    <x v="0"/>
    <x v="0"/>
    <x v="1"/>
    <x v="2"/>
    <x v="0"/>
    <x v="4"/>
    <x v="2"/>
    <s v="As soon as you have people other than yourself who depend financially on you"/>
    <x v="0"/>
    <x v="0"/>
    <x v="0"/>
    <x v="0"/>
    <x v="1"/>
    <x v="1"/>
  </r>
  <r>
    <x v="0"/>
    <x v="1"/>
    <x v="3"/>
    <x v="2"/>
    <x v="0"/>
    <s v="12th pass or below"/>
    <x v="3"/>
    <x v="2"/>
    <x v="2"/>
    <x v="1"/>
    <x v="1"/>
    <x v="0"/>
    <x v="0"/>
    <x v="1"/>
    <x v="2"/>
    <x v="0"/>
    <x v="4"/>
    <x v="0"/>
    <s v="As soon as you have people other than yourself who depend financially on you"/>
    <x v="0"/>
    <x v="0"/>
    <x v="0"/>
    <x v="0"/>
    <x v="0"/>
    <x v="1"/>
  </r>
  <r>
    <x v="0"/>
    <x v="0"/>
    <x v="4"/>
    <x v="2"/>
    <x v="0"/>
    <s v="Post Graduate"/>
    <x v="1"/>
    <x v="2"/>
    <x v="3"/>
    <x v="1"/>
    <x v="3"/>
    <x v="0"/>
    <x v="0"/>
    <x v="1"/>
    <x v="2"/>
    <x v="1"/>
    <x v="17"/>
    <x v="0"/>
    <s v="As soon as you have people other than yourself who depend financially on you"/>
    <x v="0"/>
    <x v="0"/>
    <x v="1"/>
    <x v="0"/>
    <x v="1"/>
    <x v="0"/>
  </r>
  <r>
    <x v="0"/>
    <x v="0"/>
    <x v="1"/>
    <x v="1"/>
    <x v="0"/>
    <s v="Post Graduate"/>
    <x v="1"/>
    <x v="2"/>
    <x v="2"/>
    <x v="1"/>
    <x v="1"/>
    <x v="0"/>
    <x v="0"/>
    <x v="1"/>
    <x v="2"/>
    <x v="0"/>
    <x v="18"/>
    <x v="2"/>
    <s v="As soon as you have people other than yourself who depend financially on you"/>
    <x v="3"/>
    <x v="0"/>
    <x v="1"/>
    <x v="1"/>
    <x v="0"/>
    <x v="1"/>
  </r>
  <r>
    <x v="0"/>
    <x v="1"/>
    <x v="4"/>
    <x v="1"/>
    <x v="0"/>
    <s v="Graduate"/>
    <x v="0"/>
    <x v="2"/>
    <x v="3"/>
    <x v="1"/>
    <x v="0"/>
    <x v="0"/>
    <x v="0"/>
    <x v="1"/>
    <x v="0"/>
    <x v="0"/>
    <x v="5"/>
    <x v="1"/>
    <s v="As soon as you have people other than yourself who depend financially on you"/>
    <x v="1"/>
    <x v="0"/>
    <x v="1"/>
    <x v="0"/>
    <x v="0"/>
    <x v="0"/>
  </r>
  <r>
    <x v="1"/>
    <x v="0"/>
    <x v="3"/>
    <x v="3"/>
    <x v="0"/>
    <s v="12th pass or below"/>
    <x v="0"/>
    <x v="2"/>
    <x v="3"/>
    <x v="2"/>
    <x v="0"/>
    <x v="0"/>
    <x v="2"/>
    <x v="2"/>
    <x v="2"/>
    <x v="2"/>
    <x v="1"/>
    <x v="2"/>
    <s v="As soon as you have people other than yourself who depend financially on you"/>
    <x v="1"/>
    <x v="0"/>
    <x v="1"/>
    <x v="0"/>
    <x v="0"/>
    <x v="4"/>
  </r>
  <r>
    <x v="0"/>
    <x v="0"/>
    <x v="5"/>
    <x v="3"/>
    <x v="0"/>
    <s v="12th pass or below"/>
    <x v="3"/>
    <x v="2"/>
    <x v="4"/>
    <x v="1"/>
    <x v="0"/>
    <x v="2"/>
    <x v="0"/>
    <x v="3"/>
    <x v="1"/>
    <x v="1"/>
    <x v="1"/>
    <x v="0"/>
    <s v="As soon as you have people other than yourself who depend financially on you"/>
    <x v="3"/>
    <x v="0"/>
    <x v="0"/>
    <x v="1"/>
    <x v="0"/>
    <x v="0"/>
  </r>
  <r>
    <x v="0"/>
    <x v="1"/>
    <x v="4"/>
    <x v="0"/>
    <x v="1"/>
    <s v="12th pass or below"/>
    <x v="3"/>
    <x v="2"/>
    <x v="3"/>
    <x v="0"/>
    <x v="0"/>
    <x v="0"/>
    <x v="2"/>
    <x v="2"/>
    <x v="0"/>
    <x v="0"/>
    <x v="15"/>
    <x v="4"/>
    <s v="I don't know what a life insurance is"/>
    <x v="3"/>
    <x v="0"/>
    <x v="0"/>
    <x v="1"/>
    <x v="1"/>
    <x v="3"/>
  </r>
  <r>
    <x v="1"/>
    <x v="1"/>
    <x v="6"/>
    <x v="0"/>
    <x v="1"/>
    <s v="12th pass or below"/>
    <x v="0"/>
    <x v="2"/>
    <x v="2"/>
    <x v="1"/>
    <x v="3"/>
    <x v="0"/>
    <x v="0"/>
    <x v="1"/>
    <x v="1"/>
    <x v="2"/>
    <x v="6"/>
    <x v="0"/>
    <s v="As soon as you have people other than yourself who depend financially on you"/>
    <x v="3"/>
    <x v="1"/>
    <x v="0"/>
    <x v="1"/>
    <x v="1"/>
    <x v="0"/>
  </r>
  <r>
    <x v="1"/>
    <x v="0"/>
    <x v="11"/>
    <x v="0"/>
    <x v="1"/>
    <s v="Graduate"/>
    <x v="0"/>
    <x v="2"/>
    <x v="3"/>
    <x v="1"/>
    <x v="1"/>
    <x v="0"/>
    <x v="0"/>
    <x v="1"/>
    <x v="2"/>
    <x v="0"/>
    <x v="22"/>
    <x v="0"/>
    <s v="As soon as you have people other than yourself who depend financially on you"/>
    <x v="1"/>
    <x v="0"/>
    <x v="0"/>
    <x v="0"/>
    <x v="1"/>
    <x v="1"/>
  </r>
  <r>
    <x v="0"/>
    <x v="1"/>
    <x v="5"/>
    <x v="2"/>
    <x v="1"/>
    <s v="12th pass or below"/>
    <x v="3"/>
    <x v="2"/>
    <x v="3"/>
    <x v="0"/>
    <x v="0"/>
    <x v="2"/>
    <x v="0"/>
    <x v="3"/>
    <x v="1"/>
    <x v="1"/>
    <x v="15"/>
    <x v="0"/>
    <s v="In your 60s, because our bodies are very fragile at this stage of life"/>
    <x v="1"/>
    <x v="1"/>
    <x v="0"/>
    <x v="1"/>
    <x v="1"/>
    <x v="3"/>
  </r>
  <r>
    <x v="0"/>
    <x v="1"/>
    <x v="6"/>
    <x v="2"/>
    <x v="1"/>
    <s v="12th pass or below"/>
    <x v="0"/>
    <x v="2"/>
    <x v="3"/>
    <x v="1"/>
    <x v="0"/>
    <x v="0"/>
    <x v="0"/>
    <x v="1"/>
    <x v="2"/>
    <x v="0"/>
    <x v="6"/>
    <x v="2"/>
    <s v="Time of buying life insurance makes no difference"/>
    <x v="1"/>
    <x v="0"/>
    <x v="0"/>
    <x v="0"/>
    <x v="1"/>
    <x v="0"/>
  </r>
  <r>
    <x v="0"/>
    <x v="1"/>
    <x v="10"/>
    <x v="2"/>
    <x v="1"/>
    <s v="Post Graduate"/>
    <x v="1"/>
    <x v="2"/>
    <x v="4"/>
    <x v="0"/>
    <x v="0"/>
    <x v="2"/>
    <x v="0"/>
    <x v="0"/>
    <x v="2"/>
    <x v="1"/>
    <x v="2"/>
    <x v="0"/>
    <s v="As soon as you have people other than yourself who depend financially on you"/>
    <x v="0"/>
    <x v="0"/>
    <x v="0"/>
    <x v="0"/>
    <x v="0"/>
    <x v="4"/>
  </r>
  <r>
    <x v="0"/>
    <x v="0"/>
    <x v="7"/>
    <x v="1"/>
    <x v="1"/>
    <s v="Graduate"/>
    <x v="0"/>
    <x v="2"/>
    <x v="7"/>
    <x v="1"/>
    <x v="0"/>
    <x v="0"/>
    <x v="0"/>
    <x v="1"/>
    <x v="1"/>
    <x v="1"/>
    <x v="4"/>
    <x v="0"/>
    <s v="As soon as you have people other than yourself who depend financially on you"/>
    <x v="0"/>
    <x v="0"/>
    <x v="0"/>
    <x v="0"/>
    <x v="0"/>
    <x v="0"/>
  </r>
  <r>
    <x v="0"/>
    <x v="1"/>
    <x v="4"/>
    <x v="3"/>
    <x v="1"/>
    <s v="12th pass or below"/>
    <x v="3"/>
    <x v="2"/>
    <x v="2"/>
    <x v="2"/>
    <x v="1"/>
    <x v="0"/>
    <x v="1"/>
    <x v="0"/>
    <x v="0"/>
    <x v="0"/>
    <x v="4"/>
    <x v="2"/>
    <s v="As soon as you have people other than yourself who depend financially on you"/>
    <x v="1"/>
    <x v="1"/>
    <x v="1"/>
    <x v="0"/>
    <x v="0"/>
    <x v="0"/>
  </r>
  <r>
    <x v="1"/>
    <x v="1"/>
    <x v="8"/>
    <x v="3"/>
    <x v="1"/>
    <s v="12th pass or below"/>
    <x v="3"/>
    <x v="2"/>
    <x v="2"/>
    <x v="1"/>
    <x v="0"/>
    <x v="2"/>
    <x v="0"/>
    <x v="0"/>
    <x v="2"/>
    <x v="2"/>
    <x v="1"/>
    <x v="2"/>
    <s v="As soon as you have people other than yourself who depend financially on you"/>
    <x v="0"/>
    <x v="0"/>
    <x v="0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x v="0"/>
    <n v="18"/>
    <x v="0"/>
    <x v="0"/>
    <s v="Graduate"/>
    <x v="0"/>
    <x v="0"/>
    <s v="Law"/>
    <s v="One business/investment"/>
    <s v="₹2 lakhs"/>
    <s v="No"/>
    <s v="₹100 plus 3%"/>
    <n v="15000"/>
    <x v="0"/>
    <x v="0"/>
    <s v="Loan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0"/>
    <x v="0"/>
    <n v="18"/>
    <x v="1"/>
    <x v="0"/>
    <s v="Post Graduate"/>
    <x v="1"/>
    <x v="0"/>
    <s v="Management"/>
    <s v="Multiple businesses/investments"/>
    <s v="₹2 lakhs"/>
    <s v="No"/>
    <s v="₹100 plus 3%"/>
    <n v="30000"/>
    <x v="1"/>
    <x v="0"/>
    <s v="Jewellery, Car, House, Art works"/>
    <s v="Around the age of 40, when some medical conditions/ diseases generally start appearing in human bodies"/>
    <s v="As soon as you have people other than yourself who depend financially on you"/>
    <x v="1"/>
    <x v="0"/>
    <x v="0"/>
    <x v="0"/>
    <x v="1"/>
    <x v="1"/>
    <x v="1"/>
  </r>
  <r>
    <x v="0"/>
    <x v="1"/>
    <n v="18"/>
    <x v="0"/>
    <x v="0"/>
    <s v="Graduate"/>
    <x v="0"/>
    <x v="0"/>
    <s v="Engineering"/>
    <s v="Multiple businesses/investments"/>
    <s v="₹2 lakhs"/>
    <s v="No"/>
    <s v="₹100 plus 3%"/>
    <n v="30000"/>
    <x v="2"/>
    <x v="0"/>
    <s v="Jewellery"/>
    <s v="In your 20s, because you get a lower premium"/>
    <s v="As soon as you have people other than yourself who depend financially on you"/>
    <x v="2"/>
    <x v="0"/>
    <x v="0"/>
    <x v="0"/>
    <x v="1"/>
    <x v="0"/>
    <x v="0"/>
  </r>
  <r>
    <x v="1"/>
    <x v="1"/>
    <n v="19"/>
    <x v="0"/>
    <x v="0"/>
    <s v="12th pass or below"/>
    <x v="2"/>
    <x v="0"/>
    <s v="Science"/>
    <s v="Multiple businesses/investments"/>
    <s v="₹2 lakhs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0"/>
    <x v="0"/>
    <x v="1"/>
    <x v="0"/>
    <x v="0"/>
    <x v="1"/>
    <x v="1"/>
  </r>
  <r>
    <x v="0"/>
    <x v="1"/>
    <n v="19"/>
    <x v="0"/>
    <x v="0"/>
    <s v="Post Graduate"/>
    <x v="3"/>
    <x v="0"/>
    <s v="Commerce"/>
    <s v="Multiple businesses/investments"/>
    <s v="You will lose money"/>
    <s v="No"/>
    <s v="₹100 plus 3%"/>
    <n v="30000"/>
    <x v="1"/>
    <x v="1"/>
    <s v="Jewellery, Car, House, Art works"/>
    <s v="Around the age of 40, when some medical conditions/ diseases generally start appearing in human bodies"/>
    <s v="As soon as you have people other than yourself who depend financially on you"/>
    <x v="0"/>
    <x v="0"/>
    <x v="0"/>
    <x v="0"/>
    <x v="0"/>
    <x v="2"/>
    <x v="1"/>
  </r>
  <r>
    <x v="0"/>
    <x v="0"/>
    <n v="20"/>
    <x v="0"/>
    <x v="0"/>
    <s v="Graduate"/>
    <x v="1"/>
    <x v="0"/>
    <s v="Social Sciences"/>
    <s v="Multiple businesses/investments"/>
    <s v="Not sure"/>
    <s v="No"/>
    <s v="₹100 plus 3%"/>
    <s v="Not sure"/>
    <x v="2"/>
    <x v="2"/>
    <s v="Car, House"/>
    <s v="Insurance can be bought at any time we wish to, and the time of buying it as such makes no difference"/>
    <s v="Time of buying life insurance makes no difference"/>
    <x v="1"/>
    <x v="1"/>
    <x v="1"/>
    <x v="1"/>
    <x v="1"/>
    <x v="0"/>
    <x v="0"/>
  </r>
  <r>
    <x v="1"/>
    <x v="0"/>
    <n v="20"/>
    <x v="0"/>
    <x v="0"/>
    <s v="Graduate"/>
    <x v="0"/>
    <x v="0"/>
    <s v="Science"/>
    <s v="One business/investment"/>
    <s v="Less than ₹2 lakhs"/>
    <s v="No"/>
    <s v="₹100 plus 3%"/>
    <n v="30000"/>
    <x v="0"/>
    <x v="1"/>
    <s v="Jewellery, Car, House, Art works"/>
    <s v="In your 20s, because you get a lower premium"/>
    <s v="As soon as you have people other than yourself who depend financially on you"/>
    <x v="1"/>
    <x v="0"/>
    <x v="0"/>
    <x v="0"/>
    <x v="0"/>
    <x v="0"/>
    <x v="1"/>
  </r>
  <r>
    <x v="1"/>
    <x v="0"/>
    <n v="20"/>
    <x v="0"/>
    <x v="0"/>
    <s v="Graduate"/>
    <x v="0"/>
    <x v="0"/>
    <s v="Science"/>
    <s v="Multiple businesses/investments"/>
    <s v="Not sure"/>
    <s v="No"/>
    <s v="₹100 plus 3%"/>
    <n v="30000"/>
    <x v="2"/>
    <x v="0"/>
    <s v="Jewellery, Car, House"/>
    <s v="Around the age of 40, when some medical conditions/ disease generally start appearing in human bodies"/>
    <s v="As soon as you have people other than yourself who depend financially on you"/>
    <x v="3"/>
    <x v="0"/>
    <x v="1"/>
    <x v="0"/>
    <x v="0"/>
    <x v="0"/>
    <x v="0"/>
  </r>
  <r>
    <x v="1"/>
    <x v="0"/>
    <n v="20"/>
    <x v="0"/>
    <x v="0"/>
    <s v="12th pass or below"/>
    <x v="1"/>
    <x v="0"/>
    <s v="Science"/>
    <s v="Multiple businesses/investments"/>
    <s v="You will lose money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1"/>
    <x v="2"/>
    <x v="1"/>
  </r>
  <r>
    <x v="1"/>
    <x v="0"/>
    <n v="20"/>
    <x v="0"/>
    <x v="0"/>
    <s v="Graduate"/>
    <x v="1"/>
    <x v="0"/>
    <s v="Science"/>
    <s v="Multiple businesses/investments"/>
    <s v="₹2 lakhs"/>
    <s v="No"/>
    <s v="₹100 plus 3%"/>
    <n v="15000"/>
    <x v="0"/>
    <x v="0"/>
    <s v="Jewellery, Car, House, Art works"/>
    <s v="I don't know what a health insurance is"/>
    <s v="I don't know what a life insurance is"/>
    <x v="1"/>
    <x v="1"/>
    <x v="1"/>
    <x v="1"/>
    <x v="0"/>
    <x v="2"/>
    <x v="1"/>
  </r>
  <r>
    <x v="0"/>
    <x v="1"/>
    <n v="20"/>
    <x v="0"/>
    <x v="0"/>
    <s v="12th pass or below"/>
    <x v="1"/>
    <x v="0"/>
    <s v="Engineering"/>
    <s v="Multiple businesses/investments"/>
    <s v="₹2 lakhs"/>
    <s v="Not sure"/>
    <n v="105"/>
    <s v="Not sure"/>
    <x v="1"/>
    <x v="1"/>
    <s v="Jewellery"/>
    <s v="In your 20s, because you get a lower premium"/>
    <s v="Time of buying life insurance makes no difference"/>
    <x v="1"/>
    <x v="0"/>
    <x v="0"/>
    <x v="0"/>
    <x v="1"/>
    <x v="3"/>
    <x v="0"/>
  </r>
  <r>
    <x v="1"/>
    <x v="1"/>
    <n v="20"/>
    <x v="0"/>
    <x v="0"/>
    <s v="Post Graduate"/>
    <x v="1"/>
    <x v="0"/>
    <s v="Science"/>
    <s v="Not sure"/>
    <s v="₹2 lakhs"/>
    <s v="No"/>
    <s v="₹100 plus 3%"/>
    <n v="30000"/>
    <x v="2"/>
    <x v="0"/>
    <s v="Jewellery, House, Art works"/>
    <s v="Around the age of 40, when some medical conditions/ disease generally start appearing in human bodies"/>
    <s v="As soon as you have people other than yourself who depend financially on you"/>
    <x v="3"/>
    <x v="0"/>
    <x v="0"/>
    <x v="0"/>
    <x v="0"/>
    <x v="4"/>
    <x v="0"/>
  </r>
  <r>
    <x v="0"/>
    <x v="1"/>
    <n v="20"/>
    <x v="0"/>
    <x v="0"/>
    <s v="Post Graduate"/>
    <x v="1"/>
    <x v="0"/>
    <s v="Engineering"/>
    <s v="Multiple businesses/investments"/>
    <s v="You will lose money"/>
    <s v="Not sure"/>
    <s v="₹100 plus 3%"/>
    <n v="25000"/>
    <x v="0"/>
    <x v="0"/>
    <s v="Jewellery, Car, House"/>
    <s v="I don't know what a health insurance is"/>
    <s v="I don't know what a life insurance is"/>
    <x v="1"/>
    <x v="0"/>
    <x v="0"/>
    <x v="0"/>
    <x v="0"/>
    <x v="0"/>
    <x v="0"/>
  </r>
  <r>
    <x v="0"/>
    <x v="1"/>
    <n v="20"/>
    <x v="0"/>
    <x v="0"/>
    <s v="Ph.D."/>
    <x v="1"/>
    <x v="0"/>
    <s v="Medical"/>
    <s v="Multiple businesses/investments"/>
    <s v="₹2 lakhs"/>
    <s v="No"/>
    <s v="₹100 plus 3%"/>
    <n v="30000"/>
    <x v="2"/>
    <x v="2"/>
    <s v="Jewellery, House, Art works"/>
    <s v="In your 20s, because you get a lower premium"/>
    <s v="As soon as you have people other than yourself who depend financially on you"/>
    <x v="1"/>
    <x v="0"/>
    <x v="0"/>
    <x v="0"/>
    <x v="1"/>
    <x v="0"/>
    <x v="0"/>
  </r>
  <r>
    <x v="0"/>
    <x v="1"/>
    <n v="20"/>
    <x v="0"/>
    <x v="0"/>
    <s v="12th pass or below"/>
    <x v="1"/>
    <x v="0"/>
    <s v="Engineering"/>
    <s v="Multiple businesses/investments"/>
    <s v="You will lose money"/>
    <s v="No"/>
    <s v="₹100 plus 3%"/>
    <n v="30000"/>
    <x v="2"/>
    <x v="0"/>
    <s v="Jewellery, Car, House"/>
    <s v="Insurance can be bought at any time we wish to, and the time of buying it as such makes no difference"/>
    <s v="As soon as you have people other than yourself who depend financially on you"/>
    <x v="3"/>
    <x v="0"/>
    <x v="1"/>
    <x v="0"/>
    <x v="0"/>
    <x v="1"/>
    <x v="0"/>
  </r>
  <r>
    <x v="1"/>
    <x v="1"/>
    <n v="20"/>
    <x v="0"/>
    <x v="0"/>
    <s v="Graduate"/>
    <x v="0"/>
    <x v="0"/>
    <s v="Science"/>
    <s v="Multiple businesses/investments"/>
    <s v="Less than ₹2 lakhs"/>
    <s v="No"/>
    <s v="₹100 plus 3%"/>
    <n v="15000"/>
    <x v="0"/>
    <x v="0"/>
    <s v="House"/>
    <s v="In your 20s, because you get a lower premium"/>
    <s v="As soon as you have people other than yourself who depend financially on you"/>
    <x v="0"/>
    <x v="0"/>
    <x v="0"/>
    <x v="0"/>
    <x v="1"/>
    <x v="1"/>
    <x v="0"/>
  </r>
  <r>
    <x v="1"/>
    <x v="1"/>
    <n v="20"/>
    <x v="0"/>
    <x v="0"/>
    <s v="Graduate"/>
    <x v="3"/>
    <x v="0"/>
    <s v="Science"/>
    <s v="Multiple businesses/investments"/>
    <s v="You will lose money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0"/>
    <x v="0"/>
    <x v="0"/>
    <x v="0"/>
    <x v="1"/>
    <x v="2"/>
    <x v="1"/>
  </r>
  <r>
    <x v="0"/>
    <x v="0"/>
    <n v="21"/>
    <x v="0"/>
    <x v="0"/>
    <s v="Post Graduate"/>
    <x v="1"/>
    <x v="0"/>
    <s v="Science"/>
    <s v="Not sure"/>
    <s v="Less than ₹2 lakhs"/>
    <s v="No"/>
    <s v="₹100 plus 3%"/>
    <s v="Not sure"/>
    <x v="2"/>
    <x v="1"/>
    <s v="Jewellery, Car, House"/>
    <s v="In your 20s, because you get a lower premium"/>
    <s v="As soon as you have people other than yourself who depend financially on you"/>
    <x v="3"/>
    <x v="0"/>
    <x v="0"/>
    <x v="1"/>
    <x v="1"/>
    <x v="4"/>
    <x v="0"/>
  </r>
  <r>
    <x v="1"/>
    <x v="0"/>
    <n v="21"/>
    <x v="0"/>
    <x v="0"/>
    <s v="Graduate"/>
    <x v="0"/>
    <x v="0"/>
    <s v="Science"/>
    <s v="Multiple businesses/investments"/>
    <s v="You will lose money"/>
    <s v="Not sure"/>
    <n v="105"/>
    <n v="25000"/>
    <x v="2"/>
    <x v="2"/>
    <s v="Jewellery"/>
    <s v="In your 20s, because you get a lower premium"/>
    <s v="As soon as you have people other than yourself who depend financially on you"/>
    <x v="0"/>
    <x v="0"/>
    <x v="0"/>
    <x v="1"/>
    <x v="0"/>
    <x v="4"/>
    <x v="0"/>
  </r>
  <r>
    <x v="1"/>
    <x v="0"/>
    <n v="21"/>
    <x v="0"/>
    <x v="0"/>
    <s v="Post Graduate"/>
    <x v="2"/>
    <x v="0"/>
    <s v="Science"/>
    <s v="Not sure"/>
    <s v="₹2 lakhs"/>
    <s v="No"/>
    <s v="₹100 plus 3%"/>
    <n v="30000"/>
    <x v="2"/>
    <x v="0"/>
    <s v="Jewellery, Car, House, Loan, Art works"/>
    <s v="Around the age of 40, when some medical conditions/ disease generally start appearing in human bodies"/>
    <s v="As soon as you have people other than yourself who depend financially on you"/>
    <x v="1"/>
    <x v="0"/>
    <x v="0"/>
    <x v="0"/>
    <x v="1"/>
    <x v="4"/>
    <x v="0"/>
  </r>
  <r>
    <x v="1"/>
    <x v="0"/>
    <n v="21"/>
    <x v="0"/>
    <x v="0"/>
    <s v="Graduate"/>
    <x v="0"/>
    <x v="0"/>
    <s v="Science"/>
    <s v="Multiple businesses/investments"/>
    <s v="Less than ₹2 lakhs"/>
    <s v="No"/>
    <s v="₹100 plus 3%"/>
    <n v="30000"/>
    <x v="2"/>
    <x v="1"/>
    <s v="Jewellery, House, Art works"/>
    <s v="In your 20s, because you get a lower premium"/>
    <s v="As soon as you have people other than yourself who depend financially on you"/>
    <x v="1"/>
    <x v="0"/>
    <x v="0"/>
    <x v="0"/>
    <x v="1"/>
    <x v="0"/>
    <x v="0"/>
  </r>
  <r>
    <x v="1"/>
    <x v="0"/>
    <n v="21"/>
    <x v="0"/>
    <x v="0"/>
    <s v="12th pass or below"/>
    <x v="0"/>
    <x v="0"/>
    <s v="Science"/>
    <s v="Multiple businesses/investments"/>
    <s v="Less than ₹2 lakhs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3"/>
    <x v="0"/>
    <x v="1"/>
    <x v="0"/>
    <x v="0"/>
    <x v="1"/>
    <x v="1"/>
  </r>
  <r>
    <x v="0"/>
    <x v="1"/>
    <n v="21"/>
    <x v="0"/>
    <x v="0"/>
    <s v="Graduate"/>
    <x v="0"/>
    <x v="0"/>
    <s v="Engineering"/>
    <s v="Not sure"/>
    <s v="₹2 lakhs"/>
    <s v="No"/>
    <s v="₹100 plus 3%"/>
    <s v="Not sure"/>
    <x v="0"/>
    <x v="0"/>
    <s v="Jewellery, House, Art works"/>
    <s v="Insurance can be bought at any time we wish to, and the time of buying it as such makes no difference"/>
    <s v="As soon as you have people other than yourself who depend financially on you"/>
    <x v="1"/>
    <x v="1"/>
    <x v="1"/>
    <x v="1"/>
    <x v="0"/>
    <x v="4"/>
    <x v="0"/>
  </r>
  <r>
    <x v="1"/>
    <x v="1"/>
    <n v="21"/>
    <x v="0"/>
    <x v="0"/>
    <s v="12th pass or below"/>
    <x v="0"/>
    <x v="0"/>
    <s v="Science"/>
    <s v="Multiple businesses/investments"/>
    <s v="₹2 lakhs"/>
    <s v="No"/>
    <s v="Not sure"/>
    <n v="30000"/>
    <x v="0"/>
    <x v="0"/>
    <s v="Jewellery, Car, House, Art works"/>
    <s v="I don't know what a health insurance is"/>
    <s v="I don't know what a life insurance is"/>
    <x v="3"/>
    <x v="1"/>
    <x v="0"/>
    <x v="1"/>
    <x v="1"/>
    <x v="0"/>
    <x v="1"/>
  </r>
  <r>
    <x v="0"/>
    <x v="1"/>
    <n v="21"/>
    <x v="0"/>
    <x v="0"/>
    <s v="Graduate"/>
    <x v="1"/>
    <x v="0"/>
    <s v="Engineering"/>
    <s v="Multiple businesses/investments"/>
    <s v="You will lose money"/>
    <s v="No"/>
    <s v="₹100 plus 3%"/>
    <n v="30000"/>
    <x v="1"/>
    <x v="1"/>
    <s v="Car, House"/>
    <s v="Insurance can be bought at any time we wish to, and the time of buying it as such makes no difference"/>
    <s v="Time of buying life insurance makes no difference"/>
    <x v="0"/>
    <x v="0"/>
    <x v="0"/>
    <x v="0"/>
    <x v="0"/>
    <x v="1"/>
    <x v="0"/>
  </r>
  <r>
    <x v="1"/>
    <x v="1"/>
    <n v="21"/>
    <x v="0"/>
    <x v="0"/>
    <s v="Graduate"/>
    <x v="3"/>
    <x v="0"/>
    <s v="Science"/>
    <s v="Multiple businesses/investments"/>
    <s v="Less than ₹2 lakhs"/>
    <s v="No"/>
    <s v="₹100 plus 3%"/>
    <n v="15000"/>
    <x v="1"/>
    <x v="2"/>
    <s v="Jewellery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0"/>
    <x v="1"/>
    <x v="1"/>
    <x v="0"/>
  </r>
  <r>
    <x v="1"/>
    <x v="1"/>
    <n v="21"/>
    <x v="0"/>
    <x v="0"/>
    <s v="Post Graduate"/>
    <x v="1"/>
    <x v="0"/>
    <s v="Science"/>
    <s v="Multiple businesses/investments"/>
    <s v="₹2 lakhs"/>
    <s v="No"/>
    <s v="₹100 plus 3%"/>
    <n v="30000"/>
    <x v="2"/>
    <x v="0"/>
    <s v="Jewellery, Car, House, Art works"/>
    <s v="In your 20s, because you get a lower premium"/>
    <s v="As soon as you have people other than yourself who depend financially on you"/>
    <x v="0"/>
    <x v="1"/>
    <x v="1"/>
    <x v="0"/>
    <x v="0"/>
    <x v="1"/>
    <x v="1"/>
  </r>
  <r>
    <x v="1"/>
    <x v="1"/>
    <n v="21"/>
    <x v="0"/>
    <x v="0"/>
    <s v="Post Graduate"/>
    <x v="1"/>
    <x v="0"/>
    <s v="Science"/>
    <s v="Multiple businesses/investments"/>
    <s v="You will lose money"/>
    <s v="No"/>
    <s v="₹100 plus 3%"/>
    <n v="30000"/>
    <x v="0"/>
    <x v="2"/>
    <s v="Jewellery, House, Art works"/>
    <s v="Around the age of 40, when some medical conditions/ disease generally start appearing in human bodies"/>
    <s v="As soon as you have people other than yourself who depend financially on you"/>
    <x v="1"/>
    <x v="0"/>
    <x v="1"/>
    <x v="0"/>
    <x v="0"/>
    <x v="1"/>
    <x v="0"/>
  </r>
  <r>
    <x v="0"/>
    <x v="1"/>
    <n v="21"/>
    <x v="0"/>
    <x v="0"/>
    <s v="Post Graduate"/>
    <x v="1"/>
    <x v="0"/>
    <s v="Engineering"/>
    <s v="Multiple businesses/investments"/>
    <s v="You will lose money"/>
    <s v="No"/>
    <s v="₹100 plus 3%"/>
    <n v="30000"/>
    <x v="2"/>
    <x v="0"/>
    <s v="Jewellery, Car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0"/>
    <x v="1"/>
    <x v="2"/>
    <x v="1"/>
  </r>
  <r>
    <x v="0"/>
    <x v="1"/>
    <n v="22"/>
    <x v="0"/>
    <x v="0"/>
    <s v="Graduate"/>
    <x v="0"/>
    <x v="0"/>
    <s v="Engineering"/>
    <s v="Multiple businesses/investments"/>
    <s v="Less than ₹2 lakhs"/>
    <s v="Not sure"/>
    <s v="₹100 plus 3%"/>
    <s v="Not sure"/>
    <x v="1"/>
    <x v="2"/>
    <s v="Jewellery, House, Art works"/>
    <s v="Around the age of 40, when some medical conditions/ diseases generally start appearing in human bodies"/>
    <s v="In your 60s, because our bodies are very fragile at this stage of life"/>
    <x v="0"/>
    <x v="0"/>
    <x v="1"/>
    <x v="0"/>
    <x v="1"/>
    <x v="4"/>
    <x v="0"/>
  </r>
  <r>
    <x v="1"/>
    <x v="1"/>
    <n v="22"/>
    <x v="0"/>
    <x v="0"/>
    <s v="Graduate"/>
    <x v="0"/>
    <x v="0"/>
    <s v="Science"/>
    <s v="Multiple businesses/investments"/>
    <s v="Less than ₹2 lakhs"/>
    <s v="No"/>
    <n v="105"/>
    <n v="30000"/>
    <x v="2"/>
    <x v="1"/>
    <s v="Jewellery, Car, House"/>
    <s v="Around the age of 40, when some medical conditions/ disease generally start appearing in human bodies"/>
    <s v="As soon as you have people other than yourself who depend financially on you"/>
    <x v="1"/>
    <x v="0"/>
    <x v="0"/>
    <x v="1"/>
    <x v="0"/>
    <x v="4"/>
    <x v="0"/>
  </r>
  <r>
    <x v="1"/>
    <x v="1"/>
    <n v="22"/>
    <x v="0"/>
    <x v="0"/>
    <s v="Graduate"/>
    <x v="0"/>
    <x v="0"/>
    <s v="Science"/>
    <s v="Multiple businesses/investments"/>
    <s v="₹2 lakhs"/>
    <s v="No"/>
    <s v="₹100 plus 3%"/>
    <n v="30000"/>
    <x v="1"/>
    <x v="0"/>
    <s v="Jewellery, Art works"/>
    <s v="In your 20s, because you get a lower premium"/>
    <s v="As soon as you have people other than yourself who depend financially on you"/>
    <x v="0"/>
    <x v="0"/>
    <x v="1"/>
    <x v="0"/>
    <x v="1"/>
    <x v="0"/>
    <x v="0"/>
  </r>
  <r>
    <x v="0"/>
    <x v="1"/>
    <n v="22"/>
    <x v="0"/>
    <x v="0"/>
    <s v="Graduate"/>
    <x v="2"/>
    <x v="0"/>
    <s v="Science"/>
    <s v="Multiple businesses/investments"/>
    <s v="You will lose money"/>
    <s v="No"/>
    <s v="₹100 plus 3%"/>
    <n v="30000"/>
    <x v="2"/>
    <x v="1"/>
    <s v="House"/>
    <s v="In your 20s, because you get a lower premium"/>
    <s v="As soon as you have people other than yourself who depend financially on you"/>
    <x v="3"/>
    <x v="0"/>
    <x v="0"/>
    <x v="0"/>
    <x v="0"/>
    <x v="1"/>
    <x v="0"/>
  </r>
  <r>
    <x v="1"/>
    <x v="1"/>
    <n v="23"/>
    <x v="0"/>
    <x v="0"/>
    <s v="Post Graduate"/>
    <x v="2"/>
    <x v="0"/>
    <s v="Science"/>
    <s v="Multiple businesses/investments"/>
    <s v="Not sure"/>
    <s v="No"/>
    <s v="₹100 plus 3%"/>
    <n v="30000"/>
    <x v="2"/>
    <x v="0"/>
    <s v="Jewellery, Car, House"/>
    <s v="Around the age of 40, when some medical conditions/ disease generally start appearing in human bodies"/>
    <s v="As soon as you have people other than yourself who depend financially on you"/>
    <x v="2"/>
    <x v="0"/>
    <x v="1"/>
    <x v="0"/>
    <x v="1"/>
    <x v="0"/>
    <x v="0"/>
  </r>
  <r>
    <x v="1"/>
    <x v="1"/>
    <n v="18"/>
    <x v="2"/>
    <x v="0"/>
    <s v="12th pass or below"/>
    <x v="0"/>
    <x v="0"/>
    <s v="Science"/>
    <s v="Not sure"/>
    <s v="₹2 lakhs"/>
    <s v="Yes"/>
    <n v="105"/>
    <n v="25000"/>
    <x v="1"/>
    <x v="0"/>
    <s v="Jewellery"/>
    <s v="Insurance can be bought at any time we wish to, and the time of buying it as such makes no difference"/>
    <s v="As soon as you have people other than yourself who depend financially on you"/>
    <x v="2"/>
    <x v="0"/>
    <x v="1"/>
    <x v="0"/>
    <x v="1"/>
    <x v="5"/>
    <x v="0"/>
  </r>
  <r>
    <x v="0"/>
    <x v="1"/>
    <n v="18"/>
    <x v="2"/>
    <x v="0"/>
    <s v="12th pass or below"/>
    <x v="3"/>
    <x v="0"/>
    <s v="Engineering"/>
    <s v="Multiple businesses/investments"/>
    <s v="₹2 lakhs"/>
    <s v="No"/>
    <s v="₹100 plus 3%"/>
    <n v="30000"/>
    <x v="2"/>
    <x v="0"/>
    <s v="Jewellery"/>
    <s v="Around the age of 40, when some medical conditions/ diseases generally start appearing in human bodies"/>
    <s v="As soon as you have people other than yourself who depend financially on you"/>
    <x v="0"/>
    <x v="0"/>
    <x v="0"/>
    <x v="0"/>
    <x v="1"/>
    <x v="0"/>
    <x v="0"/>
  </r>
  <r>
    <x v="0"/>
    <x v="1"/>
    <n v="18"/>
    <x v="2"/>
    <x v="0"/>
    <s v="Graduate"/>
    <x v="0"/>
    <x v="0"/>
    <s v="Science"/>
    <s v="Multiple businesses/investments"/>
    <s v="Less than ₹2 lakhs"/>
    <s v="No"/>
    <s v="₹100 plus 3%"/>
    <n v="30000"/>
    <x v="0"/>
    <x v="0"/>
    <s v="Jewellery, House"/>
    <s v="In your 20s, because you get a lower premium"/>
    <s v="As soon as you have people other than yourself who depend financially on you"/>
    <x v="3"/>
    <x v="0"/>
    <x v="0"/>
    <x v="1"/>
    <x v="1"/>
    <x v="0"/>
    <x v="0"/>
  </r>
  <r>
    <x v="0"/>
    <x v="0"/>
    <n v="19"/>
    <x v="2"/>
    <x v="0"/>
    <s v="Post Graduate"/>
    <x v="1"/>
    <x v="0"/>
    <s v="Science"/>
    <s v="Not sure"/>
    <s v="₹2 lakhs"/>
    <s v="Not sure"/>
    <s v="Not sure"/>
    <s v="Not sure"/>
    <x v="2"/>
    <x v="2"/>
    <s v="Jewellery, Car, House, Loan, Art works"/>
    <s v="I don't know what a health insurance is"/>
    <s v="I don't know what a life insurance is"/>
    <x v="3"/>
    <x v="0"/>
    <x v="1"/>
    <x v="0"/>
    <x v="0"/>
    <x v="5"/>
    <x v="0"/>
  </r>
  <r>
    <x v="0"/>
    <x v="1"/>
    <n v="19"/>
    <x v="2"/>
    <x v="0"/>
    <s v="12th pass or below"/>
    <x v="0"/>
    <x v="0"/>
    <s v="Engineering"/>
    <s v="Multiple businesses/investments"/>
    <s v="₹2 lakhs"/>
    <s v="No"/>
    <s v="₹100 plus 3%"/>
    <n v="30000"/>
    <x v="1"/>
    <x v="2"/>
    <s v="Jewellery, House"/>
    <s v="In your 20s, because you get a lower premium"/>
    <s v="As soon as you have people other than yourself who depend financially on you"/>
    <x v="3"/>
    <x v="0"/>
    <x v="0"/>
    <x v="0"/>
    <x v="1"/>
    <x v="0"/>
    <x v="0"/>
  </r>
  <r>
    <x v="1"/>
    <x v="1"/>
    <n v="19"/>
    <x v="2"/>
    <x v="0"/>
    <s v="Post Graduate"/>
    <x v="1"/>
    <x v="0"/>
    <s v="Science"/>
    <s v="Multiple businesses/investments"/>
    <s v="Less than ₹2 lakhs"/>
    <s v="No"/>
    <s v="₹100 plus 3%"/>
    <n v="30000"/>
    <x v="2"/>
    <x v="2"/>
    <s v="Jewellery, House, Art works"/>
    <s v="In your 20s, because you get a lower premium"/>
    <s v="As soon as you have people other than yourself who depend financially on you"/>
    <x v="3"/>
    <x v="1"/>
    <x v="1"/>
    <x v="0"/>
    <x v="0"/>
    <x v="0"/>
    <x v="0"/>
  </r>
  <r>
    <x v="0"/>
    <x v="1"/>
    <n v="19"/>
    <x v="2"/>
    <x v="0"/>
    <s v="Graduate"/>
    <x v="1"/>
    <x v="0"/>
    <s v="Science"/>
    <s v="Multiple businesses/investments"/>
    <s v="You will lose money"/>
    <s v="No"/>
    <s v="₹100 plus 3%"/>
    <s v="Not sure"/>
    <x v="2"/>
    <x v="0"/>
    <s v="Jewellery, House, Art works"/>
    <s v="In your 20s, because you get a lower premium"/>
    <s v="As soon as you have people other than yourself who depend financially on you"/>
    <x v="3"/>
    <x v="0"/>
    <x v="0"/>
    <x v="0"/>
    <x v="1"/>
    <x v="1"/>
    <x v="0"/>
  </r>
  <r>
    <x v="1"/>
    <x v="0"/>
    <n v="20"/>
    <x v="2"/>
    <x v="0"/>
    <s v="Graduate"/>
    <x v="3"/>
    <x v="0"/>
    <s v="Science"/>
    <s v="Not sure"/>
    <s v="₹2 lakhs"/>
    <s v="Yes"/>
    <s v="₹100 plus 3%"/>
    <n v="30000"/>
    <x v="0"/>
    <x v="0"/>
    <s v="Jewellery, Car, House"/>
    <s v="Insurance can be bought at any time we wish to, and the time of buying it as such makes no difference"/>
    <s v="As soon as you have people other than yourself who depend financially on you"/>
    <x v="1"/>
    <x v="0"/>
    <x v="0"/>
    <x v="0"/>
    <x v="0"/>
    <x v="3"/>
    <x v="0"/>
  </r>
  <r>
    <x v="0"/>
    <x v="0"/>
    <n v="20"/>
    <x v="2"/>
    <x v="0"/>
    <s v="Graduate"/>
    <x v="0"/>
    <x v="0"/>
    <s v="Science"/>
    <s v="Multiple businesses/investments"/>
    <s v="₹2 lakhs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1"/>
    <x v="1"/>
    <x v="1"/>
  </r>
  <r>
    <x v="0"/>
    <x v="1"/>
    <n v="20"/>
    <x v="2"/>
    <x v="0"/>
    <s v="12th pass or below"/>
    <x v="1"/>
    <x v="0"/>
    <s v="Engineering"/>
    <s v="Multiple businesses/investments"/>
    <s v="Not sure"/>
    <s v="Not sure"/>
    <s v="Not sure"/>
    <s v="Not sure"/>
    <x v="2"/>
    <x v="2"/>
    <s v="Car, House, Loan"/>
    <s v="Insurance can be bought at any time we wish to, and the time of buying it as such makes no difference"/>
    <s v="As soon as you have people other than yourself who depend financially on you"/>
    <x v="2"/>
    <x v="0"/>
    <x v="0"/>
    <x v="1"/>
    <x v="0"/>
    <x v="3"/>
    <x v="0"/>
  </r>
  <r>
    <x v="0"/>
    <x v="1"/>
    <n v="20"/>
    <x v="2"/>
    <x v="0"/>
    <s v="12th pass or below"/>
    <x v="3"/>
    <x v="0"/>
    <s v="Engineering"/>
    <s v="Multiple businesses/investments"/>
    <s v="You will lose money"/>
    <s v="No"/>
    <s v="₹100 plus 3%"/>
    <n v="30000"/>
    <x v="2"/>
    <x v="1"/>
    <s v="Jewellery, Car, House, Art works"/>
    <s v="Around the age of 40, when some medical conditions/ diseases generally start appearing in human bodies"/>
    <s v="As soon as you have people other than yourself who depend financially on you"/>
    <x v="0"/>
    <x v="1"/>
    <x v="0"/>
    <x v="0"/>
    <x v="1"/>
    <x v="2"/>
    <x v="1"/>
  </r>
  <r>
    <x v="1"/>
    <x v="0"/>
    <n v="21"/>
    <x v="2"/>
    <x v="0"/>
    <s v="Post Graduate"/>
    <x v="0"/>
    <x v="0"/>
    <s v="Science"/>
    <s v="Multiple businesses/investments"/>
    <s v="₹2 lakhs"/>
    <s v="No"/>
    <n v="105"/>
    <n v="30000"/>
    <x v="0"/>
    <x v="0"/>
    <s v="Jewellery, Car, House, Art works"/>
    <s v="Around the age of 40, when some medical conditions/ disease generally start appearing in human bodies"/>
    <s v="As soon as you have people other than yourself who depend financially on you"/>
    <x v="0"/>
    <x v="1"/>
    <x v="0"/>
    <x v="0"/>
    <x v="1"/>
    <x v="0"/>
    <x v="1"/>
  </r>
  <r>
    <x v="0"/>
    <x v="1"/>
    <n v="21"/>
    <x v="2"/>
    <x v="0"/>
    <s v="Graduate"/>
    <x v="0"/>
    <x v="0"/>
    <s v="Engineering"/>
    <s v="One business/investment"/>
    <s v="₹2 lakhs"/>
    <s v="Yes"/>
    <s v="₹100 plus 3%"/>
    <n v="25000"/>
    <x v="2"/>
    <x v="0"/>
    <s v="Jewellery, House, Loan, Art works"/>
    <s v="Around the age of 40, when some medical conditions/ diseases generally start appearing in human bodies"/>
    <s v="As soon as you have people other than yourself who depend financially on you"/>
    <x v="1"/>
    <x v="1"/>
    <x v="0"/>
    <x v="1"/>
    <x v="0"/>
    <x v="4"/>
    <x v="0"/>
  </r>
  <r>
    <x v="0"/>
    <x v="1"/>
    <n v="21"/>
    <x v="2"/>
    <x v="0"/>
    <s v="12th pass or below"/>
    <x v="3"/>
    <x v="0"/>
    <s v="Engineering"/>
    <s v="Multiple businesses/investments"/>
    <s v="₹2 lakhs"/>
    <s v="No"/>
    <s v="₹100 plus 3%"/>
    <n v="30000"/>
    <x v="1"/>
    <x v="2"/>
    <s v="Jewellery, House"/>
    <s v="I don't know what a health insurance is"/>
    <s v="As soon as you have people other than yourself who depend financially on you"/>
    <x v="1"/>
    <x v="0"/>
    <x v="0"/>
    <x v="0"/>
    <x v="1"/>
    <x v="0"/>
    <x v="0"/>
  </r>
  <r>
    <x v="1"/>
    <x v="1"/>
    <n v="21"/>
    <x v="2"/>
    <x v="0"/>
    <s v="Post Graduate"/>
    <x v="1"/>
    <x v="0"/>
    <s v="Science"/>
    <s v="Multiple businesses/investments"/>
    <s v="₹2 lakhs"/>
    <s v="No"/>
    <s v="₹100 plus 3%"/>
    <n v="30000"/>
    <x v="1"/>
    <x v="1"/>
    <s v="Jewellery, Car, House, Loan, Art works"/>
    <s v="In your 20s, because you get a lower premium"/>
    <s v="As soon as you have people other than yourself who depend financially on you"/>
    <x v="0"/>
    <x v="0"/>
    <x v="1"/>
    <x v="0"/>
    <x v="0"/>
    <x v="0"/>
    <x v="0"/>
  </r>
  <r>
    <x v="0"/>
    <x v="1"/>
    <n v="21"/>
    <x v="2"/>
    <x v="0"/>
    <s v="Post Graduate"/>
    <x v="0"/>
    <x v="0"/>
    <s v="Engineering"/>
    <s v="Multiple businesses/investments"/>
    <s v="You will lose money"/>
    <s v="No"/>
    <s v="₹100 plus 3%"/>
    <n v="30000"/>
    <x v="2"/>
    <x v="2"/>
    <s v="Jewellery, House"/>
    <s v="In your 20s, because you get a lower premium"/>
    <s v="As soon as you have people other than yourself who depend financially on you"/>
    <x v="1"/>
    <x v="0"/>
    <x v="0"/>
    <x v="0"/>
    <x v="0"/>
    <x v="1"/>
    <x v="0"/>
  </r>
  <r>
    <x v="1"/>
    <x v="1"/>
    <n v="21"/>
    <x v="2"/>
    <x v="0"/>
    <s v="Graduate"/>
    <x v="0"/>
    <x v="0"/>
    <s v="Science"/>
    <s v="Multiple businesses/investments"/>
    <s v="You will lose money"/>
    <s v="No"/>
    <s v="₹100 plus 3%"/>
    <n v="30000"/>
    <x v="2"/>
    <x v="0"/>
    <s v="Car, House, Art works"/>
    <s v="In your 20s, because you get a lower premium"/>
    <s v="As soon as you have people other than yourself who depend financially on you"/>
    <x v="0"/>
    <x v="0"/>
    <x v="0"/>
    <x v="0"/>
    <x v="1"/>
    <x v="1"/>
    <x v="0"/>
  </r>
  <r>
    <x v="0"/>
    <x v="0"/>
    <n v="22"/>
    <x v="2"/>
    <x v="0"/>
    <s v="Post Graduate"/>
    <x v="0"/>
    <x v="0"/>
    <s v="Engineering"/>
    <s v="Not sure"/>
    <s v="Not sure"/>
    <s v="Not sure"/>
    <s v="Not sure"/>
    <s v="Not sure"/>
    <x v="1"/>
    <x v="2"/>
    <s v="House"/>
    <s v="In your 20s, because you get a lower premium"/>
    <s v="As soon as you have people other than yourself who depend financially on you"/>
    <x v="0"/>
    <x v="1"/>
    <x v="0"/>
    <x v="1"/>
    <x v="1"/>
    <x v="5"/>
    <x v="0"/>
  </r>
  <r>
    <x v="1"/>
    <x v="0"/>
    <n v="19"/>
    <x v="1"/>
    <x v="0"/>
    <s v="Graduate"/>
    <x v="0"/>
    <x v="0"/>
    <s v="Science"/>
    <s v="Multiple businesses/investments"/>
    <s v="You will lose money"/>
    <s v="No"/>
    <s v="₹100 plus 3%"/>
    <s v="Not sure"/>
    <x v="2"/>
    <x v="0"/>
    <s v="Jewellery, Car, House, Loan"/>
    <s v="In your 20s, because you get a lower premium"/>
    <s v="As soon as you have people other than yourself who depend financially on you"/>
    <x v="1"/>
    <x v="0"/>
    <x v="1"/>
    <x v="1"/>
    <x v="1"/>
    <x v="1"/>
    <x v="0"/>
  </r>
  <r>
    <x v="0"/>
    <x v="0"/>
    <n v="20"/>
    <x v="1"/>
    <x v="0"/>
    <s v="Graduate"/>
    <x v="0"/>
    <x v="0"/>
    <s v="Engineering"/>
    <s v="One business/investment"/>
    <s v="You will lose money"/>
    <s v="Yes"/>
    <s v="₹100 plus 3%"/>
    <n v="30000"/>
    <x v="2"/>
    <x v="1"/>
    <s v="Jewellery, Car, House"/>
    <s v="I don't know what a health insurance is"/>
    <s v="I don't know what a life insurance is"/>
    <x v="3"/>
    <x v="1"/>
    <x v="1"/>
    <x v="1"/>
    <x v="0"/>
    <x v="4"/>
    <x v="0"/>
  </r>
  <r>
    <x v="0"/>
    <x v="1"/>
    <n v="20"/>
    <x v="1"/>
    <x v="0"/>
    <s v="12th pass or below"/>
    <x v="3"/>
    <x v="0"/>
    <s v="Engineering"/>
    <s v="Not sure"/>
    <s v="₹2 lakhs"/>
    <s v="Not sure"/>
    <s v="Not sure"/>
    <s v="Not sure"/>
    <x v="2"/>
    <x v="1"/>
    <s v="Jewellery, Car, House"/>
    <s v="In your 20s, because you get a lower premium"/>
    <s v="Time of buying life insurance makes no difference"/>
    <x v="0"/>
    <x v="1"/>
    <x v="0"/>
    <x v="1"/>
    <x v="1"/>
    <x v="5"/>
    <x v="0"/>
  </r>
  <r>
    <x v="1"/>
    <x v="1"/>
    <n v="20"/>
    <x v="1"/>
    <x v="0"/>
    <s v="Graduate"/>
    <x v="0"/>
    <x v="0"/>
    <s v="Science"/>
    <s v="Multiple businesses/investments"/>
    <s v="Not sure"/>
    <s v="No"/>
    <s v="₹100 plus 3%"/>
    <n v="30000"/>
    <x v="2"/>
    <x v="0"/>
    <s v="Jewellery, House"/>
    <s v="In your 20s, because you get a lower premium"/>
    <s v="As soon as you have people other than yourself who depend financially on you"/>
    <x v="3"/>
    <x v="0"/>
    <x v="0"/>
    <x v="0"/>
    <x v="1"/>
    <x v="0"/>
    <x v="0"/>
  </r>
  <r>
    <x v="1"/>
    <x v="1"/>
    <n v="20"/>
    <x v="1"/>
    <x v="0"/>
    <s v="Graduate"/>
    <x v="0"/>
    <x v="0"/>
    <s v="Science"/>
    <s v="Multiple businesses/investments"/>
    <s v="₹2 lakhs"/>
    <s v="No"/>
    <s v="₹100 plus 3%"/>
    <n v="30000"/>
    <x v="2"/>
    <x v="2"/>
    <s v="Jewellery, House"/>
    <s v="In your 20s, because you get a lower premium"/>
    <s v="As soon as you have people other than yourself who depend financially on you"/>
    <x v="0"/>
    <x v="0"/>
    <x v="0"/>
    <x v="0"/>
    <x v="1"/>
    <x v="0"/>
    <x v="0"/>
  </r>
  <r>
    <x v="0"/>
    <x v="1"/>
    <n v="20"/>
    <x v="1"/>
    <x v="0"/>
    <s v="Graduate"/>
    <x v="0"/>
    <x v="0"/>
    <s v="Engineering"/>
    <s v="Multiple businesses/investments"/>
    <s v="You will lose money"/>
    <s v="No"/>
    <s v="₹100 plus 3%"/>
    <n v="30000"/>
    <x v="1"/>
    <x v="0"/>
    <s v="Jewellery, Car, House, Loan"/>
    <s v="Insurance can be bought at any time we wish to, and the time of buying it as such makes no difference"/>
    <s v="As soon as you have people other than yourself who depend financially on you"/>
    <x v="3"/>
    <x v="1"/>
    <x v="0"/>
    <x v="1"/>
    <x v="1"/>
    <x v="1"/>
    <x v="0"/>
  </r>
  <r>
    <x v="1"/>
    <x v="1"/>
    <n v="20"/>
    <x v="1"/>
    <x v="0"/>
    <s v="Post Graduate"/>
    <x v="0"/>
    <x v="0"/>
    <s v="Science"/>
    <s v="One business/investment"/>
    <s v="You will lose money"/>
    <s v="No"/>
    <s v="₹100 plus 3%"/>
    <n v="30000"/>
    <x v="1"/>
    <x v="2"/>
    <s v="Jewellery, Car, House, Art works"/>
    <s v="Insurance can be bought at any time we wish to, and the time of buying it as such makes no difference"/>
    <s v="Time of buying life insurance makes no difference"/>
    <x v="0"/>
    <x v="0"/>
    <x v="1"/>
    <x v="0"/>
    <x v="1"/>
    <x v="1"/>
    <x v="1"/>
  </r>
  <r>
    <x v="1"/>
    <x v="0"/>
    <n v="21"/>
    <x v="1"/>
    <x v="0"/>
    <s v="Ph.D."/>
    <x v="0"/>
    <x v="0"/>
    <s v="Science"/>
    <s v="Multiple businesses/investments"/>
    <s v="₹2 lakhs"/>
    <s v="No"/>
    <s v="₹100 plus 3%"/>
    <n v="30000"/>
    <x v="2"/>
    <x v="2"/>
    <s v="Jewellery, Car, House, Loan, Art works"/>
    <s v="In your 20s, because you get a lower premium"/>
    <s v="As soon as you have people other than yourself who depend financially on you"/>
    <x v="1"/>
    <x v="0"/>
    <x v="0"/>
    <x v="0"/>
    <x v="0"/>
    <x v="0"/>
    <x v="0"/>
  </r>
  <r>
    <x v="1"/>
    <x v="0"/>
    <n v="21"/>
    <x v="1"/>
    <x v="0"/>
    <s v="Graduate"/>
    <x v="1"/>
    <x v="0"/>
    <s v="Science"/>
    <s v="Multiple businesses/investments"/>
    <s v="You will lose money"/>
    <s v="No"/>
    <s v="₹100 plus 3%"/>
    <n v="30000"/>
    <x v="2"/>
    <x v="2"/>
    <s v="Jewellery, Car, House, Art works"/>
    <s v="Around the age of 40, when some medical conditions/ disease generally start appearing in human bodies"/>
    <s v="As soon as you have people other than yourself who depend financially on you"/>
    <x v="2"/>
    <x v="0"/>
    <x v="0"/>
    <x v="0"/>
    <x v="0"/>
    <x v="2"/>
    <x v="1"/>
  </r>
  <r>
    <x v="1"/>
    <x v="1"/>
    <n v="21"/>
    <x v="1"/>
    <x v="0"/>
    <s v="Graduate"/>
    <x v="0"/>
    <x v="0"/>
    <s v="Science"/>
    <s v="Multiple businesses/investments"/>
    <s v="Less than ₹2 lakhs"/>
    <s v="Not sure"/>
    <s v="₹100 plus 3%"/>
    <n v="30000"/>
    <x v="2"/>
    <x v="0"/>
    <s v="Jewellery, Car, House"/>
    <s v="In your 20s, because you get a lower premium"/>
    <s v="As soon as you have people other than yourself who depend financially on you"/>
    <x v="0"/>
    <x v="0"/>
    <x v="0"/>
    <x v="0"/>
    <x v="1"/>
    <x v="4"/>
    <x v="0"/>
  </r>
  <r>
    <x v="0"/>
    <x v="1"/>
    <n v="21"/>
    <x v="1"/>
    <x v="0"/>
    <s v="Graduate"/>
    <x v="0"/>
    <x v="0"/>
    <s v="Engineering"/>
    <s v="Not sure"/>
    <s v="You will lose money"/>
    <s v="No"/>
    <s v="₹100 plus 3%"/>
    <n v="30000"/>
    <x v="0"/>
    <x v="0"/>
    <s v="Jewellery, House, Art works"/>
    <s v="In your 20s, because you get a lower premium"/>
    <s v="As soon as you have people other than yourself who depend financially on you"/>
    <x v="1"/>
    <x v="0"/>
    <x v="1"/>
    <x v="0"/>
    <x v="0"/>
    <x v="0"/>
    <x v="0"/>
  </r>
  <r>
    <x v="0"/>
    <x v="1"/>
    <n v="21"/>
    <x v="1"/>
    <x v="0"/>
    <s v="Graduate"/>
    <x v="1"/>
    <x v="0"/>
    <s v="Law"/>
    <s v="One business/investment"/>
    <s v="Less than ₹2 lakhs"/>
    <s v="No"/>
    <s v="₹100 plus 3%"/>
    <n v="30000"/>
    <x v="2"/>
    <x v="0"/>
    <s v="Jewellery, Car, House, Art works"/>
    <s v="In your 20s, because you get a lower premium"/>
    <s v="As soon as you have people other than yourself who depend financially on you"/>
    <x v="0"/>
    <x v="0"/>
    <x v="0"/>
    <x v="0"/>
    <x v="0"/>
    <x v="0"/>
    <x v="1"/>
  </r>
  <r>
    <x v="0"/>
    <x v="1"/>
    <n v="21"/>
    <x v="1"/>
    <x v="0"/>
    <s v="Graduate"/>
    <x v="0"/>
    <x v="0"/>
    <s v="Science"/>
    <s v="Not sure"/>
    <s v="₹2 lakhs"/>
    <s v="No"/>
    <s v="₹100 plus 3%"/>
    <s v="Not sure"/>
    <x v="0"/>
    <x v="0"/>
    <s v="Jewellery, Car, House, Art works"/>
    <s v="Insurance can be bought at any time we wish to, and the time of buying it as such makes no difference"/>
    <s v="Time of buying life insurance makes no difference"/>
    <x v="3"/>
    <x v="0"/>
    <x v="0"/>
    <x v="0"/>
    <x v="0"/>
    <x v="0"/>
    <x v="1"/>
  </r>
  <r>
    <x v="1"/>
    <x v="1"/>
    <n v="21"/>
    <x v="1"/>
    <x v="0"/>
    <s v="Graduate"/>
    <x v="1"/>
    <x v="0"/>
    <s v="Science"/>
    <s v="Multiple businesses/investments"/>
    <s v="₹2 lakhs"/>
    <s v="No"/>
    <s v="₹100 plus 3%"/>
    <n v="30000"/>
    <x v="0"/>
    <x v="0"/>
    <s v="Jewellery, Car, House"/>
    <s v="Around the age of 40, when some medical conditions/ disease generally start appearing in human bodies"/>
    <s v="As soon as you have people other than yourself who depend financially on you"/>
    <x v="3"/>
    <x v="0"/>
    <x v="0"/>
    <x v="0"/>
    <x v="1"/>
    <x v="0"/>
    <x v="0"/>
  </r>
  <r>
    <x v="1"/>
    <x v="0"/>
    <n v="22"/>
    <x v="1"/>
    <x v="0"/>
    <s v="12th pass or below"/>
    <x v="0"/>
    <x v="0"/>
    <s v="Science"/>
    <s v="Multiple businesses/investments"/>
    <s v="You will lose money"/>
    <s v="No"/>
    <s v="₹100 plus 3%"/>
    <n v="30000"/>
    <x v="0"/>
    <x v="0"/>
    <s v="Jewellery, House"/>
    <s v="In your 20s, because you get a lower premium"/>
    <s v="As soon as you have people other than yourself who depend financially on you"/>
    <x v="3"/>
    <x v="0"/>
    <x v="1"/>
    <x v="0"/>
    <x v="1"/>
    <x v="1"/>
    <x v="0"/>
  </r>
  <r>
    <x v="0"/>
    <x v="1"/>
    <n v="22"/>
    <x v="1"/>
    <x v="0"/>
    <s v="12th pass or below"/>
    <x v="3"/>
    <x v="0"/>
    <s v="Engineering"/>
    <s v="Multiple businesses/investments"/>
    <s v="Less than ₹2 lakhs"/>
    <s v="No"/>
    <s v="₹100 plus 3%"/>
    <n v="30000"/>
    <x v="2"/>
    <x v="0"/>
    <s v="Jewellery, House, Art works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1"/>
    <x v="1"/>
    <n v="23"/>
    <x v="1"/>
    <x v="0"/>
    <s v="Graduate"/>
    <x v="1"/>
    <x v="0"/>
    <s v="Science"/>
    <s v="Multiple businesses/investments"/>
    <s v="₹2 lakhs"/>
    <s v="No"/>
    <s v="₹100 plus 3%"/>
    <n v="30000"/>
    <x v="2"/>
    <x v="0"/>
    <s v="House, Art works"/>
    <s v="In your 20s, because you get a lower premium"/>
    <s v="As soon as you have people other than yourself who depend financially on you"/>
    <x v="3"/>
    <x v="0"/>
    <x v="0"/>
    <x v="0"/>
    <x v="0"/>
    <x v="0"/>
    <x v="0"/>
  </r>
  <r>
    <x v="0"/>
    <x v="1"/>
    <n v="18"/>
    <x v="3"/>
    <x v="0"/>
    <s v="Graduate"/>
    <x v="0"/>
    <x v="0"/>
    <s v="Engineering"/>
    <s v="Multiple businesses/investments"/>
    <s v="₹2 lakhs"/>
    <s v="Yes"/>
    <s v="₹100 plus 3%"/>
    <s v="Not sure"/>
    <x v="1"/>
    <x v="1"/>
    <s v="Car"/>
    <s v="I don't know what a health insurance is"/>
    <s v="I don't know what a life insurance is"/>
    <x v="1"/>
    <x v="0"/>
    <x v="1"/>
    <x v="0"/>
    <x v="0"/>
    <x v="4"/>
    <x v="0"/>
  </r>
  <r>
    <x v="0"/>
    <x v="1"/>
    <n v="18"/>
    <x v="3"/>
    <x v="0"/>
    <s v="12th pass or below"/>
    <x v="3"/>
    <x v="0"/>
    <s v="Engineering"/>
    <s v="Multiple businesses/investments"/>
    <s v="₹2 lakhs"/>
    <s v="No"/>
    <s v="₹100 plus 3%"/>
    <n v="30000"/>
    <x v="1"/>
    <x v="1"/>
    <s v="Jewellery, House, Loan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0"/>
    <x v="1"/>
    <n v="18"/>
    <x v="3"/>
    <x v="0"/>
    <s v="12th pass or below"/>
    <x v="3"/>
    <x v="0"/>
    <s v="Science"/>
    <s v="Multiple businesses/investments"/>
    <s v="₹2 lakhs"/>
    <s v="No"/>
    <s v="₹100 plus 3%"/>
    <n v="30000"/>
    <x v="2"/>
    <x v="0"/>
    <s v="Jewellery, Car, House, Art works"/>
    <s v="Around the age of 40, when some medical conditions/ diseases generally start appearing in human bodies"/>
    <s v="As soon as you have people other than yourself who depend financially on you"/>
    <x v="0"/>
    <x v="0"/>
    <x v="0"/>
    <x v="0"/>
    <x v="0"/>
    <x v="1"/>
    <x v="1"/>
  </r>
  <r>
    <x v="1"/>
    <x v="1"/>
    <n v="18"/>
    <x v="3"/>
    <x v="0"/>
    <s v="12th pass or below"/>
    <x v="3"/>
    <x v="0"/>
    <s v="Engineering"/>
    <s v="Multiple businesses/investments"/>
    <s v="You will lose money"/>
    <s v="No"/>
    <s v="₹100 plus 3%"/>
    <n v="30000"/>
    <x v="2"/>
    <x v="2"/>
    <s v="Jewellery, House, Art works"/>
    <s v="In your 20s, because you get a lower premium"/>
    <s v="Time of buying life insurance makes no difference"/>
    <x v="1"/>
    <x v="0"/>
    <x v="0"/>
    <x v="1"/>
    <x v="0"/>
    <x v="1"/>
    <x v="0"/>
  </r>
  <r>
    <x v="1"/>
    <x v="0"/>
    <n v="19"/>
    <x v="3"/>
    <x v="0"/>
    <s v="12th pass or below"/>
    <x v="0"/>
    <x v="0"/>
    <s v="Science"/>
    <s v="Not sure"/>
    <s v="₹2 lakhs"/>
    <s v="No"/>
    <s v="₹100 plus 3%"/>
    <n v="30000"/>
    <x v="0"/>
    <x v="0"/>
    <s v="Jewellery, House"/>
    <s v="Insurance can be bought at any time we wish to, and the time of buying it as such makes no difference"/>
    <s v="As soon as you have people other than yourself who depend financially on you"/>
    <x v="3"/>
    <x v="0"/>
    <x v="0"/>
    <x v="0"/>
    <x v="0"/>
    <x v="4"/>
    <x v="0"/>
  </r>
  <r>
    <x v="0"/>
    <x v="1"/>
    <n v="19"/>
    <x v="3"/>
    <x v="0"/>
    <s v="Graduate"/>
    <x v="1"/>
    <x v="0"/>
    <s v="Engineering"/>
    <s v="Multiple businesses/investments"/>
    <s v="You will lose money"/>
    <s v="No"/>
    <n v="105"/>
    <n v="25000"/>
    <x v="2"/>
    <x v="0"/>
    <s v="Jewellery, Car, House, Loan, Art works"/>
    <s v="In your 20s, because you get a lower premium"/>
    <s v="As soon as you have people other than yourself who depend financially on you"/>
    <x v="1"/>
    <x v="0"/>
    <x v="0"/>
    <x v="0"/>
    <x v="0"/>
    <x v="0"/>
    <x v="0"/>
  </r>
  <r>
    <x v="0"/>
    <x v="1"/>
    <n v="20"/>
    <x v="3"/>
    <x v="0"/>
    <s v="12th pass or below"/>
    <x v="0"/>
    <x v="0"/>
    <s v="Engineering"/>
    <s v="Multiple businesses/investments"/>
    <s v="₹2 lakhs"/>
    <s v="No"/>
    <s v="₹100 plus 3%"/>
    <n v="30000"/>
    <x v="2"/>
    <x v="2"/>
    <s v="Jewellery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1"/>
    <x v="0"/>
    <x v="0"/>
    <x v="0"/>
  </r>
  <r>
    <x v="0"/>
    <x v="1"/>
    <n v="20"/>
    <x v="3"/>
    <x v="0"/>
    <s v="12th pass or below"/>
    <x v="0"/>
    <x v="0"/>
    <s v="Engineering"/>
    <s v="Multiple businesses/investments"/>
    <s v="Not sure"/>
    <s v="No"/>
    <s v="₹100 plus 3%"/>
    <n v="30000"/>
    <x v="0"/>
    <x v="0"/>
    <s v="Jewellery, House, Art works"/>
    <s v="In your 20s, because you get a lower premium"/>
    <s v="As soon as you have people other than yourself who depend financially on you"/>
    <x v="3"/>
    <x v="1"/>
    <x v="0"/>
    <x v="1"/>
    <x v="1"/>
    <x v="0"/>
    <x v="0"/>
  </r>
  <r>
    <x v="1"/>
    <x v="1"/>
    <n v="20"/>
    <x v="3"/>
    <x v="0"/>
    <s v="12th pass or below"/>
    <x v="3"/>
    <x v="0"/>
    <s v="Science"/>
    <s v="Multiple businesses/investments"/>
    <s v="₹2 lakhs"/>
    <s v="No"/>
    <s v="₹100 plus 3%"/>
    <n v="30000"/>
    <x v="0"/>
    <x v="0"/>
    <s v="Jewellery, Car, House"/>
    <s v="Insurance can be bought at any time we wish to, and the time of buying it as such makes no difference"/>
    <s v="As soon as you have people other than yourself who depend financially on you"/>
    <x v="1"/>
    <x v="0"/>
    <x v="0"/>
    <x v="0"/>
    <x v="0"/>
    <x v="0"/>
    <x v="0"/>
  </r>
  <r>
    <x v="1"/>
    <x v="1"/>
    <n v="20"/>
    <x v="3"/>
    <x v="0"/>
    <s v="Graduate"/>
    <x v="1"/>
    <x v="0"/>
    <s v="Science"/>
    <s v="Multiple businesses/investments"/>
    <s v="₹2 lakhs"/>
    <s v="No"/>
    <s v="₹100 plus 3%"/>
    <n v="30000"/>
    <x v="0"/>
    <x v="0"/>
    <s v="Jewellery, House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0"/>
    <x v="1"/>
    <n v="20"/>
    <x v="3"/>
    <x v="0"/>
    <s v="Graduate"/>
    <x v="0"/>
    <x v="0"/>
    <s v="Engineering"/>
    <s v="Multiple businesses/investments"/>
    <s v="Less than ₹2 lakhs"/>
    <s v="No"/>
    <s v="₹100 plus 3%"/>
    <n v="15000"/>
    <x v="1"/>
    <x v="1"/>
    <s v="Jewellery, House"/>
    <s v="In your 20s, because you get a lower premium"/>
    <s v="As soon as you have people other than yourself who depend financially on you"/>
    <x v="0"/>
    <x v="0"/>
    <x v="0"/>
    <x v="0"/>
    <x v="1"/>
    <x v="1"/>
    <x v="0"/>
  </r>
  <r>
    <x v="1"/>
    <x v="0"/>
    <n v="21"/>
    <x v="3"/>
    <x v="0"/>
    <s v="12th pass or below"/>
    <x v="3"/>
    <x v="0"/>
    <s v="Science"/>
    <s v="Multiple businesses/investments"/>
    <s v="Not sure"/>
    <s v="Yes"/>
    <s v="₹100 plus 3%"/>
    <n v="30000"/>
    <x v="2"/>
    <x v="0"/>
    <s v="Jewellery, House"/>
    <s v="In your 20s, because you get a lower premium"/>
    <s v="As soon as you have people other than yourself who depend financially on you"/>
    <x v="1"/>
    <x v="0"/>
    <x v="0"/>
    <x v="0"/>
    <x v="0"/>
    <x v="4"/>
    <x v="0"/>
  </r>
  <r>
    <x v="1"/>
    <x v="1"/>
    <n v="21"/>
    <x v="3"/>
    <x v="0"/>
    <s v="12th pass or below"/>
    <x v="3"/>
    <x v="0"/>
    <s v="Science"/>
    <s v="Multiple businesses/investments"/>
    <s v="₹2 lakhs"/>
    <s v="No"/>
    <s v="₹100 plus 3%"/>
    <n v="30000"/>
    <x v="0"/>
    <x v="0"/>
    <s v="Jewellery, Car, House"/>
    <s v="Around the age of 40, when some medical conditions/ disease generally start appearing in human bodies"/>
    <s v="As soon as you have people other than yourself who depend financially on you"/>
    <x v="3"/>
    <x v="0"/>
    <x v="1"/>
    <x v="0"/>
    <x v="0"/>
    <x v="0"/>
    <x v="0"/>
  </r>
  <r>
    <x v="1"/>
    <x v="1"/>
    <n v="21"/>
    <x v="3"/>
    <x v="0"/>
    <s v="12th pass or below"/>
    <x v="3"/>
    <x v="0"/>
    <s v="Science"/>
    <s v="Multiple businesses/investments"/>
    <s v="₹2 lakhs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1"/>
    <x v="0"/>
    <x v="0"/>
    <x v="0"/>
    <x v="1"/>
    <x v="1"/>
    <x v="1"/>
  </r>
  <r>
    <x v="1"/>
    <x v="1"/>
    <n v="21"/>
    <x v="3"/>
    <x v="0"/>
    <s v="12th pass or below"/>
    <x v="1"/>
    <x v="0"/>
    <s v="Science"/>
    <s v="Multiple businesses/investments"/>
    <s v="You will lose money"/>
    <s v="No"/>
    <s v="₹100 plus 3%"/>
    <n v="30000"/>
    <x v="2"/>
    <x v="1"/>
    <s v="Jewellery, Car, House, Art works"/>
    <s v="Around the age of 40, when some medical conditions/ disease generally start appearing in human bodies"/>
    <s v="In your 60s, because our bodies are very fragile at this stage of life"/>
    <x v="0"/>
    <x v="0"/>
    <x v="0"/>
    <x v="0"/>
    <x v="1"/>
    <x v="2"/>
    <x v="1"/>
  </r>
  <r>
    <x v="0"/>
    <x v="0"/>
    <n v="22"/>
    <x v="3"/>
    <x v="0"/>
    <s v="Graduate"/>
    <x v="0"/>
    <x v="0"/>
    <s v="Engineering"/>
    <s v="Multiple businesses/investments"/>
    <s v="₹2 lakhs"/>
    <s v="No"/>
    <s v="₹100 plus 3%"/>
    <n v="30000"/>
    <x v="1"/>
    <x v="2"/>
    <s v="Jewellery, Car, House"/>
    <s v="In your 20s, because you get a lower premium"/>
    <s v="Time of buying life insurance makes no difference"/>
    <x v="0"/>
    <x v="0"/>
    <x v="0"/>
    <x v="0"/>
    <x v="0"/>
    <x v="0"/>
    <x v="0"/>
  </r>
  <r>
    <x v="1"/>
    <x v="1"/>
    <n v="22"/>
    <x v="3"/>
    <x v="0"/>
    <s v="Post Graduate"/>
    <x v="1"/>
    <x v="0"/>
    <s v="Science"/>
    <s v="Multiple businesses/investments"/>
    <s v="₹2 lakhs"/>
    <s v="Yes"/>
    <s v="₹100 plus 3%"/>
    <n v="15000"/>
    <x v="1"/>
    <x v="1"/>
    <s v="House"/>
    <s v="In your 20s, because you get a lower premium"/>
    <s v="In your 60s, because our bodies are very fragile at this stage of life"/>
    <x v="0"/>
    <x v="0"/>
    <x v="0"/>
    <x v="0"/>
    <x v="0"/>
    <x v="0"/>
    <x v="0"/>
  </r>
  <r>
    <x v="1"/>
    <x v="1"/>
    <n v="20"/>
    <x v="0"/>
    <x v="1"/>
    <s v="Graduate"/>
    <x v="1"/>
    <x v="0"/>
    <s v="Science"/>
    <s v="Multiple businesses/investments"/>
    <s v="Less than ₹2 lakhs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1"/>
    <x v="1"/>
    <x v="1"/>
  </r>
  <r>
    <x v="1"/>
    <x v="1"/>
    <n v="20"/>
    <x v="2"/>
    <x v="1"/>
    <s v="12th pass or below"/>
    <x v="3"/>
    <x v="0"/>
    <s v="Science"/>
    <s v="Multiple businesses/investments"/>
    <s v="₹2 lakhs"/>
    <s v="No"/>
    <s v="₹100 plus 3%"/>
    <n v="30000"/>
    <x v="0"/>
    <x v="0"/>
    <s v="House, Loan"/>
    <s v="Around the age of 40, when some medical conditions/ disease generally start appearing in human bodies"/>
    <s v="As soon as you have people other than yourself who depend financially on you"/>
    <x v="2"/>
    <x v="0"/>
    <x v="0"/>
    <x v="1"/>
    <x v="0"/>
    <x v="0"/>
    <x v="0"/>
  </r>
  <r>
    <x v="1"/>
    <x v="1"/>
    <n v="20"/>
    <x v="2"/>
    <x v="1"/>
    <s v="Graduate"/>
    <x v="0"/>
    <x v="0"/>
    <s v="Science"/>
    <s v="Multiple businesses/investments"/>
    <s v="₹2 lakhs"/>
    <s v="No"/>
    <s v="₹100 plus 3%"/>
    <n v="15000"/>
    <x v="0"/>
    <x v="0"/>
    <s v="Jewellery, Car, House"/>
    <s v="In your 20s, because you get a lower premium"/>
    <s v="As soon as you have people other than yourself who depend financially on you"/>
    <x v="1"/>
    <x v="0"/>
    <x v="0"/>
    <x v="0"/>
    <x v="0"/>
    <x v="1"/>
    <x v="0"/>
  </r>
  <r>
    <x v="1"/>
    <x v="1"/>
    <n v="20"/>
    <x v="1"/>
    <x v="1"/>
    <s v="12th pass or below"/>
    <x v="3"/>
    <x v="0"/>
    <s v="Science"/>
    <s v="One business/investment"/>
    <s v="₹2 lakhs"/>
    <s v="Yes"/>
    <n v="105"/>
    <n v="15000"/>
    <x v="2"/>
    <x v="1"/>
    <s v="Jewellery"/>
    <s v="Around the age of 40, when some medical conditions/ disease generally start appearing in human bodies"/>
    <s v="As soon as you have people other than yourself who depend financially on you"/>
    <x v="1"/>
    <x v="1"/>
    <x v="0"/>
    <x v="1"/>
    <x v="1"/>
    <x v="3"/>
    <x v="0"/>
  </r>
  <r>
    <x v="0"/>
    <x v="1"/>
    <n v="20"/>
    <x v="1"/>
    <x v="1"/>
    <s v="12th pass or below"/>
    <x v="3"/>
    <x v="0"/>
    <s v="Science"/>
    <s v="Not sure"/>
    <s v="You will lose money"/>
    <s v="No"/>
    <n v="105"/>
    <n v="30000"/>
    <x v="1"/>
    <x v="0"/>
    <s v="Art works"/>
    <s v="In your 20s, because you get a lower premium"/>
    <s v="As soon as you have people other than yourself who depend financially on you"/>
    <x v="0"/>
    <x v="1"/>
    <x v="0"/>
    <x v="0"/>
    <x v="1"/>
    <x v="4"/>
    <x v="0"/>
  </r>
  <r>
    <x v="0"/>
    <x v="1"/>
    <n v="20"/>
    <x v="1"/>
    <x v="1"/>
    <s v="12th pass or below"/>
    <x v="3"/>
    <x v="0"/>
    <s v="Engineering"/>
    <s v="Multiple businesses/investments"/>
    <s v="₹2 lakhs"/>
    <s v="No"/>
    <s v="₹100 plus 3%"/>
    <n v="30000"/>
    <x v="2"/>
    <x v="2"/>
    <s v="House"/>
    <s v="Around the age of 40, when some medical conditions/ diseases generally start appearing in human bodies"/>
    <s v="As soon as you have people other than yourself who depend financially on you"/>
    <x v="1"/>
    <x v="0"/>
    <x v="1"/>
    <x v="0"/>
    <x v="1"/>
    <x v="0"/>
    <x v="0"/>
  </r>
  <r>
    <x v="1"/>
    <x v="1"/>
    <n v="20"/>
    <x v="1"/>
    <x v="1"/>
    <s v="12th pass or below"/>
    <x v="0"/>
    <x v="0"/>
    <s v="Science"/>
    <s v="Multiple businesses/investments"/>
    <s v="You will lose money"/>
    <s v="No"/>
    <s v="₹100 plus 3%"/>
    <n v="15000"/>
    <x v="2"/>
    <x v="0"/>
    <s v="Jewellery, Car, House"/>
    <s v="In your 20s, because you get a lower premium"/>
    <s v="As soon as you have people other than yourself who depend financially on you"/>
    <x v="1"/>
    <x v="1"/>
    <x v="0"/>
    <x v="0"/>
    <x v="0"/>
    <x v="2"/>
    <x v="0"/>
  </r>
  <r>
    <x v="0"/>
    <x v="0"/>
    <n v="20"/>
    <x v="3"/>
    <x v="1"/>
    <s v="12th pass or below"/>
    <x v="3"/>
    <x v="0"/>
    <s v="Medical"/>
    <s v="Not sure"/>
    <s v="Not sure"/>
    <s v="Not sure"/>
    <s v="Not sure"/>
    <s v="Not sure"/>
    <x v="2"/>
    <x v="0"/>
    <s v="Jewellery, House, Loan"/>
    <s v="I don't know what a health insurance is"/>
    <s v="I don't know what a life insurance is"/>
    <x v="3"/>
    <x v="0"/>
    <x v="0"/>
    <x v="0"/>
    <x v="1"/>
    <x v="5"/>
    <x v="0"/>
  </r>
  <r>
    <x v="0"/>
    <x v="0"/>
    <n v="20"/>
    <x v="3"/>
    <x v="1"/>
    <s v="Graduate"/>
    <x v="0"/>
    <x v="0"/>
    <s v="Science"/>
    <s v="Not sure"/>
    <s v="Less than ₹2 lakhs"/>
    <s v="No"/>
    <s v="₹100 plus 3%"/>
    <s v="Not sure"/>
    <x v="2"/>
    <x v="2"/>
    <s v="Jewellery, House"/>
    <s v="In your 20s, because you get a lower premium"/>
    <s v="As soon as you have people other than yourself who depend financially on you"/>
    <x v="2"/>
    <x v="1"/>
    <x v="0"/>
    <x v="0"/>
    <x v="1"/>
    <x v="4"/>
    <x v="0"/>
  </r>
  <r>
    <x v="0"/>
    <x v="0"/>
    <n v="20"/>
    <x v="3"/>
    <x v="1"/>
    <s v="12th pass or below"/>
    <x v="0"/>
    <x v="0"/>
    <s v="Engineering"/>
    <s v="Multiple businesses/investments"/>
    <s v="You will lose money"/>
    <s v="No"/>
    <s v="₹100 plus 3%"/>
    <n v="30000"/>
    <x v="2"/>
    <x v="2"/>
    <s v="Jewellery, Car, House"/>
    <s v="Insurance can be bought at any time we wish to, and the time of buying it as such makes no difference"/>
    <s v="As soon as you have people other than yourself who depend financially on you"/>
    <x v="1"/>
    <x v="1"/>
    <x v="0"/>
    <x v="0"/>
    <x v="1"/>
    <x v="1"/>
    <x v="0"/>
  </r>
  <r>
    <x v="1"/>
    <x v="1"/>
    <n v="20"/>
    <x v="3"/>
    <x v="1"/>
    <s v="12th pass or below"/>
    <x v="3"/>
    <x v="0"/>
    <s v="Science"/>
    <s v="One business/investment"/>
    <s v="Less than ₹2 lakhs"/>
    <s v="No"/>
    <s v="₹100 plus 3%"/>
    <n v="30000"/>
    <x v="1"/>
    <x v="1"/>
    <s v="Jewellery, Car, House, Art works"/>
    <s v="Insurance can be bought at any time we wish to, and the time of buying it as such makes no difference"/>
    <s v="As soon as you have people other than yourself who depend financially on you"/>
    <x v="1"/>
    <x v="0"/>
    <x v="0"/>
    <x v="0"/>
    <x v="0"/>
    <x v="0"/>
    <x v="1"/>
  </r>
  <r>
    <x v="0"/>
    <x v="0"/>
    <n v="21"/>
    <x v="3"/>
    <x v="1"/>
    <s v="12th pass or below"/>
    <x v="3"/>
    <x v="0"/>
    <s v="Science"/>
    <s v="Not sure"/>
    <s v="₹2 lakhs"/>
    <s v="No"/>
    <s v="₹100 plus 3%"/>
    <s v="Not sure"/>
    <x v="2"/>
    <x v="2"/>
    <s v="Jewellery, Car, Loan"/>
    <s v="Insurance can be bought at any time we wish to, and the time of buying it as such makes no difference"/>
    <s v="As soon as you have people other than yourself who depend financially on you"/>
    <x v="1"/>
    <x v="0"/>
    <x v="1"/>
    <x v="0"/>
    <x v="1"/>
    <x v="4"/>
    <x v="0"/>
  </r>
  <r>
    <x v="1"/>
    <x v="1"/>
    <n v="22"/>
    <x v="3"/>
    <x v="1"/>
    <s v="12th pass or below"/>
    <x v="3"/>
    <x v="0"/>
    <s v="Engineering"/>
    <s v="One business/investment"/>
    <s v="₹2 lakhs"/>
    <s v="Yes"/>
    <n v="105"/>
    <n v="15000"/>
    <x v="1"/>
    <x v="2"/>
    <s v="Art works"/>
    <s v="Around the age of 40, when some medical conditions/ disease generally start appearing in human bodies"/>
    <s v="In your 60s, because our bodies are very fragile at this stage of life"/>
    <x v="1"/>
    <x v="1"/>
    <x v="0"/>
    <x v="0"/>
    <x v="1"/>
    <x v="3"/>
    <x v="0"/>
  </r>
  <r>
    <x v="0"/>
    <x v="1"/>
    <n v="18"/>
    <x v="0"/>
    <x v="0"/>
    <s v="Ph.D."/>
    <x v="2"/>
    <x v="1"/>
    <s v="Law"/>
    <s v="Multiple businesses/investments"/>
    <s v="₹2 lakhs"/>
    <s v="No"/>
    <s v="₹100 plus 3%"/>
    <n v="30000"/>
    <x v="1"/>
    <x v="2"/>
    <s v="Car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0"/>
    <x v="1"/>
    <x v="0"/>
    <x v="0"/>
  </r>
  <r>
    <x v="0"/>
    <x v="0"/>
    <n v="19"/>
    <x v="0"/>
    <x v="0"/>
    <s v="Graduate"/>
    <x v="0"/>
    <x v="1"/>
    <s v="Science"/>
    <s v="Multiple businesses/investments"/>
    <s v="Not sure"/>
    <s v="No"/>
    <s v="₹100 plus 3%"/>
    <n v="25000"/>
    <x v="2"/>
    <x v="2"/>
    <s v="Jewellery"/>
    <s v="In your 20s, because you get a lower premium"/>
    <s v="As soon as you have people other than yourself who depend financially on you"/>
    <x v="0"/>
    <x v="0"/>
    <x v="1"/>
    <x v="0"/>
    <x v="1"/>
    <x v="0"/>
    <x v="0"/>
  </r>
  <r>
    <x v="1"/>
    <x v="0"/>
    <n v="20"/>
    <x v="0"/>
    <x v="0"/>
    <s v="Post Graduate"/>
    <x v="1"/>
    <x v="1"/>
    <s v="Social Sciences"/>
    <s v="Multiple businesses/investments"/>
    <s v="Not sure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1"/>
    <x v="0"/>
    <x v="0"/>
    <x v="0"/>
    <x v="1"/>
    <x v="1"/>
    <x v="1"/>
  </r>
  <r>
    <x v="0"/>
    <x v="1"/>
    <n v="20"/>
    <x v="0"/>
    <x v="0"/>
    <s v="Ph.D."/>
    <x v="2"/>
    <x v="1"/>
    <s v="Engineering"/>
    <s v="Multiple businesses/investments"/>
    <s v="Less than ₹2 lakhs"/>
    <s v="No"/>
    <n v="105"/>
    <n v="30000"/>
    <x v="2"/>
    <x v="2"/>
    <s v="Jewellery, House, Art works"/>
    <s v="In your 20s, because you get a lower premium"/>
    <s v="As soon as you have people other than yourself who depend financially on you"/>
    <x v="0"/>
    <x v="0"/>
    <x v="0"/>
    <x v="0"/>
    <x v="0"/>
    <x v="4"/>
    <x v="0"/>
  </r>
  <r>
    <x v="1"/>
    <x v="1"/>
    <n v="20"/>
    <x v="0"/>
    <x v="0"/>
    <s v="Graduate"/>
    <x v="1"/>
    <x v="1"/>
    <s v="Science"/>
    <s v="Multiple businesses/investments"/>
    <s v="Less than ₹2 lakhs"/>
    <s v="No"/>
    <s v="₹100 plus 3%"/>
    <n v="30000"/>
    <x v="2"/>
    <x v="0"/>
    <s v="Jewellery, Car, House"/>
    <s v="In your 20s, because you get a lower premium"/>
    <s v="As soon as you have people other than yourself who depend financially on you"/>
    <x v="0"/>
    <x v="0"/>
    <x v="0"/>
    <x v="1"/>
    <x v="1"/>
    <x v="0"/>
    <x v="0"/>
  </r>
  <r>
    <x v="1"/>
    <x v="0"/>
    <n v="21"/>
    <x v="0"/>
    <x v="0"/>
    <s v="Ph.D."/>
    <x v="1"/>
    <x v="1"/>
    <s v="Engineering"/>
    <s v="Multiple businesses/investments"/>
    <s v="Not sure"/>
    <s v="Not sure"/>
    <s v="Not sure"/>
    <s v="Not sure"/>
    <x v="2"/>
    <x v="0"/>
    <s v="Jewellery, Car, House"/>
    <s v="Insurance can be bought at any time we wish to, and the time of buying it as such makes no difference"/>
    <s v="As soon as you have people other than yourself who depend financially on you"/>
    <x v="1"/>
    <x v="0"/>
    <x v="0"/>
    <x v="1"/>
    <x v="0"/>
    <x v="3"/>
    <x v="0"/>
  </r>
  <r>
    <x v="1"/>
    <x v="0"/>
    <n v="21"/>
    <x v="0"/>
    <x v="0"/>
    <s v="Graduate"/>
    <x v="0"/>
    <x v="1"/>
    <s v="Law"/>
    <s v="One business/investment"/>
    <s v="₹2 lakhs"/>
    <s v="Yes"/>
    <s v="₹100 plus 3%"/>
    <s v="Not sure"/>
    <x v="2"/>
    <x v="2"/>
    <s v="Jewellery, Car, House"/>
    <s v="Insurance can be bought at any time we wish to, and the time of buying it as such makes no difference"/>
    <s v="As soon as you have people other than yourself who depend financially on you"/>
    <x v="1"/>
    <x v="0"/>
    <x v="1"/>
    <x v="0"/>
    <x v="1"/>
    <x v="3"/>
    <x v="0"/>
  </r>
  <r>
    <x v="0"/>
    <x v="0"/>
    <n v="21"/>
    <x v="0"/>
    <x v="0"/>
    <s v="Graduate"/>
    <x v="0"/>
    <x v="1"/>
    <s v="Engineering"/>
    <s v="Multiple businesses/investments"/>
    <s v="You will lose money"/>
    <s v="No"/>
    <n v="105"/>
    <n v="30000"/>
    <x v="2"/>
    <x v="2"/>
    <s v="Jewellery, Art works"/>
    <s v="In your 20s, because you get a lower premium"/>
    <s v="As soon as you have people other than yourself who depend financially on you"/>
    <x v="0"/>
    <x v="0"/>
    <x v="0"/>
    <x v="0"/>
    <x v="1"/>
    <x v="0"/>
    <x v="0"/>
  </r>
  <r>
    <x v="0"/>
    <x v="0"/>
    <n v="21"/>
    <x v="0"/>
    <x v="0"/>
    <s v="Graduate"/>
    <x v="1"/>
    <x v="1"/>
    <s v="Science"/>
    <s v="Multiple businesses/investments"/>
    <s v="₹2 lakhs"/>
    <s v="Not sure"/>
    <n v="105"/>
    <n v="15000"/>
    <x v="0"/>
    <x v="0"/>
    <s v="Jewellery, Car, House, Art works"/>
    <s v="In your 20s, because you get a lower premium"/>
    <s v="As soon as you have people other than yourself who depend financially on you"/>
    <x v="3"/>
    <x v="0"/>
    <x v="1"/>
    <x v="0"/>
    <x v="1"/>
    <x v="0"/>
    <x v="1"/>
  </r>
  <r>
    <x v="0"/>
    <x v="0"/>
    <n v="21"/>
    <x v="0"/>
    <x v="0"/>
    <s v="Graduate"/>
    <x v="1"/>
    <x v="1"/>
    <s v="Social Sciences"/>
    <s v="Multiple businesses/investments"/>
    <s v="Less than ₹2 lakhs"/>
    <s v="No"/>
    <n v="105"/>
    <n v="15000"/>
    <x v="2"/>
    <x v="1"/>
    <s v="Jewellery, Car, House, Loan, Art works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1"/>
    <x v="0"/>
    <n v="21"/>
    <x v="0"/>
    <x v="0"/>
    <s v="Post Graduate"/>
    <x v="1"/>
    <x v="1"/>
    <s v="Science"/>
    <s v="Multiple businesses/investments"/>
    <s v="₹2 lakhs"/>
    <s v="No"/>
    <s v="₹100 plus 3%"/>
    <n v="30000"/>
    <x v="2"/>
    <x v="0"/>
    <s v="Jewellery, House"/>
    <s v="Insurance can be bought at any time we wish to, and the time of buying it as such makes no difference"/>
    <s v="Time of buying life insurance makes no difference"/>
    <x v="3"/>
    <x v="0"/>
    <x v="1"/>
    <x v="0"/>
    <x v="0"/>
    <x v="0"/>
    <x v="0"/>
  </r>
  <r>
    <x v="0"/>
    <x v="0"/>
    <n v="21"/>
    <x v="0"/>
    <x v="0"/>
    <s v="Graduate"/>
    <x v="1"/>
    <x v="1"/>
    <s v="Science"/>
    <s v="Multiple businesses/investments"/>
    <s v="You will lose money"/>
    <s v="No"/>
    <n v="105"/>
    <n v="30000"/>
    <x v="0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0"/>
    <x v="1"/>
    <x v="1"/>
  </r>
  <r>
    <x v="0"/>
    <x v="0"/>
    <n v="21"/>
    <x v="0"/>
    <x v="0"/>
    <s v="Post Graduate"/>
    <x v="1"/>
    <x v="1"/>
    <s v="Social Sciences"/>
    <s v="Multiple businesses/investments"/>
    <s v="₹2 lakhs"/>
    <s v="No"/>
    <s v="₹100 plus 3%"/>
    <n v="30000"/>
    <x v="2"/>
    <x v="2"/>
    <s v="Jewellery, Car, House, Art works"/>
    <s v="In your 20s, because you get a lower premium"/>
    <s v="As soon as you have people other than yourself who depend financially on you"/>
    <x v="3"/>
    <x v="0"/>
    <x v="0"/>
    <x v="1"/>
    <x v="1"/>
    <x v="1"/>
    <x v="1"/>
  </r>
  <r>
    <x v="1"/>
    <x v="0"/>
    <n v="21"/>
    <x v="0"/>
    <x v="0"/>
    <s v="Post Graduate"/>
    <x v="0"/>
    <x v="1"/>
    <s v="Medical"/>
    <s v="Multiple businesses/investments"/>
    <s v="₹2 lakhs"/>
    <s v="No"/>
    <s v="₹100 plus 3%"/>
    <n v="30000"/>
    <x v="0"/>
    <x v="1"/>
    <s v="Jewellery, Car, House, Art works"/>
    <s v="In your 20s, because you get a lower premium"/>
    <s v="As soon as you have people other than yourself who depend financially on you"/>
    <x v="1"/>
    <x v="0"/>
    <x v="0"/>
    <x v="0"/>
    <x v="1"/>
    <x v="1"/>
    <x v="1"/>
  </r>
  <r>
    <x v="0"/>
    <x v="0"/>
    <n v="21"/>
    <x v="0"/>
    <x v="0"/>
    <s v="Post Graduate"/>
    <x v="0"/>
    <x v="1"/>
    <s v="Social Sciences"/>
    <s v="Multiple businesses/investments"/>
    <s v="You will lose money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1"/>
    <x v="0"/>
    <x v="0"/>
    <x v="0"/>
    <x v="1"/>
    <x v="2"/>
    <x v="1"/>
  </r>
  <r>
    <x v="0"/>
    <x v="1"/>
    <n v="21"/>
    <x v="0"/>
    <x v="0"/>
    <s v="Graduate"/>
    <x v="1"/>
    <x v="1"/>
    <s v="Engineering"/>
    <s v="Multiple businesses/investments"/>
    <s v="₹2 lakhs"/>
    <s v="No"/>
    <s v="₹100 plus 3%"/>
    <s v="Not sure"/>
    <x v="2"/>
    <x v="0"/>
    <s v="Jewellery, Car, House"/>
    <s v="In your 20s, because you get a lower premium"/>
    <s v="As soon as you have people other than yourself who depend financially on you"/>
    <x v="1"/>
    <x v="1"/>
    <x v="0"/>
    <x v="0"/>
    <x v="0"/>
    <x v="0"/>
    <x v="0"/>
  </r>
  <r>
    <x v="0"/>
    <x v="1"/>
    <n v="21"/>
    <x v="0"/>
    <x v="0"/>
    <s v="Graduate"/>
    <x v="1"/>
    <x v="1"/>
    <s v="Science"/>
    <s v="Multiple businesses/investments"/>
    <s v="You will lose money"/>
    <s v="Not sure"/>
    <s v="₹100 plus 3%"/>
    <s v="Not sure"/>
    <x v="0"/>
    <x v="0"/>
    <s v="Jewellery, Car, House, Loan"/>
    <s v="Insurance can be bought at any time we wish to, and the time of buying it as such makes no difference"/>
    <s v="As soon as you have people other than yourself who depend financially on you"/>
    <x v="3"/>
    <x v="1"/>
    <x v="1"/>
    <x v="0"/>
    <x v="0"/>
    <x v="0"/>
    <x v="0"/>
  </r>
  <r>
    <x v="0"/>
    <x v="1"/>
    <n v="21"/>
    <x v="0"/>
    <x v="0"/>
    <s v="12th pass or below"/>
    <x v="0"/>
    <x v="1"/>
    <s v="Engineering"/>
    <s v="Multiple businesses/investments"/>
    <s v="Less than ₹2 lakhs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0"/>
    <x v="0"/>
    <x v="0"/>
    <x v="0"/>
    <x v="0"/>
    <x v="1"/>
    <x v="1"/>
  </r>
  <r>
    <x v="0"/>
    <x v="1"/>
    <n v="21"/>
    <x v="0"/>
    <x v="0"/>
    <s v="Post Graduate"/>
    <x v="0"/>
    <x v="1"/>
    <s v="Management"/>
    <s v="Multiple businesses/investments"/>
    <s v="You will lose money"/>
    <s v="No"/>
    <s v="₹100 plus 3%"/>
    <n v="30000"/>
    <x v="2"/>
    <x v="0"/>
    <s v="Jewellery, Art works"/>
    <s v="In your 20s, because you get a lower premium"/>
    <s v="As soon as you have people other than yourself who depend financially on you"/>
    <x v="1"/>
    <x v="0"/>
    <x v="0"/>
    <x v="0"/>
    <x v="0"/>
    <x v="1"/>
    <x v="0"/>
  </r>
  <r>
    <x v="1"/>
    <x v="1"/>
    <n v="21"/>
    <x v="0"/>
    <x v="0"/>
    <s v="12th pass or below"/>
    <x v="1"/>
    <x v="1"/>
    <s v="Social Sciences"/>
    <s v="Multiple businesses/investments"/>
    <s v="You will lose money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0"/>
    <x v="1"/>
    <x v="0"/>
    <x v="0"/>
    <x v="0"/>
    <x v="2"/>
    <x v="1"/>
  </r>
  <r>
    <x v="0"/>
    <x v="0"/>
    <n v="22"/>
    <x v="0"/>
    <x v="0"/>
    <s v="12th pass or below"/>
    <x v="3"/>
    <x v="1"/>
    <s v="Science"/>
    <s v="Multiple businesses/investments"/>
    <s v="Not sure"/>
    <s v="No"/>
    <s v="₹100 plus 3%"/>
    <n v="25000"/>
    <x v="2"/>
    <x v="2"/>
    <s v="Jewellery"/>
    <s v="I don't know what a health insurance is"/>
    <s v="As soon as you have people other than yourself who depend financially on you"/>
    <x v="1"/>
    <x v="0"/>
    <x v="0"/>
    <x v="0"/>
    <x v="1"/>
    <x v="0"/>
    <x v="0"/>
  </r>
  <r>
    <x v="0"/>
    <x v="0"/>
    <n v="22"/>
    <x v="0"/>
    <x v="0"/>
    <s v="Graduate"/>
    <x v="0"/>
    <x v="1"/>
    <s v="Science"/>
    <s v="Multiple businesses/investments"/>
    <s v="Less than ₹2 lakhs"/>
    <s v="No"/>
    <s v="₹100 plus 3%"/>
    <n v="30000"/>
    <x v="0"/>
    <x v="0"/>
    <s v="Jewellery, Car, Art works"/>
    <s v="In your 20s, because you get a lower premium"/>
    <s v="As soon as you have people other than yourself who depend financially on you"/>
    <x v="1"/>
    <x v="0"/>
    <x v="1"/>
    <x v="0"/>
    <x v="0"/>
    <x v="0"/>
    <x v="0"/>
  </r>
  <r>
    <x v="1"/>
    <x v="0"/>
    <n v="22"/>
    <x v="0"/>
    <x v="0"/>
    <s v="Post Graduate"/>
    <x v="0"/>
    <x v="1"/>
    <s v="Engineering"/>
    <s v="Multiple businesses/investments"/>
    <s v="₹2 lakhs"/>
    <s v="No"/>
    <s v="₹100 plus 3%"/>
    <n v="30000"/>
    <x v="2"/>
    <x v="2"/>
    <s v="Jewellery, House"/>
    <s v="In your 20s, because you get a lower premium"/>
    <s v="As soon as you have people other than yourself who depend financially on you"/>
    <x v="1"/>
    <x v="0"/>
    <x v="1"/>
    <x v="1"/>
    <x v="0"/>
    <x v="0"/>
    <x v="0"/>
  </r>
  <r>
    <x v="1"/>
    <x v="0"/>
    <n v="22"/>
    <x v="0"/>
    <x v="0"/>
    <s v="Graduate"/>
    <x v="0"/>
    <x v="1"/>
    <s v="Commerce"/>
    <s v="Multiple businesses/investments"/>
    <s v="₹2 lakhs"/>
    <s v="No"/>
    <s v="₹100 plus 3%"/>
    <n v="30000"/>
    <x v="1"/>
    <x v="2"/>
    <s v="Jewellery, Car, House, Art works"/>
    <s v="In your 20s, because you get a lower premium"/>
    <s v="As soon as you have people other than yourself who depend financially on you"/>
    <x v="0"/>
    <x v="0"/>
    <x v="0"/>
    <x v="0"/>
    <x v="0"/>
    <x v="1"/>
    <x v="1"/>
  </r>
  <r>
    <x v="1"/>
    <x v="1"/>
    <n v="22"/>
    <x v="0"/>
    <x v="0"/>
    <s v="Post Graduate"/>
    <x v="0"/>
    <x v="1"/>
    <s v="Science"/>
    <s v="Multiple businesses/investments"/>
    <s v="₹2 lakhs"/>
    <s v="No"/>
    <s v="₹100 plus 3%"/>
    <n v="25000"/>
    <x v="0"/>
    <x v="2"/>
    <s v="Jewellery, House, Art works"/>
    <s v="In your 20s, because you get a lower premium"/>
    <s v="In your 60s, because our bodies are very fragile at this stage of life"/>
    <x v="0"/>
    <x v="1"/>
    <x v="1"/>
    <x v="1"/>
    <x v="1"/>
    <x v="0"/>
    <x v="0"/>
  </r>
  <r>
    <x v="1"/>
    <x v="1"/>
    <n v="22"/>
    <x v="0"/>
    <x v="0"/>
    <s v="Graduate"/>
    <x v="1"/>
    <x v="1"/>
    <s v="Science"/>
    <s v="Multiple businesses/investments"/>
    <s v="₹2 lakhs"/>
    <s v="No"/>
    <s v="₹100 plus 3%"/>
    <n v="30000"/>
    <x v="1"/>
    <x v="2"/>
    <s v="Jewellery, Car, House"/>
    <s v="I don't know what a health insurance is"/>
    <s v="In your 60s, because our bodies are very fragile at this stage of life"/>
    <x v="3"/>
    <x v="0"/>
    <x v="1"/>
    <x v="0"/>
    <x v="1"/>
    <x v="0"/>
    <x v="0"/>
  </r>
  <r>
    <x v="1"/>
    <x v="1"/>
    <n v="22"/>
    <x v="0"/>
    <x v="0"/>
    <s v="Post Graduate"/>
    <x v="1"/>
    <x v="1"/>
    <s v="Science"/>
    <s v="Multiple businesses/investments"/>
    <s v="You will lose money"/>
    <s v="No"/>
    <s v="₹100 plus 3%"/>
    <n v="30000"/>
    <x v="2"/>
    <x v="0"/>
    <s v="Jewellery, Car, House"/>
    <s v="In your 20s, because you get a lower premium"/>
    <s v="As soon as you have people other than yourself who depend financially on you"/>
    <x v="0"/>
    <x v="1"/>
    <x v="0"/>
    <x v="0"/>
    <x v="0"/>
    <x v="1"/>
    <x v="0"/>
  </r>
  <r>
    <x v="1"/>
    <x v="1"/>
    <n v="22"/>
    <x v="0"/>
    <x v="0"/>
    <s v="Graduate"/>
    <x v="1"/>
    <x v="1"/>
    <s v="Science"/>
    <s v="Multiple businesses/investments"/>
    <s v="You will lose money"/>
    <s v="No"/>
    <s v="₹100 plus 3%"/>
    <n v="15000"/>
    <x v="2"/>
    <x v="2"/>
    <s v="Jewellery, House, Art works"/>
    <s v="In your 20s, because you get a lower premium"/>
    <s v="As soon as you have people other than yourself who depend financially on you"/>
    <x v="0"/>
    <x v="0"/>
    <x v="1"/>
    <x v="1"/>
    <x v="0"/>
    <x v="2"/>
    <x v="0"/>
  </r>
  <r>
    <x v="0"/>
    <x v="1"/>
    <n v="23"/>
    <x v="0"/>
    <x v="0"/>
    <s v="Graduate"/>
    <x v="0"/>
    <x v="1"/>
    <s v="Science"/>
    <s v="Multiple businesses/investments"/>
    <s v="₹2 lakhs"/>
    <s v="No"/>
    <s v="₹100 plus 3%"/>
    <n v="30000"/>
    <x v="0"/>
    <x v="0"/>
    <s v="Jewellery, Car, House"/>
    <s v="In your 20s, because you get a lower premium"/>
    <s v="As soon as you have people other than yourself who depend financially on you"/>
    <x v="1"/>
    <x v="0"/>
    <x v="0"/>
    <x v="1"/>
    <x v="1"/>
    <x v="0"/>
    <x v="0"/>
  </r>
  <r>
    <x v="0"/>
    <x v="0"/>
    <n v="24"/>
    <x v="0"/>
    <x v="0"/>
    <s v="Graduate"/>
    <x v="1"/>
    <x v="1"/>
    <s v="Social Sciences"/>
    <s v="Multiple businesses/investments"/>
    <s v="You will lose money"/>
    <s v="Not sure"/>
    <s v="₹100 plus 3%"/>
    <s v="Not sure"/>
    <x v="0"/>
    <x v="0"/>
    <s v="Jewellery, House, Art works"/>
    <s v="In your 20s, because you get a lower premium"/>
    <s v="I don't know what a life insurance is"/>
    <x v="3"/>
    <x v="1"/>
    <x v="0"/>
    <x v="0"/>
    <x v="0"/>
    <x v="0"/>
    <x v="0"/>
  </r>
  <r>
    <x v="0"/>
    <x v="1"/>
    <n v="26"/>
    <x v="0"/>
    <x v="0"/>
    <s v="Post Graduate"/>
    <x v="1"/>
    <x v="1"/>
    <s v="Engineering"/>
    <s v="Multiple businesses/investments"/>
    <s v="You will lose money"/>
    <s v="No"/>
    <s v="₹100 plus 3%"/>
    <n v="15000"/>
    <x v="0"/>
    <x v="0"/>
    <s v="Jewellery, Car, House, Art works"/>
    <s v="In your 20s, because you get a lower premium"/>
    <s v="As soon as you have people other than yourself who depend financially on you"/>
    <x v="0"/>
    <x v="0"/>
    <x v="0"/>
    <x v="0"/>
    <x v="1"/>
    <x v="6"/>
    <x v="1"/>
  </r>
  <r>
    <x v="0"/>
    <x v="0"/>
    <n v="19"/>
    <x v="2"/>
    <x v="0"/>
    <s v="Graduate"/>
    <x v="0"/>
    <x v="1"/>
    <s v="Science"/>
    <s v="Multiple businesses/investments"/>
    <s v="₹2 lakhs"/>
    <s v="No"/>
    <s v="₹100 plus 3%"/>
    <n v="30000"/>
    <x v="1"/>
    <x v="2"/>
    <s v="Jewellery, Car, House"/>
    <s v="In your 20s, because you get a lower premium"/>
    <s v="As soon as you have people other than yourself who depend financially on you"/>
    <x v="0"/>
    <x v="1"/>
    <x v="0"/>
    <x v="0"/>
    <x v="0"/>
    <x v="0"/>
    <x v="0"/>
  </r>
  <r>
    <x v="1"/>
    <x v="1"/>
    <n v="19"/>
    <x v="2"/>
    <x v="0"/>
    <s v="12th pass or below"/>
    <x v="1"/>
    <x v="1"/>
    <s v="Science"/>
    <s v="Not sure"/>
    <s v="Not sure"/>
    <s v="Not sure"/>
    <s v="Not sure"/>
    <s v="Not sure"/>
    <x v="2"/>
    <x v="2"/>
    <s v="Jewellery, Car"/>
    <s v="Insurance can be bought at any time we wish to, and the time of buying it as such makes no difference"/>
    <s v="As soon as you have people other than yourself who depend financially on you"/>
    <x v="1"/>
    <x v="0"/>
    <x v="1"/>
    <x v="1"/>
    <x v="0"/>
    <x v="5"/>
    <x v="0"/>
  </r>
  <r>
    <x v="1"/>
    <x v="1"/>
    <n v="20"/>
    <x v="2"/>
    <x v="0"/>
    <s v="Graduate"/>
    <x v="1"/>
    <x v="1"/>
    <s v="Commerce"/>
    <s v="Not sure"/>
    <s v="You will lose money"/>
    <s v="No"/>
    <s v="₹100 plus 3%"/>
    <n v="30000"/>
    <x v="2"/>
    <x v="2"/>
    <s v="Loan"/>
    <s v="I don't know what a health insurance is"/>
    <s v="In your 60s, because our bodies are very fragile at this stage of life"/>
    <x v="2"/>
    <x v="0"/>
    <x v="0"/>
    <x v="1"/>
    <x v="1"/>
    <x v="0"/>
    <x v="0"/>
  </r>
  <r>
    <x v="1"/>
    <x v="1"/>
    <n v="21"/>
    <x v="2"/>
    <x v="0"/>
    <s v="12th pass or below"/>
    <x v="3"/>
    <x v="1"/>
    <s v="Science"/>
    <s v="Multiple businesses/investments"/>
    <s v="Less than ₹2 lakhs"/>
    <s v="Yes"/>
    <n v="105"/>
    <n v="25000"/>
    <x v="1"/>
    <x v="2"/>
    <s v="Car"/>
    <s v="In your 20s, because you get a lower premium"/>
    <s v="In your 60s, because our bodies are very fragile at this stage of life"/>
    <x v="1"/>
    <x v="1"/>
    <x v="0"/>
    <x v="1"/>
    <x v="1"/>
    <x v="3"/>
    <x v="0"/>
  </r>
  <r>
    <x v="1"/>
    <x v="1"/>
    <n v="21"/>
    <x v="2"/>
    <x v="0"/>
    <s v="Post Graduate"/>
    <x v="0"/>
    <x v="1"/>
    <s v="Science"/>
    <s v="Multiple businesses/investments"/>
    <s v="Less than ₹2 lakhs"/>
    <s v="Not sure"/>
    <s v="Not sure"/>
    <s v="Not sure"/>
    <x v="2"/>
    <x v="2"/>
    <s v="Car"/>
    <s v="Around the age of 40, when some medical conditions/ disease generally start appearing in human bodies"/>
    <s v="Time of buying life insurance makes no difference"/>
    <x v="0"/>
    <x v="0"/>
    <x v="0"/>
    <x v="1"/>
    <x v="1"/>
    <x v="3"/>
    <x v="0"/>
  </r>
  <r>
    <x v="1"/>
    <x v="1"/>
    <n v="21"/>
    <x v="2"/>
    <x v="0"/>
    <s v="12th pass or below"/>
    <x v="3"/>
    <x v="1"/>
    <s v="Science"/>
    <s v="Multiple businesses/investments"/>
    <s v="₹2 lakhs"/>
    <s v="No"/>
    <s v="₹100 plus 3%"/>
    <n v="30000"/>
    <x v="2"/>
    <x v="2"/>
    <s v="Jewellery, House"/>
    <s v="In your 20s, because you get a lower premium"/>
    <s v="As soon as you have people other than yourself who depend financially on you"/>
    <x v="0"/>
    <x v="0"/>
    <x v="0"/>
    <x v="0"/>
    <x v="1"/>
    <x v="0"/>
    <x v="0"/>
  </r>
  <r>
    <x v="0"/>
    <x v="1"/>
    <n v="21"/>
    <x v="2"/>
    <x v="0"/>
    <s v="Post Graduate"/>
    <x v="1"/>
    <x v="1"/>
    <s v="Engineering"/>
    <s v="Multiple businesses/investments"/>
    <s v="You will lose money"/>
    <s v="No"/>
    <s v="₹100 plus 3%"/>
    <s v="Not sure"/>
    <x v="2"/>
    <x v="0"/>
    <s v="Jewellery, House, Art works"/>
    <s v="Insurance can be bought at any time we wish to, and the time of buying it as such makes no difference"/>
    <s v="As soon as you have people other than yourself who depend financially on you"/>
    <x v="0"/>
    <x v="1"/>
    <x v="1"/>
    <x v="1"/>
    <x v="0"/>
    <x v="1"/>
    <x v="0"/>
  </r>
  <r>
    <x v="1"/>
    <x v="0"/>
    <n v="22"/>
    <x v="2"/>
    <x v="0"/>
    <s v="Graduate"/>
    <x v="0"/>
    <x v="1"/>
    <s v="Arts"/>
    <s v="Not sure"/>
    <s v="₹2 lakhs"/>
    <s v="Not sure"/>
    <s v="₹100 plus 3%"/>
    <n v="30000"/>
    <x v="0"/>
    <x v="0"/>
    <s v="Jewellery, Car, House, Loan"/>
    <s v="I don't know what a health insurance is"/>
    <s v="I don't know what a life insurance is"/>
    <x v="1"/>
    <x v="0"/>
    <x v="0"/>
    <x v="0"/>
    <x v="1"/>
    <x v="3"/>
    <x v="0"/>
  </r>
  <r>
    <x v="1"/>
    <x v="1"/>
    <n v="22"/>
    <x v="2"/>
    <x v="0"/>
    <s v="12th pass or below"/>
    <x v="1"/>
    <x v="1"/>
    <s v="Science"/>
    <s v="One business/investment"/>
    <s v="₹2 lakhs"/>
    <s v="No"/>
    <n v="105"/>
    <n v="15000"/>
    <x v="1"/>
    <x v="2"/>
    <s v="Jewellery"/>
    <s v="Insurance can be bought at any time we wish to, and the time of buying it as such makes no difference"/>
    <s v="Time of buying life insurance makes no difference"/>
    <x v="1"/>
    <x v="1"/>
    <x v="0"/>
    <x v="0"/>
    <x v="1"/>
    <x v="3"/>
    <x v="0"/>
  </r>
  <r>
    <x v="1"/>
    <x v="1"/>
    <n v="22"/>
    <x v="2"/>
    <x v="0"/>
    <s v="12th pass or below"/>
    <x v="0"/>
    <x v="1"/>
    <s v="Science"/>
    <s v="Multiple businesses/investments"/>
    <s v="Less than ₹2 lakhs"/>
    <s v="Yes"/>
    <s v="₹100 plus 3%"/>
    <n v="30000"/>
    <x v="2"/>
    <x v="2"/>
    <s v="Jewellery, House"/>
    <s v="Around the age of 40, when some medical conditions/ disease generally start appearing in human bodies"/>
    <s v="As soon as you have people other than yourself who depend financially on you"/>
    <x v="0"/>
    <x v="0"/>
    <x v="0"/>
    <x v="0"/>
    <x v="0"/>
    <x v="4"/>
    <x v="0"/>
  </r>
  <r>
    <x v="1"/>
    <x v="1"/>
    <n v="22"/>
    <x v="2"/>
    <x v="0"/>
    <s v="Graduate"/>
    <x v="0"/>
    <x v="1"/>
    <s v="Engineering"/>
    <s v="Multiple businesses/investments"/>
    <s v="You will lose money"/>
    <s v="No"/>
    <n v="105"/>
    <n v="25000"/>
    <x v="1"/>
    <x v="2"/>
    <s v="Jewellery, House, Art works"/>
    <s v="Insurance can be bought at any time we wish to, and the time of buying it as such makes no difference"/>
    <s v="As soon as you have people other than yourself who depend financially on you"/>
    <x v="0"/>
    <x v="0"/>
    <x v="1"/>
    <x v="0"/>
    <x v="1"/>
    <x v="0"/>
    <x v="0"/>
  </r>
  <r>
    <x v="1"/>
    <x v="0"/>
    <n v="25"/>
    <x v="2"/>
    <x v="0"/>
    <s v="Graduate"/>
    <x v="3"/>
    <x v="1"/>
    <s v="Medical"/>
    <s v="Multiple businesses/investments"/>
    <s v="Less than ₹2 lakhs"/>
    <s v="Not sure"/>
    <s v="Not sure"/>
    <s v="Not sure"/>
    <x v="2"/>
    <x v="0"/>
    <s v="Jewellery, Car, House"/>
    <s v="In your 20s, because you get a lower premium"/>
    <s v="As soon as you have people other than yourself who depend financially on you"/>
    <x v="0"/>
    <x v="0"/>
    <x v="1"/>
    <x v="0"/>
    <x v="0"/>
    <x v="3"/>
    <x v="0"/>
  </r>
  <r>
    <x v="1"/>
    <x v="0"/>
    <n v="31"/>
    <x v="2"/>
    <x v="0"/>
    <s v="12th pass or below"/>
    <x v="3"/>
    <x v="1"/>
    <s v="Commerce"/>
    <s v="Multiple businesses/investments"/>
    <s v="Less than ₹2 lakhs"/>
    <s v="No"/>
    <s v="₹100 plus 3%"/>
    <n v="15000"/>
    <x v="2"/>
    <x v="2"/>
    <s v="Jewellery, Car, House"/>
    <s v="Insurance can be bought at any time we wish to, and the time of buying it as such makes no difference"/>
    <s v="As soon as you have people other than yourself who depend financially on you"/>
    <x v="0"/>
    <x v="0"/>
    <x v="1"/>
    <x v="0"/>
    <x v="0"/>
    <x v="1"/>
    <x v="0"/>
  </r>
  <r>
    <x v="0"/>
    <x v="0"/>
    <n v="20"/>
    <x v="1"/>
    <x v="0"/>
    <s v="Graduate"/>
    <x v="0"/>
    <x v="1"/>
    <s v="Science"/>
    <s v="One business/investment"/>
    <s v="Less than ₹2 lakhs"/>
    <s v="Not sure"/>
    <s v="₹100 plus 3%"/>
    <s v="Not sure"/>
    <x v="1"/>
    <x v="1"/>
    <s v="Car, House"/>
    <s v="In your 20s, because you get a lower premium"/>
    <s v="As soon as you have people other than yourself who depend financially on you"/>
    <x v="1"/>
    <x v="0"/>
    <x v="0"/>
    <x v="1"/>
    <x v="1"/>
    <x v="3"/>
    <x v="0"/>
  </r>
  <r>
    <x v="0"/>
    <x v="1"/>
    <n v="20"/>
    <x v="1"/>
    <x v="0"/>
    <s v="12th pass or below"/>
    <x v="3"/>
    <x v="1"/>
    <s v="Science"/>
    <s v="Multiple businesses/investments"/>
    <s v="You will lose money"/>
    <s v="No"/>
    <s v="₹100 plus 3%"/>
    <s v="Not sure"/>
    <x v="2"/>
    <x v="0"/>
    <s v="Jewellery, Car, House"/>
    <s v="In your 20s, because you get a lower premium"/>
    <s v="As soon as you have people other than yourself who depend financially on you"/>
    <x v="0"/>
    <x v="0"/>
    <x v="0"/>
    <x v="0"/>
    <x v="0"/>
    <x v="1"/>
    <x v="0"/>
  </r>
  <r>
    <x v="1"/>
    <x v="1"/>
    <n v="20"/>
    <x v="1"/>
    <x v="0"/>
    <s v="12th pass or below"/>
    <x v="3"/>
    <x v="1"/>
    <s v="Arts"/>
    <s v="Multiple businesses/investments"/>
    <s v="₹2 lakhs"/>
    <s v="No"/>
    <s v="₹100 plus 3%"/>
    <n v="30000"/>
    <x v="0"/>
    <x v="0"/>
    <s v="Jewellery, Car, House, Art works"/>
    <s v="In your 20s, because you get a lower premium"/>
    <s v="As soon as you have people other than yourself who depend financially on you"/>
    <x v="0"/>
    <x v="0"/>
    <x v="1"/>
    <x v="0"/>
    <x v="0"/>
    <x v="1"/>
    <x v="1"/>
  </r>
  <r>
    <x v="1"/>
    <x v="0"/>
    <n v="21"/>
    <x v="1"/>
    <x v="0"/>
    <s v="Graduate"/>
    <x v="0"/>
    <x v="1"/>
    <s v="Science"/>
    <s v="One business/investment"/>
    <s v="You will lose money"/>
    <s v="No"/>
    <n v="105"/>
    <s v="Not sure"/>
    <x v="0"/>
    <x v="0"/>
    <s v="Jewellery, Car, Art works"/>
    <s v="Around the age of 40, when some medical conditions/ disease generally start appearing in human bodies"/>
    <s v="As soon as you have people other than yourself who depend financially on you"/>
    <x v="2"/>
    <x v="0"/>
    <x v="0"/>
    <x v="0"/>
    <x v="0"/>
    <x v="4"/>
    <x v="0"/>
  </r>
  <r>
    <x v="0"/>
    <x v="0"/>
    <n v="21"/>
    <x v="1"/>
    <x v="0"/>
    <s v="Post Graduate"/>
    <x v="0"/>
    <x v="1"/>
    <s v="Engineering"/>
    <s v="Multiple businesses/investments"/>
    <s v="You will lose money"/>
    <s v="Not sure"/>
    <s v="₹100 plus 3%"/>
    <n v="25000"/>
    <x v="2"/>
    <x v="2"/>
    <s v="Jewellery, House, Art works"/>
    <s v="Insurance can be bought at any time we wish to, and the time of buying it as such makes no difference"/>
    <s v="As soon as you have people other than yourself who depend financially on you"/>
    <x v="1"/>
    <x v="1"/>
    <x v="0"/>
    <x v="0"/>
    <x v="0"/>
    <x v="0"/>
    <x v="0"/>
  </r>
  <r>
    <x v="1"/>
    <x v="0"/>
    <n v="21"/>
    <x v="1"/>
    <x v="0"/>
    <s v="Post Graduate"/>
    <x v="0"/>
    <x v="1"/>
    <s v="Science"/>
    <s v="Multiple businesses/investments"/>
    <s v="₹2 lakhs"/>
    <s v="No"/>
    <s v="₹100 plus 3%"/>
    <n v="30000"/>
    <x v="0"/>
    <x v="0"/>
    <s v="Jewellery, House"/>
    <s v="Around the age of 40, when some medical conditions/ disease generally start appearing in human bodies"/>
    <s v="In your 60s, because our bodies are very fragile at this stage of life"/>
    <x v="3"/>
    <x v="0"/>
    <x v="0"/>
    <x v="0"/>
    <x v="0"/>
    <x v="0"/>
    <x v="0"/>
  </r>
  <r>
    <x v="1"/>
    <x v="0"/>
    <n v="21"/>
    <x v="1"/>
    <x v="0"/>
    <s v="Graduate"/>
    <x v="0"/>
    <x v="1"/>
    <s v="Arts"/>
    <s v="Multiple businesses/investments"/>
    <s v="₹2 lakhs"/>
    <s v="No"/>
    <s v="₹100 plus 3%"/>
    <n v="30000"/>
    <x v="1"/>
    <x v="2"/>
    <s v="Jewellery, Car, House, Art works"/>
    <s v="In your 20s, because you get a lower premium"/>
    <s v="As soon as you have people other than yourself who depend financially on you"/>
    <x v="1"/>
    <x v="0"/>
    <x v="0"/>
    <x v="0"/>
    <x v="0"/>
    <x v="1"/>
    <x v="1"/>
  </r>
  <r>
    <x v="0"/>
    <x v="1"/>
    <n v="21"/>
    <x v="1"/>
    <x v="0"/>
    <s v="Post Graduate"/>
    <x v="1"/>
    <x v="1"/>
    <s v="Engineering"/>
    <s v="Multiple businesses/investments"/>
    <s v="₹2 lakhs"/>
    <s v="Not sure"/>
    <s v="₹100 plus 3%"/>
    <n v="30000"/>
    <x v="2"/>
    <x v="2"/>
    <s v="Jewellery, House"/>
    <s v="Around the age of 40, when some medical conditions/ diseases generally start appearing in human bodies"/>
    <s v="As soon as you have people other than yourself who depend financially on you"/>
    <x v="1"/>
    <x v="0"/>
    <x v="0"/>
    <x v="1"/>
    <x v="1"/>
    <x v="4"/>
    <x v="0"/>
  </r>
  <r>
    <x v="0"/>
    <x v="1"/>
    <n v="21"/>
    <x v="1"/>
    <x v="0"/>
    <s v="Graduate"/>
    <x v="0"/>
    <x v="1"/>
    <s v="Engineering"/>
    <s v="Multiple businesses/investments"/>
    <s v="₹2 lakhs"/>
    <s v="Yes"/>
    <s v="₹100 plus 3%"/>
    <n v="30000"/>
    <x v="1"/>
    <x v="1"/>
    <s v="Jewellery, Car, House, Art works"/>
    <s v="Insurance can be bought at any time we wish to, and the time of buying it as such makes no difference"/>
    <s v="As soon as you have people other than yourself who depend financially on you"/>
    <x v="1"/>
    <x v="0"/>
    <x v="0"/>
    <x v="1"/>
    <x v="1"/>
    <x v="0"/>
    <x v="1"/>
  </r>
  <r>
    <x v="1"/>
    <x v="1"/>
    <n v="21"/>
    <x v="1"/>
    <x v="0"/>
    <s v="12th pass or below"/>
    <x v="3"/>
    <x v="1"/>
    <s v="Engineering"/>
    <s v="Multiple businesses/investments"/>
    <s v="You will lose money"/>
    <s v="No"/>
    <n v="105"/>
    <n v="30000"/>
    <x v="1"/>
    <x v="0"/>
    <s v="House, Loan"/>
    <s v="Around the age of 40, when some medical conditions/ diseases generally start appearing in human bodies"/>
    <s v="As soon as you have people other than yourself who depend financially on you"/>
    <x v="0"/>
    <x v="0"/>
    <x v="0"/>
    <x v="0"/>
    <x v="1"/>
    <x v="0"/>
    <x v="0"/>
  </r>
  <r>
    <x v="1"/>
    <x v="1"/>
    <n v="21"/>
    <x v="1"/>
    <x v="0"/>
    <s v="Post Graduate"/>
    <x v="0"/>
    <x v="1"/>
    <s v="Science"/>
    <s v="Multiple businesses/investments"/>
    <s v="You will lose money"/>
    <s v="Yes"/>
    <s v="₹100 plus 3%"/>
    <n v="25000"/>
    <x v="0"/>
    <x v="1"/>
    <s v="Loan"/>
    <s v="In your 20s, because you get a lower premium"/>
    <s v="As soon as you have people other than yourself who depend financially on you"/>
    <x v="2"/>
    <x v="1"/>
    <x v="1"/>
    <x v="1"/>
    <x v="0"/>
    <x v="0"/>
    <x v="0"/>
  </r>
  <r>
    <x v="0"/>
    <x v="1"/>
    <n v="21"/>
    <x v="1"/>
    <x v="0"/>
    <s v="12th pass or below"/>
    <x v="0"/>
    <x v="1"/>
    <s v="Engineering"/>
    <s v="Multiple businesses/investments"/>
    <s v="₹2 lakhs"/>
    <s v="No"/>
    <s v="₹100 plus 3%"/>
    <s v="Not sure"/>
    <x v="1"/>
    <x v="1"/>
    <s v="Jewellery, Car, House, Art works"/>
    <s v="In your 20s, because you get a lower premium"/>
    <s v="As soon as you have people other than yourself who depend financially on you"/>
    <x v="0"/>
    <x v="1"/>
    <x v="1"/>
    <x v="1"/>
    <x v="1"/>
    <x v="1"/>
    <x v="1"/>
  </r>
  <r>
    <x v="0"/>
    <x v="1"/>
    <n v="21"/>
    <x v="1"/>
    <x v="0"/>
    <s v="Post Graduate"/>
    <x v="0"/>
    <x v="1"/>
    <s v="Science"/>
    <s v="Multiple businesses/investments"/>
    <s v="₹2 lakhs"/>
    <s v="No"/>
    <s v="₹100 plus 3%"/>
    <n v="30000"/>
    <x v="2"/>
    <x v="2"/>
    <s v="Jewellery, Car, House, Art works"/>
    <s v="In your 20s, because you get a lower premium"/>
    <s v="Time of buying life insurance makes no difference"/>
    <x v="3"/>
    <x v="0"/>
    <x v="0"/>
    <x v="0"/>
    <x v="1"/>
    <x v="1"/>
    <x v="1"/>
  </r>
  <r>
    <x v="1"/>
    <x v="1"/>
    <n v="21"/>
    <x v="1"/>
    <x v="0"/>
    <s v="Ph.D."/>
    <x v="2"/>
    <x v="1"/>
    <s v="Science"/>
    <s v="Multiple businesses/investments"/>
    <s v="Less than ₹2 lakhs"/>
    <s v="No"/>
    <s v="₹100 plus 3%"/>
    <n v="30000"/>
    <x v="2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1"/>
    <x v="1"/>
    <x v="1"/>
  </r>
  <r>
    <x v="1"/>
    <x v="1"/>
    <n v="21"/>
    <x v="1"/>
    <x v="0"/>
    <s v="12th pass or below"/>
    <x v="0"/>
    <x v="1"/>
    <s v="Science"/>
    <s v="Multiple businesses/investments"/>
    <s v="You will lose money"/>
    <s v="No"/>
    <s v="₹100 plus 3%"/>
    <n v="15000"/>
    <x v="2"/>
    <x v="2"/>
    <s v="Jewellery, House"/>
    <s v="I don't know what a health insurance is"/>
    <s v="I don't know what a life insurance is"/>
    <x v="0"/>
    <x v="0"/>
    <x v="1"/>
    <x v="0"/>
    <x v="1"/>
    <x v="2"/>
    <x v="0"/>
  </r>
  <r>
    <x v="0"/>
    <x v="0"/>
    <n v="22"/>
    <x v="1"/>
    <x v="0"/>
    <s v="12th pass or below"/>
    <x v="0"/>
    <x v="1"/>
    <s v="Science"/>
    <s v="Multiple businesses/investments"/>
    <s v="You will lose money"/>
    <s v="No"/>
    <s v="₹100 plus 3%"/>
    <n v="30000"/>
    <x v="0"/>
    <x v="0"/>
    <s v="Jewellery, Car, House, Art works"/>
    <s v="Around the age of 40, when some medical conditions/ diseases generally start appearing in human bodies"/>
    <s v="As soon as you have people other than yourself who depend financially on you"/>
    <x v="3"/>
    <x v="1"/>
    <x v="0"/>
    <x v="0"/>
    <x v="0"/>
    <x v="2"/>
    <x v="1"/>
  </r>
  <r>
    <x v="1"/>
    <x v="0"/>
    <n v="23"/>
    <x v="1"/>
    <x v="0"/>
    <s v="Graduate"/>
    <x v="0"/>
    <x v="1"/>
    <s v="Commerce"/>
    <s v="Multiple businesses/investments"/>
    <s v="Not sure"/>
    <s v="No"/>
    <n v="105"/>
    <n v="30000"/>
    <x v="2"/>
    <x v="2"/>
    <s v="Jewellery, Car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0"/>
    <x v="0"/>
    <x v="0"/>
    <x v="1"/>
  </r>
  <r>
    <x v="0"/>
    <x v="1"/>
    <n v="24"/>
    <x v="1"/>
    <x v="0"/>
    <s v="Graduate"/>
    <x v="0"/>
    <x v="1"/>
    <s v="Engineering"/>
    <s v="Multiple businesses/investments"/>
    <s v="₹2 lakhs"/>
    <s v="No"/>
    <s v="₹100 plus 3%"/>
    <n v="30000"/>
    <x v="1"/>
    <x v="1"/>
    <s v="House"/>
    <s v="In your 20s, because you get a lower premium"/>
    <s v="As soon as you have people other than yourself who depend financially on you"/>
    <x v="0"/>
    <x v="1"/>
    <x v="0"/>
    <x v="0"/>
    <x v="1"/>
    <x v="0"/>
    <x v="0"/>
  </r>
  <r>
    <x v="0"/>
    <x v="0"/>
    <n v="26"/>
    <x v="1"/>
    <x v="0"/>
    <s v="Post Graduate"/>
    <x v="0"/>
    <x v="1"/>
    <s v="Engineering"/>
    <s v="Multiple businesses/investments"/>
    <s v="You will lose money"/>
    <s v="No"/>
    <s v="₹100 plus 3%"/>
    <s v="Not sure"/>
    <x v="2"/>
    <x v="0"/>
    <s v="Jewellery, House, Art works"/>
    <s v="In your 20s, because you get a lower premium"/>
    <s v="As soon as you have people other than yourself who depend financially on you"/>
    <x v="1"/>
    <x v="0"/>
    <x v="0"/>
    <x v="0"/>
    <x v="0"/>
    <x v="1"/>
    <x v="0"/>
  </r>
  <r>
    <x v="1"/>
    <x v="1"/>
    <n v="19"/>
    <x v="3"/>
    <x v="0"/>
    <s v="12th pass or below"/>
    <x v="1"/>
    <x v="1"/>
    <s v="Science"/>
    <s v="One business/investment"/>
    <s v="₹2 lakhs"/>
    <s v="Yes"/>
    <s v="₹100 plus 3%"/>
    <n v="15000"/>
    <x v="1"/>
    <x v="1"/>
    <s v="Jewellery, Car, House, Loan, Art works"/>
    <s v="Around the age of 40, when some medical conditions/ disease generally start appearing in human bodies"/>
    <s v="In your 60s, because our bodies are very fragile at this stage of life"/>
    <x v="1"/>
    <x v="1"/>
    <x v="1"/>
    <x v="1"/>
    <x v="1"/>
    <x v="4"/>
    <x v="0"/>
  </r>
  <r>
    <x v="1"/>
    <x v="0"/>
    <n v="20"/>
    <x v="3"/>
    <x v="0"/>
    <s v="Graduate"/>
    <x v="1"/>
    <x v="1"/>
    <s v="Social Sciences"/>
    <s v="Multiple businesses/investments"/>
    <s v="₹2 lakhs"/>
    <s v="No"/>
    <n v="105"/>
    <n v="30000"/>
    <x v="1"/>
    <x v="1"/>
    <s v="Jewellery, Car, House, Art works"/>
    <s v="In your 20s, because you get a lower premium"/>
    <s v="As soon as you have people other than yourself who depend financially on you"/>
    <x v="0"/>
    <x v="0"/>
    <x v="1"/>
    <x v="0"/>
    <x v="1"/>
    <x v="0"/>
    <x v="1"/>
  </r>
  <r>
    <x v="0"/>
    <x v="1"/>
    <n v="20"/>
    <x v="3"/>
    <x v="0"/>
    <s v="Graduate"/>
    <x v="0"/>
    <x v="1"/>
    <s v="Science"/>
    <s v="Multiple businesses/investments"/>
    <s v="₹2 lakhs"/>
    <s v="Yes"/>
    <s v="₹100 plus 3%"/>
    <n v="15000"/>
    <x v="0"/>
    <x v="0"/>
    <s v="House"/>
    <s v="In your 20s, because you get a lower premium"/>
    <s v="As soon as you have people other than yourself who depend financially on you"/>
    <x v="1"/>
    <x v="0"/>
    <x v="0"/>
    <x v="0"/>
    <x v="1"/>
    <x v="0"/>
    <x v="0"/>
  </r>
  <r>
    <x v="1"/>
    <x v="1"/>
    <n v="20"/>
    <x v="3"/>
    <x v="0"/>
    <s v="12th pass or below"/>
    <x v="0"/>
    <x v="1"/>
    <s v="Science"/>
    <s v="One business/investment"/>
    <s v="₹2 lakhs"/>
    <s v="No"/>
    <s v="₹100 plus 3%"/>
    <n v="15000"/>
    <x v="2"/>
    <x v="0"/>
    <s v="Jewellery"/>
    <s v="Insurance can be bought at any time we wish to, and the time of buying it as such makes no difference"/>
    <s v="As soon as you have people other than yourself who depend financially on you"/>
    <x v="2"/>
    <x v="1"/>
    <x v="0"/>
    <x v="1"/>
    <x v="0"/>
    <x v="0"/>
    <x v="0"/>
  </r>
  <r>
    <x v="1"/>
    <x v="1"/>
    <n v="21"/>
    <x v="3"/>
    <x v="0"/>
    <s v="12th pass or below"/>
    <x v="0"/>
    <x v="1"/>
    <s v="Science"/>
    <s v="Not sure"/>
    <s v="Less than ₹2 lakhs"/>
    <s v="Not sure"/>
    <n v="105"/>
    <s v="Not sure"/>
    <x v="2"/>
    <x v="2"/>
    <s v="Jewellery, House, Art works"/>
    <s v="In your 20s, because you get a lower premium"/>
    <s v="As soon as you have people other than yourself who depend financially on you"/>
    <x v="1"/>
    <x v="0"/>
    <x v="0"/>
    <x v="0"/>
    <x v="1"/>
    <x v="5"/>
    <x v="0"/>
  </r>
  <r>
    <x v="1"/>
    <x v="1"/>
    <n v="21"/>
    <x v="3"/>
    <x v="0"/>
    <s v="12th pass or below"/>
    <x v="3"/>
    <x v="1"/>
    <s v="Science"/>
    <s v="Not sure"/>
    <s v="₹2 lakhs"/>
    <s v="No"/>
    <s v="₹100 plus 3%"/>
    <n v="30000"/>
    <x v="2"/>
    <x v="2"/>
    <s v="Jewellery, Car, House"/>
    <s v="Around the age of 40, when some medical conditions/ disease generally start appearing in human bodies"/>
    <s v="As soon as you have people other than yourself who depend financially on you"/>
    <x v="3"/>
    <x v="0"/>
    <x v="0"/>
    <x v="0"/>
    <x v="0"/>
    <x v="4"/>
    <x v="0"/>
  </r>
  <r>
    <x v="1"/>
    <x v="1"/>
    <n v="21"/>
    <x v="3"/>
    <x v="0"/>
    <s v="12th pass or below"/>
    <x v="3"/>
    <x v="1"/>
    <s v="Science"/>
    <s v="Multiple businesses/investments"/>
    <s v="₹2 lakhs"/>
    <s v="No"/>
    <s v="₹100 plus 3%"/>
    <n v="30000"/>
    <x v="0"/>
    <x v="0"/>
    <s v="Jewellery, Car, House, Loan, Art works"/>
    <s v="Insurance can be bought at any time we wish to, and the time of buying it as such makes no difference"/>
    <s v="As soon as you have people other than yourself who depend financially on you"/>
    <x v="1"/>
    <x v="1"/>
    <x v="0"/>
    <x v="0"/>
    <x v="0"/>
    <x v="0"/>
    <x v="0"/>
  </r>
  <r>
    <x v="0"/>
    <x v="1"/>
    <n v="21"/>
    <x v="3"/>
    <x v="0"/>
    <s v="Graduate"/>
    <x v="1"/>
    <x v="1"/>
    <s v="Engineering"/>
    <s v="Multiple businesses/investments"/>
    <s v="₹2 lakhs"/>
    <s v="No"/>
    <s v="₹100 plus 3%"/>
    <n v="15000"/>
    <x v="0"/>
    <x v="0"/>
    <s v="Jewellery, House, Art works"/>
    <s v="In your 20s, because you get a lower premium"/>
    <s v="As soon as you have people other than yourself who depend financially on you"/>
    <x v="0"/>
    <x v="1"/>
    <x v="0"/>
    <x v="0"/>
    <x v="1"/>
    <x v="1"/>
    <x v="0"/>
  </r>
  <r>
    <x v="1"/>
    <x v="1"/>
    <n v="21"/>
    <x v="3"/>
    <x v="0"/>
    <s v="12th pass or below"/>
    <x v="3"/>
    <x v="1"/>
    <s v="Science"/>
    <s v="Multiple businesses/investments"/>
    <s v="You will lose money"/>
    <s v="No"/>
    <s v="₹100 plus 3%"/>
    <n v="15000"/>
    <x v="2"/>
    <x v="0"/>
    <s v="Jewellery, Car, House, Art works"/>
    <s v="In your 20s, because you get a lower premium"/>
    <s v="As soon as you have people other than yourself who depend financially on you"/>
    <x v="3"/>
    <x v="0"/>
    <x v="0"/>
    <x v="0"/>
    <x v="0"/>
    <x v="6"/>
    <x v="1"/>
  </r>
  <r>
    <x v="1"/>
    <x v="0"/>
    <n v="22"/>
    <x v="3"/>
    <x v="0"/>
    <s v="Graduate"/>
    <x v="0"/>
    <x v="1"/>
    <s v="Science"/>
    <s v="One business/investment"/>
    <s v="Less than ₹2 lakhs"/>
    <s v="No"/>
    <s v="₹100 plus 3%"/>
    <n v="30000"/>
    <x v="0"/>
    <x v="2"/>
    <s v="Jewellery, Car, House"/>
    <s v="In your 20s, because you get a lower premium"/>
    <s v="As soon as you have people other than yourself who depend financially on you"/>
    <x v="3"/>
    <x v="0"/>
    <x v="0"/>
    <x v="0"/>
    <x v="0"/>
    <x v="4"/>
    <x v="0"/>
  </r>
  <r>
    <x v="1"/>
    <x v="1"/>
    <n v="22"/>
    <x v="3"/>
    <x v="0"/>
    <s v="12th pass or below"/>
    <x v="0"/>
    <x v="1"/>
    <s v="Science"/>
    <s v="Multiple businesses/investments"/>
    <s v="₹2 lakhs"/>
    <s v="No"/>
    <s v="₹100 plus 3%"/>
    <n v="30000"/>
    <x v="2"/>
    <x v="2"/>
    <s v="Jewellery"/>
    <s v="Around the age of 40, when some medical conditions/ disease generally start appearing in human bodies"/>
    <s v="In your 60s, because our bodies are very fragile at this stage of life"/>
    <x v="3"/>
    <x v="1"/>
    <x v="0"/>
    <x v="1"/>
    <x v="1"/>
    <x v="0"/>
    <x v="0"/>
  </r>
  <r>
    <x v="0"/>
    <x v="1"/>
    <n v="22"/>
    <x v="3"/>
    <x v="0"/>
    <s v="12th pass or below"/>
    <x v="3"/>
    <x v="1"/>
    <s v="Engineering"/>
    <s v="Multiple businesses/investments"/>
    <s v="You will lose money"/>
    <s v="No"/>
    <s v="₹100 plus 3%"/>
    <n v="30000"/>
    <x v="2"/>
    <x v="0"/>
    <s v="Jewellery, House, Loan"/>
    <s v="In your 20s, because you get a lower premium"/>
    <s v="As soon as you have people other than yourself who depend financially on you"/>
    <x v="0"/>
    <x v="0"/>
    <x v="0"/>
    <x v="0"/>
    <x v="1"/>
    <x v="1"/>
    <x v="0"/>
  </r>
  <r>
    <x v="0"/>
    <x v="0"/>
    <n v="23"/>
    <x v="3"/>
    <x v="0"/>
    <s v="Graduate"/>
    <x v="0"/>
    <x v="1"/>
    <s v="Engineering"/>
    <s v="Multiple businesses/investments"/>
    <s v="Less than ₹2 lakhs"/>
    <s v="Not sure"/>
    <s v="Not sure"/>
    <s v="Not sure"/>
    <x v="1"/>
    <x v="0"/>
    <s v="Jewellery, Car, House, Loan"/>
    <s v="I don't know what a health insurance is"/>
    <s v="Time of buying life insurance makes no difference"/>
    <x v="0"/>
    <x v="0"/>
    <x v="1"/>
    <x v="1"/>
    <x v="1"/>
    <x v="3"/>
    <x v="0"/>
  </r>
  <r>
    <x v="0"/>
    <x v="1"/>
    <n v="24"/>
    <x v="3"/>
    <x v="0"/>
    <s v="12th pass or below"/>
    <x v="3"/>
    <x v="1"/>
    <s v="Social Sciences"/>
    <s v="Multiple businesses/investments"/>
    <s v="You will lose money"/>
    <s v="No"/>
    <n v="105"/>
    <s v="Not sure"/>
    <x v="1"/>
    <x v="2"/>
    <s v="Jewellery"/>
    <s v="In your 20s, because you get a lower premium"/>
    <s v="In your 60s, because our bodies are very fragile at this stage of life"/>
    <x v="1"/>
    <x v="1"/>
    <x v="0"/>
    <x v="0"/>
    <x v="1"/>
    <x v="0"/>
    <x v="0"/>
  </r>
  <r>
    <x v="1"/>
    <x v="1"/>
    <n v="25"/>
    <x v="3"/>
    <x v="0"/>
    <s v="Graduate"/>
    <x v="1"/>
    <x v="1"/>
    <s v="Engineering"/>
    <s v="One business/investment"/>
    <s v="₹2 lakhs"/>
    <s v="No"/>
    <s v="₹100 plus 3%"/>
    <n v="30000"/>
    <x v="2"/>
    <x v="1"/>
    <s v="Jewellery, House, Art works"/>
    <s v="In your 20s, because you get a lower premium"/>
    <s v="As soon as you have people other than yourself who depend financially on you"/>
    <x v="0"/>
    <x v="1"/>
    <x v="1"/>
    <x v="1"/>
    <x v="0"/>
    <x v="4"/>
    <x v="0"/>
  </r>
  <r>
    <x v="1"/>
    <x v="0"/>
    <n v="20"/>
    <x v="0"/>
    <x v="1"/>
    <s v="Post Graduate"/>
    <x v="2"/>
    <x v="1"/>
    <s v="Science"/>
    <s v="Multiple businesses/investments"/>
    <s v="₹2 lakhs"/>
    <s v="No"/>
    <s v="Not sure"/>
    <n v="30000"/>
    <x v="2"/>
    <x v="2"/>
    <s v="Jewellery, Car, House, Loan, Art works"/>
    <s v="Around the age of 40, when some medical conditions/ diseases generally start appearing in human bodies"/>
    <s v="As soon as you have people other than yourself who depend financially on you"/>
    <x v="1"/>
    <x v="1"/>
    <x v="0"/>
    <x v="0"/>
    <x v="0"/>
    <x v="4"/>
    <x v="0"/>
  </r>
  <r>
    <x v="1"/>
    <x v="1"/>
    <n v="21"/>
    <x v="0"/>
    <x v="1"/>
    <s v="Graduate"/>
    <x v="1"/>
    <x v="1"/>
    <s v="Science"/>
    <s v="Multiple businesses/investments"/>
    <s v="₹2 lakhs"/>
    <s v="Yes"/>
    <s v="₹100 plus 3%"/>
    <n v="30000"/>
    <x v="2"/>
    <x v="0"/>
    <s v="Jewellery, Car, House, Art works"/>
    <s v="In your 20s, because you get a lower premium"/>
    <s v="As soon as you have people other than yourself who depend financially on you"/>
    <x v="0"/>
    <x v="0"/>
    <x v="0"/>
    <x v="0"/>
    <x v="1"/>
    <x v="0"/>
    <x v="1"/>
  </r>
  <r>
    <x v="1"/>
    <x v="1"/>
    <n v="21"/>
    <x v="0"/>
    <x v="1"/>
    <s v="Graduate"/>
    <x v="1"/>
    <x v="1"/>
    <s v="Science"/>
    <s v="Multiple businesses/investments"/>
    <s v="You will lose money"/>
    <s v="No"/>
    <s v="₹100 plus 3%"/>
    <n v="30000"/>
    <x v="2"/>
    <x v="0"/>
    <s v="Car, House"/>
    <s v="In your 20s, because you get a lower premium"/>
    <s v="As soon as you have people other than yourself who depend financially on you"/>
    <x v="0"/>
    <x v="1"/>
    <x v="1"/>
    <x v="0"/>
    <x v="0"/>
    <x v="1"/>
    <x v="0"/>
  </r>
  <r>
    <x v="0"/>
    <x v="0"/>
    <n v="22"/>
    <x v="0"/>
    <x v="1"/>
    <s v="Graduate"/>
    <x v="0"/>
    <x v="1"/>
    <s v="Social Sciences"/>
    <s v="Not sure"/>
    <s v="₹2 lakhs"/>
    <s v="Not sure"/>
    <s v="₹100 plus 3%"/>
    <s v="Not sure"/>
    <x v="2"/>
    <x v="2"/>
    <s v="Jewellery, Car, House"/>
    <s v="In your 20s, because you get a lower premium"/>
    <s v="As soon as you have people other than yourself who depend financially on you"/>
    <x v="1"/>
    <x v="1"/>
    <x v="1"/>
    <x v="0"/>
    <x v="1"/>
    <x v="3"/>
    <x v="0"/>
  </r>
  <r>
    <x v="0"/>
    <x v="0"/>
    <n v="24"/>
    <x v="0"/>
    <x v="1"/>
    <s v="Graduate"/>
    <x v="3"/>
    <x v="1"/>
    <s v="Arts"/>
    <s v="Multiple businesses/investments"/>
    <s v="₹2 lakhs"/>
    <s v="No"/>
    <s v="₹100 plus 3%"/>
    <n v="30000"/>
    <x v="2"/>
    <x v="1"/>
    <s v="Jewellery, Car, House, Art works"/>
    <s v="In your 20s, because you get a lower premium"/>
    <s v="As soon as you have people other than yourself who depend financially on you"/>
    <x v="1"/>
    <x v="0"/>
    <x v="0"/>
    <x v="0"/>
    <x v="1"/>
    <x v="1"/>
    <x v="1"/>
  </r>
  <r>
    <x v="0"/>
    <x v="1"/>
    <n v="30"/>
    <x v="0"/>
    <x v="1"/>
    <s v="Graduate"/>
    <x v="0"/>
    <x v="1"/>
    <s v="Science"/>
    <s v="Multiple businesses/investments"/>
    <s v="₹2 lakhs"/>
    <s v="No"/>
    <s v="₹100 plus 3%"/>
    <n v="30000"/>
    <x v="1"/>
    <x v="2"/>
    <s v="Jewellery, Car, House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1"/>
    <x v="1"/>
    <n v="19"/>
    <x v="2"/>
    <x v="1"/>
    <s v="12th pass or below"/>
    <x v="1"/>
    <x v="1"/>
    <s v="Science"/>
    <s v="Multiple businesses/investments"/>
    <s v="₹2 lakhs"/>
    <s v="No"/>
    <s v="₹100 plus 3%"/>
    <n v="30000"/>
    <x v="0"/>
    <x v="0"/>
    <s v="Jewellery, Car, House, Loan, Art works"/>
    <s v="Insurance can be bought at any time we wish to, and the time of buying it as such makes no difference"/>
    <s v="Time of buying life insurance makes no difference"/>
    <x v="1"/>
    <x v="0"/>
    <x v="0"/>
    <x v="1"/>
    <x v="0"/>
    <x v="0"/>
    <x v="0"/>
  </r>
  <r>
    <x v="1"/>
    <x v="1"/>
    <n v="20"/>
    <x v="2"/>
    <x v="1"/>
    <s v="12th pass or below"/>
    <x v="0"/>
    <x v="1"/>
    <s v="Science"/>
    <s v="Not sure"/>
    <s v="₹2 lakhs"/>
    <s v="No"/>
    <s v="₹100 plus 3%"/>
    <n v="30000"/>
    <x v="0"/>
    <x v="0"/>
    <s v="Jewellery, Car, Art works"/>
    <s v="Insurance can be bought at any time we wish to, and the time of buying it as such makes no difference"/>
    <s v="Time of buying life insurance makes no difference"/>
    <x v="3"/>
    <x v="0"/>
    <x v="0"/>
    <x v="0"/>
    <x v="0"/>
    <x v="4"/>
    <x v="0"/>
  </r>
  <r>
    <x v="1"/>
    <x v="1"/>
    <n v="21"/>
    <x v="2"/>
    <x v="1"/>
    <s v="12th pass or below"/>
    <x v="0"/>
    <x v="1"/>
    <s v="Science"/>
    <s v="Multiple businesses/investments"/>
    <s v="₹2 lakhs"/>
    <s v="No"/>
    <s v="₹100 plus 3%"/>
    <n v="30000"/>
    <x v="0"/>
    <x v="0"/>
    <s v="Jewellery, Car, House, Art works"/>
    <s v="Around the age of 40, when some medical conditions/ disease generally start appearing in human bodies"/>
    <s v="As soon as you have people other than yourself who depend financially on you"/>
    <x v="0"/>
    <x v="0"/>
    <x v="0"/>
    <x v="0"/>
    <x v="0"/>
    <x v="1"/>
    <x v="1"/>
  </r>
  <r>
    <x v="1"/>
    <x v="1"/>
    <n v="22"/>
    <x v="2"/>
    <x v="1"/>
    <s v="12th pass or below"/>
    <x v="3"/>
    <x v="1"/>
    <s v="Science"/>
    <s v="Multiple businesses/investments"/>
    <s v="₹2 lakhs"/>
    <s v="No"/>
    <s v="₹100 plus 3%"/>
    <n v="15000"/>
    <x v="0"/>
    <x v="0"/>
    <s v="Jewellery, Car, House, Loan, Art works"/>
    <s v="Insurance can be bought at any time we wish to, and the time of buying it as such makes no difference"/>
    <s v="As soon as you have people other than yourself who depend financially on you"/>
    <x v="1"/>
    <x v="0"/>
    <x v="0"/>
    <x v="0"/>
    <x v="1"/>
    <x v="1"/>
    <x v="0"/>
  </r>
  <r>
    <x v="1"/>
    <x v="1"/>
    <n v="22"/>
    <x v="2"/>
    <x v="1"/>
    <s v="12th pass or below"/>
    <x v="3"/>
    <x v="1"/>
    <s v="Science"/>
    <s v="Multiple businesses/investments"/>
    <s v="₹2 lakhs"/>
    <s v="No"/>
    <s v="₹100 plus 3%"/>
    <n v="30000"/>
    <x v="1"/>
    <x v="0"/>
    <s v="Jewellery, Car, House, Art works"/>
    <s v="In your 20s, because you get a lower premium"/>
    <s v="Time of buying life insurance makes no difference"/>
    <x v="3"/>
    <x v="0"/>
    <x v="1"/>
    <x v="0"/>
    <x v="1"/>
    <x v="1"/>
    <x v="1"/>
  </r>
  <r>
    <x v="1"/>
    <x v="0"/>
    <n v="23"/>
    <x v="2"/>
    <x v="1"/>
    <s v="Graduate"/>
    <x v="1"/>
    <x v="1"/>
    <s v="Medical"/>
    <s v="One business/investment"/>
    <s v="₹2 lakhs"/>
    <s v="No"/>
    <n v="105"/>
    <s v="Not sure"/>
    <x v="0"/>
    <x v="0"/>
    <s v="Jewellery, Car, House"/>
    <s v="Insurance can be bought at any time we wish to, and the time of buying it as such makes no difference"/>
    <s v="Time of buying life insurance makes no difference"/>
    <x v="3"/>
    <x v="0"/>
    <x v="0"/>
    <x v="0"/>
    <x v="1"/>
    <x v="3"/>
    <x v="0"/>
  </r>
  <r>
    <x v="1"/>
    <x v="1"/>
    <n v="23"/>
    <x v="2"/>
    <x v="1"/>
    <s v="Graduate"/>
    <x v="0"/>
    <x v="1"/>
    <s v="Science"/>
    <s v="Multiple businesses/investments"/>
    <s v="₹2 lakhs"/>
    <s v="No"/>
    <s v="₹100 plus 3%"/>
    <n v="15000"/>
    <x v="0"/>
    <x v="0"/>
    <s v="Jewellery, Car, House"/>
    <s v="Around the age of 40, when some medical conditions/ disease generally start appearing in human bodies"/>
    <s v="As soon as you have people other than yourself who depend financially on you"/>
    <x v="3"/>
    <x v="0"/>
    <x v="0"/>
    <x v="0"/>
    <x v="1"/>
    <x v="1"/>
    <x v="0"/>
  </r>
  <r>
    <x v="0"/>
    <x v="0"/>
    <n v="20"/>
    <x v="1"/>
    <x v="1"/>
    <s v="12th pass or below"/>
    <x v="0"/>
    <x v="1"/>
    <s v="Science"/>
    <s v="Multiple businesses/investments"/>
    <s v="₹2 lakhs"/>
    <s v="Yes"/>
    <s v="₹100 plus 3%"/>
    <n v="30000"/>
    <x v="2"/>
    <x v="2"/>
    <s v="Jewellery, House"/>
    <s v="In your 20s, because you get a lower premium"/>
    <s v="As soon as you have people other than yourself who depend financially on you"/>
    <x v="1"/>
    <x v="0"/>
    <x v="0"/>
    <x v="0"/>
    <x v="1"/>
    <x v="4"/>
    <x v="0"/>
  </r>
  <r>
    <x v="1"/>
    <x v="1"/>
    <n v="20"/>
    <x v="1"/>
    <x v="1"/>
    <s v="12th pass or below"/>
    <x v="0"/>
    <x v="1"/>
    <s v="Science"/>
    <s v="Not sure"/>
    <s v="You will lose money"/>
    <s v="No"/>
    <n v="105"/>
    <n v="15000"/>
    <x v="1"/>
    <x v="1"/>
    <s v="House"/>
    <s v="Around the age of 40, when some medical conditions/ disease generally start appearing in human bodies"/>
    <s v="In your 60s, because our bodies are very fragile at this stage of life"/>
    <x v="1"/>
    <x v="1"/>
    <x v="0"/>
    <x v="1"/>
    <x v="1"/>
    <x v="0"/>
    <x v="0"/>
  </r>
  <r>
    <x v="1"/>
    <x v="1"/>
    <n v="22"/>
    <x v="1"/>
    <x v="1"/>
    <s v="12th pass or below"/>
    <x v="3"/>
    <x v="1"/>
    <s v="Science"/>
    <s v="Multiple businesses/investments"/>
    <s v="₹2 lakhs"/>
    <s v="No"/>
    <s v="₹100 plus 3%"/>
    <n v="15000"/>
    <x v="0"/>
    <x v="0"/>
    <s v="House"/>
    <s v="Insurance can be bought at any time we wish to, and the time of buying it as such makes no difference"/>
    <s v="As soon as you have people other than yourself who depend financially on you"/>
    <x v="3"/>
    <x v="0"/>
    <x v="0"/>
    <x v="0"/>
    <x v="0"/>
    <x v="1"/>
    <x v="0"/>
  </r>
  <r>
    <x v="0"/>
    <x v="0"/>
    <n v="27"/>
    <x v="1"/>
    <x v="1"/>
    <s v="Graduate"/>
    <x v="1"/>
    <x v="1"/>
    <s v="Arts"/>
    <s v="Multiple businesses/investments"/>
    <s v="₹2 lakhs"/>
    <s v="Not sure"/>
    <s v="₹100 plus 3%"/>
    <n v="30000"/>
    <x v="0"/>
    <x v="0"/>
    <s v="Jewellery, Car, House"/>
    <s v="In your 20s, because you get a lower premium"/>
    <s v="As soon as you have people other than yourself who depend financially on you"/>
    <x v="3"/>
    <x v="0"/>
    <x v="0"/>
    <x v="0"/>
    <x v="0"/>
    <x v="4"/>
    <x v="0"/>
  </r>
  <r>
    <x v="1"/>
    <x v="0"/>
    <n v="19"/>
    <x v="3"/>
    <x v="1"/>
    <s v="Graduate"/>
    <x v="3"/>
    <x v="1"/>
    <s v="Science"/>
    <s v="Not sure"/>
    <s v="Not sure"/>
    <s v="No"/>
    <s v="Not sure"/>
    <s v="Not sure"/>
    <x v="1"/>
    <x v="2"/>
    <s v="House"/>
    <s v="I don't know what a health insurance is"/>
    <s v="I don't know what a life insurance is"/>
    <x v="1"/>
    <x v="1"/>
    <x v="0"/>
    <x v="0"/>
    <x v="1"/>
    <x v="3"/>
    <x v="0"/>
  </r>
  <r>
    <x v="0"/>
    <x v="1"/>
    <n v="20"/>
    <x v="3"/>
    <x v="1"/>
    <s v="12th pass or below"/>
    <x v="3"/>
    <x v="1"/>
    <s v="Science"/>
    <s v="Not sure"/>
    <s v="₹2 lakhs"/>
    <s v="Yes"/>
    <s v="₹100 plus 3%"/>
    <s v="Not sure"/>
    <x v="1"/>
    <x v="1"/>
    <s v="Art works"/>
    <s v="In your 20s, because you get a lower premium"/>
    <s v="I don't know what a life insurance is"/>
    <x v="1"/>
    <x v="0"/>
    <x v="0"/>
    <x v="0"/>
    <x v="0"/>
    <x v="3"/>
    <x v="0"/>
  </r>
  <r>
    <x v="1"/>
    <x v="1"/>
    <n v="20"/>
    <x v="3"/>
    <x v="1"/>
    <s v="Graduate"/>
    <x v="0"/>
    <x v="1"/>
    <s v="Engineering"/>
    <s v="One business/investment"/>
    <s v="₹2 lakhs"/>
    <s v="No"/>
    <s v="₹100 plus 3%"/>
    <n v="30000"/>
    <x v="1"/>
    <x v="2"/>
    <s v="House"/>
    <s v="In your 20s, because you get a lower premium"/>
    <s v="Time of buying life insurance makes no difference"/>
    <x v="0"/>
    <x v="1"/>
    <x v="0"/>
    <x v="0"/>
    <x v="1"/>
    <x v="4"/>
    <x v="0"/>
  </r>
  <r>
    <x v="1"/>
    <x v="1"/>
    <n v="20"/>
    <x v="3"/>
    <x v="1"/>
    <s v="12th pass or below"/>
    <x v="1"/>
    <x v="1"/>
    <s v="Arts"/>
    <s v="Multiple businesses/investments"/>
    <s v="You will lose money"/>
    <s v="Yes"/>
    <s v="₹100 plus 3%"/>
    <n v="15000"/>
    <x v="2"/>
    <x v="2"/>
    <s v="Jewellery, Car, House"/>
    <s v="In your 20s, because you get a lower premium"/>
    <s v="As soon as you have people other than yourself who depend financially on you"/>
    <x v="0"/>
    <x v="0"/>
    <x v="0"/>
    <x v="0"/>
    <x v="1"/>
    <x v="1"/>
    <x v="0"/>
  </r>
  <r>
    <x v="1"/>
    <x v="1"/>
    <n v="21"/>
    <x v="3"/>
    <x v="1"/>
    <s v="12th pass or below"/>
    <x v="3"/>
    <x v="1"/>
    <s v="Commerce"/>
    <s v="Not sure"/>
    <s v="₹2 lakhs"/>
    <s v="Not sure"/>
    <s v="₹100 plus 3%"/>
    <n v="30000"/>
    <x v="2"/>
    <x v="0"/>
    <s v="Jewellery, House"/>
    <s v="In your 20s, because you get a lower premium"/>
    <s v="As soon as you have people other than yourself who depend financially on you"/>
    <x v="0"/>
    <x v="1"/>
    <x v="0"/>
    <x v="0"/>
    <x v="1"/>
    <x v="3"/>
    <x v="0"/>
  </r>
  <r>
    <x v="0"/>
    <x v="1"/>
    <n v="21"/>
    <x v="3"/>
    <x v="1"/>
    <s v="12th pass or below"/>
    <x v="3"/>
    <x v="1"/>
    <s v="Engineering"/>
    <s v="Multiple businesses/investments"/>
    <s v="₹2 lakhs"/>
    <s v="No"/>
    <s v="₹100 plus 3%"/>
    <n v="30000"/>
    <x v="2"/>
    <x v="1"/>
    <s v="House"/>
    <s v="In your 20s, because you get a lower premium"/>
    <s v="As soon as you have people other than yourself who depend financially on you"/>
    <x v="0"/>
    <x v="0"/>
    <x v="1"/>
    <x v="0"/>
    <x v="0"/>
    <x v="0"/>
    <x v="0"/>
  </r>
  <r>
    <x v="0"/>
    <x v="1"/>
    <n v="21"/>
    <x v="3"/>
    <x v="1"/>
    <s v="12th pass or below"/>
    <x v="3"/>
    <x v="1"/>
    <s v="Science"/>
    <s v="Multiple businesses/investments"/>
    <s v="Less than ₹2 lakhs"/>
    <s v="No"/>
    <s v="₹100 plus 3%"/>
    <n v="30000"/>
    <x v="1"/>
    <x v="1"/>
    <s v="Jewellery, Art works"/>
    <s v="In your 20s, because you get a lower premium"/>
    <s v="As soon as you have people other than yourself who depend financially on you"/>
    <x v="0"/>
    <x v="0"/>
    <x v="0"/>
    <x v="0"/>
    <x v="1"/>
    <x v="0"/>
    <x v="0"/>
  </r>
  <r>
    <x v="1"/>
    <x v="1"/>
    <n v="22"/>
    <x v="3"/>
    <x v="1"/>
    <s v="12th pass or below"/>
    <x v="3"/>
    <x v="1"/>
    <s v="Science"/>
    <s v="Not sure"/>
    <s v="₹2 lakhs"/>
    <s v="No"/>
    <s v="Not sure"/>
    <s v="Not sure"/>
    <x v="2"/>
    <x v="0"/>
    <s v="House"/>
    <s v="In your 20s, because you get a lower premium"/>
    <s v="I don't know what a life insurance is"/>
    <x v="1"/>
    <x v="1"/>
    <x v="1"/>
    <x v="0"/>
    <x v="1"/>
    <x v="3"/>
    <x v="0"/>
  </r>
  <r>
    <x v="1"/>
    <x v="1"/>
    <n v="23"/>
    <x v="3"/>
    <x v="1"/>
    <s v="12th pass or below"/>
    <x v="0"/>
    <x v="1"/>
    <s v="Engineering"/>
    <s v="Multiple businesses/investments"/>
    <s v="You will lose money"/>
    <s v="No"/>
    <s v="₹100 plus 3%"/>
    <n v="30000"/>
    <x v="1"/>
    <x v="2"/>
    <s v="Jewellery, Car, House, Art works"/>
    <s v="In your 20s, because you get a lower premium"/>
    <s v="As soon as you have people other than yourself who depend financially on you"/>
    <x v="0"/>
    <x v="0"/>
    <x v="0"/>
    <x v="0"/>
    <x v="0"/>
    <x v="2"/>
    <x v="1"/>
  </r>
  <r>
    <x v="0"/>
    <x v="1"/>
    <n v="24"/>
    <x v="0"/>
    <x v="0"/>
    <s v="Graduate"/>
    <x v="0"/>
    <x v="2"/>
    <s v="Arts"/>
    <s v="Multiple businesses/investments"/>
    <s v="₹2 lakhs"/>
    <s v="No"/>
    <s v="₹100 plus 3%"/>
    <n v="30000"/>
    <x v="2"/>
    <x v="0"/>
    <s v="Art works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1"/>
    <x v="1"/>
    <n v="24"/>
    <x v="0"/>
    <x v="0"/>
    <s v="Post Graduate"/>
    <x v="1"/>
    <x v="2"/>
    <s v="Science"/>
    <s v="Multiple businesses/investments"/>
    <s v="You will lose money"/>
    <s v="No"/>
    <s v="₹100 plus 3%"/>
    <n v="30000"/>
    <x v="2"/>
    <x v="0"/>
    <s v="Jewellery, Car, House"/>
    <s v="Insurance can be bought at any time we wish to, and the time of buying it as such makes no difference"/>
    <s v="As soon as you have people other than yourself who depend financially on you"/>
    <x v="0"/>
    <x v="0"/>
    <x v="0"/>
    <x v="0"/>
    <x v="1"/>
    <x v="1"/>
    <x v="0"/>
  </r>
  <r>
    <x v="0"/>
    <x v="1"/>
    <n v="21"/>
    <x v="2"/>
    <x v="0"/>
    <s v="12th pass or below"/>
    <x v="3"/>
    <x v="2"/>
    <s v="Engineering"/>
    <s v="Multiple businesses/investments"/>
    <s v="You will lose money"/>
    <s v="No"/>
    <s v="₹100 plus 3%"/>
    <n v="30000"/>
    <x v="2"/>
    <x v="0"/>
    <s v="Jewellery, Car, House"/>
    <s v="In your 20s, because you get a lower premium"/>
    <s v="As soon as you have people other than yourself who depend financially on you"/>
    <x v="0"/>
    <x v="0"/>
    <x v="0"/>
    <x v="0"/>
    <x v="0"/>
    <x v="1"/>
    <x v="0"/>
  </r>
  <r>
    <x v="0"/>
    <x v="0"/>
    <n v="22"/>
    <x v="2"/>
    <x v="0"/>
    <s v="Post Graduate"/>
    <x v="1"/>
    <x v="2"/>
    <s v="Science"/>
    <s v="Multiple businesses/investments"/>
    <s v="Less than ₹2 lakhs"/>
    <s v="No"/>
    <s v="₹100 plus 3%"/>
    <n v="30000"/>
    <x v="2"/>
    <x v="1"/>
    <s v="House, Loan"/>
    <s v="In your 20s, because you get a lower premium"/>
    <s v="As soon as you have people other than yourself who depend financially on you"/>
    <x v="0"/>
    <x v="0"/>
    <x v="1"/>
    <x v="0"/>
    <x v="1"/>
    <x v="0"/>
    <x v="0"/>
  </r>
  <r>
    <x v="0"/>
    <x v="0"/>
    <n v="19"/>
    <x v="1"/>
    <x v="0"/>
    <s v="Post Graduate"/>
    <x v="1"/>
    <x v="2"/>
    <s v="Engineering"/>
    <s v="Multiple businesses/investments"/>
    <s v="You will lose money"/>
    <s v="No"/>
    <s v="₹100 plus 3%"/>
    <n v="30000"/>
    <x v="2"/>
    <x v="0"/>
    <s v="Art works"/>
    <s v="Insurance can be bought at any time we wish to, and the time of buying it as such makes no difference"/>
    <s v="As soon as you have people other than yourself who depend financially on you"/>
    <x v="3"/>
    <x v="0"/>
    <x v="1"/>
    <x v="1"/>
    <x v="0"/>
    <x v="1"/>
    <x v="0"/>
  </r>
  <r>
    <x v="0"/>
    <x v="1"/>
    <n v="22"/>
    <x v="1"/>
    <x v="0"/>
    <s v="Graduate"/>
    <x v="0"/>
    <x v="2"/>
    <s v="Science"/>
    <s v="Multiple businesses/investments"/>
    <s v="₹2 lakhs"/>
    <s v="No"/>
    <s v="₹100 plus 3%"/>
    <n v="30000"/>
    <x v="0"/>
    <x v="0"/>
    <s v="Jewellery, House, Art works"/>
    <s v="Around the age of 40, when some medical conditions/ diseases generally start appearing in human bodies"/>
    <s v="As soon as you have people other than yourself who depend financially on you"/>
    <x v="1"/>
    <x v="0"/>
    <x v="1"/>
    <x v="0"/>
    <x v="0"/>
    <x v="0"/>
    <x v="0"/>
  </r>
  <r>
    <x v="1"/>
    <x v="0"/>
    <n v="21"/>
    <x v="3"/>
    <x v="0"/>
    <s v="12th pass or below"/>
    <x v="0"/>
    <x v="2"/>
    <s v="Science"/>
    <s v="Not sure"/>
    <s v="₹2 lakhs"/>
    <s v="No"/>
    <s v="Not sure"/>
    <s v="Not sure"/>
    <x v="2"/>
    <x v="2"/>
    <s v="Jewellery, Car, House, Art works"/>
    <s v="Insurance can be bought at any time we wish to, and the time of buying it as such makes no difference"/>
    <s v="As soon as you have people other than yourself who depend financially on you"/>
    <x v="1"/>
    <x v="0"/>
    <x v="1"/>
    <x v="0"/>
    <x v="0"/>
    <x v="4"/>
    <x v="0"/>
  </r>
  <r>
    <x v="0"/>
    <x v="0"/>
    <n v="23"/>
    <x v="3"/>
    <x v="0"/>
    <s v="12th pass or below"/>
    <x v="3"/>
    <x v="2"/>
    <s v="Commerce"/>
    <s v="Multiple businesses/investments"/>
    <s v="₹2 lakhs"/>
    <s v="Yes"/>
    <s v="₹100 plus 3%"/>
    <n v="25000"/>
    <x v="1"/>
    <x v="1"/>
    <s v="Jewellery, Car, House, Art works"/>
    <s v="In your 20s, because you get a lower premium"/>
    <s v="As soon as you have people other than yourself who depend financially on you"/>
    <x v="3"/>
    <x v="0"/>
    <x v="0"/>
    <x v="1"/>
    <x v="0"/>
    <x v="0"/>
    <x v="0"/>
  </r>
  <r>
    <x v="0"/>
    <x v="1"/>
    <n v="22"/>
    <x v="0"/>
    <x v="1"/>
    <s v="12th pass or below"/>
    <x v="3"/>
    <x v="2"/>
    <s v="Science"/>
    <s v="One business/investment"/>
    <s v="₹2 lakhs"/>
    <s v="No"/>
    <s v="Not sure"/>
    <s v="Not sure"/>
    <x v="0"/>
    <x v="0"/>
    <s v="Car"/>
    <s v="I don't know what a health insurance is"/>
    <s v="I don't know what a life insurance is"/>
    <x v="3"/>
    <x v="0"/>
    <x v="0"/>
    <x v="1"/>
    <x v="1"/>
    <x v="3"/>
    <x v="0"/>
  </r>
  <r>
    <x v="1"/>
    <x v="1"/>
    <n v="24"/>
    <x v="0"/>
    <x v="1"/>
    <s v="12th pass or below"/>
    <x v="0"/>
    <x v="2"/>
    <s v="Engineering"/>
    <s v="Multiple businesses/investments"/>
    <s v="Less than ₹2 lakhs"/>
    <s v="No"/>
    <s v="₹100 plus 3%"/>
    <n v="30000"/>
    <x v="1"/>
    <x v="2"/>
    <s v="House"/>
    <s v="In your 20s, because you get a lower premium"/>
    <s v="As soon as you have people other than yourself who depend financially on you"/>
    <x v="3"/>
    <x v="1"/>
    <x v="0"/>
    <x v="1"/>
    <x v="1"/>
    <x v="0"/>
    <x v="0"/>
  </r>
  <r>
    <x v="1"/>
    <x v="0"/>
    <n v="27"/>
    <x v="0"/>
    <x v="1"/>
    <s v="Graduate"/>
    <x v="0"/>
    <x v="2"/>
    <s v="Science"/>
    <s v="Multiple businesses/investments"/>
    <s v="You will lose money"/>
    <s v="No"/>
    <s v="₹100 plus 3%"/>
    <n v="30000"/>
    <x v="2"/>
    <x v="0"/>
    <s v="Jewellery, Loan, Art works"/>
    <s v="In your 20s, because you get a lower premium"/>
    <s v="As soon as you have people other than yourself who depend financially on you"/>
    <x v="1"/>
    <x v="0"/>
    <x v="0"/>
    <x v="0"/>
    <x v="1"/>
    <x v="1"/>
    <x v="0"/>
  </r>
  <r>
    <x v="0"/>
    <x v="1"/>
    <n v="23"/>
    <x v="2"/>
    <x v="1"/>
    <s v="12th pass or below"/>
    <x v="3"/>
    <x v="2"/>
    <s v="Science"/>
    <s v="One business/investment"/>
    <s v="₹2 lakhs"/>
    <s v="Yes"/>
    <s v="₹100 plus 3%"/>
    <n v="25000"/>
    <x v="1"/>
    <x v="1"/>
    <s v="Car"/>
    <s v="In your 20s, because you get a lower premium"/>
    <s v="In your 60s, because our bodies are very fragile at this stage of life"/>
    <x v="1"/>
    <x v="1"/>
    <x v="0"/>
    <x v="1"/>
    <x v="1"/>
    <x v="3"/>
    <x v="0"/>
  </r>
  <r>
    <x v="0"/>
    <x v="1"/>
    <n v="24"/>
    <x v="2"/>
    <x v="1"/>
    <s v="12th pass or below"/>
    <x v="0"/>
    <x v="2"/>
    <s v="Science"/>
    <s v="Multiple businesses/investments"/>
    <s v="₹2 lakhs"/>
    <s v="No"/>
    <s v="₹100 plus 3%"/>
    <n v="30000"/>
    <x v="2"/>
    <x v="0"/>
    <s v="House"/>
    <s v="Insurance can be bought at any time we wish to, and the time of buying it as such makes no difference"/>
    <s v="Time of buying life insurance makes no difference"/>
    <x v="1"/>
    <x v="0"/>
    <x v="0"/>
    <x v="0"/>
    <x v="1"/>
    <x v="0"/>
    <x v="0"/>
  </r>
  <r>
    <x v="0"/>
    <x v="1"/>
    <n v="30"/>
    <x v="2"/>
    <x v="1"/>
    <s v="Post Graduate"/>
    <x v="1"/>
    <x v="2"/>
    <s v="Commerce"/>
    <s v="One business/investment"/>
    <s v="₹2 lakhs"/>
    <s v="Yes"/>
    <s v="₹100 plus 3%"/>
    <n v="15000"/>
    <x v="2"/>
    <x v="1"/>
    <s v="Jewellery"/>
    <s v="In your 20s, because you get a lower premium"/>
    <s v="As soon as you have people other than yourself who depend financially on you"/>
    <x v="0"/>
    <x v="0"/>
    <x v="0"/>
    <x v="0"/>
    <x v="0"/>
    <x v="4"/>
    <x v="0"/>
  </r>
  <r>
    <x v="0"/>
    <x v="0"/>
    <n v="26"/>
    <x v="1"/>
    <x v="1"/>
    <s v="Graduate"/>
    <x v="0"/>
    <x v="2"/>
    <s v="Arts"/>
    <s v="Multiple businesses/investments"/>
    <s v="₹2 lakhs"/>
    <s v="No"/>
    <s v="₹100 plus 3%"/>
    <n v="30000"/>
    <x v="1"/>
    <x v="1"/>
    <s v="Jewellery, Car, House"/>
    <s v="In your 20s, because you get a lower premium"/>
    <s v="As soon as you have people other than yourself who depend financially on you"/>
    <x v="0"/>
    <x v="0"/>
    <x v="0"/>
    <x v="0"/>
    <x v="0"/>
    <x v="0"/>
    <x v="0"/>
  </r>
  <r>
    <x v="0"/>
    <x v="1"/>
    <n v="22"/>
    <x v="3"/>
    <x v="1"/>
    <s v="12th pass or below"/>
    <x v="3"/>
    <x v="2"/>
    <s v="Engineering"/>
    <s v="Not sure"/>
    <s v="You will lose money"/>
    <s v="No"/>
    <n v="105"/>
    <n v="15000"/>
    <x v="0"/>
    <x v="0"/>
    <s v="Jewellery, Car, House"/>
    <s v="Insurance can be bought at any time we wish to, and the time of buying it as such makes no difference"/>
    <s v="As soon as you have people other than yourself who depend financially on you"/>
    <x v="1"/>
    <x v="1"/>
    <x v="1"/>
    <x v="0"/>
    <x v="0"/>
    <x v="0"/>
    <x v="0"/>
  </r>
  <r>
    <x v="1"/>
    <x v="1"/>
    <n v="25"/>
    <x v="3"/>
    <x v="1"/>
    <s v="12th pass or below"/>
    <x v="3"/>
    <x v="2"/>
    <s v="Engineering"/>
    <s v="Multiple businesses/investments"/>
    <s v="₹2 lakhs"/>
    <s v="Yes"/>
    <s v="₹100 plus 3%"/>
    <n v="15000"/>
    <x v="2"/>
    <x v="2"/>
    <s v="Jewellery, Car, House, Art works"/>
    <s v="Insurance can be bought at any time we wish to, and the time of buying it as such makes no difference"/>
    <s v="As soon as you have people other than yourself who depend financially on you"/>
    <x v="0"/>
    <x v="0"/>
    <x v="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3076F-E7D0-4C8B-A621-E73B2072D4F7}" name="PivotTable5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8:E262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A055B-4FCD-49F9-AC32-912527D6C642}" name="PivotTable6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72:E27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51EC2-0AB4-43E3-A12C-6E79552F7F27}" name="PivotTable6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X322:AB32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9CFFF-7476-4365-B622-CA58EBC43169}" name="PivotTable8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R91:U95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F47A1-7D1D-4739-ABA6-D8AE8DEFDB83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K224:P228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6D311-C624-4B46-B185-A6AD12F3A5B3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L342:AQ34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918E8-F1FF-4DFE-9FC0-AA8B124143A9}" name="PivotTable2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U413:X417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medium of schooling:" fld="4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100E6-AB22-4CCF-97D5-7FFDE0CB7CE9}" name="PivotTable4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X136:AF140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Just when you were about to reach your target of saving ₹25,000 for your new phone, you hear about another new, different model worth ₹22,000 and see a huge number of people booking it, along with good recommendations from a lot of well known experts and analysts." fld="21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FDB0F-64E0-4CC5-8F3B-53147453B3CF}" name="PivotTable2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O255:AS260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0DEBC-BEED-4133-B616-F68DB1184BE2}" name="PivotTable3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F180:AJ186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48D28-9207-4591-9A5C-E3DDA531172E}" name="PivotTable9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158:T162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08604-B63A-40F1-B512-CE4A233D3CF1}" name="PivotTable4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I299:M303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2834B-059F-441A-B607-5CE2B5EECF75}" name="PivotTable5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46:E250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3B27BC-0A19-403F-960C-39BCF76B2727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255:M259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84F84-C1DA-4994-AD4B-ECC8B8F2973B}" name="PivotTable5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P322:T32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Your monthly household income:" fld="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33875-2302-4CCF-BA85-90233100486E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03:E207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E168F-4EAD-4FF3-8D80-84F5863F2CA2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T224:Y229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BE61A-4819-4739-ABFD-519BFDCC42AC}" name="PivotTable9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Q136:T141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6A8D0-90B9-4B1E-846A-15E154DC1377}" name="PivotTable4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O278:AT283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59818-AB51-4924-8AC5-B44C00AB2D2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42:F346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C33F1-B21C-4AF3-8C0A-5D6F66984951}" name="PivotTable2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F413:I417" firstHeaderRow="1" firstDataRow="2" firstDataCol="1"/>
  <pivotFields count="26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9844B-D428-4AEA-A411-28310E434471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W342:AB34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edium of schooling: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C9CC4-19C8-4498-A6CA-A527FBCCCD1A}" name="PivotTable7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K69:S74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r highest educational qualification:" fld="7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87793-61A2-4C04-A5AD-4F4D3B6342CB}" name="PivotTable9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4:D78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1159C-3F73-4F36-81FC-3B67B3AB5E4E}" name="PivotTable3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C224:AK230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What do you usually do to grow the money that you manage to save each month?" fld="19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95F3D-15F9-4FCA-B960-3652B1EE3E72}" name="PivotTable3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278:V284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onthly household income: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F0D0-2A34-48DB-941C-1E7E086450C7}" name="PivotTable5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I321:M325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15A5A-ABF7-463B-B8F1-00817163E6F7}" name="PivotTable9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158:L162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1B1DD-14C9-4890-9008-C83E588CE41C}" name="PivotTable2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255:U261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monthly household income:" fld="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5133F-AF4D-403A-B69E-13F68FDFD6ED}" name="PivotTable6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8:I52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Where do you study?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78B31-B4B8-48AE-8D79-3B5D9DD6513F}" name="PivotTable4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99:E303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22E11-8D7B-4E70-8F30-D615D354CC22}" name="PivotTable8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36:D140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365CD-9FF0-4110-A911-9042C45165AA}" name="PivotTable7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69:I73" firstHeaderRow="1" firstDataRow="2" firstDataCol="1"/>
  <pivotFields count="25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r medium of schooling:" fld="4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7DA73-56F0-4440-9CC8-B7F82AEEA036}" name="PivotTable2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B413:AE419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What is your father's educational qualification?" fld="6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DA61AD-1A3D-4623-A306-46A29ABAFF19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0:F114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B6592-327E-4B7D-B6FD-C9265B08B370}" name="PivotTable6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M323:AQ32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A1CFC-0541-406B-8656-F51796A11AF2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63:Y367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Where do you study?" fld="0" subtotal="count" baseField="0" baseItem="0"/>
  </dataFields>
  <chartFormats count="2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819D7-71E7-4198-8DD2-1F05627D139C}" name="PivotTable4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Y114:AG118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have ₹200 to spend on lunch and you're hungry. You buy some food items worth ₹180 and you feel full again after eating. You are now left with ₹20 of your lunch budget. What are you most likely to do?" fld="22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C8013-1691-485D-BF2E-7AA7B35F44C0}" name="PivotTable7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91:D95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4BFFF-21DB-42B0-9B95-97CC8AFE0711}" name="PivotTable3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M180:AU185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Do you prepare a budget to keep track of necessary expenses and savings?" fld="14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4924B-6DC1-4D93-8E4C-769598925CEF}" name="PivotTable5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M301:AQ30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B76FF-FC65-4912-8527-6913B0DAC96E}" name="PivotTable1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55:E259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A323-25E1-4452-BADB-B987CF9A13DC}" name="PivotTable4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X301:AB305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77532-D59B-4430-9982-92A8988D82F1}" name="PivotTable2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48:D353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95FB1-4135-4865-B303-BE137F5DD714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16:F121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E205D-7A95-4770-B85D-D749C66C7F9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2:E96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698D2-8C0F-429B-8D5A-B0630F0A6D0A}" name="PivotTable8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2:D46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A4E15-F7E9-4644-BEE4-C9AEB49DC465}" name="PivotTable9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8:D72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19CE-6D11-4D95-8697-8B1BBDDD1CB5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04:F108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45979-EEA8-44F5-AD65-733717622A4F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35:E141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monthly household income: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8B3FF2-9D5A-4B6A-80B8-257B1A740116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14:Y318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6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BFD84-0060-419B-A081-03BC33BD6111}" name="PivotTable3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78:I383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How do you keep track of your monthly expenses?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DB2F2-4DBA-4BEF-A463-B7FB71DED707}" name="PivotTable4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11:I415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" fld="2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64416-4F4B-44E5-AFCA-8138C496EB1C}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0:F174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F89F3-FC1B-4235-A918-62A3A047D11A}" name="PivotTable7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R7" firstHeaderRow="1" firstDataRow="2" firstDataCol="1"/>
  <pivotFields count="2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AE5D0-6392-4C26-BF18-19BA6B33A969}" name="PivotTable3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84:F18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3B2AE-3DDC-46C0-B5FC-A0EFA49FCFF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79:F283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F7E5A-6519-4B24-B6A3-F24D06CC7D2B}" name="PivotTable5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9:E244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EAF45-4E67-4458-8DB7-62ED09D782AC}" name="PivotTable2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49:E155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9EB88-3D4A-418E-A66B-3326C599E38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80:E84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93587-4E67-4163-9B11-108166C9C441}" name="PivotTable9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8:D52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386CD-6CAB-460A-9FA7-64E6B50A04C7}" name="PivotTable4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8:F203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C5C95-8D99-42AD-96DE-2AEDE225F640}" name="PivotTable3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0:F19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9222D-14F1-408F-8A6D-2120D4847747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99:F305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2CCC2-039F-480F-B09B-C347C2C29C24}" name="PivotTable2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34:D338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07D7C-4714-41F0-82BD-A3AD12B711A8}" name="PivotTable4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99:I403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Just when you were about to reach your target of saving ₹25,000 for your new phone, you hear about another new, different model worth ₹22,000 and see a huge number of people booking it, along with good recommendations from a lot of well known experts and analysts." fld="2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E41E9-7972-442D-9570-819632D883DD}" name="PivotTable3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6:F182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onthly household income: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430B3-DABC-4971-B956-B57C844409F7}" name="PivotTable3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63:E369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D851F6-5E34-4FA9-99EE-EA8780D9624F}" name="PivotTable5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31:E23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33427-688D-4C60-95AD-E23B1B4E58ED}" name="PivotTable8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6:D40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EED38-883D-4D42-945B-6650E7AA98D1}" name="PivotTable7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I13" firstHeaderRow="1" firstDataRow="2" firstDataCol="1"/>
  <pivotFields count="25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117E8-195D-48BB-A9C5-327395514168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8:E102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A9537-BDDA-4CB9-A662-EA2552BC2E64}" name="PivotTable5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52:E256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77330-D4D2-4F67-9920-91C065261106}" name="PivotTable4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25:E229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F3297-A2AB-465C-BEB7-675D5C79A2B9}" name="PivotTable9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1:D6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AF2B2-5081-4973-B937-79ED6A52B3EB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43:E14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2C570-3E24-401C-BEE8-CD880DDF8896}" name="PivotTable8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D28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9B873-3780-43F2-A540-F33FEF41B0D8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20:D324" firstHeaderRow="1" firstDataRow="2" firstDataCol="1"/>
  <pivotFields count="26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0FFC0-2D22-4233-BB0F-A97C022D93E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85:F289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3A900-53AE-4AAD-ACCA-B8AB48194CC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86:E90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B7F92-4613-4C80-888C-270AFA32F0FB}" name="PivotTable3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85:I391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What do you usually do to grow the money that you manage to save each month?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9FC81-5DB7-4E70-AF2F-F247D399B8AF}" name="PivotTable7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9:S14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6D4FE-A326-4E78-9001-23F38CBD229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91:F29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onthly household income: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20D7D-875A-44C3-8CF0-E4D21F55E299}" name="PivotTable4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5:E209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0A27D-31E3-4EF6-95AD-A3CA5C0F59A8}" name="PivotTable6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7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BF590-22BD-45B2-9DE5-07B0D54D4EAF}" name="PivotTable7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D20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1BF2F-E9A8-4BB8-9F30-0D2401FB7CA1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9:E133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AAEED3-A3F4-47F1-9720-8BC4A5680AC0}" name="PivotTable8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0:I34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4A5-997B-467C-A65C-F00AEF1B7215}" name="PivotTable3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64:F168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ABAD7-3F02-4D84-B8C0-2943642AD20B}" name="PivotTable2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57:E162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E5864-ADD8-474B-B658-92C23C33F156}" name="PivotTable2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40:D346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D2237-8EC1-4783-BC69-4F9128A824B6}" name="PivotTable9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4:D59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11857-ED45-424E-ACC0-CCE86E6D97C7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07:F312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CF28A-7B38-4847-92B0-724397A381A1}" name="PivotTable2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26:D332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monthly household income: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9FA1D-DF7C-483A-96E5-5AAD06F74810}" name="PivotTable4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05:I409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have ₹200 to spend on lunch and you're hungry. You buy some food items worth ₹180 and you feel full again after eating. You are now left with ₹20 of your lunch budget. What are you most likely to do?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67D81-EC3F-443E-9552-58E8D30C8F77}" name="PivotTable3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71:I376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Do you prepare a budget to keep track of necessary expenses and savings?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6DD6B-2EFF-49BF-B802-3346CF0E74F9}" name="PivotTable6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64:E270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839D5-9BAE-4F79-97D1-71CE97B5742B}" name="PivotTable8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0:D34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02567-BE0E-419C-BC31-0448346F5C13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3:E127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AA600-FEED-45BB-8402-9DADD5AC62F0}" name="PivotTable4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11:E215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12340-A9C2-4A93-9E4D-0308304B40D6}" name="PivotTable4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17:E223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monthly household income: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7C66F-413F-4421-9917-BFFA9C1AE114}" name="PivotTable8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114:T118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EE6B-A59A-4D26-B255-0785A8AF7C12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H342:M346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10D70-D262-4455-BCAC-816A44C17D85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78:F282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C4EC6-4E5A-46CD-BC81-CBADB0CF4A98}" name="PivotTable2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55:E361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AE3B1-B404-49C2-BC0E-61E1B9F85138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203:U20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BAF10-FB32-4E97-BF7C-962AA6F3203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Q180:U185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36951-7591-4C6A-BCD0-1F3D5F8AE2C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80:E184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5AA7F-7F41-4FD5-A514-249319F499AE}" name="PivotTable5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E301:AI307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1129-1048-4940-A424-E57D8E52014D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D342:AI34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at is your father's educational qualification?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B7664-03BC-4776-A7F0-E738FA0FA4F9}" name="PivotTable2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M413:P419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monthly household income:" fld="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11E5C-0296-487D-B5C3-E3455C3FC081}" name="PivotTable3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X180:AB186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Your highest educational qualification:" fld="7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CA86F-61BE-4A81-BAC5-CEE49993132B}" name="PivotTable4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Y158:AG162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want to buy a phone worth ₹25,000 and you decide to save ₹5,000 each month. In your third month of savings period (which would be of 5 months), a relative gifts you ₹4,000 in form of cash. What would you most likely do with this money?" fld="20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DF89F-8DA2-4D24-8752-87E2AF4152FF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203:M207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 of Sex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5F338-7348-4F7E-BF37-52171818B8C2}" name="PivotTable8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I114:L118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75EEB-3527-40E0-A15D-B5462B9C9E40}" name="PivotTable3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93:I397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want to buy a phone worth ₹25,000 and you decide to save ₹5,000 each month. In your third month of savings period (which would be of 5 months), a relative gifts you ₹4,000 in form of cash. What would you most likely do with this money?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ED3ED-ED3B-44AF-93C7-5CC50027BBB7}" name="PivotTable4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P300:T306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Your monthly household income:" fld="3" subtotal="count" baseField="0" baseItem="0"/>
  </dataFields>
  <chartFormats count="3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FDFB4-CD1C-4E9A-8155-A3206A140611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224:F228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ere do you study?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8E64E-D3E4-4A36-BF9D-6D0AA07AECDC}" name="PivotTable2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G255:AK261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2A4E2-3D3B-4D7E-A317-808009D99C7B}" name="PivotTable2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J413:AM418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1E288-4761-44A2-B59E-F5F42AFD0E2E}" name="PivotTable3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Y278:AD282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edium of schooling: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13AEB-8E92-46CE-A062-98D31B8E28DC}" name="PivotTable9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I136:L140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6A6FF-F61C-40F2-BDFD-0F58EBB7B791}" name="PivotTable3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278:N282" firstHeaderRow="1" firstDataRow="2" firstDataCol="1"/>
  <pivotFields count="25"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x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1DB92-935B-4DF0-9315-718CE8E0B170}" name="PivotTable5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21:E325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D30C5-727F-4213-BFA1-DD5F32684CC9}" name="PivotTable2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Y255:AC259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Your medium of schooling:" fld="4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1A85-830C-447C-BCD5-49946AEDB73C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13:D417" firstHeaderRow="1" firstDataRow="2" firstDataCol="1"/>
  <pivotFields count="2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Where do you study?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B6640-EBAE-4761-9769-C09934733F4F}" name="PivotTable7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6:I21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EAAE9-FC91-41BF-8DBE-080B0EE0A190}" name="PivotTable3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X203:AF208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How do you keep track of your monthly expenses?" fld="15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635F6-288B-4E5E-B7C2-182D79549FDA}" name="PivotTable4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Y91:AG95" firstHeaderRow="1" firstDataRow="2" firstDataCol="1"/>
  <pivotFields count="26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  <pivotField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You are looking to buy new headphones online and you have 2 choices, out of which you need to choose one. The first set of headphones are priced at ₹700, while the other set is marked at ₹1,000 with a 30% discount. Both the sets are similar in terms of quality, performance, and durability." fld="23" subtotal="count" baseField="0" baseItem="0"/>
  </dataFields>
  <chartFormats count="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A2600-CEE4-418B-8EC6-B3979951EBB4}" name="PivotTable8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14:D119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EDAE0-F577-42D2-BD18-640B1E242BF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I180:M184" firstHeaderRow="1" firstDataRow="2" firstDataCol="1"/>
  <pivotFields count="25">
    <pivotField axis="axisRow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4"/>
  </colFields>
  <colItems count="4">
    <i>
      <x/>
    </i>
    <i>
      <x v="1"/>
    </i>
    <i>
      <x v="2"/>
    </i>
    <i t="grand">
      <x/>
    </i>
  </colItems>
  <dataFields count="1">
    <dataField name="Count of Where do you study?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7203EC-1B48-48C9-82C5-ABCB655FA234}" name="PivotTable9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58:D163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0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C6CB0-9A86-405D-8553-AD9AF9018385}" name="PivotTable7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K48:S52" firstHeaderRow="1" firstDataRow="2" firstDataCol="1"/>
  <pivotFields count="25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3"/>
        <item x="4"/>
        <item x="0"/>
        <item x="1"/>
        <item x="2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ex" fld="1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4D225-E700-493A-8725-31BD42788C5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O342:T348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Your monthly household income: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8ABB3-25A9-47CF-998C-E4B7A7069A6C}" name="PivotTable6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E323:AI329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What is your father's educational qualification?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A5FAB-D6F6-4DA7-899F-2CCDADC20C01}" name="PivotTable7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K91:N96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Your highest educational qualification: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D6328-1CC7-49C4-88F5-0CEC85180815}" name="PivotTable3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G278:AL284" firstHeaderRow="1" firstDataRow="2" firstDataCol="1"/>
  <pivotFields count="25"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8"/>
        <item x="7"/>
        <item x="11"/>
        <item x="10"/>
        <item x="9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9">
        <item x="7"/>
        <item x="4"/>
        <item x="2"/>
        <item x="0"/>
        <item x="1"/>
        <item x="6"/>
        <item x="3"/>
        <item x="5"/>
        <item t="default"/>
      </items>
    </pivotField>
    <pivotField showAll="0">
      <items count="4">
        <item x="1"/>
        <item x="2"/>
        <item x="0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24">
        <item x="18"/>
        <item x="15"/>
        <item x="3"/>
        <item x="12"/>
        <item x="10"/>
        <item x="6"/>
        <item x="14"/>
        <item x="17"/>
        <item x="2"/>
        <item x="8"/>
        <item x="21"/>
        <item x="20"/>
        <item x="4"/>
        <item x="1"/>
        <item x="13"/>
        <item x="7"/>
        <item x="19"/>
        <item x="9"/>
        <item x="5"/>
        <item x="16"/>
        <item x="11"/>
        <item x="22"/>
        <item x="0"/>
        <item t="default"/>
      </items>
    </pivotField>
    <pivotField showAll="0">
      <items count="6">
        <item x="3"/>
        <item x="1"/>
        <item x="4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What is your father's educational qualification?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pivotTable" Target="../pivotTables/pivotTable26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pivotTable" Target="../pivotTables/pivotTable42.xml"/><Relationship Id="rId47" Type="http://schemas.openxmlformats.org/officeDocument/2006/relationships/pivotTable" Target="../pivotTables/pivotTable47.xml"/><Relationship Id="rId50" Type="http://schemas.openxmlformats.org/officeDocument/2006/relationships/pivotTable" Target="../pivotTables/pivotTable50.xml"/><Relationship Id="rId55" Type="http://schemas.openxmlformats.org/officeDocument/2006/relationships/pivotTable" Target="../pivotTables/pivotTable55.xml"/><Relationship Id="rId63" Type="http://schemas.openxmlformats.org/officeDocument/2006/relationships/pivotTable" Target="../pivotTables/pivotTable6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3" Type="http://schemas.openxmlformats.org/officeDocument/2006/relationships/pivotTable" Target="../pivotTables/pivotTable53.xml"/><Relationship Id="rId58" Type="http://schemas.openxmlformats.org/officeDocument/2006/relationships/pivotTable" Target="../pivotTables/pivotTable58.xml"/><Relationship Id="rId66" Type="http://schemas.openxmlformats.org/officeDocument/2006/relationships/pivotTable" Target="../pivotTables/pivotTable66.xml"/><Relationship Id="rId5" Type="http://schemas.openxmlformats.org/officeDocument/2006/relationships/pivotTable" Target="../pivotTables/pivotTable5.xml"/><Relationship Id="rId61" Type="http://schemas.openxmlformats.org/officeDocument/2006/relationships/pivotTable" Target="../pivotTables/pivotTable61.xml"/><Relationship Id="rId19" Type="http://schemas.openxmlformats.org/officeDocument/2006/relationships/pivotTable" Target="../pivotTables/pivotTable1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48" Type="http://schemas.openxmlformats.org/officeDocument/2006/relationships/pivotTable" Target="../pivotTables/pivotTable48.xml"/><Relationship Id="rId56" Type="http://schemas.openxmlformats.org/officeDocument/2006/relationships/pivotTable" Target="../pivotTables/pivotTable56.xml"/><Relationship Id="rId64" Type="http://schemas.openxmlformats.org/officeDocument/2006/relationships/pivotTable" Target="../pivotTables/pivotTable64.xml"/><Relationship Id="rId8" Type="http://schemas.openxmlformats.org/officeDocument/2006/relationships/pivotTable" Target="../pivotTables/pivotTable8.xml"/><Relationship Id="rId51" Type="http://schemas.openxmlformats.org/officeDocument/2006/relationships/pivotTable" Target="../pivotTables/pivotTable51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pivotTable" Target="../pivotTables/pivotTable46.xml"/><Relationship Id="rId59" Type="http://schemas.openxmlformats.org/officeDocument/2006/relationships/pivotTable" Target="../pivotTables/pivotTable59.xml"/><Relationship Id="rId67" Type="http://schemas.openxmlformats.org/officeDocument/2006/relationships/printerSettings" Target="../printerSettings/printerSettings2.bin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Relationship Id="rId54" Type="http://schemas.openxmlformats.org/officeDocument/2006/relationships/pivotTable" Target="../pivotTables/pivotTable54.xml"/><Relationship Id="rId62" Type="http://schemas.openxmlformats.org/officeDocument/2006/relationships/pivotTable" Target="../pivotTables/pivotTable6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49" Type="http://schemas.openxmlformats.org/officeDocument/2006/relationships/pivotTable" Target="../pivotTables/pivotTable49.xml"/><Relationship Id="rId57" Type="http://schemas.openxmlformats.org/officeDocument/2006/relationships/pivotTable" Target="../pivotTables/pivotTable57.xml"/><Relationship Id="rId10" Type="http://schemas.openxmlformats.org/officeDocument/2006/relationships/pivotTable" Target="../pivotTables/pivotTable10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52" Type="http://schemas.openxmlformats.org/officeDocument/2006/relationships/pivotTable" Target="../pivotTables/pivotTable52.xml"/><Relationship Id="rId60" Type="http://schemas.openxmlformats.org/officeDocument/2006/relationships/pivotTable" Target="../pivotTables/pivotTable60.xml"/><Relationship Id="rId65" Type="http://schemas.openxmlformats.org/officeDocument/2006/relationships/pivotTable" Target="../pivotTables/pivotTable6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9" Type="http://schemas.openxmlformats.org/officeDocument/2006/relationships/pivotTable" Target="../pivotTables/pivotTable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pivotTable" Target="../pivotTables/pivotTable92.xml"/><Relationship Id="rId21" Type="http://schemas.openxmlformats.org/officeDocument/2006/relationships/pivotTable" Target="../pivotTables/pivotTable87.xml"/><Relationship Id="rId42" Type="http://schemas.openxmlformats.org/officeDocument/2006/relationships/pivotTable" Target="../pivotTables/pivotTable108.xml"/><Relationship Id="rId47" Type="http://schemas.openxmlformats.org/officeDocument/2006/relationships/pivotTable" Target="../pivotTables/pivotTable113.xml"/><Relationship Id="rId63" Type="http://schemas.openxmlformats.org/officeDocument/2006/relationships/pivotTable" Target="../pivotTables/pivotTable129.xml"/><Relationship Id="rId68" Type="http://schemas.openxmlformats.org/officeDocument/2006/relationships/pivotTable" Target="../pivotTables/pivotTable134.xml"/><Relationship Id="rId7" Type="http://schemas.openxmlformats.org/officeDocument/2006/relationships/pivotTable" Target="../pivotTables/pivotTable73.xml"/><Relationship Id="rId71" Type="http://schemas.openxmlformats.org/officeDocument/2006/relationships/pivotTable" Target="../pivotTables/pivotTable137.xml"/><Relationship Id="rId2" Type="http://schemas.openxmlformats.org/officeDocument/2006/relationships/pivotTable" Target="../pivotTables/pivotTable68.xml"/><Relationship Id="rId16" Type="http://schemas.openxmlformats.org/officeDocument/2006/relationships/pivotTable" Target="../pivotTables/pivotTable82.xml"/><Relationship Id="rId29" Type="http://schemas.openxmlformats.org/officeDocument/2006/relationships/pivotTable" Target="../pivotTables/pivotTable95.xml"/><Relationship Id="rId11" Type="http://schemas.openxmlformats.org/officeDocument/2006/relationships/pivotTable" Target="../pivotTables/pivotTable77.xml"/><Relationship Id="rId24" Type="http://schemas.openxmlformats.org/officeDocument/2006/relationships/pivotTable" Target="../pivotTables/pivotTable90.xml"/><Relationship Id="rId32" Type="http://schemas.openxmlformats.org/officeDocument/2006/relationships/pivotTable" Target="../pivotTables/pivotTable98.xml"/><Relationship Id="rId37" Type="http://schemas.openxmlformats.org/officeDocument/2006/relationships/pivotTable" Target="../pivotTables/pivotTable103.xml"/><Relationship Id="rId40" Type="http://schemas.openxmlformats.org/officeDocument/2006/relationships/pivotTable" Target="../pivotTables/pivotTable106.xml"/><Relationship Id="rId45" Type="http://schemas.openxmlformats.org/officeDocument/2006/relationships/pivotTable" Target="../pivotTables/pivotTable111.xml"/><Relationship Id="rId53" Type="http://schemas.openxmlformats.org/officeDocument/2006/relationships/pivotTable" Target="../pivotTables/pivotTable119.xml"/><Relationship Id="rId58" Type="http://schemas.openxmlformats.org/officeDocument/2006/relationships/pivotTable" Target="../pivotTables/pivotTable124.xml"/><Relationship Id="rId66" Type="http://schemas.openxmlformats.org/officeDocument/2006/relationships/pivotTable" Target="../pivotTables/pivotTable132.xml"/><Relationship Id="rId5" Type="http://schemas.openxmlformats.org/officeDocument/2006/relationships/pivotTable" Target="../pivotTables/pivotTable71.xml"/><Relationship Id="rId61" Type="http://schemas.openxmlformats.org/officeDocument/2006/relationships/pivotTable" Target="../pivotTables/pivotTable127.xml"/><Relationship Id="rId19" Type="http://schemas.openxmlformats.org/officeDocument/2006/relationships/pivotTable" Target="../pivotTables/pivotTable85.xml"/><Relationship Id="rId14" Type="http://schemas.openxmlformats.org/officeDocument/2006/relationships/pivotTable" Target="../pivotTables/pivotTable80.xml"/><Relationship Id="rId22" Type="http://schemas.openxmlformats.org/officeDocument/2006/relationships/pivotTable" Target="../pivotTables/pivotTable88.xml"/><Relationship Id="rId27" Type="http://schemas.openxmlformats.org/officeDocument/2006/relationships/pivotTable" Target="../pivotTables/pivotTable93.xml"/><Relationship Id="rId30" Type="http://schemas.openxmlformats.org/officeDocument/2006/relationships/pivotTable" Target="../pivotTables/pivotTable96.xml"/><Relationship Id="rId35" Type="http://schemas.openxmlformats.org/officeDocument/2006/relationships/pivotTable" Target="../pivotTables/pivotTable101.xml"/><Relationship Id="rId43" Type="http://schemas.openxmlformats.org/officeDocument/2006/relationships/pivotTable" Target="../pivotTables/pivotTable109.xml"/><Relationship Id="rId48" Type="http://schemas.openxmlformats.org/officeDocument/2006/relationships/pivotTable" Target="../pivotTables/pivotTable114.xml"/><Relationship Id="rId56" Type="http://schemas.openxmlformats.org/officeDocument/2006/relationships/pivotTable" Target="../pivotTables/pivotTable122.xml"/><Relationship Id="rId64" Type="http://schemas.openxmlformats.org/officeDocument/2006/relationships/pivotTable" Target="../pivotTables/pivotTable130.xml"/><Relationship Id="rId69" Type="http://schemas.openxmlformats.org/officeDocument/2006/relationships/pivotTable" Target="../pivotTables/pivotTable135.xml"/><Relationship Id="rId8" Type="http://schemas.openxmlformats.org/officeDocument/2006/relationships/pivotTable" Target="../pivotTables/pivotTable74.xml"/><Relationship Id="rId51" Type="http://schemas.openxmlformats.org/officeDocument/2006/relationships/pivotTable" Target="../pivotTables/pivotTable117.xml"/><Relationship Id="rId72" Type="http://schemas.openxmlformats.org/officeDocument/2006/relationships/drawing" Target="../drawings/drawing1.xml"/><Relationship Id="rId3" Type="http://schemas.openxmlformats.org/officeDocument/2006/relationships/pivotTable" Target="../pivotTables/pivotTable69.xml"/><Relationship Id="rId12" Type="http://schemas.openxmlformats.org/officeDocument/2006/relationships/pivotTable" Target="../pivotTables/pivotTable78.xml"/><Relationship Id="rId17" Type="http://schemas.openxmlformats.org/officeDocument/2006/relationships/pivotTable" Target="../pivotTables/pivotTable83.xml"/><Relationship Id="rId25" Type="http://schemas.openxmlformats.org/officeDocument/2006/relationships/pivotTable" Target="../pivotTables/pivotTable91.xml"/><Relationship Id="rId33" Type="http://schemas.openxmlformats.org/officeDocument/2006/relationships/pivotTable" Target="../pivotTables/pivotTable99.xml"/><Relationship Id="rId38" Type="http://schemas.openxmlformats.org/officeDocument/2006/relationships/pivotTable" Target="../pivotTables/pivotTable104.xml"/><Relationship Id="rId46" Type="http://schemas.openxmlformats.org/officeDocument/2006/relationships/pivotTable" Target="../pivotTables/pivotTable112.xml"/><Relationship Id="rId59" Type="http://schemas.openxmlformats.org/officeDocument/2006/relationships/pivotTable" Target="../pivotTables/pivotTable125.xml"/><Relationship Id="rId67" Type="http://schemas.openxmlformats.org/officeDocument/2006/relationships/pivotTable" Target="../pivotTables/pivotTable133.xml"/><Relationship Id="rId20" Type="http://schemas.openxmlformats.org/officeDocument/2006/relationships/pivotTable" Target="../pivotTables/pivotTable86.xml"/><Relationship Id="rId41" Type="http://schemas.openxmlformats.org/officeDocument/2006/relationships/pivotTable" Target="../pivotTables/pivotTable107.xml"/><Relationship Id="rId54" Type="http://schemas.openxmlformats.org/officeDocument/2006/relationships/pivotTable" Target="../pivotTables/pivotTable120.xml"/><Relationship Id="rId62" Type="http://schemas.openxmlformats.org/officeDocument/2006/relationships/pivotTable" Target="../pivotTables/pivotTable128.xml"/><Relationship Id="rId70" Type="http://schemas.openxmlformats.org/officeDocument/2006/relationships/pivotTable" Target="../pivotTables/pivotTable136.xml"/><Relationship Id="rId1" Type="http://schemas.openxmlformats.org/officeDocument/2006/relationships/pivotTable" Target="../pivotTables/pivotTable67.xml"/><Relationship Id="rId6" Type="http://schemas.openxmlformats.org/officeDocument/2006/relationships/pivotTable" Target="../pivotTables/pivotTable72.xml"/><Relationship Id="rId15" Type="http://schemas.openxmlformats.org/officeDocument/2006/relationships/pivotTable" Target="../pivotTables/pivotTable81.xml"/><Relationship Id="rId23" Type="http://schemas.openxmlformats.org/officeDocument/2006/relationships/pivotTable" Target="../pivotTables/pivotTable89.xml"/><Relationship Id="rId28" Type="http://schemas.openxmlformats.org/officeDocument/2006/relationships/pivotTable" Target="../pivotTables/pivotTable94.xml"/><Relationship Id="rId36" Type="http://schemas.openxmlformats.org/officeDocument/2006/relationships/pivotTable" Target="../pivotTables/pivotTable102.xml"/><Relationship Id="rId49" Type="http://schemas.openxmlformats.org/officeDocument/2006/relationships/pivotTable" Target="../pivotTables/pivotTable115.xml"/><Relationship Id="rId57" Type="http://schemas.openxmlformats.org/officeDocument/2006/relationships/pivotTable" Target="../pivotTables/pivotTable123.xml"/><Relationship Id="rId10" Type="http://schemas.openxmlformats.org/officeDocument/2006/relationships/pivotTable" Target="../pivotTables/pivotTable76.xml"/><Relationship Id="rId31" Type="http://schemas.openxmlformats.org/officeDocument/2006/relationships/pivotTable" Target="../pivotTables/pivotTable97.xml"/><Relationship Id="rId44" Type="http://schemas.openxmlformats.org/officeDocument/2006/relationships/pivotTable" Target="../pivotTables/pivotTable110.xml"/><Relationship Id="rId52" Type="http://schemas.openxmlformats.org/officeDocument/2006/relationships/pivotTable" Target="../pivotTables/pivotTable118.xml"/><Relationship Id="rId60" Type="http://schemas.openxmlformats.org/officeDocument/2006/relationships/pivotTable" Target="../pivotTables/pivotTable126.xml"/><Relationship Id="rId65" Type="http://schemas.openxmlformats.org/officeDocument/2006/relationships/pivotTable" Target="../pivotTables/pivotTable131.xml"/><Relationship Id="rId4" Type="http://schemas.openxmlformats.org/officeDocument/2006/relationships/pivotTable" Target="../pivotTables/pivotTable70.xml"/><Relationship Id="rId9" Type="http://schemas.openxmlformats.org/officeDocument/2006/relationships/pivotTable" Target="../pivotTables/pivotTable75.xml"/><Relationship Id="rId13" Type="http://schemas.openxmlformats.org/officeDocument/2006/relationships/pivotTable" Target="../pivotTables/pivotTable79.xml"/><Relationship Id="rId18" Type="http://schemas.openxmlformats.org/officeDocument/2006/relationships/pivotTable" Target="../pivotTables/pivotTable84.xml"/><Relationship Id="rId39" Type="http://schemas.openxmlformats.org/officeDocument/2006/relationships/pivotTable" Target="../pivotTables/pivotTable105.xml"/><Relationship Id="rId34" Type="http://schemas.openxmlformats.org/officeDocument/2006/relationships/pivotTable" Target="../pivotTables/pivotTable100.xml"/><Relationship Id="rId50" Type="http://schemas.openxmlformats.org/officeDocument/2006/relationships/pivotTable" Target="../pivotTables/pivotTable116.xml"/><Relationship Id="rId55" Type="http://schemas.openxmlformats.org/officeDocument/2006/relationships/pivotTable" Target="../pivotTables/pivotTable1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24063-EAF7-4B12-A448-F5A7B1C2F103}">
  <dimension ref="A1:CT442"/>
  <sheetViews>
    <sheetView topLeftCell="H207" zoomScaleNormal="100" workbookViewId="0">
      <selection activeCell="Q14" sqref="Q14"/>
    </sheetView>
  </sheetViews>
  <sheetFormatPr defaultRowHeight="15.35" x14ac:dyDescent="0.3"/>
  <cols>
    <col min="1" max="1" width="18.21875" customWidth="1"/>
    <col min="2" max="2" width="24.77734375" customWidth="1"/>
    <col min="3" max="3" width="19.109375" customWidth="1"/>
    <col min="6" max="6" width="31.44140625" customWidth="1"/>
    <col min="7" max="7" width="38.88671875" customWidth="1"/>
    <col min="8" max="8" width="30.33203125" customWidth="1"/>
    <col min="9" max="9" width="25.6640625" customWidth="1"/>
    <col min="10" max="10" width="19.21875" customWidth="1"/>
    <col min="11" max="11" width="18.44140625" customWidth="1"/>
    <col min="12" max="12" width="37.44140625" customWidth="1"/>
    <col min="13" max="13" width="37.5546875" customWidth="1"/>
    <col min="14" max="14" width="20.21875" customWidth="1"/>
    <col min="15" max="15" width="39.109375" customWidth="1"/>
    <col min="16" max="16" width="44.5546875" customWidth="1"/>
    <col min="17" max="17" width="50.44140625" customWidth="1"/>
    <col min="18" max="18" width="49.109375" customWidth="1"/>
    <col min="19" max="19" width="64.5546875" customWidth="1"/>
    <col min="20" max="20" width="91.88671875" customWidth="1"/>
    <col min="21" max="21" width="72.77734375" customWidth="1"/>
    <col min="22" max="22" width="90.21875" customWidth="1"/>
    <col min="23" max="23" width="108.109375" customWidth="1"/>
    <col min="24" max="24" width="84.5546875" customWidth="1"/>
    <col min="25" max="25" width="109.21875" customWidth="1"/>
    <col min="26" max="26" width="76.77734375" customWidth="1"/>
    <col min="27" max="27" width="11.21875" customWidth="1"/>
    <col min="28" max="28" width="11" bestFit="1" customWidth="1"/>
    <col min="29" max="29" width="11.44140625" customWidth="1"/>
    <col min="30" max="30" width="11" bestFit="1" customWidth="1"/>
    <col min="31" max="31" width="20.88671875" bestFit="1" customWidth="1"/>
    <col min="32" max="32" width="11.77734375" bestFit="1" customWidth="1"/>
    <col min="33" max="33" width="11.33203125" customWidth="1"/>
    <col min="34" max="34" width="12.21875" customWidth="1"/>
    <col min="39" max="39" width="40.44140625" customWidth="1"/>
    <col min="40" max="40" width="38.109375" customWidth="1"/>
    <col min="41" max="41" width="31.77734375" customWidth="1"/>
    <col min="42" max="42" width="26.109375" customWidth="1"/>
    <col min="43" max="43" width="36" customWidth="1"/>
    <col min="44" max="44" width="27.33203125" customWidth="1"/>
    <col min="45" max="45" width="16" customWidth="1"/>
    <col min="46" max="46" width="15.44140625" customWidth="1"/>
    <col min="47" max="47" width="17.33203125" customWidth="1"/>
    <col min="48" max="48" width="15.77734375" customWidth="1"/>
    <col min="49" max="49" width="16.109375" customWidth="1"/>
    <col min="50" max="50" width="13.109375" customWidth="1"/>
  </cols>
  <sheetData>
    <row r="1" spans="1:98" ht="16" thickBot="1" x14ac:dyDescent="0.35">
      <c r="A1" s="2" t="s">
        <v>182</v>
      </c>
      <c r="B1" s="1" t="s">
        <v>183</v>
      </c>
      <c r="C1" s="1" t="s">
        <v>155</v>
      </c>
      <c r="D1" s="1" t="s">
        <v>29</v>
      </c>
      <c r="E1" s="2">
        <v>18</v>
      </c>
      <c r="F1" s="1" t="s">
        <v>70</v>
      </c>
      <c r="G1" s="1" t="s">
        <v>66</v>
      </c>
      <c r="H1" s="1" t="s">
        <v>32</v>
      </c>
      <c r="I1" s="1" t="s">
        <v>32</v>
      </c>
      <c r="J1" s="1" t="s">
        <v>33</v>
      </c>
      <c r="K1" s="1" t="s">
        <v>150</v>
      </c>
      <c r="L1" s="1" t="s">
        <v>53</v>
      </c>
      <c r="M1" s="1" t="s">
        <v>36</v>
      </c>
      <c r="N1" s="1" t="s">
        <v>55</v>
      </c>
      <c r="O1" s="1" t="s">
        <v>56</v>
      </c>
      <c r="P1" s="3">
        <v>30000</v>
      </c>
      <c r="Q1" s="1" t="s">
        <v>38</v>
      </c>
      <c r="R1" s="1" t="s">
        <v>57</v>
      </c>
      <c r="S1" s="1" t="s">
        <v>40</v>
      </c>
      <c r="T1" s="1" t="s">
        <v>175</v>
      </c>
      <c r="U1" s="1" t="s">
        <v>42</v>
      </c>
      <c r="V1" s="1" t="s">
        <v>60</v>
      </c>
      <c r="W1" s="1" t="s">
        <v>86</v>
      </c>
      <c r="X1" s="1" t="s">
        <v>45</v>
      </c>
      <c r="Y1" s="1" t="s">
        <v>62</v>
      </c>
      <c r="Z1" s="1" t="s">
        <v>47</v>
      </c>
      <c r="AA1" s="13">
        <v>3</v>
      </c>
      <c r="AB1" s="11">
        <v>2</v>
      </c>
      <c r="AC1" s="13"/>
      <c r="AD1" s="34"/>
      <c r="AE1" s="39"/>
      <c r="AF1" s="40" t="s">
        <v>556</v>
      </c>
      <c r="AG1" s="40" t="s">
        <v>549</v>
      </c>
      <c r="AH1" s="3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6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</row>
    <row r="2" spans="1:98" ht="16" thickBot="1" x14ac:dyDescent="0.35">
      <c r="A2" s="2" t="s">
        <v>211</v>
      </c>
      <c r="B2" s="1" t="s">
        <v>212</v>
      </c>
      <c r="C2" s="1" t="s">
        <v>155</v>
      </c>
      <c r="D2" s="1" t="s">
        <v>29</v>
      </c>
      <c r="E2" s="2">
        <v>20</v>
      </c>
      <c r="F2" s="1" t="s">
        <v>70</v>
      </c>
      <c r="G2" s="1" t="s">
        <v>66</v>
      </c>
      <c r="H2" s="1" t="s">
        <v>32</v>
      </c>
      <c r="I2" s="1" t="s">
        <v>32</v>
      </c>
      <c r="J2" s="1" t="s">
        <v>33</v>
      </c>
      <c r="K2" s="1" t="s">
        <v>150</v>
      </c>
      <c r="L2" s="1" t="s">
        <v>53</v>
      </c>
      <c r="M2" s="1" t="s">
        <v>54</v>
      </c>
      <c r="N2" s="1" t="s">
        <v>55</v>
      </c>
      <c r="O2" s="1" t="s">
        <v>56</v>
      </c>
      <c r="P2" s="3">
        <v>30000</v>
      </c>
      <c r="Q2" s="1" t="s">
        <v>38</v>
      </c>
      <c r="R2" s="1" t="s">
        <v>39</v>
      </c>
      <c r="S2" s="1" t="s">
        <v>67</v>
      </c>
      <c r="T2" s="1" t="s">
        <v>175</v>
      </c>
      <c r="U2" s="1" t="s">
        <v>42</v>
      </c>
      <c r="V2" s="1" t="s">
        <v>60</v>
      </c>
      <c r="W2" s="1" t="s">
        <v>44</v>
      </c>
      <c r="X2" s="1" t="s">
        <v>45</v>
      </c>
      <c r="Y2" s="1" t="s">
        <v>62</v>
      </c>
      <c r="Z2" s="1" t="s">
        <v>47</v>
      </c>
      <c r="AA2" s="16">
        <v>5</v>
      </c>
      <c r="AB2" s="14">
        <v>2</v>
      </c>
      <c r="AC2" s="1"/>
      <c r="AD2" s="31"/>
      <c r="AE2" s="41" t="s">
        <v>28</v>
      </c>
      <c r="AF2" s="42">
        <v>117</v>
      </c>
      <c r="AG2" s="43">
        <v>53.18</v>
      </c>
      <c r="AH2" s="3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1"/>
      <c r="BF2" s="1"/>
      <c r="BG2" s="1"/>
      <c r="BH2" s="1"/>
      <c r="BI2" s="3"/>
      <c r="BJ2" s="3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98" ht="16" thickBot="1" x14ac:dyDescent="0.35">
      <c r="A3" s="2" t="s">
        <v>184</v>
      </c>
      <c r="B3" s="1" t="s">
        <v>185</v>
      </c>
      <c r="C3" s="1" t="s">
        <v>155</v>
      </c>
      <c r="D3" s="1" t="s">
        <v>29</v>
      </c>
      <c r="E3" s="2">
        <v>21</v>
      </c>
      <c r="F3" s="1" t="s">
        <v>70</v>
      </c>
      <c r="G3" s="1" t="s">
        <v>66</v>
      </c>
      <c r="H3" s="1" t="s">
        <v>32</v>
      </c>
      <c r="I3" s="1" t="s">
        <v>32</v>
      </c>
      <c r="J3" s="1" t="s">
        <v>33</v>
      </c>
      <c r="K3" s="1" t="s">
        <v>150</v>
      </c>
      <c r="L3" s="1" t="s">
        <v>53</v>
      </c>
      <c r="M3" s="1" t="s">
        <v>36</v>
      </c>
      <c r="N3" s="1" t="s">
        <v>55</v>
      </c>
      <c r="O3" s="1" t="s">
        <v>56</v>
      </c>
      <c r="P3" s="3">
        <v>30000</v>
      </c>
      <c r="Q3" s="1" t="s">
        <v>72</v>
      </c>
      <c r="R3" s="1" t="s">
        <v>73</v>
      </c>
      <c r="S3" s="1" t="s">
        <v>112</v>
      </c>
      <c r="T3" s="1" t="s">
        <v>79</v>
      </c>
      <c r="U3" s="1" t="s">
        <v>42</v>
      </c>
      <c r="V3" s="1" t="s">
        <v>43</v>
      </c>
      <c r="W3" s="1" t="s">
        <v>86</v>
      </c>
      <c r="X3" s="1" t="s">
        <v>45</v>
      </c>
      <c r="Y3" s="1" t="s">
        <v>62</v>
      </c>
      <c r="Z3" s="1" t="s">
        <v>47</v>
      </c>
      <c r="AA3" s="16">
        <v>3</v>
      </c>
      <c r="AB3" s="14">
        <v>1</v>
      </c>
      <c r="AC3" s="1"/>
      <c r="AD3" s="31"/>
      <c r="AE3" s="41" t="s">
        <v>155</v>
      </c>
      <c r="AF3" s="42">
        <v>103</v>
      </c>
      <c r="AG3" s="43">
        <v>46.82</v>
      </c>
      <c r="AH3" s="32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2"/>
      <c r="AZ3" s="1"/>
      <c r="BA3" s="1"/>
      <c r="BB3" s="1"/>
      <c r="BC3" s="1"/>
      <c r="BD3" s="1"/>
      <c r="BE3" s="1"/>
      <c r="BF3" s="1"/>
      <c r="BG3" s="1"/>
      <c r="BH3" s="1"/>
      <c r="BI3" s="1"/>
      <c r="BJ3" s="3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98" ht="16" thickBot="1" x14ac:dyDescent="0.35">
      <c r="A4" s="2" t="s">
        <v>162</v>
      </c>
      <c r="B4" s="1" t="s">
        <v>163</v>
      </c>
      <c r="C4" s="1" t="s">
        <v>155</v>
      </c>
      <c r="D4" s="1" t="s">
        <v>29</v>
      </c>
      <c r="E4" s="2">
        <v>20</v>
      </c>
      <c r="F4" s="1" t="s">
        <v>30</v>
      </c>
      <c r="G4" s="1" t="s">
        <v>66</v>
      </c>
      <c r="H4" s="1" t="s">
        <v>32</v>
      </c>
      <c r="I4" s="1" t="s">
        <v>32</v>
      </c>
      <c r="J4" s="1" t="s">
        <v>33</v>
      </c>
      <c r="K4" s="1" t="s">
        <v>150</v>
      </c>
      <c r="L4" s="1" t="s">
        <v>83</v>
      </c>
      <c r="M4" s="1" t="s">
        <v>36</v>
      </c>
      <c r="N4" s="1" t="s">
        <v>83</v>
      </c>
      <c r="O4" s="1" t="s">
        <v>83</v>
      </c>
      <c r="P4" s="1" t="s">
        <v>83</v>
      </c>
      <c r="Q4" s="1" t="s">
        <v>38</v>
      </c>
      <c r="R4" s="1" t="s">
        <v>39</v>
      </c>
      <c r="S4" s="1" t="s">
        <v>92</v>
      </c>
      <c r="T4" s="1" t="s">
        <v>59</v>
      </c>
      <c r="U4" s="1" t="s">
        <v>118</v>
      </c>
      <c r="V4" s="1" t="s">
        <v>60</v>
      </c>
      <c r="W4" s="1" t="s">
        <v>44</v>
      </c>
      <c r="X4" s="1" t="s">
        <v>45</v>
      </c>
      <c r="Y4" s="1" t="s">
        <v>46</v>
      </c>
      <c r="Z4" s="1" t="s">
        <v>47</v>
      </c>
      <c r="AA4" s="13">
        <v>0</v>
      </c>
      <c r="AB4" s="11">
        <v>2</v>
      </c>
      <c r="AC4" s="10"/>
      <c r="AE4" s="44" t="s">
        <v>548</v>
      </c>
      <c r="AF4" s="45">
        <v>220</v>
      </c>
      <c r="AG4" s="46">
        <v>100</v>
      </c>
      <c r="AX4" s="1"/>
      <c r="AY4" s="2"/>
      <c r="AZ4" s="1"/>
      <c r="BA4" s="1"/>
      <c r="BB4" s="1"/>
      <c r="BC4" s="1"/>
      <c r="BD4" s="1"/>
      <c r="BE4" s="1"/>
      <c r="BF4" s="1"/>
      <c r="BG4" s="1"/>
      <c r="BH4" s="1"/>
      <c r="BI4" s="1"/>
      <c r="BJ4" s="3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1:98" ht="16" thickBot="1" x14ac:dyDescent="0.35">
      <c r="A5" s="2" t="s">
        <v>475</v>
      </c>
      <c r="B5" s="1" t="s">
        <v>476</v>
      </c>
      <c r="C5" s="1" t="s">
        <v>155</v>
      </c>
      <c r="D5" s="1" t="s">
        <v>29</v>
      </c>
      <c r="E5" s="2">
        <v>22</v>
      </c>
      <c r="F5" s="1" t="s">
        <v>30</v>
      </c>
      <c r="G5" s="1" t="s">
        <v>66</v>
      </c>
      <c r="H5" s="1" t="s">
        <v>32</v>
      </c>
      <c r="I5" s="1" t="s">
        <v>32</v>
      </c>
      <c r="J5" s="1" t="s">
        <v>33</v>
      </c>
      <c r="K5" s="1" t="s">
        <v>150</v>
      </c>
      <c r="L5" s="1" t="s">
        <v>53</v>
      </c>
      <c r="M5" s="1" t="s">
        <v>71</v>
      </c>
      <c r="N5" s="1" t="s">
        <v>55</v>
      </c>
      <c r="O5" s="1" t="s">
        <v>56</v>
      </c>
      <c r="P5" s="3">
        <v>30000</v>
      </c>
      <c r="Q5" s="1" t="s">
        <v>38</v>
      </c>
      <c r="R5" s="1" t="s">
        <v>57</v>
      </c>
      <c r="S5" s="1" t="s">
        <v>89</v>
      </c>
      <c r="T5" s="1" t="s">
        <v>59</v>
      </c>
      <c r="U5" s="1" t="s">
        <v>42</v>
      </c>
      <c r="V5" s="1" t="s">
        <v>60</v>
      </c>
      <c r="W5" s="1" t="s">
        <v>86</v>
      </c>
      <c r="X5" s="1" t="s">
        <v>45</v>
      </c>
      <c r="Y5" s="1" t="s">
        <v>62</v>
      </c>
      <c r="Z5" s="1" t="s">
        <v>63</v>
      </c>
      <c r="AA5" s="10">
        <v>3</v>
      </c>
      <c r="AB5" s="10">
        <v>2</v>
      </c>
      <c r="AC5" s="1"/>
      <c r="AD5" s="31"/>
      <c r="AE5" s="36"/>
      <c r="AF5" s="37"/>
      <c r="AG5" s="38"/>
      <c r="AH5" s="32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2"/>
      <c r="AZ5" s="1"/>
      <c r="BA5" s="1"/>
      <c r="BB5" s="1"/>
      <c r="BC5" s="1"/>
      <c r="BD5" s="1"/>
      <c r="BE5" s="1"/>
      <c r="BF5" s="1"/>
      <c r="BG5" s="1"/>
      <c r="BH5" s="1"/>
      <c r="BI5" s="3"/>
      <c r="BJ5" s="3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98" ht="16" thickBot="1" x14ac:dyDescent="0.35">
      <c r="A6" s="2" t="s">
        <v>306</v>
      </c>
      <c r="B6" s="1" t="s">
        <v>307</v>
      </c>
      <c r="C6" s="1" t="s">
        <v>155</v>
      </c>
      <c r="D6" s="1" t="s">
        <v>29</v>
      </c>
      <c r="E6" s="2">
        <v>18</v>
      </c>
      <c r="F6" s="1" t="s">
        <v>99</v>
      </c>
      <c r="G6" s="1" t="s">
        <v>66</v>
      </c>
      <c r="H6" s="1" t="s">
        <v>32</v>
      </c>
      <c r="I6" s="1" t="s">
        <v>32</v>
      </c>
      <c r="J6" s="1" t="s">
        <v>33</v>
      </c>
      <c r="K6" s="1" t="s">
        <v>150</v>
      </c>
      <c r="L6" s="1" t="s">
        <v>53</v>
      </c>
      <c r="M6" s="1" t="s">
        <v>36</v>
      </c>
      <c r="N6" s="1" t="s">
        <v>55</v>
      </c>
      <c r="O6" s="1" t="s">
        <v>56</v>
      </c>
      <c r="P6" s="3">
        <v>30000</v>
      </c>
      <c r="Q6" s="1" t="s">
        <v>72</v>
      </c>
      <c r="R6" s="1" t="s">
        <v>39</v>
      </c>
      <c r="S6" s="1" t="s">
        <v>290</v>
      </c>
      <c r="T6" s="1" t="s">
        <v>59</v>
      </c>
      <c r="U6" s="1" t="s">
        <v>42</v>
      </c>
      <c r="V6" s="1" t="s">
        <v>60</v>
      </c>
      <c r="W6" s="1" t="s">
        <v>86</v>
      </c>
      <c r="X6" s="1" t="s">
        <v>45</v>
      </c>
      <c r="Y6" s="1" t="s">
        <v>62</v>
      </c>
      <c r="Z6" s="1" t="s">
        <v>63</v>
      </c>
      <c r="AA6" s="14">
        <v>3</v>
      </c>
      <c r="AB6" s="10">
        <v>1</v>
      </c>
      <c r="AC6" s="1"/>
      <c r="AD6" s="31"/>
      <c r="AE6" s="36"/>
      <c r="AF6" s="37"/>
      <c r="AG6" s="38"/>
      <c r="AH6" s="32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/>
      <c r="AZ6" s="1"/>
      <c r="BA6" s="1"/>
      <c r="BB6" s="1"/>
      <c r="BC6" s="1"/>
      <c r="BD6" s="1"/>
      <c r="BE6" s="1"/>
      <c r="BF6" s="1"/>
      <c r="BG6" s="1"/>
      <c r="BH6" s="1"/>
      <c r="BI6" s="1"/>
      <c r="BJ6" s="3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98" ht="16" thickBot="1" x14ac:dyDescent="0.35">
      <c r="A7" s="2" t="s">
        <v>422</v>
      </c>
      <c r="B7" s="1" t="s">
        <v>423</v>
      </c>
      <c r="C7" s="1" t="s">
        <v>155</v>
      </c>
      <c r="D7" s="1" t="s">
        <v>29</v>
      </c>
      <c r="E7" s="2">
        <v>18</v>
      </c>
      <c r="F7" s="1" t="s">
        <v>99</v>
      </c>
      <c r="G7" s="1" t="s">
        <v>66</v>
      </c>
      <c r="H7" s="1" t="s">
        <v>32</v>
      </c>
      <c r="I7" s="1" t="s">
        <v>32</v>
      </c>
      <c r="J7" s="1" t="s">
        <v>33</v>
      </c>
      <c r="K7" s="1" t="s">
        <v>34</v>
      </c>
      <c r="L7" s="1" t="s">
        <v>53</v>
      </c>
      <c r="M7" s="1" t="s">
        <v>36</v>
      </c>
      <c r="N7" s="1" t="s">
        <v>55</v>
      </c>
      <c r="O7" s="1" t="s">
        <v>56</v>
      </c>
      <c r="P7" s="3">
        <v>30000</v>
      </c>
      <c r="Q7" s="1" t="s">
        <v>38</v>
      </c>
      <c r="R7" s="1" t="s">
        <v>57</v>
      </c>
      <c r="S7" s="1" t="s">
        <v>67</v>
      </c>
      <c r="T7" s="1" t="s">
        <v>175</v>
      </c>
      <c r="U7" s="1" t="s">
        <v>42</v>
      </c>
      <c r="V7" s="1" t="s">
        <v>60</v>
      </c>
      <c r="W7" s="1" t="s">
        <v>86</v>
      </c>
      <c r="X7" s="1" t="s">
        <v>45</v>
      </c>
      <c r="Y7" s="1" t="s">
        <v>62</v>
      </c>
      <c r="Z7" s="1" t="s">
        <v>63</v>
      </c>
      <c r="AA7" s="10">
        <v>4</v>
      </c>
      <c r="AB7" s="10">
        <v>2</v>
      </c>
      <c r="AC7" s="1"/>
      <c r="AD7" s="1"/>
      <c r="AE7" s="39"/>
      <c r="AF7" s="40" t="s">
        <v>557</v>
      </c>
      <c r="AG7" s="47" t="s">
        <v>549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/>
      <c r="AZ7" s="1"/>
      <c r="BA7" s="1"/>
      <c r="BB7" s="1"/>
      <c r="BC7" s="1"/>
      <c r="BD7" s="1"/>
      <c r="BE7" s="1"/>
      <c r="BF7" s="1"/>
      <c r="BG7" s="1"/>
      <c r="BH7" s="1"/>
      <c r="BI7" s="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98" ht="16" thickBot="1" x14ac:dyDescent="0.35">
      <c r="A8" s="2" t="s">
        <v>399</v>
      </c>
      <c r="B8" s="1" t="s">
        <v>400</v>
      </c>
      <c r="C8" s="1" t="s">
        <v>28</v>
      </c>
      <c r="D8" s="1" t="s">
        <v>29</v>
      </c>
      <c r="E8" s="2">
        <v>18</v>
      </c>
      <c r="F8" s="1" t="s">
        <v>99</v>
      </c>
      <c r="G8" s="1" t="s">
        <v>66</v>
      </c>
      <c r="H8" s="1" t="s">
        <v>32</v>
      </c>
      <c r="I8" s="1" t="s">
        <v>32</v>
      </c>
      <c r="J8" s="1" t="s">
        <v>33</v>
      </c>
      <c r="K8" s="1" t="s">
        <v>150</v>
      </c>
      <c r="L8" s="1" t="s">
        <v>53</v>
      </c>
      <c r="M8" s="1" t="s">
        <v>54</v>
      </c>
      <c r="N8" s="1" t="s">
        <v>55</v>
      </c>
      <c r="O8" s="1" t="s">
        <v>56</v>
      </c>
      <c r="P8" s="3">
        <v>30000</v>
      </c>
      <c r="Q8" s="1" t="s">
        <v>38</v>
      </c>
      <c r="R8" s="1" t="s">
        <v>73</v>
      </c>
      <c r="S8" s="1" t="s">
        <v>89</v>
      </c>
      <c r="T8" s="1" t="s">
        <v>59</v>
      </c>
      <c r="U8" s="1" t="s">
        <v>118</v>
      </c>
      <c r="V8" s="1" t="s">
        <v>43</v>
      </c>
      <c r="W8" s="1" t="s">
        <v>86</v>
      </c>
      <c r="X8" s="1" t="s">
        <v>45</v>
      </c>
      <c r="Y8" s="1" t="s">
        <v>46</v>
      </c>
      <c r="Z8" s="1" t="s">
        <v>63</v>
      </c>
      <c r="AA8" s="10">
        <v>4</v>
      </c>
      <c r="AB8" s="10">
        <v>2</v>
      </c>
      <c r="AC8" s="1"/>
      <c r="AD8" s="1"/>
      <c r="AE8" s="41" t="s">
        <v>78</v>
      </c>
      <c r="AF8" s="42">
        <v>74</v>
      </c>
      <c r="AG8" s="43">
        <v>33.64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2"/>
      <c r="AZ8" s="1"/>
      <c r="BA8" s="1"/>
      <c r="BB8" s="1"/>
      <c r="BC8" s="1"/>
      <c r="BD8" s="1"/>
      <c r="BE8" s="1"/>
      <c r="BF8" s="1"/>
      <c r="BG8" s="1"/>
      <c r="BH8" s="1"/>
      <c r="BI8" s="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98" ht="16" thickBot="1" x14ac:dyDescent="0.35">
      <c r="A9" s="4">
        <v>44746.636122685188</v>
      </c>
      <c r="B9" s="1" t="s">
        <v>503</v>
      </c>
      <c r="C9" s="1" t="s">
        <v>28</v>
      </c>
      <c r="D9" s="1" t="s">
        <v>29</v>
      </c>
      <c r="E9" s="2">
        <v>20</v>
      </c>
      <c r="F9" s="1" t="s">
        <v>99</v>
      </c>
      <c r="G9" s="1" t="s">
        <v>66</v>
      </c>
      <c r="H9" s="1" t="s">
        <v>32</v>
      </c>
      <c r="I9" s="1" t="s">
        <v>32</v>
      </c>
      <c r="J9" s="1" t="s">
        <v>33</v>
      </c>
      <c r="K9" s="1" t="s">
        <v>34</v>
      </c>
      <c r="L9" s="1" t="s">
        <v>53</v>
      </c>
      <c r="M9" s="1" t="s">
        <v>36</v>
      </c>
      <c r="N9" s="1" t="s">
        <v>55</v>
      </c>
      <c r="O9" s="1" t="s">
        <v>56</v>
      </c>
      <c r="P9" s="3">
        <v>30000</v>
      </c>
      <c r="Q9" s="1" t="s">
        <v>161</v>
      </c>
      <c r="R9" s="1" t="s">
        <v>57</v>
      </c>
      <c r="S9" s="1" t="s">
        <v>92</v>
      </c>
      <c r="T9" s="1" t="s">
        <v>96</v>
      </c>
      <c r="U9" s="1" t="s">
        <v>42</v>
      </c>
      <c r="V9" s="1" t="s">
        <v>43</v>
      </c>
      <c r="W9" s="1" t="s">
        <v>86</v>
      </c>
      <c r="X9" s="1" t="s">
        <v>45</v>
      </c>
      <c r="Y9" s="1" t="s">
        <v>62</v>
      </c>
      <c r="Z9" s="1" t="s">
        <v>63</v>
      </c>
      <c r="AA9" s="10">
        <v>3</v>
      </c>
      <c r="AB9" s="10">
        <v>3</v>
      </c>
      <c r="AC9" s="1"/>
      <c r="AD9" s="1"/>
      <c r="AE9" s="41" t="s">
        <v>29</v>
      </c>
      <c r="AF9" s="42">
        <v>146</v>
      </c>
      <c r="AG9" s="43">
        <v>66.36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2"/>
      <c r="AZ9" s="1"/>
      <c r="BA9" s="1"/>
      <c r="BB9" s="1"/>
      <c r="BC9" s="1"/>
      <c r="BD9" s="1"/>
      <c r="BE9" s="1"/>
      <c r="BF9" s="1"/>
      <c r="BG9" s="1"/>
      <c r="BH9" s="1"/>
      <c r="BI9" s="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98" ht="16" thickBot="1" x14ac:dyDescent="0.35">
      <c r="A10" s="2" t="s">
        <v>385</v>
      </c>
      <c r="B10" s="1" t="s">
        <v>386</v>
      </c>
      <c r="C10" s="1" t="s">
        <v>28</v>
      </c>
      <c r="D10" s="1" t="s">
        <v>78</v>
      </c>
      <c r="E10" s="2">
        <v>21</v>
      </c>
      <c r="F10" s="1" t="s">
        <v>99</v>
      </c>
      <c r="G10" s="1" t="s">
        <v>66</v>
      </c>
      <c r="H10" s="1" t="s">
        <v>32</v>
      </c>
      <c r="I10" s="1" t="s">
        <v>32</v>
      </c>
      <c r="J10" s="1" t="s">
        <v>33</v>
      </c>
      <c r="K10" s="1" t="s">
        <v>34</v>
      </c>
      <c r="L10" s="1" t="s">
        <v>53</v>
      </c>
      <c r="M10" s="1" t="s">
        <v>83</v>
      </c>
      <c r="N10" s="1" t="s">
        <v>37</v>
      </c>
      <c r="O10" s="1" t="s">
        <v>56</v>
      </c>
      <c r="P10" s="3">
        <v>30000</v>
      </c>
      <c r="Q10" s="1" t="s">
        <v>38</v>
      </c>
      <c r="R10" s="1" t="s">
        <v>57</v>
      </c>
      <c r="S10" s="1" t="s">
        <v>112</v>
      </c>
      <c r="T10" s="1" t="s">
        <v>59</v>
      </c>
      <c r="U10" s="1" t="s">
        <v>42</v>
      </c>
      <c r="V10" s="1" t="s">
        <v>43</v>
      </c>
      <c r="W10" s="1" t="s">
        <v>86</v>
      </c>
      <c r="X10" s="1" t="s">
        <v>45</v>
      </c>
      <c r="Y10" s="1" t="s">
        <v>62</v>
      </c>
      <c r="Z10" s="1" t="s">
        <v>63</v>
      </c>
      <c r="AA10" s="14">
        <v>2</v>
      </c>
      <c r="AB10" s="16">
        <v>2</v>
      </c>
      <c r="AC10" s="1"/>
      <c r="AD10" s="1"/>
      <c r="AE10" s="44" t="s">
        <v>548</v>
      </c>
      <c r="AF10" s="45">
        <v>220</v>
      </c>
      <c r="AG10" s="46">
        <v>100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98" ht="16" thickBot="1" x14ac:dyDescent="0.35">
      <c r="A11" s="4">
        <v>44716.819328703707</v>
      </c>
      <c r="B11" s="1"/>
      <c r="C11" s="1" t="s">
        <v>28</v>
      </c>
      <c r="D11" s="1" t="s">
        <v>29</v>
      </c>
      <c r="E11" s="2">
        <v>21</v>
      </c>
      <c r="F11" s="1" t="s">
        <v>99</v>
      </c>
      <c r="G11" s="1" t="s">
        <v>66</v>
      </c>
      <c r="H11" s="1" t="s">
        <v>32</v>
      </c>
      <c r="I11" s="1" t="s">
        <v>32</v>
      </c>
      <c r="J11" s="1" t="s">
        <v>33</v>
      </c>
      <c r="K11" s="1" t="s">
        <v>34</v>
      </c>
      <c r="L11" s="1" t="s">
        <v>53</v>
      </c>
      <c r="M11" s="1" t="s">
        <v>36</v>
      </c>
      <c r="N11" s="1" t="s">
        <v>55</v>
      </c>
      <c r="O11" s="1" t="s">
        <v>56</v>
      </c>
      <c r="P11" s="3">
        <v>30000</v>
      </c>
      <c r="Q11" s="1" t="s">
        <v>161</v>
      </c>
      <c r="R11" s="1" t="s">
        <v>57</v>
      </c>
      <c r="S11" s="1" t="s">
        <v>92</v>
      </c>
      <c r="T11" s="1" t="s">
        <v>41</v>
      </c>
      <c r="U11" s="1" t="s">
        <v>42</v>
      </c>
      <c r="V11" s="1" t="s">
        <v>103</v>
      </c>
      <c r="W11" s="1" t="s">
        <v>86</v>
      </c>
      <c r="X11" s="1" t="s">
        <v>61</v>
      </c>
      <c r="Y11" s="1" t="s">
        <v>62</v>
      </c>
      <c r="Z11" s="1" t="s">
        <v>63</v>
      </c>
      <c r="AA11" s="14">
        <v>3</v>
      </c>
      <c r="AB11" s="16"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98" ht="16" thickBot="1" x14ac:dyDescent="0.35">
      <c r="A12" s="2" t="s">
        <v>401</v>
      </c>
      <c r="B12" s="1" t="s">
        <v>402</v>
      </c>
      <c r="C12" s="1" t="s">
        <v>28</v>
      </c>
      <c r="D12" s="1" t="s">
        <v>29</v>
      </c>
      <c r="E12" s="2">
        <v>21</v>
      </c>
      <c r="F12" s="1" t="s">
        <v>99</v>
      </c>
      <c r="G12" s="1" t="s">
        <v>66</v>
      </c>
      <c r="H12" s="1" t="s">
        <v>32</v>
      </c>
      <c r="I12" s="1" t="s">
        <v>32</v>
      </c>
      <c r="J12" s="1" t="s">
        <v>33</v>
      </c>
      <c r="K12" s="1" t="s">
        <v>34</v>
      </c>
      <c r="L12" s="1" t="s">
        <v>53</v>
      </c>
      <c r="M12" s="1" t="s">
        <v>36</v>
      </c>
      <c r="N12" s="1" t="s">
        <v>55</v>
      </c>
      <c r="O12" s="1" t="s">
        <v>56</v>
      </c>
      <c r="P12" s="3">
        <v>30000</v>
      </c>
      <c r="Q12" s="1" t="s">
        <v>161</v>
      </c>
      <c r="R12" s="1" t="s">
        <v>57</v>
      </c>
      <c r="S12" s="1" t="s">
        <v>67</v>
      </c>
      <c r="T12" s="1" t="s">
        <v>59</v>
      </c>
      <c r="U12" s="1" t="s">
        <v>42</v>
      </c>
      <c r="V12" s="1" t="s">
        <v>43</v>
      </c>
      <c r="W12" s="1" t="s">
        <v>86</v>
      </c>
      <c r="X12" s="1" t="s">
        <v>45</v>
      </c>
      <c r="Y12" s="1" t="s">
        <v>62</v>
      </c>
      <c r="Z12" s="1" t="s">
        <v>47</v>
      </c>
      <c r="AA12" s="14">
        <v>4</v>
      </c>
      <c r="AB12" s="16">
        <v>3</v>
      </c>
      <c r="AC12" s="1"/>
      <c r="AD12" s="1"/>
      <c r="AE12" s="48"/>
      <c r="AF12" s="47" t="s">
        <v>558</v>
      </c>
      <c r="AG12" s="47" t="s">
        <v>549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98" ht="16" thickBot="1" x14ac:dyDescent="0.35">
      <c r="A13" s="4">
        <v>44655.86078703704</v>
      </c>
      <c r="B13" s="1" t="s">
        <v>491</v>
      </c>
      <c r="C13" s="1" t="s">
        <v>28</v>
      </c>
      <c r="D13" s="1" t="s">
        <v>29</v>
      </c>
      <c r="E13" s="2">
        <v>20</v>
      </c>
      <c r="F13" s="1" t="s">
        <v>70</v>
      </c>
      <c r="G13" s="1" t="s">
        <v>31</v>
      </c>
      <c r="H13" s="1" t="s">
        <v>32</v>
      </c>
      <c r="I13" s="1" t="s">
        <v>32</v>
      </c>
      <c r="J13" s="1" t="s">
        <v>33</v>
      </c>
      <c r="K13" s="1" t="s">
        <v>34</v>
      </c>
      <c r="L13" s="1" t="s">
        <v>53</v>
      </c>
      <c r="M13" s="1" t="s">
        <v>36</v>
      </c>
      <c r="N13" s="1" t="s">
        <v>55</v>
      </c>
      <c r="O13" s="1" t="s">
        <v>56</v>
      </c>
      <c r="P13" s="3">
        <v>30000</v>
      </c>
      <c r="Q13" s="1" t="s">
        <v>161</v>
      </c>
      <c r="R13" s="1" t="s">
        <v>57</v>
      </c>
      <c r="S13" s="1" t="s">
        <v>302</v>
      </c>
      <c r="T13" s="1" t="s">
        <v>41</v>
      </c>
      <c r="U13" s="1" t="s">
        <v>42</v>
      </c>
      <c r="V13" s="1" t="s">
        <v>85</v>
      </c>
      <c r="W13" s="1" t="s">
        <v>86</v>
      </c>
      <c r="X13" s="1" t="s">
        <v>45</v>
      </c>
      <c r="Y13" s="1" t="s">
        <v>46</v>
      </c>
      <c r="Z13" s="1" t="s">
        <v>63</v>
      </c>
      <c r="AA13" s="14">
        <v>3</v>
      </c>
      <c r="AB13" s="16">
        <v>3</v>
      </c>
      <c r="AC13" s="1"/>
      <c r="AD13" s="1"/>
      <c r="AE13" s="41" t="s">
        <v>505</v>
      </c>
      <c r="AF13" s="42">
        <v>27</v>
      </c>
      <c r="AG13" s="42">
        <v>12.27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98" ht="16" thickBot="1" x14ac:dyDescent="0.35">
      <c r="A14" s="2" t="s">
        <v>412</v>
      </c>
      <c r="B14" s="1" t="s">
        <v>413</v>
      </c>
      <c r="C14" s="1" t="s">
        <v>155</v>
      </c>
      <c r="D14" s="1" t="s">
        <v>29</v>
      </c>
      <c r="E14" s="2">
        <v>20</v>
      </c>
      <c r="F14" s="1" t="s">
        <v>30</v>
      </c>
      <c r="G14" s="1" t="s">
        <v>31</v>
      </c>
      <c r="H14" s="1" t="s">
        <v>32</v>
      </c>
      <c r="I14" s="1" t="s">
        <v>32</v>
      </c>
      <c r="J14" s="1" t="s">
        <v>33</v>
      </c>
      <c r="K14" s="1" t="s">
        <v>34</v>
      </c>
      <c r="L14" s="1" t="s">
        <v>83</v>
      </c>
      <c r="M14" s="1" t="s">
        <v>54</v>
      </c>
      <c r="N14" s="1" t="s">
        <v>55</v>
      </c>
      <c r="O14" s="3">
        <v>105</v>
      </c>
      <c r="P14" s="3">
        <v>30000</v>
      </c>
      <c r="Q14" s="1" t="s">
        <v>72</v>
      </c>
      <c r="R14" s="1" t="s">
        <v>57</v>
      </c>
      <c r="S14" s="1" t="s">
        <v>202</v>
      </c>
      <c r="T14" s="1" t="s">
        <v>59</v>
      </c>
      <c r="U14" s="1" t="s">
        <v>42</v>
      </c>
      <c r="V14" s="1" t="s">
        <v>60</v>
      </c>
      <c r="W14" s="1" t="s">
        <v>44</v>
      </c>
      <c r="X14" s="1" t="s">
        <v>45</v>
      </c>
      <c r="Y14" s="1" t="s">
        <v>62</v>
      </c>
      <c r="Z14" s="1" t="s">
        <v>47</v>
      </c>
      <c r="AA14" s="10">
        <v>2</v>
      </c>
      <c r="AB14" s="10">
        <v>1</v>
      </c>
      <c r="AC14" s="1"/>
      <c r="AD14" s="1"/>
      <c r="AE14" s="41">
        <v>20</v>
      </c>
      <c r="AF14" s="42">
        <v>55</v>
      </c>
      <c r="AG14" s="42">
        <v>25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98" ht="16" thickBot="1" x14ac:dyDescent="0.35">
      <c r="A15" s="2" t="s">
        <v>276</v>
      </c>
      <c r="B15" s="1" t="s">
        <v>277</v>
      </c>
      <c r="C15" s="1" t="s">
        <v>155</v>
      </c>
      <c r="D15" s="1" t="s">
        <v>29</v>
      </c>
      <c r="E15" s="2">
        <v>20</v>
      </c>
      <c r="F15" s="1" t="s">
        <v>30</v>
      </c>
      <c r="G15" s="1" t="s">
        <v>31</v>
      </c>
      <c r="H15" s="1" t="s">
        <v>32</v>
      </c>
      <c r="I15" s="1" t="s">
        <v>32</v>
      </c>
      <c r="J15" s="1" t="s">
        <v>33</v>
      </c>
      <c r="K15" s="1" t="s">
        <v>150</v>
      </c>
      <c r="L15" s="1" t="s">
        <v>53</v>
      </c>
      <c r="M15" s="1" t="s">
        <v>36</v>
      </c>
      <c r="N15" s="1" t="s">
        <v>55</v>
      </c>
      <c r="O15" s="1" t="s">
        <v>56</v>
      </c>
      <c r="P15" s="3">
        <v>30000</v>
      </c>
      <c r="Q15" s="1" t="s">
        <v>38</v>
      </c>
      <c r="R15" s="1" t="s">
        <v>73</v>
      </c>
      <c r="S15" s="1" t="s">
        <v>123</v>
      </c>
      <c r="T15" s="1" t="s">
        <v>175</v>
      </c>
      <c r="U15" s="1" t="s">
        <v>42</v>
      </c>
      <c r="V15" s="1" t="s">
        <v>43</v>
      </c>
      <c r="W15" s="1" t="s">
        <v>86</v>
      </c>
      <c r="X15" s="1" t="s">
        <v>61</v>
      </c>
      <c r="Y15" s="1" t="s">
        <v>62</v>
      </c>
      <c r="Z15" s="1" t="s">
        <v>47</v>
      </c>
      <c r="AA15" s="14">
        <v>3</v>
      </c>
      <c r="AB15" s="14">
        <v>2</v>
      </c>
      <c r="AC15" s="1"/>
      <c r="AD15" s="1"/>
      <c r="AE15" s="44">
        <v>21</v>
      </c>
      <c r="AF15" s="45">
        <v>74</v>
      </c>
      <c r="AG15" s="45">
        <v>33.64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98" ht="16" thickBot="1" x14ac:dyDescent="0.35">
      <c r="A16" s="2" t="s">
        <v>26</v>
      </c>
      <c r="B16" s="1" t="s">
        <v>27</v>
      </c>
      <c r="C16" s="1" t="s">
        <v>28</v>
      </c>
      <c r="D16" s="1" t="s">
        <v>29</v>
      </c>
      <c r="E16" s="2">
        <v>20</v>
      </c>
      <c r="F16" s="1" t="s">
        <v>30</v>
      </c>
      <c r="G16" s="1" t="s">
        <v>31</v>
      </c>
      <c r="H16" s="1" t="s">
        <v>32</v>
      </c>
      <c r="I16" s="1" t="s">
        <v>32</v>
      </c>
      <c r="J16" s="1" t="s">
        <v>33</v>
      </c>
      <c r="K16" s="1" t="s">
        <v>34</v>
      </c>
      <c r="L16" s="1" t="s">
        <v>35</v>
      </c>
      <c r="M16" s="1" t="s">
        <v>36</v>
      </c>
      <c r="N16" s="1" t="s">
        <v>37</v>
      </c>
      <c r="O16" s="3">
        <v>105</v>
      </c>
      <c r="P16" s="3">
        <v>15000</v>
      </c>
      <c r="Q16" s="1" t="s">
        <v>38</v>
      </c>
      <c r="R16" s="1" t="s">
        <v>39</v>
      </c>
      <c r="S16" s="1" t="s">
        <v>40</v>
      </c>
      <c r="T16" s="1" t="s">
        <v>41</v>
      </c>
      <c r="U16" s="1" t="s">
        <v>42</v>
      </c>
      <c r="V16" s="1" t="s">
        <v>43</v>
      </c>
      <c r="W16" s="1" t="s">
        <v>44</v>
      </c>
      <c r="X16" s="1" t="s">
        <v>45</v>
      </c>
      <c r="Y16" s="1" t="s">
        <v>46</v>
      </c>
      <c r="Z16" s="1" t="s">
        <v>47</v>
      </c>
      <c r="AA16" s="10">
        <v>1</v>
      </c>
      <c r="AB16" s="10">
        <v>2</v>
      </c>
      <c r="AC16" s="1"/>
      <c r="AD16" s="1"/>
      <c r="AE16" s="41">
        <v>22</v>
      </c>
      <c r="AF16" s="42">
        <v>35</v>
      </c>
      <c r="AG16" s="42">
        <v>15.91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2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3" ht="16" thickBot="1" x14ac:dyDescent="0.35">
      <c r="A17" s="2" t="s">
        <v>288</v>
      </c>
      <c r="B17" s="1" t="s">
        <v>289</v>
      </c>
      <c r="C17" s="1" t="s">
        <v>155</v>
      </c>
      <c r="D17" s="1" t="s">
        <v>78</v>
      </c>
      <c r="E17" s="2">
        <v>20</v>
      </c>
      <c r="F17" s="1" t="s">
        <v>99</v>
      </c>
      <c r="G17" s="1" t="s">
        <v>31</v>
      </c>
      <c r="H17" s="1" t="s">
        <v>32</v>
      </c>
      <c r="I17" s="1" t="s">
        <v>32</v>
      </c>
      <c r="J17" s="1" t="s">
        <v>33</v>
      </c>
      <c r="K17" s="1" t="s">
        <v>229</v>
      </c>
      <c r="L17" s="1" t="s">
        <v>83</v>
      </c>
      <c r="M17" s="1" t="s">
        <v>83</v>
      </c>
      <c r="N17" s="1" t="s">
        <v>83</v>
      </c>
      <c r="O17" s="1" t="s">
        <v>83</v>
      </c>
      <c r="P17" s="1" t="s">
        <v>83</v>
      </c>
      <c r="Q17" s="1" t="s">
        <v>38</v>
      </c>
      <c r="R17" s="1" t="s">
        <v>57</v>
      </c>
      <c r="S17" s="1" t="s">
        <v>290</v>
      </c>
      <c r="T17" s="1" t="s">
        <v>79</v>
      </c>
      <c r="U17" s="1" t="s">
        <v>80</v>
      </c>
      <c r="V17" s="1" t="s">
        <v>103</v>
      </c>
      <c r="W17" s="1" t="s">
        <v>86</v>
      </c>
      <c r="X17" s="1" t="s">
        <v>45</v>
      </c>
      <c r="Y17" s="1" t="s">
        <v>62</v>
      </c>
      <c r="Z17" s="1" t="s">
        <v>47</v>
      </c>
      <c r="AA17" s="10">
        <v>0</v>
      </c>
      <c r="AB17" s="10">
        <v>2</v>
      </c>
      <c r="AC17" s="1"/>
      <c r="AD17" s="1"/>
      <c r="AE17" s="41" t="s">
        <v>506</v>
      </c>
      <c r="AF17" s="42">
        <v>29</v>
      </c>
      <c r="AG17" s="42">
        <v>13.18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2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3" ht="16" thickBot="1" x14ac:dyDescent="0.35">
      <c r="A18" s="2" t="s">
        <v>205</v>
      </c>
      <c r="B18" s="1" t="s">
        <v>206</v>
      </c>
      <c r="C18" s="1" t="s">
        <v>28</v>
      </c>
      <c r="D18" s="1" t="s">
        <v>29</v>
      </c>
      <c r="E18" s="2">
        <v>20</v>
      </c>
      <c r="F18" s="1" t="s">
        <v>99</v>
      </c>
      <c r="G18" s="1" t="s">
        <v>31</v>
      </c>
      <c r="H18" s="1" t="s">
        <v>32</v>
      </c>
      <c r="I18" s="1" t="s">
        <v>32</v>
      </c>
      <c r="J18" s="1" t="s">
        <v>33</v>
      </c>
      <c r="K18" s="1" t="s">
        <v>34</v>
      </c>
      <c r="L18" s="1" t="s">
        <v>35</v>
      </c>
      <c r="M18" s="1" t="s">
        <v>71</v>
      </c>
      <c r="N18" s="1" t="s">
        <v>55</v>
      </c>
      <c r="O18" s="1" t="s">
        <v>56</v>
      </c>
      <c r="P18" s="3">
        <v>30000</v>
      </c>
      <c r="Q18" s="1" t="s">
        <v>72</v>
      </c>
      <c r="R18" s="1" t="s">
        <v>39</v>
      </c>
      <c r="S18" s="1" t="s">
        <v>67</v>
      </c>
      <c r="T18" s="1" t="s">
        <v>96</v>
      </c>
      <c r="U18" s="1" t="s">
        <v>42</v>
      </c>
      <c r="V18" s="1" t="s">
        <v>43</v>
      </c>
      <c r="W18" s="1" t="s">
        <v>86</v>
      </c>
      <c r="X18" s="1" t="s">
        <v>45</v>
      </c>
      <c r="Y18" s="1" t="s">
        <v>62</v>
      </c>
      <c r="Z18" s="1" t="s">
        <v>63</v>
      </c>
      <c r="AA18" s="14">
        <v>3</v>
      </c>
      <c r="AB18" s="16">
        <v>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2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3" ht="16" thickBot="1" x14ac:dyDescent="0.35">
      <c r="A19" s="2" t="s">
        <v>249</v>
      </c>
      <c r="B19" s="1"/>
      <c r="C19" s="1" t="s">
        <v>155</v>
      </c>
      <c r="D19" s="1" t="s">
        <v>78</v>
      </c>
      <c r="E19" s="2">
        <v>21</v>
      </c>
      <c r="F19" s="1" t="s">
        <v>99</v>
      </c>
      <c r="G19" s="1" t="s">
        <v>31</v>
      </c>
      <c r="H19" s="1" t="s">
        <v>32</v>
      </c>
      <c r="I19" s="1" t="s">
        <v>32</v>
      </c>
      <c r="J19" s="1" t="s">
        <v>33</v>
      </c>
      <c r="K19" s="1" t="s">
        <v>34</v>
      </c>
      <c r="L19" s="1" t="s">
        <v>83</v>
      </c>
      <c r="M19" s="1" t="s">
        <v>36</v>
      </c>
      <c r="N19" s="1" t="s">
        <v>55</v>
      </c>
      <c r="O19" s="1" t="s">
        <v>56</v>
      </c>
      <c r="P19" s="1" t="s">
        <v>83</v>
      </c>
      <c r="Q19" s="1" t="s">
        <v>38</v>
      </c>
      <c r="R19" s="1" t="s">
        <v>73</v>
      </c>
      <c r="S19" s="1" t="s">
        <v>250</v>
      </c>
      <c r="T19" s="1" t="s">
        <v>96</v>
      </c>
      <c r="U19" s="1" t="s">
        <v>42</v>
      </c>
      <c r="V19" s="1" t="s">
        <v>43</v>
      </c>
      <c r="W19" s="1" t="s">
        <v>86</v>
      </c>
      <c r="X19" s="1" t="s">
        <v>61</v>
      </c>
      <c r="Y19" s="1" t="s">
        <v>62</v>
      </c>
      <c r="Z19" s="1" t="s">
        <v>47</v>
      </c>
      <c r="AA19" s="10">
        <v>2</v>
      </c>
      <c r="AB19" s="10">
        <v>2</v>
      </c>
      <c r="AC19" s="1"/>
      <c r="AD19" s="1"/>
      <c r="AE19" s="48"/>
      <c r="AF19" s="47" t="s">
        <v>556</v>
      </c>
      <c r="AG19" s="47" t="s">
        <v>549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2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3" ht="16" thickBot="1" x14ac:dyDescent="0.35">
      <c r="A20" s="2" t="s">
        <v>200</v>
      </c>
      <c r="B20" s="1" t="s">
        <v>201</v>
      </c>
      <c r="C20" s="1" t="s">
        <v>28</v>
      </c>
      <c r="D20" s="1" t="s">
        <v>29</v>
      </c>
      <c r="E20" s="2">
        <v>22</v>
      </c>
      <c r="F20" s="1" t="s">
        <v>99</v>
      </c>
      <c r="G20" s="1" t="s">
        <v>31</v>
      </c>
      <c r="H20" s="1" t="s">
        <v>32</v>
      </c>
      <c r="I20" s="1" t="s">
        <v>32</v>
      </c>
      <c r="J20" s="1" t="s">
        <v>33</v>
      </c>
      <c r="K20" s="1" t="s">
        <v>150</v>
      </c>
      <c r="L20" s="1" t="s">
        <v>35</v>
      </c>
      <c r="M20" s="1" t="s">
        <v>36</v>
      </c>
      <c r="N20" s="1" t="s">
        <v>37</v>
      </c>
      <c r="O20" s="3">
        <v>105</v>
      </c>
      <c r="P20" s="3">
        <v>15000</v>
      </c>
      <c r="Q20" s="1" t="s">
        <v>72</v>
      </c>
      <c r="R20" s="1" t="s">
        <v>73</v>
      </c>
      <c r="S20" s="1" t="s">
        <v>202</v>
      </c>
      <c r="T20" s="1" t="s">
        <v>41</v>
      </c>
      <c r="U20" s="1" t="s">
        <v>75</v>
      </c>
      <c r="V20" s="1" t="s">
        <v>43</v>
      </c>
      <c r="W20" s="1" t="s">
        <v>44</v>
      </c>
      <c r="X20" s="1" t="s">
        <v>45</v>
      </c>
      <c r="Y20" s="1" t="s">
        <v>62</v>
      </c>
      <c r="Z20" s="1" t="s">
        <v>47</v>
      </c>
      <c r="AA20" s="14">
        <v>1</v>
      </c>
      <c r="AB20" s="14">
        <v>1</v>
      </c>
      <c r="AC20" s="1"/>
      <c r="AD20" s="1"/>
      <c r="AE20" s="41" t="s">
        <v>550</v>
      </c>
      <c r="AF20" s="42">
        <v>51</v>
      </c>
      <c r="AG20" s="42">
        <v>23.18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2"/>
      <c r="AZ20" s="1"/>
      <c r="BA20" s="1"/>
      <c r="BB20" s="1"/>
      <c r="BC20" s="1"/>
      <c r="BD20" s="1"/>
      <c r="BE20" s="1"/>
      <c r="BF20" s="1"/>
      <c r="BG20" s="1"/>
      <c r="BH20" s="1"/>
      <c r="BI20" s="3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3" ht="16" thickBot="1" x14ac:dyDescent="0.35">
      <c r="A21" s="2" t="s">
        <v>196</v>
      </c>
      <c r="B21" s="1" t="s">
        <v>197</v>
      </c>
      <c r="C21" s="1" t="s">
        <v>28</v>
      </c>
      <c r="D21" s="1" t="s">
        <v>29</v>
      </c>
      <c r="E21" s="2">
        <v>20</v>
      </c>
      <c r="F21" s="1" t="s">
        <v>50</v>
      </c>
      <c r="G21" s="1" t="s">
        <v>66</v>
      </c>
      <c r="H21" s="1" t="s">
        <v>51</v>
      </c>
      <c r="I21" s="1" t="s">
        <v>32</v>
      </c>
      <c r="J21" s="1" t="s">
        <v>33</v>
      </c>
      <c r="K21" s="1" t="s">
        <v>34</v>
      </c>
      <c r="L21" s="1" t="s">
        <v>53</v>
      </c>
      <c r="M21" s="1" t="s">
        <v>54</v>
      </c>
      <c r="N21" s="1" t="s">
        <v>55</v>
      </c>
      <c r="O21" s="1" t="s">
        <v>56</v>
      </c>
      <c r="P21" s="3">
        <v>30000</v>
      </c>
      <c r="Q21" s="1" t="s">
        <v>161</v>
      </c>
      <c r="R21" s="1" t="s">
        <v>57</v>
      </c>
      <c r="S21" s="1" t="s">
        <v>67</v>
      </c>
      <c r="T21" s="1" t="s">
        <v>59</v>
      </c>
      <c r="U21" s="1" t="s">
        <v>42</v>
      </c>
      <c r="V21" s="1" t="s">
        <v>60</v>
      </c>
      <c r="W21" s="1" t="s">
        <v>86</v>
      </c>
      <c r="X21" s="1" t="s">
        <v>45</v>
      </c>
      <c r="Y21" s="1" t="s">
        <v>62</v>
      </c>
      <c r="Z21" s="1" t="s">
        <v>47</v>
      </c>
      <c r="AA21" s="10">
        <v>5</v>
      </c>
      <c r="AB21" s="10">
        <v>3</v>
      </c>
      <c r="AC21" s="1"/>
      <c r="AD21" s="1"/>
      <c r="AE21" s="41" t="s">
        <v>551</v>
      </c>
      <c r="AF21" s="42">
        <v>45</v>
      </c>
      <c r="AG21" s="42">
        <v>20.45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2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3" ht="16" thickBot="1" x14ac:dyDescent="0.35">
      <c r="A22" s="2" t="s">
        <v>320</v>
      </c>
      <c r="B22" s="1" t="s">
        <v>321</v>
      </c>
      <c r="C22" s="1" t="s">
        <v>28</v>
      </c>
      <c r="D22" s="1" t="s">
        <v>29</v>
      </c>
      <c r="E22" s="2">
        <v>21</v>
      </c>
      <c r="F22" s="1" t="s">
        <v>50</v>
      </c>
      <c r="G22" s="1" t="s">
        <v>66</v>
      </c>
      <c r="H22" s="1" t="s">
        <v>51</v>
      </c>
      <c r="I22" s="1" t="s">
        <v>32</v>
      </c>
      <c r="J22" s="1" t="s">
        <v>33</v>
      </c>
      <c r="K22" s="1" t="s">
        <v>34</v>
      </c>
      <c r="L22" s="1" t="s">
        <v>53</v>
      </c>
      <c r="M22" s="1" t="s">
        <v>71</v>
      </c>
      <c r="N22" s="1" t="s">
        <v>55</v>
      </c>
      <c r="O22" s="1" t="s">
        <v>56</v>
      </c>
      <c r="P22" s="3">
        <v>15000</v>
      </c>
      <c r="Q22" s="1" t="s">
        <v>72</v>
      </c>
      <c r="R22" s="1" t="s">
        <v>73</v>
      </c>
      <c r="S22" s="1" t="s">
        <v>89</v>
      </c>
      <c r="T22" s="1" t="s">
        <v>96</v>
      </c>
      <c r="U22" s="1" t="s">
        <v>42</v>
      </c>
      <c r="V22" s="1" t="s">
        <v>60</v>
      </c>
      <c r="W22" s="1" t="s">
        <v>86</v>
      </c>
      <c r="X22" s="1" t="s">
        <v>45</v>
      </c>
      <c r="Y22" s="1" t="s">
        <v>62</v>
      </c>
      <c r="Z22" s="1" t="s">
        <v>47</v>
      </c>
      <c r="AA22" s="11">
        <v>4</v>
      </c>
      <c r="AB22" s="11">
        <v>1</v>
      </c>
      <c r="AC22" s="1"/>
      <c r="AD22" s="1"/>
      <c r="AE22" s="44" t="s">
        <v>552</v>
      </c>
      <c r="AF22" s="45">
        <v>48</v>
      </c>
      <c r="AG22" s="45">
        <v>21.82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3" ht="16" thickBot="1" x14ac:dyDescent="0.35">
      <c r="A23" s="2" t="s">
        <v>136</v>
      </c>
      <c r="B23" s="1" t="s">
        <v>137</v>
      </c>
      <c r="C23" s="1" t="s">
        <v>28</v>
      </c>
      <c r="D23" s="1" t="s">
        <v>78</v>
      </c>
      <c r="E23" s="2">
        <v>20</v>
      </c>
      <c r="F23" s="1" t="s">
        <v>70</v>
      </c>
      <c r="G23" s="1" t="s">
        <v>66</v>
      </c>
      <c r="H23" s="1" t="s">
        <v>51</v>
      </c>
      <c r="I23" s="1" t="s">
        <v>32</v>
      </c>
      <c r="J23" s="1" t="s">
        <v>33</v>
      </c>
      <c r="K23" s="1" t="s">
        <v>34</v>
      </c>
      <c r="L23" s="1" t="s">
        <v>83</v>
      </c>
      <c r="M23" s="1" t="s">
        <v>36</v>
      </c>
      <c r="N23" s="1" t="s">
        <v>37</v>
      </c>
      <c r="O23" s="1" t="s">
        <v>56</v>
      </c>
      <c r="P23" s="3">
        <v>30000</v>
      </c>
      <c r="Q23" s="1" t="s">
        <v>161</v>
      </c>
      <c r="R23" s="1" t="s">
        <v>57</v>
      </c>
      <c r="S23" s="1" t="s">
        <v>92</v>
      </c>
      <c r="T23" s="1" t="s">
        <v>96</v>
      </c>
      <c r="U23" s="1" t="s">
        <v>42</v>
      </c>
      <c r="V23" s="1" t="s">
        <v>43</v>
      </c>
      <c r="W23" s="1" t="s">
        <v>86</v>
      </c>
      <c r="X23" s="1" t="s">
        <v>45</v>
      </c>
      <c r="Y23" s="1" t="s">
        <v>62</v>
      </c>
      <c r="Z23" s="1" t="s">
        <v>63</v>
      </c>
      <c r="AA23" s="10">
        <v>1</v>
      </c>
      <c r="AB23" s="10">
        <v>3</v>
      </c>
      <c r="AC23" s="13"/>
      <c r="AD23" s="1"/>
      <c r="AE23" s="41" t="s">
        <v>553</v>
      </c>
      <c r="AF23" s="42">
        <v>76</v>
      </c>
      <c r="AG23" s="42">
        <v>34.549999999999997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3" ht="16" thickBot="1" x14ac:dyDescent="0.35">
      <c r="A24" s="4">
        <v>44777.864814814813</v>
      </c>
      <c r="B24" s="1" t="s">
        <v>504</v>
      </c>
      <c r="C24" s="1" t="s">
        <v>155</v>
      </c>
      <c r="D24" s="1" t="s">
        <v>29</v>
      </c>
      <c r="E24" s="2">
        <v>19</v>
      </c>
      <c r="F24" s="1" t="s">
        <v>50</v>
      </c>
      <c r="G24" s="1" t="s">
        <v>66</v>
      </c>
      <c r="H24" s="1" t="s">
        <v>52</v>
      </c>
      <c r="I24" s="1" t="s">
        <v>32</v>
      </c>
      <c r="J24" s="1" t="s">
        <v>33</v>
      </c>
      <c r="K24" s="1" t="s">
        <v>128</v>
      </c>
      <c r="L24" s="1" t="s">
        <v>53</v>
      </c>
      <c r="M24" s="1" t="s">
        <v>54</v>
      </c>
      <c r="N24" s="1" t="s">
        <v>55</v>
      </c>
      <c r="O24" s="1" t="s">
        <v>56</v>
      </c>
      <c r="P24" s="3">
        <v>30000</v>
      </c>
      <c r="Q24" s="1" t="s">
        <v>72</v>
      </c>
      <c r="R24" s="1" t="s">
        <v>39</v>
      </c>
      <c r="S24" s="1" t="s">
        <v>67</v>
      </c>
      <c r="T24" s="1" t="s">
        <v>175</v>
      </c>
      <c r="U24" s="1" t="s">
        <v>42</v>
      </c>
      <c r="V24" s="1" t="s">
        <v>60</v>
      </c>
      <c r="W24" s="1" t="s">
        <v>86</v>
      </c>
      <c r="X24" s="1" t="s">
        <v>45</v>
      </c>
      <c r="Y24" s="1" t="s">
        <v>62</v>
      </c>
      <c r="Z24" s="1" t="s">
        <v>63</v>
      </c>
      <c r="AA24" s="10">
        <v>5</v>
      </c>
      <c r="AB24" s="10">
        <v>1</v>
      </c>
      <c r="AC24" s="1"/>
      <c r="AD24" s="1"/>
      <c r="AE24" s="41" t="s">
        <v>548</v>
      </c>
      <c r="AF24" s="42">
        <v>220</v>
      </c>
      <c r="AG24" s="42">
        <v>100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2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3" ht="16" thickBot="1" x14ac:dyDescent="0.35">
      <c r="A25" s="4">
        <v>44655.987905092596</v>
      </c>
      <c r="B25" s="1" t="s">
        <v>495</v>
      </c>
      <c r="C25" s="1" t="s">
        <v>28</v>
      </c>
      <c r="D25" s="1" t="s">
        <v>78</v>
      </c>
      <c r="E25" s="2">
        <v>21</v>
      </c>
      <c r="F25" s="1" t="s">
        <v>50</v>
      </c>
      <c r="G25" s="1" t="s">
        <v>66</v>
      </c>
      <c r="H25" s="1" t="s">
        <v>32</v>
      </c>
      <c r="I25" s="1" t="s">
        <v>51</v>
      </c>
      <c r="J25" s="1" t="s">
        <v>33</v>
      </c>
      <c r="K25" s="1" t="s">
        <v>34</v>
      </c>
      <c r="L25" s="1" t="s">
        <v>53</v>
      </c>
      <c r="M25" s="1" t="s">
        <v>71</v>
      </c>
      <c r="N25" s="1" t="s">
        <v>55</v>
      </c>
      <c r="O25" s="1" t="s">
        <v>56</v>
      </c>
      <c r="P25" s="3">
        <v>30000</v>
      </c>
      <c r="Q25" s="1" t="s">
        <v>161</v>
      </c>
      <c r="R25" s="1" t="s">
        <v>57</v>
      </c>
      <c r="S25" s="1" t="s">
        <v>67</v>
      </c>
      <c r="T25" s="1" t="s">
        <v>59</v>
      </c>
      <c r="U25" s="1" t="s">
        <v>42</v>
      </c>
      <c r="V25" s="1" t="s">
        <v>103</v>
      </c>
      <c r="W25" s="1" t="s">
        <v>86</v>
      </c>
      <c r="X25" s="1" t="s">
        <v>61</v>
      </c>
      <c r="Y25" s="1" t="s">
        <v>62</v>
      </c>
      <c r="Z25" s="1" t="s">
        <v>63</v>
      </c>
      <c r="AA25" s="14">
        <v>4</v>
      </c>
      <c r="AB25" s="16">
        <v>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2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3" ht="16" thickBot="1" x14ac:dyDescent="0.35">
      <c r="A26" s="4">
        <v>44596.562314814815</v>
      </c>
      <c r="B26" s="1" t="s">
        <v>478</v>
      </c>
      <c r="C26" s="1" t="s">
        <v>28</v>
      </c>
      <c r="D26" s="1" t="s">
        <v>29</v>
      </c>
      <c r="E26" s="2">
        <v>21</v>
      </c>
      <c r="F26" s="1" t="s">
        <v>50</v>
      </c>
      <c r="G26" s="1" t="s">
        <v>66</v>
      </c>
      <c r="H26" s="1" t="s">
        <v>32</v>
      </c>
      <c r="I26" s="1" t="s">
        <v>51</v>
      </c>
      <c r="J26" s="1" t="s">
        <v>33</v>
      </c>
      <c r="K26" s="1" t="s">
        <v>34</v>
      </c>
      <c r="L26" s="1" t="s">
        <v>53</v>
      </c>
      <c r="M26" s="1" t="s">
        <v>36</v>
      </c>
      <c r="N26" s="1" t="s">
        <v>55</v>
      </c>
      <c r="O26" s="1" t="s">
        <v>83</v>
      </c>
      <c r="P26" s="3">
        <v>30000</v>
      </c>
      <c r="Q26" s="1" t="s">
        <v>161</v>
      </c>
      <c r="R26" s="1" t="s">
        <v>57</v>
      </c>
      <c r="S26" s="1" t="s">
        <v>67</v>
      </c>
      <c r="T26" s="1" t="s">
        <v>79</v>
      </c>
      <c r="U26" s="1" t="s">
        <v>80</v>
      </c>
      <c r="V26" s="1" t="s">
        <v>103</v>
      </c>
      <c r="W26" s="1" t="s">
        <v>44</v>
      </c>
      <c r="X26" s="1" t="s">
        <v>45</v>
      </c>
      <c r="Y26" s="1" t="s">
        <v>46</v>
      </c>
      <c r="Z26" s="1" t="s">
        <v>47</v>
      </c>
      <c r="AA26" s="10">
        <v>3</v>
      </c>
      <c r="AB26" s="10">
        <v>3</v>
      </c>
      <c r="AC26" s="1"/>
      <c r="AD26" s="1"/>
      <c r="AE26" s="48"/>
      <c r="AF26" s="47" t="s">
        <v>555</v>
      </c>
      <c r="AG26" s="47" t="s">
        <v>549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2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3" ht="16" thickBot="1" x14ac:dyDescent="0.35">
      <c r="A27" s="2" t="s">
        <v>232</v>
      </c>
      <c r="B27" s="1" t="s">
        <v>233</v>
      </c>
      <c r="C27" s="1" t="s">
        <v>28</v>
      </c>
      <c r="D27" s="1" t="s">
        <v>29</v>
      </c>
      <c r="E27" s="2">
        <v>18</v>
      </c>
      <c r="F27" s="1" t="s">
        <v>70</v>
      </c>
      <c r="G27" s="1" t="s">
        <v>66</v>
      </c>
      <c r="H27" s="1" t="s">
        <v>32</v>
      </c>
      <c r="I27" s="1" t="s">
        <v>51</v>
      </c>
      <c r="J27" s="1" t="s">
        <v>33</v>
      </c>
      <c r="K27" s="1" t="s">
        <v>34</v>
      </c>
      <c r="L27" s="1" t="s">
        <v>83</v>
      </c>
      <c r="M27" s="1" t="s">
        <v>36</v>
      </c>
      <c r="N27" s="1" t="s">
        <v>37</v>
      </c>
      <c r="O27" s="3">
        <v>105</v>
      </c>
      <c r="P27" s="3">
        <v>25000</v>
      </c>
      <c r="Q27" s="1" t="s">
        <v>72</v>
      </c>
      <c r="R27" s="1" t="s">
        <v>57</v>
      </c>
      <c r="S27" s="1" t="s">
        <v>40</v>
      </c>
      <c r="T27" s="1" t="s">
        <v>96</v>
      </c>
      <c r="U27" s="1" t="s">
        <v>42</v>
      </c>
      <c r="V27" s="1" t="s">
        <v>85</v>
      </c>
      <c r="W27" s="1" t="s">
        <v>86</v>
      </c>
      <c r="X27" s="1" t="s">
        <v>61</v>
      </c>
      <c r="Y27" s="1" t="s">
        <v>62</v>
      </c>
      <c r="Z27" s="1" t="s">
        <v>47</v>
      </c>
      <c r="AA27" s="1">
        <v>0</v>
      </c>
      <c r="AB27" s="10">
        <v>1</v>
      </c>
      <c r="AC27" s="10"/>
      <c r="AE27" s="41" t="s">
        <v>66</v>
      </c>
      <c r="AF27" s="42">
        <v>172</v>
      </c>
      <c r="AG27" s="42">
        <v>78.180000000000007</v>
      </c>
      <c r="AX27" s="1"/>
      <c r="AY27" s="2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ht="16" thickBot="1" x14ac:dyDescent="0.35">
      <c r="A28" s="2" t="s">
        <v>209</v>
      </c>
      <c r="B28" s="1" t="s">
        <v>210</v>
      </c>
      <c r="C28" s="1" t="s">
        <v>155</v>
      </c>
      <c r="D28" s="1" t="s">
        <v>29</v>
      </c>
      <c r="E28" s="2">
        <v>19</v>
      </c>
      <c r="F28" s="1" t="s">
        <v>70</v>
      </c>
      <c r="G28" s="1" t="s">
        <v>66</v>
      </c>
      <c r="H28" s="1" t="s">
        <v>32</v>
      </c>
      <c r="I28" s="1" t="s">
        <v>51</v>
      </c>
      <c r="J28" s="1" t="s">
        <v>33</v>
      </c>
      <c r="K28" s="1" t="s">
        <v>150</v>
      </c>
      <c r="L28" s="1" t="s">
        <v>53</v>
      </c>
      <c r="M28" s="1" t="s">
        <v>36</v>
      </c>
      <c r="N28" s="1" t="s">
        <v>55</v>
      </c>
      <c r="O28" s="1" t="s">
        <v>56</v>
      </c>
      <c r="P28" s="3">
        <v>30000</v>
      </c>
      <c r="Q28" s="1" t="s">
        <v>72</v>
      </c>
      <c r="R28" s="1" t="s">
        <v>73</v>
      </c>
      <c r="S28" s="1" t="s">
        <v>112</v>
      </c>
      <c r="T28" s="1" t="s">
        <v>59</v>
      </c>
      <c r="U28" s="1" t="s">
        <v>42</v>
      </c>
      <c r="V28" s="1" t="s">
        <v>103</v>
      </c>
      <c r="W28" s="1" t="s">
        <v>86</v>
      </c>
      <c r="X28" s="1" t="s">
        <v>45</v>
      </c>
      <c r="Y28" s="1" t="s">
        <v>62</v>
      </c>
      <c r="Z28" s="1" t="s">
        <v>47</v>
      </c>
      <c r="AA28" s="16">
        <v>3</v>
      </c>
      <c r="AB28" s="14">
        <v>1</v>
      </c>
      <c r="AC28" s="1"/>
      <c r="AD28" s="1"/>
      <c r="AE28" s="41" t="s">
        <v>554</v>
      </c>
      <c r="AF28" s="42">
        <v>48</v>
      </c>
      <c r="AG28" s="42">
        <v>21.82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2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3" ht="16" thickBot="1" x14ac:dyDescent="0.35">
      <c r="A29" s="2" t="s">
        <v>333</v>
      </c>
      <c r="B29" s="1" t="s">
        <v>334</v>
      </c>
      <c r="C29" s="1" t="s">
        <v>28</v>
      </c>
      <c r="D29" s="1" t="s">
        <v>78</v>
      </c>
      <c r="E29" s="2">
        <v>22</v>
      </c>
      <c r="F29" s="1" t="s">
        <v>30</v>
      </c>
      <c r="G29" s="1" t="s">
        <v>66</v>
      </c>
      <c r="H29" s="1" t="s">
        <v>32</v>
      </c>
      <c r="I29" s="1" t="s">
        <v>51</v>
      </c>
      <c r="J29" s="1" t="s">
        <v>33</v>
      </c>
      <c r="K29" s="1" t="s">
        <v>34</v>
      </c>
      <c r="L29" s="1" t="s">
        <v>53</v>
      </c>
      <c r="M29" s="1" t="s">
        <v>54</v>
      </c>
      <c r="N29" s="1" t="s">
        <v>55</v>
      </c>
      <c r="O29" s="1" t="s">
        <v>56</v>
      </c>
      <c r="P29" s="3">
        <v>30000</v>
      </c>
      <c r="Q29" s="1" t="s">
        <v>161</v>
      </c>
      <c r="R29" s="1" t="s">
        <v>57</v>
      </c>
      <c r="S29" s="1" t="s">
        <v>112</v>
      </c>
      <c r="T29" s="1" t="s">
        <v>59</v>
      </c>
      <c r="U29" s="1" t="s">
        <v>42</v>
      </c>
      <c r="V29" s="1" t="s">
        <v>103</v>
      </c>
      <c r="W29" s="1" t="s">
        <v>86</v>
      </c>
      <c r="X29" s="1" t="s">
        <v>61</v>
      </c>
      <c r="Y29" s="1" t="s">
        <v>62</v>
      </c>
      <c r="Z29" s="1" t="s">
        <v>47</v>
      </c>
      <c r="AA29" s="10">
        <v>4</v>
      </c>
      <c r="AB29" s="10">
        <v>3</v>
      </c>
      <c r="AC29" s="1"/>
      <c r="AD29" s="1"/>
      <c r="AE29" s="44" t="s">
        <v>548</v>
      </c>
      <c r="AF29" s="45">
        <v>220</v>
      </c>
      <c r="AG29" s="45">
        <v>100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3" ht="16" thickBot="1" x14ac:dyDescent="0.35">
      <c r="A30" s="4">
        <v>44716.762824074074</v>
      </c>
      <c r="B30" s="1" t="s">
        <v>501</v>
      </c>
      <c r="C30" s="1" t="s">
        <v>28</v>
      </c>
      <c r="D30" s="1" t="s">
        <v>78</v>
      </c>
      <c r="E30" s="2">
        <v>19</v>
      </c>
      <c r="F30" s="1" t="s">
        <v>99</v>
      </c>
      <c r="G30" s="1" t="s">
        <v>66</v>
      </c>
      <c r="H30" s="1" t="s">
        <v>32</v>
      </c>
      <c r="I30" s="1" t="s">
        <v>51</v>
      </c>
      <c r="J30" s="1" t="s">
        <v>33</v>
      </c>
      <c r="K30" s="1" t="s">
        <v>34</v>
      </c>
      <c r="L30" s="1" t="s">
        <v>83</v>
      </c>
      <c r="M30" s="1" t="s">
        <v>36</v>
      </c>
      <c r="N30" s="1" t="s">
        <v>55</v>
      </c>
      <c r="O30" s="1" t="s">
        <v>56</v>
      </c>
      <c r="P30" s="3">
        <v>30000</v>
      </c>
      <c r="Q30" s="1" t="s">
        <v>161</v>
      </c>
      <c r="R30" s="1" t="s">
        <v>57</v>
      </c>
      <c r="S30" s="1" t="s">
        <v>112</v>
      </c>
      <c r="T30" s="1" t="s">
        <v>96</v>
      </c>
      <c r="U30" s="1" t="s">
        <v>42</v>
      </c>
      <c r="V30" s="1" t="s">
        <v>103</v>
      </c>
      <c r="W30" s="1" t="s">
        <v>86</v>
      </c>
      <c r="X30" s="1" t="s">
        <v>45</v>
      </c>
      <c r="Y30" s="1" t="s">
        <v>62</v>
      </c>
      <c r="Z30" s="1" t="s">
        <v>63</v>
      </c>
      <c r="AA30" s="14">
        <v>2</v>
      </c>
      <c r="AB30" s="16">
        <v>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2"/>
      <c r="AZ30" s="1"/>
      <c r="BA30" s="1"/>
      <c r="BB30" s="1"/>
      <c r="BC30" s="1"/>
      <c r="BD30" s="1"/>
      <c r="BE30" s="1"/>
      <c r="BF30" s="1"/>
      <c r="BG30" s="1"/>
      <c r="BH30" s="1"/>
      <c r="BI30" s="3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3" ht="16" thickBot="1" x14ac:dyDescent="0.35">
      <c r="A31" s="2" t="s">
        <v>242</v>
      </c>
      <c r="B31" s="1" t="s">
        <v>243</v>
      </c>
      <c r="C31" s="1" t="s">
        <v>155</v>
      </c>
      <c r="D31" s="1" t="s">
        <v>29</v>
      </c>
      <c r="E31" s="2">
        <v>20</v>
      </c>
      <c r="F31" s="1" t="s">
        <v>99</v>
      </c>
      <c r="G31" s="1" t="s">
        <v>66</v>
      </c>
      <c r="H31" s="1" t="s">
        <v>32</v>
      </c>
      <c r="I31" s="1" t="s">
        <v>51</v>
      </c>
      <c r="J31" s="1" t="s">
        <v>33</v>
      </c>
      <c r="K31" s="1" t="s">
        <v>150</v>
      </c>
      <c r="L31" s="1" t="s">
        <v>53</v>
      </c>
      <c r="M31" s="1" t="s">
        <v>36</v>
      </c>
      <c r="N31" s="1" t="s">
        <v>55</v>
      </c>
      <c r="O31" s="1" t="s">
        <v>56</v>
      </c>
      <c r="P31" s="3">
        <v>30000</v>
      </c>
      <c r="Q31" s="1" t="s">
        <v>38</v>
      </c>
      <c r="R31" s="1" t="s">
        <v>73</v>
      </c>
      <c r="S31" s="1" t="s">
        <v>89</v>
      </c>
      <c r="T31" s="1" t="s">
        <v>96</v>
      </c>
      <c r="U31" s="1" t="s">
        <v>42</v>
      </c>
      <c r="V31" s="1" t="s">
        <v>60</v>
      </c>
      <c r="W31" s="1" t="s">
        <v>86</v>
      </c>
      <c r="X31" s="1" t="s">
        <v>45</v>
      </c>
      <c r="Y31" s="1" t="s">
        <v>46</v>
      </c>
      <c r="Z31" s="1" t="s">
        <v>63</v>
      </c>
      <c r="AA31" s="16">
        <v>3</v>
      </c>
      <c r="AB31" s="14">
        <v>2</v>
      </c>
      <c r="AC31" s="1"/>
      <c r="AD31" s="1"/>
      <c r="AE31" s="48"/>
      <c r="AF31" s="47" t="s">
        <v>555</v>
      </c>
      <c r="AG31" s="47" t="s">
        <v>549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2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3" ht="16" thickBot="1" x14ac:dyDescent="0.35">
      <c r="A32" s="2" t="s">
        <v>353</v>
      </c>
      <c r="B32" s="1" t="s">
        <v>354</v>
      </c>
      <c r="C32" s="1" t="s">
        <v>155</v>
      </c>
      <c r="D32" s="1" t="s">
        <v>29</v>
      </c>
      <c r="E32" s="2">
        <v>20</v>
      </c>
      <c r="F32" s="1" t="s">
        <v>99</v>
      </c>
      <c r="G32" s="1" t="s">
        <v>66</v>
      </c>
      <c r="H32" s="1" t="s">
        <v>32</v>
      </c>
      <c r="I32" s="1" t="s">
        <v>51</v>
      </c>
      <c r="J32" s="1" t="s">
        <v>33</v>
      </c>
      <c r="K32" s="1" t="s">
        <v>150</v>
      </c>
      <c r="L32" s="1" t="s">
        <v>53</v>
      </c>
      <c r="M32" s="1" t="s">
        <v>83</v>
      </c>
      <c r="N32" s="1" t="s">
        <v>55</v>
      </c>
      <c r="O32" s="1" t="s">
        <v>56</v>
      </c>
      <c r="P32" s="3">
        <v>30000</v>
      </c>
      <c r="Q32" s="1" t="s">
        <v>161</v>
      </c>
      <c r="R32" s="1" t="s">
        <v>57</v>
      </c>
      <c r="S32" s="1" t="s">
        <v>89</v>
      </c>
      <c r="T32" s="1" t="s">
        <v>59</v>
      </c>
      <c r="U32" s="1" t="s">
        <v>42</v>
      </c>
      <c r="V32" s="1" t="s">
        <v>103</v>
      </c>
      <c r="W32" s="1" t="s">
        <v>44</v>
      </c>
      <c r="X32" s="1" t="s">
        <v>45</v>
      </c>
      <c r="Y32" s="1" t="s">
        <v>46</v>
      </c>
      <c r="Z32" s="1" t="s">
        <v>47</v>
      </c>
      <c r="AA32" s="11">
        <v>3</v>
      </c>
      <c r="AB32" s="1">
        <v>3</v>
      </c>
      <c r="AC32" s="1"/>
      <c r="AD32" s="1"/>
      <c r="AE32" s="41" t="s">
        <v>559</v>
      </c>
      <c r="AF32" s="42">
        <v>84</v>
      </c>
      <c r="AG32" s="49">
        <f>8400/220</f>
        <v>38.18181818181818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3" ht="16" thickBot="1" x14ac:dyDescent="0.35">
      <c r="A33" s="2" t="s">
        <v>124</v>
      </c>
      <c r="B33" s="1" t="s">
        <v>125</v>
      </c>
      <c r="C33" s="1" t="s">
        <v>28</v>
      </c>
      <c r="D33" s="1" t="s">
        <v>29</v>
      </c>
      <c r="E33" s="2">
        <v>20</v>
      </c>
      <c r="F33" s="1" t="s">
        <v>30</v>
      </c>
      <c r="G33" s="1" t="s">
        <v>31</v>
      </c>
      <c r="H33" s="1" t="s">
        <v>32</v>
      </c>
      <c r="I33" s="1" t="s">
        <v>51</v>
      </c>
      <c r="J33" s="1" t="s">
        <v>33</v>
      </c>
      <c r="K33" s="1" t="s">
        <v>34</v>
      </c>
      <c r="L33" s="1" t="s">
        <v>53</v>
      </c>
      <c r="M33" s="1" t="s">
        <v>54</v>
      </c>
      <c r="N33" s="1" t="s">
        <v>55</v>
      </c>
      <c r="O33" s="1" t="s">
        <v>56</v>
      </c>
      <c r="P33" s="3">
        <v>15000</v>
      </c>
      <c r="Q33" s="1" t="s">
        <v>38</v>
      </c>
      <c r="R33" s="1" t="s">
        <v>57</v>
      </c>
      <c r="S33" s="1" t="s">
        <v>92</v>
      </c>
      <c r="T33" s="1" t="s">
        <v>59</v>
      </c>
      <c r="U33" s="1" t="s">
        <v>42</v>
      </c>
      <c r="V33" s="1" t="s">
        <v>43</v>
      </c>
      <c r="W33" s="1" t="s">
        <v>44</v>
      </c>
      <c r="X33" s="1" t="s">
        <v>45</v>
      </c>
      <c r="Y33" s="1" t="s">
        <v>62</v>
      </c>
      <c r="Z33" s="1" t="s">
        <v>63</v>
      </c>
      <c r="AA33" s="11">
        <v>5</v>
      </c>
      <c r="AB33" s="11">
        <v>1</v>
      </c>
      <c r="AC33" s="1"/>
      <c r="AD33" s="1"/>
      <c r="AE33" s="41" t="s">
        <v>51</v>
      </c>
      <c r="AF33" s="42">
        <v>89</v>
      </c>
      <c r="AG33" s="49">
        <f>8900/220</f>
        <v>40.454545454545453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2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3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6" thickBot="1" x14ac:dyDescent="0.35">
      <c r="A34" s="2" t="s">
        <v>186</v>
      </c>
      <c r="B34" s="1"/>
      <c r="C34" s="1" t="s">
        <v>155</v>
      </c>
      <c r="D34" s="1" t="s">
        <v>78</v>
      </c>
      <c r="E34" s="2">
        <v>20</v>
      </c>
      <c r="F34" s="1" t="s">
        <v>99</v>
      </c>
      <c r="G34" s="1" t="s">
        <v>31</v>
      </c>
      <c r="H34" s="1" t="s">
        <v>32</v>
      </c>
      <c r="I34" s="1" t="s">
        <v>51</v>
      </c>
      <c r="J34" s="1" t="s">
        <v>33</v>
      </c>
      <c r="K34" s="1" t="s">
        <v>150</v>
      </c>
      <c r="L34" s="1" t="s">
        <v>53</v>
      </c>
      <c r="M34" s="1" t="s">
        <v>54</v>
      </c>
      <c r="N34" s="1" t="s">
        <v>55</v>
      </c>
      <c r="O34" s="1" t="s">
        <v>56</v>
      </c>
      <c r="P34" s="3">
        <v>30000</v>
      </c>
      <c r="Q34" s="1" t="s">
        <v>38</v>
      </c>
      <c r="R34" s="1" t="s">
        <v>73</v>
      </c>
      <c r="S34" s="1" t="s">
        <v>92</v>
      </c>
      <c r="T34" s="1" t="s">
        <v>96</v>
      </c>
      <c r="U34" s="1" t="s">
        <v>42</v>
      </c>
      <c r="V34" s="1" t="s">
        <v>43</v>
      </c>
      <c r="W34" s="1" t="s">
        <v>44</v>
      </c>
      <c r="X34" s="1" t="s">
        <v>45</v>
      </c>
      <c r="Y34" s="1" t="s">
        <v>62</v>
      </c>
      <c r="Z34" s="1" t="s">
        <v>47</v>
      </c>
      <c r="AA34" s="13">
        <v>4</v>
      </c>
      <c r="AB34" s="11">
        <v>2</v>
      </c>
      <c r="AC34" s="1"/>
      <c r="AD34" s="1"/>
      <c r="AE34" s="51" t="s">
        <v>560</v>
      </c>
      <c r="AF34" s="52">
        <f>220-(AF33+AF32)</f>
        <v>47</v>
      </c>
      <c r="AG34" s="53">
        <f>4700/220</f>
        <v>21.363636363636363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3" ht="16" thickBot="1" x14ac:dyDescent="0.35">
      <c r="A35" s="2" t="s">
        <v>454</v>
      </c>
      <c r="B35" s="1" t="s">
        <v>455</v>
      </c>
      <c r="C35" s="1" t="s">
        <v>155</v>
      </c>
      <c r="D35" s="1" t="s">
        <v>78</v>
      </c>
      <c r="E35" s="2">
        <v>18</v>
      </c>
      <c r="F35" s="1" t="s">
        <v>50</v>
      </c>
      <c r="G35" s="1" t="s">
        <v>66</v>
      </c>
      <c r="H35" s="1" t="s">
        <v>51</v>
      </c>
      <c r="I35" s="1" t="s">
        <v>51</v>
      </c>
      <c r="J35" s="1" t="s">
        <v>33</v>
      </c>
      <c r="K35" s="1" t="s">
        <v>215</v>
      </c>
      <c r="L35" s="1" t="s">
        <v>35</v>
      </c>
      <c r="M35" s="1" t="s">
        <v>36</v>
      </c>
      <c r="N35" s="1" t="s">
        <v>55</v>
      </c>
      <c r="O35" s="1" t="s">
        <v>56</v>
      </c>
      <c r="P35" s="3">
        <v>15000</v>
      </c>
      <c r="Q35" s="1" t="s">
        <v>161</v>
      </c>
      <c r="R35" s="1" t="s">
        <v>57</v>
      </c>
      <c r="S35" s="1" t="s">
        <v>195</v>
      </c>
      <c r="T35" s="1" t="s">
        <v>59</v>
      </c>
      <c r="U35" s="1" t="s">
        <v>42</v>
      </c>
      <c r="V35" s="1" t="s">
        <v>60</v>
      </c>
      <c r="W35" s="1" t="s">
        <v>86</v>
      </c>
      <c r="X35" s="1" t="s">
        <v>45</v>
      </c>
      <c r="Y35" s="1" t="s">
        <v>62</v>
      </c>
      <c r="Z35" s="1" t="s">
        <v>63</v>
      </c>
      <c r="AA35" s="1">
        <v>3</v>
      </c>
      <c r="AB35" s="1">
        <v>3</v>
      </c>
      <c r="AC35" s="1"/>
      <c r="AD35" s="31"/>
      <c r="AE35" s="36" t="s">
        <v>548</v>
      </c>
      <c r="AF35" s="37">
        <v>220</v>
      </c>
      <c r="AG35" s="37">
        <v>100</v>
      </c>
      <c r="AH35" s="32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3" ht="16" thickBot="1" x14ac:dyDescent="0.35">
      <c r="A36" s="2" t="s">
        <v>180</v>
      </c>
      <c r="B36" s="1" t="s">
        <v>181</v>
      </c>
      <c r="C36" s="1" t="s">
        <v>155</v>
      </c>
      <c r="D36" s="1" t="s">
        <v>29</v>
      </c>
      <c r="E36" s="2">
        <v>18</v>
      </c>
      <c r="F36" s="1" t="s">
        <v>50</v>
      </c>
      <c r="G36" s="1" t="s">
        <v>66</v>
      </c>
      <c r="H36" s="1" t="s">
        <v>51</v>
      </c>
      <c r="I36" s="1" t="s">
        <v>51</v>
      </c>
      <c r="J36" s="1" t="s">
        <v>33</v>
      </c>
      <c r="K36" s="1" t="s">
        <v>150</v>
      </c>
      <c r="L36" s="1" t="s">
        <v>53</v>
      </c>
      <c r="M36" s="1" t="s">
        <v>36</v>
      </c>
      <c r="N36" s="1" t="s">
        <v>55</v>
      </c>
      <c r="O36" s="1" t="s">
        <v>56</v>
      </c>
      <c r="P36" s="3">
        <v>30000</v>
      </c>
      <c r="Q36" s="1" t="s">
        <v>38</v>
      </c>
      <c r="R36" s="1" t="s">
        <v>57</v>
      </c>
      <c r="S36" s="1" t="s">
        <v>40</v>
      </c>
      <c r="T36" s="1" t="s">
        <v>59</v>
      </c>
      <c r="U36" s="1" t="s">
        <v>42</v>
      </c>
      <c r="V36" s="1" t="s">
        <v>85</v>
      </c>
      <c r="W36" s="1" t="s">
        <v>86</v>
      </c>
      <c r="X36" s="1" t="s">
        <v>45</v>
      </c>
      <c r="Y36" s="1" t="s">
        <v>62</v>
      </c>
      <c r="Z36" s="1" t="s">
        <v>47</v>
      </c>
      <c r="AA36" s="13">
        <v>3</v>
      </c>
      <c r="AB36" s="11">
        <v>2</v>
      </c>
      <c r="AC36" s="1"/>
      <c r="AD36" s="1"/>
      <c r="AE36" s="33"/>
      <c r="AF36" s="33"/>
      <c r="AG36" s="3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3" ht="16" thickBot="1" x14ac:dyDescent="0.35">
      <c r="A37" s="4">
        <v>44655.789988425924</v>
      </c>
      <c r="B37" s="1" t="s">
        <v>489</v>
      </c>
      <c r="C37" s="1" t="s">
        <v>28</v>
      </c>
      <c r="D37" s="1" t="s">
        <v>78</v>
      </c>
      <c r="E37" s="2">
        <v>20</v>
      </c>
      <c r="F37" s="1" t="s">
        <v>50</v>
      </c>
      <c r="G37" s="1" t="s">
        <v>66</v>
      </c>
      <c r="H37" s="1" t="s">
        <v>51</v>
      </c>
      <c r="I37" s="1" t="s">
        <v>51</v>
      </c>
      <c r="J37" s="1" t="s">
        <v>33</v>
      </c>
      <c r="K37" s="1" t="s">
        <v>34</v>
      </c>
      <c r="L37" s="1" t="s">
        <v>35</v>
      </c>
      <c r="M37" s="1" t="s">
        <v>71</v>
      </c>
      <c r="N37" s="1" t="s">
        <v>55</v>
      </c>
      <c r="O37" s="1" t="s">
        <v>56</v>
      </c>
      <c r="P37" s="3">
        <v>30000</v>
      </c>
      <c r="Q37" s="1" t="s">
        <v>161</v>
      </c>
      <c r="R37" s="1" t="s">
        <v>39</v>
      </c>
      <c r="S37" s="1" t="s">
        <v>67</v>
      </c>
      <c r="T37" s="1" t="s">
        <v>59</v>
      </c>
      <c r="U37" s="1" t="s">
        <v>42</v>
      </c>
      <c r="V37" s="1" t="s">
        <v>43</v>
      </c>
      <c r="W37" s="1" t="s">
        <v>86</v>
      </c>
      <c r="X37" s="1" t="s">
        <v>45</v>
      </c>
      <c r="Y37" s="1" t="s">
        <v>62</v>
      </c>
      <c r="Z37" s="1" t="s">
        <v>63</v>
      </c>
      <c r="AA37" s="11">
        <v>3</v>
      </c>
      <c r="AB37" s="11">
        <v>3</v>
      </c>
      <c r="AC37" s="1"/>
      <c r="AD37" s="1"/>
      <c r="AE37" s="48"/>
      <c r="AF37" s="47" t="s">
        <v>555</v>
      </c>
      <c r="AG37" s="47" t="s">
        <v>549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3" ht="16" thickBot="1" x14ac:dyDescent="0.35">
      <c r="A38" s="4">
        <v>44655.924340277779</v>
      </c>
      <c r="B38" s="1" t="s">
        <v>493</v>
      </c>
      <c r="C38" s="1" t="s">
        <v>28</v>
      </c>
      <c r="D38" s="1" t="s">
        <v>78</v>
      </c>
      <c r="E38" s="2">
        <v>20</v>
      </c>
      <c r="F38" s="1" t="s">
        <v>50</v>
      </c>
      <c r="G38" s="1" t="s">
        <v>66</v>
      </c>
      <c r="H38" s="1" t="s">
        <v>51</v>
      </c>
      <c r="I38" s="1" t="s">
        <v>51</v>
      </c>
      <c r="J38" s="1" t="s">
        <v>33</v>
      </c>
      <c r="K38" s="1" t="s">
        <v>34</v>
      </c>
      <c r="L38" s="1" t="s">
        <v>53</v>
      </c>
      <c r="M38" s="1" t="s">
        <v>83</v>
      </c>
      <c r="N38" s="1" t="s">
        <v>55</v>
      </c>
      <c r="O38" s="1" t="s">
        <v>56</v>
      </c>
      <c r="P38" s="3">
        <v>30000</v>
      </c>
      <c r="Q38" s="1" t="s">
        <v>38</v>
      </c>
      <c r="R38" s="1" t="s">
        <v>57</v>
      </c>
      <c r="S38" s="1" t="s">
        <v>92</v>
      </c>
      <c r="T38" s="1" t="s">
        <v>41</v>
      </c>
      <c r="U38" s="1" t="s">
        <v>42</v>
      </c>
      <c r="V38" s="1" t="s">
        <v>103</v>
      </c>
      <c r="W38" s="1" t="s">
        <v>86</v>
      </c>
      <c r="X38" s="1" t="s">
        <v>61</v>
      </c>
      <c r="Y38" s="1" t="s">
        <v>62</v>
      </c>
      <c r="Z38" s="1" t="s">
        <v>63</v>
      </c>
      <c r="AA38" s="12">
        <v>3</v>
      </c>
      <c r="AB38" s="12">
        <v>2</v>
      </c>
      <c r="AC38" s="13"/>
      <c r="AD38" s="1"/>
      <c r="AE38" s="41" t="s">
        <v>559</v>
      </c>
      <c r="AF38" s="42">
        <v>53</v>
      </c>
      <c r="AG38" s="49">
        <f>5300/220</f>
        <v>24.09090909090909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2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3" ht="16" thickBot="1" x14ac:dyDescent="0.35">
      <c r="A39" s="4">
        <v>44716.743969907409</v>
      </c>
      <c r="B39" s="1" t="s">
        <v>499</v>
      </c>
      <c r="C39" s="1" t="s">
        <v>28</v>
      </c>
      <c r="D39" s="1" t="s">
        <v>29</v>
      </c>
      <c r="E39" s="2">
        <v>20</v>
      </c>
      <c r="F39" s="1" t="s">
        <v>50</v>
      </c>
      <c r="G39" s="1" t="s">
        <v>66</v>
      </c>
      <c r="H39" s="1" t="s">
        <v>51</v>
      </c>
      <c r="I39" s="1" t="s">
        <v>51</v>
      </c>
      <c r="J39" s="1" t="s">
        <v>33</v>
      </c>
      <c r="K39" s="1" t="s">
        <v>34</v>
      </c>
      <c r="L39" s="1" t="s">
        <v>53</v>
      </c>
      <c r="M39" s="1" t="s">
        <v>71</v>
      </c>
      <c r="N39" s="1" t="s">
        <v>55</v>
      </c>
      <c r="O39" s="1" t="s">
        <v>56</v>
      </c>
      <c r="P39" s="3">
        <v>15000</v>
      </c>
      <c r="Q39" s="1" t="s">
        <v>161</v>
      </c>
      <c r="R39" s="1" t="s">
        <v>57</v>
      </c>
      <c r="S39" s="1" t="s">
        <v>123</v>
      </c>
      <c r="T39" s="1" t="s">
        <v>59</v>
      </c>
      <c r="U39" s="1" t="s">
        <v>42</v>
      </c>
      <c r="V39" s="1" t="s">
        <v>60</v>
      </c>
      <c r="W39" s="1" t="s">
        <v>86</v>
      </c>
      <c r="X39" s="1" t="s">
        <v>45</v>
      </c>
      <c r="Y39" s="1" t="s">
        <v>62</v>
      </c>
      <c r="Z39" s="1" t="s">
        <v>47</v>
      </c>
      <c r="AA39" s="11">
        <v>4</v>
      </c>
      <c r="AB39" s="11">
        <v>3</v>
      </c>
      <c r="AC39" s="10"/>
      <c r="AE39" s="41" t="s">
        <v>51</v>
      </c>
      <c r="AF39" s="42">
        <v>96</v>
      </c>
      <c r="AG39" s="49">
        <f>9600/220</f>
        <v>43.636363636363633</v>
      </c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3" ht="16" thickBot="1" x14ac:dyDescent="0.35">
      <c r="A40" s="2" t="s">
        <v>274</v>
      </c>
      <c r="B40" s="1" t="s">
        <v>275</v>
      </c>
      <c r="C40" s="1" t="s">
        <v>28</v>
      </c>
      <c r="D40" s="1" t="s">
        <v>78</v>
      </c>
      <c r="E40" s="2">
        <v>21</v>
      </c>
      <c r="F40" s="1" t="s">
        <v>50</v>
      </c>
      <c r="G40" s="1" t="s">
        <v>66</v>
      </c>
      <c r="H40" s="1" t="s">
        <v>51</v>
      </c>
      <c r="I40" s="1" t="s">
        <v>51</v>
      </c>
      <c r="J40" s="1" t="s">
        <v>33</v>
      </c>
      <c r="K40" s="1" t="s">
        <v>34</v>
      </c>
      <c r="L40" s="1" t="s">
        <v>53</v>
      </c>
      <c r="M40" s="1" t="s">
        <v>54</v>
      </c>
      <c r="N40" s="1" t="s">
        <v>83</v>
      </c>
      <c r="O40" s="3">
        <v>105</v>
      </c>
      <c r="P40" s="3">
        <v>25000</v>
      </c>
      <c r="Q40" s="1" t="s">
        <v>38</v>
      </c>
      <c r="R40" s="1" t="s">
        <v>73</v>
      </c>
      <c r="S40" s="1" t="s">
        <v>40</v>
      </c>
      <c r="T40" s="1" t="s">
        <v>59</v>
      </c>
      <c r="U40" s="1" t="s">
        <v>42</v>
      </c>
      <c r="V40" s="1" t="s">
        <v>60</v>
      </c>
      <c r="W40" s="1" t="s">
        <v>86</v>
      </c>
      <c r="X40" s="1" t="s">
        <v>45</v>
      </c>
      <c r="Y40" s="1" t="s">
        <v>46</v>
      </c>
      <c r="Z40" s="1" t="s">
        <v>63</v>
      </c>
      <c r="AA40" s="9">
        <v>2</v>
      </c>
      <c r="AB40" s="16">
        <v>2</v>
      </c>
      <c r="AC40" s="1"/>
      <c r="AD40" s="1"/>
      <c r="AE40" s="51" t="s">
        <v>560</v>
      </c>
      <c r="AF40" s="52">
        <f>220-(AF39+AF38)</f>
        <v>71</v>
      </c>
      <c r="AG40" s="53">
        <f>7100/220</f>
        <v>32.272727272727273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2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3" ht="16" thickBot="1" x14ac:dyDescent="0.35">
      <c r="A41" s="2" t="s">
        <v>138</v>
      </c>
      <c r="B41" s="1"/>
      <c r="C41" s="1" t="s">
        <v>28</v>
      </c>
      <c r="D41" s="1" t="s">
        <v>78</v>
      </c>
      <c r="E41" s="2">
        <v>21</v>
      </c>
      <c r="F41" s="1" t="s">
        <v>50</v>
      </c>
      <c r="G41" s="1" t="s">
        <v>66</v>
      </c>
      <c r="H41" s="1" t="s">
        <v>51</v>
      </c>
      <c r="I41" s="1" t="s">
        <v>51</v>
      </c>
      <c r="J41" s="1" t="s">
        <v>33</v>
      </c>
      <c r="K41" s="1" t="s">
        <v>34</v>
      </c>
      <c r="L41" s="1" t="s">
        <v>53</v>
      </c>
      <c r="M41" s="1" t="s">
        <v>71</v>
      </c>
      <c r="N41" s="1" t="s">
        <v>55</v>
      </c>
      <c r="O41" s="1" t="s">
        <v>56</v>
      </c>
      <c r="P41" s="3">
        <v>30000</v>
      </c>
      <c r="Q41" s="1" t="s">
        <v>38</v>
      </c>
      <c r="R41" s="1" t="s">
        <v>39</v>
      </c>
      <c r="S41" s="1" t="s">
        <v>89</v>
      </c>
      <c r="T41" s="1" t="s">
        <v>59</v>
      </c>
      <c r="U41" s="1" t="s">
        <v>42</v>
      </c>
      <c r="V41" s="1" t="s">
        <v>43</v>
      </c>
      <c r="W41" s="1" t="s">
        <v>86</v>
      </c>
      <c r="X41" s="1" t="s">
        <v>45</v>
      </c>
      <c r="Y41" s="1" t="s">
        <v>62</v>
      </c>
      <c r="Z41" s="1" t="s">
        <v>47</v>
      </c>
      <c r="AA41" s="12">
        <v>3</v>
      </c>
      <c r="AB41" s="10">
        <v>2</v>
      </c>
      <c r="AC41" s="1"/>
      <c r="AD41" s="31"/>
      <c r="AE41" s="36" t="s">
        <v>548</v>
      </c>
      <c r="AF41" s="37">
        <v>220</v>
      </c>
      <c r="AG41" s="37">
        <v>100</v>
      </c>
      <c r="AH41" s="3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3" ht="16" thickBot="1" x14ac:dyDescent="0.35">
      <c r="A42" s="2" t="s">
        <v>230</v>
      </c>
      <c r="B42" s="1" t="s">
        <v>231</v>
      </c>
      <c r="C42" s="1" t="s">
        <v>155</v>
      </c>
      <c r="D42" s="1" t="s">
        <v>29</v>
      </c>
      <c r="E42" s="2">
        <v>21</v>
      </c>
      <c r="F42" s="1" t="s">
        <v>50</v>
      </c>
      <c r="G42" s="1" t="s">
        <v>66</v>
      </c>
      <c r="H42" s="1" t="s">
        <v>51</v>
      </c>
      <c r="I42" s="1" t="s">
        <v>51</v>
      </c>
      <c r="J42" s="1" t="s">
        <v>33</v>
      </c>
      <c r="K42" s="1" t="s">
        <v>150</v>
      </c>
      <c r="L42" s="1" t="s">
        <v>83</v>
      </c>
      <c r="M42" s="1" t="s">
        <v>36</v>
      </c>
      <c r="N42" s="1" t="s">
        <v>55</v>
      </c>
      <c r="O42" s="1" t="s">
        <v>56</v>
      </c>
      <c r="P42" s="1" t="s">
        <v>83</v>
      </c>
      <c r="Q42" s="1" t="s">
        <v>161</v>
      </c>
      <c r="R42" s="1" t="s">
        <v>57</v>
      </c>
      <c r="S42" s="1" t="s">
        <v>89</v>
      </c>
      <c r="T42" s="1" t="s">
        <v>96</v>
      </c>
      <c r="U42" s="1" t="s">
        <v>42</v>
      </c>
      <c r="V42" s="1" t="s">
        <v>43</v>
      </c>
      <c r="W42" s="1" t="s">
        <v>44</v>
      </c>
      <c r="X42" s="1" t="s">
        <v>61</v>
      </c>
      <c r="Y42" s="1" t="s">
        <v>46</v>
      </c>
      <c r="Z42" s="1" t="s">
        <v>63</v>
      </c>
      <c r="AA42" s="13">
        <v>2</v>
      </c>
      <c r="AB42" s="11">
        <v>3</v>
      </c>
      <c r="AC42" s="1"/>
      <c r="AD42" s="1"/>
      <c r="AE42" s="33"/>
      <c r="AF42" s="33"/>
      <c r="AG42" s="3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3" ht="16" thickBot="1" x14ac:dyDescent="0.35">
      <c r="A43" s="2" t="s">
        <v>234</v>
      </c>
      <c r="B43" s="1" t="s">
        <v>235</v>
      </c>
      <c r="C43" s="1" t="s">
        <v>155</v>
      </c>
      <c r="D43" s="1" t="s">
        <v>29</v>
      </c>
      <c r="E43" s="2">
        <v>22</v>
      </c>
      <c r="F43" s="1" t="s">
        <v>50</v>
      </c>
      <c r="G43" s="1" t="s">
        <v>66</v>
      </c>
      <c r="H43" s="1" t="s">
        <v>51</v>
      </c>
      <c r="I43" s="1" t="s">
        <v>51</v>
      </c>
      <c r="J43" s="1" t="s">
        <v>33</v>
      </c>
      <c r="K43" s="1" t="s">
        <v>150</v>
      </c>
      <c r="L43" s="1" t="s">
        <v>53</v>
      </c>
      <c r="M43" s="1" t="s">
        <v>71</v>
      </c>
      <c r="N43" s="1" t="s">
        <v>83</v>
      </c>
      <c r="O43" s="1" t="s">
        <v>56</v>
      </c>
      <c r="P43" s="1" t="s">
        <v>83</v>
      </c>
      <c r="Q43" s="1" t="s">
        <v>72</v>
      </c>
      <c r="R43" s="1" t="s">
        <v>73</v>
      </c>
      <c r="S43" s="1" t="s">
        <v>89</v>
      </c>
      <c r="T43" s="1" t="s">
        <v>175</v>
      </c>
      <c r="U43" s="1" t="s">
        <v>75</v>
      </c>
      <c r="V43" s="1" t="s">
        <v>60</v>
      </c>
      <c r="W43" s="1" t="s">
        <v>86</v>
      </c>
      <c r="X43" s="1" t="s">
        <v>61</v>
      </c>
      <c r="Y43" s="1" t="s">
        <v>62</v>
      </c>
      <c r="Z43" s="1" t="s">
        <v>47</v>
      </c>
      <c r="AA43" s="1">
        <v>2</v>
      </c>
      <c r="AB43" s="13">
        <v>1</v>
      </c>
      <c r="AC43" s="1"/>
      <c r="AD43" s="1"/>
      <c r="AE43" s="48"/>
      <c r="AF43" s="47" t="s">
        <v>558</v>
      </c>
      <c r="AG43" s="47" t="s">
        <v>549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3" ht="16" thickBot="1" x14ac:dyDescent="0.35">
      <c r="A44" s="2" t="s">
        <v>337</v>
      </c>
      <c r="B44" s="1" t="s">
        <v>338</v>
      </c>
      <c r="C44" s="1" t="s">
        <v>28</v>
      </c>
      <c r="D44" s="1" t="s">
        <v>29</v>
      </c>
      <c r="E44" s="2">
        <v>22</v>
      </c>
      <c r="F44" s="1" t="s">
        <v>50</v>
      </c>
      <c r="G44" s="1" t="s">
        <v>66</v>
      </c>
      <c r="H44" s="1" t="s">
        <v>51</v>
      </c>
      <c r="I44" s="1" t="s">
        <v>51</v>
      </c>
      <c r="J44" s="1" t="s">
        <v>33</v>
      </c>
      <c r="K44" s="1" t="s">
        <v>34</v>
      </c>
      <c r="L44" s="1" t="s">
        <v>53</v>
      </c>
      <c r="M44" s="1" t="s">
        <v>71</v>
      </c>
      <c r="N44" s="1" t="s">
        <v>55</v>
      </c>
      <c r="O44" s="3">
        <v>105</v>
      </c>
      <c r="P44" s="3">
        <v>30000</v>
      </c>
      <c r="Q44" s="1" t="s">
        <v>38</v>
      </c>
      <c r="R44" s="1" t="s">
        <v>39</v>
      </c>
      <c r="S44" s="1" t="s">
        <v>92</v>
      </c>
      <c r="T44" s="1" t="s">
        <v>41</v>
      </c>
      <c r="U44" s="1" t="s">
        <v>42</v>
      </c>
      <c r="V44" s="1" t="s">
        <v>43</v>
      </c>
      <c r="W44" s="1" t="s">
        <v>86</v>
      </c>
      <c r="X44" s="1" t="s">
        <v>45</v>
      </c>
      <c r="Y44" s="1" t="s">
        <v>46</v>
      </c>
      <c r="Z44" s="1" t="s">
        <v>63</v>
      </c>
      <c r="AA44" s="9">
        <v>2</v>
      </c>
      <c r="AB44" s="13">
        <v>2</v>
      </c>
      <c r="AC44" s="1"/>
      <c r="AD44" s="1"/>
      <c r="AE44" s="41" t="s">
        <v>561</v>
      </c>
      <c r="AF44" s="42">
        <v>99</v>
      </c>
      <c r="AG44" s="49">
        <f>9900/220</f>
        <v>45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2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3" ht="16" thickBot="1" x14ac:dyDescent="0.35">
      <c r="A45" s="2" t="s">
        <v>129</v>
      </c>
      <c r="B45" s="1"/>
      <c r="C45" s="1" t="s">
        <v>28</v>
      </c>
      <c r="D45" s="1" t="s">
        <v>29</v>
      </c>
      <c r="E45" s="2">
        <v>22</v>
      </c>
      <c r="F45" s="1" t="s">
        <v>50</v>
      </c>
      <c r="G45" s="1" t="s">
        <v>66</v>
      </c>
      <c r="H45" s="1" t="s">
        <v>51</v>
      </c>
      <c r="I45" s="1" t="s">
        <v>51</v>
      </c>
      <c r="J45" s="1" t="s">
        <v>33</v>
      </c>
      <c r="K45" s="1" t="s">
        <v>34</v>
      </c>
      <c r="L45" s="1" t="s">
        <v>53</v>
      </c>
      <c r="M45" s="1" t="s">
        <v>36</v>
      </c>
      <c r="N45" s="1" t="s">
        <v>55</v>
      </c>
      <c r="O45" s="1" t="s">
        <v>56</v>
      </c>
      <c r="P45" s="3">
        <v>30000</v>
      </c>
      <c r="Q45" s="1" t="s">
        <v>72</v>
      </c>
      <c r="R45" s="1" t="s">
        <v>57</v>
      </c>
      <c r="S45" s="1" t="s">
        <v>130</v>
      </c>
      <c r="T45" s="1" t="s">
        <v>59</v>
      </c>
      <c r="U45" s="1" t="s">
        <v>42</v>
      </c>
      <c r="V45" s="1" t="s">
        <v>60</v>
      </c>
      <c r="W45" s="1" t="s">
        <v>86</v>
      </c>
      <c r="X45" s="1" t="s">
        <v>61</v>
      </c>
      <c r="Y45" s="1" t="s">
        <v>62</v>
      </c>
      <c r="Z45" s="1" t="s">
        <v>47</v>
      </c>
      <c r="AA45" s="1">
        <v>3</v>
      </c>
      <c r="AB45" s="1">
        <v>1</v>
      </c>
      <c r="AC45" s="1"/>
      <c r="AD45" s="1"/>
      <c r="AE45" s="41" t="s">
        <v>51</v>
      </c>
      <c r="AF45" s="42">
        <v>104</v>
      </c>
      <c r="AG45" s="49">
        <f>10400/220</f>
        <v>47.272727272727273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3" ht="16" thickBot="1" x14ac:dyDescent="0.35">
      <c r="A46" s="2" t="s">
        <v>328</v>
      </c>
      <c r="B46" s="1" t="s">
        <v>329</v>
      </c>
      <c r="C46" s="1" t="s">
        <v>155</v>
      </c>
      <c r="D46" s="1" t="s">
        <v>29</v>
      </c>
      <c r="E46" s="2">
        <v>18</v>
      </c>
      <c r="F46" s="1" t="s">
        <v>70</v>
      </c>
      <c r="G46" s="1" t="s">
        <v>66</v>
      </c>
      <c r="H46" s="1" t="s">
        <v>51</v>
      </c>
      <c r="I46" s="1" t="s">
        <v>51</v>
      </c>
      <c r="J46" s="1" t="s">
        <v>33</v>
      </c>
      <c r="K46" s="1" t="s">
        <v>34</v>
      </c>
      <c r="L46" s="1" t="s">
        <v>53</v>
      </c>
      <c r="M46" s="1" t="s">
        <v>71</v>
      </c>
      <c r="N46" s="1" t="s">
        <v>55</v>
      </c>
      <c r="O46" s="1" t="s">
        <v>56</v>
      </c>
      <c r="P46" s="3">
        <v>30000</v>
      </c>
      <c r="Q46" s="1" t="s">
        <v>161</v>
      </c>
      <c r="R46" s="1" t="s">
        <v>57</v>
      </c>
      <c r="S46" s="1" t="s">
        <v>112</v>
      </c>
      <c r="T46" s="1" t="s">
        <v>59</v>
      </c>
      <c r="U46" s="1" t="s">
        <v>42</v>
      </c>
      <c r="V46" s="1" t="s">
        <v>103</v>
      </c>
      <c r="W46" s="1" t="s">
        <v>86</v>
      </c>
      <c r="X46" s="1" t="s">
        <v>45</v>
      </c>
      <c r="Y46" s="1" t="s">
        <v>46</v>
      </c>
      <c r="Z46" s="1" t="s">
        <v>47</v>
      </c>
      <c r="AA46" s="11">
        <v>3</v>
      </c>
      <c r="AB46" s="13">
        <v>3</v>
      </c>
      <c r="AC46" s="1"/>
      <c r="AD46" s="1"/>
      <c r="AE46" s="44" t="s">
        <v>52</v>
      </c>
      <c r="AF46" s="45">
        <f>220-(AF45+AF44)</f>
        <v>17</v>
      </c>
      <c r="AG46" s="50">
        <f>1700/220</f>
        <v>7.7272727272727275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3" ht="16" thickBot="1" x14ac:dyDescent="0.35">
      <c r="A47" s="2" t="s">
        <v>407</v>
      </c>
      <c r="B47" s="1"/>
      <c r="C47" s="1" t="s">
        <v>155</v>
      </c>
      <c r="D47" s="1" t="s">
        <v>78</v>
      </c>
      <c r="E47" s="2">
        <v>20</v>
      </c>
      <c r="F47" s="1" t="s">
        <v>70</v>
      </c>
      <c r="G47" s="1" t="s">
        <v>66</v>
      </c>
      <c r="H47" s="1" t="s">
        <v>51</v>
      </c>
      <c r="I47" s="1" t="s">
        <v>51</v>
      </c>
      <c r="J47" s="1" t="s">
        <v>33</v>
      </c>
      <c r="K47" s="1" t="s">
        <v>34</v>
      </c>
      <c r="L47" s="1" t="s">
        <v>53</v>
      </c>
      <c r="M47" s="1" t="s">
        <v>36</v>
      </c>
      <c r="N47" s="1" t="s">
        <v>55</v>
      </c>
      <c r="O47" s="1" t="s">
        <v>56</v>
      </c>
      <c r="P47" s="3">
        <v>30000</v>
      </c>
      <c r="Q47" s="1" t="s">
        <v>161</v>
      </c>
      <c r="R47" s="1" t="s">
        <v>57</v>
      </c>
      <c r="S47" s="1" t="s">
        <v>67</v>
      </c>
      <c r="T47" s="1" t="s">
        <v>59</v>
      </c>
      <c r="U47" s="1" t="s">
        <v>42</v>
      </c>
      <c r="V47" s="1" t="s">
        <v>103</v>
      </c>
      <c r="W47" s="1" t="s">
        <v>86</v>
      </c>
      <c r="X47" s="1" t="s">
        <v>45</v>
      </c>
      <c r="Y47" s="1" t="s">
        <v>62</v>
      </c>
      <c r="Z47" s="1" t="s">
        <v>47</v>
      </c>
      <c r="AA47" s="11">
        <v>4</v>
      </c>
      <c r="AB47" s="1">
        <v>3</v>
      </c>
      <c r="AC47" s="1"/>
      <c r="AD47" s="1"/>
      <c r="AE47" s="41" t="s">
        <v>548</v>
      </c>
      <c r="AF47" s="42">
        <v>220</v>
      </c>
      <c r="AG47" s="42">
        <v>100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3" ht="16" thickBot="1" x14ac:dyDescent="0.35">
      <c r="A48" s="2" t="s">
        <v>172</v>
      </c>
      <c r="B48" s="1" t="s">
        <v>173</v>
      </c>
      <c r="C48" s="1" t="s">
        <v>155</v>
      </c>
      <c r="D48" s="1" t="s">
        <v>29</v>
      </c>
      <c r="E48" s="2">
        <v>21</v>
      </c>
      <c r="F48" s="1" t="s">
        <v>70</v>
      </c>
      <c r="G48" s="1" t="s">
        <v>66</v>
      </c>
      <c r="H48" s="1" t="s">
        <v>51</v>
      </c>
      <c r="I48" s="1" t="s">
        <v>51</v>
      </c>
      <c r="J48" s="1" t="s">
        <v>33</v>
      </c>
      <c r="K48" s="1" t="s">
        <v>150</v>
      </c>
      <c r="L48" s="1" t="s">
        <v>35</v>
      </c>
      <c r="M48" s="1" t="s">
        <v>36</v>
      </c>
      <c r="N48" s="1" t="s">
        <v>37</v>
      </c>
      <c r="O48" s="1" t="s">
        <v>56</v>
      </c>
      <c r="P48" s="3">
        <v>25000</v>
      </c>
      <c r="Q48" s="1" t="s">
        <v>38</v>
      </c>
      <c r="R48" s="1" t="s">
        <v>57</v>
      </c>
      <c r="S48" s="1" t="s">
        <v>174</v>
      </c>
      <c r="T48" s="1" t="s">
        <v>175</v>
      </c>
      <c r="U48" s="1" t="s">
        <v>42</v>
      </c>
      <c r="V48" s="1" t="s">
        <v>43</v>
      </c>
      <c r="W48" s="1" t="s">
        <v>44</v>
      </c>
      <c r="X48" s="1" t="s">
        <v>45</v>
      </c>
      <c r="Y48" s="1" t="s">
        <v>46</v>
      </c>
      <c r="Z48" s="1" t="s">
        <v>63</v>
      </c>
      <c r="AA48" s="13">
        <v>2</v>
      </c>
      <c r="AB48" s="13">
        <v>2</v>
      </c>
      <c r="AC48" s="1"/>
      <c r="AD48" s="1"/>
      <c r="AE48" s="41"/>
      <c r="AF48" s="42"/>
      <c r="AG48" s="42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3" ht="16" thickBot="1" x14ac:dyDescent="0.35">
      <c r="A49" s="2" t="s">
        <v>446</v>
      </c>
      <c r="B49" s="1" t="s">
        <v>447</v>
      </c>
      <c r="C49" s="1" t="s">
        <v>28</v>
      </c>
      <c r="D49" s="1" t="s">
        <v>29</v>
      </c>
      <c r="E49" s="2">
        <v>21</v>
      </c>
      <c r="F49" s="1" t="s">
        <v>70</v>
      </c>
      <c r="G49" s="1" t="s">
        <v>66</v>
      </c>
      <c r="H49" s="1" t="s">
        <v>51</v>
      </c>
      <c r="I49" s="1" t="s">
        <v>51</v>
      </c>
      <c r="J49" s="1" t="s">
        <v>33</v>
      </c>
      <c r="K49" s="1" t="s">
        <v>34</v>
      </c>
      <c r="L49" s="1" t="s">
        <v>53</v>
      </c>
      <c r="M49" s="1" t="s">
        <v>54</v>
      </c>
      <c r="N49" s="1" t="s">
        <v>55</v>
      </c>
      <c r="O49" s="1" t="s">
        <v>56</v>
      </c>
      <c r="P49" s="3">
        <v>30000</v>
      </c>
      <c r="Q49" s="1" t="s">
        <v>38</v>
      </c>
      <c r="R49" s="1" t="s">
        <v>57</v>
      </c>
      <c r="S49" s="1" t="s">
        <v>246</v>
      </c>
      <c r="T49" s="1" t="s">
        <v>59</v>
      </c>
      <c r="U49" s="1" t="s">
        <v>42</v>
      </c>
      <c r="V49" s="1" t="s">
        <v>60</v>
      </c>
      <c r="W49" s="1" t="s">
        <v>86</v>
      </c>
      <c r="X49" s="1" t="s">
        <v>45</v>
      </c>
      <c r="Y49" s="1" t="s">
        <v>62</v>
      </c>
      <c r="Z49" s="1" t="s">
        <v>47</v>
      </c>
      <c r="AA49" s="1">
        <v>4</v>
      </c>
      <c r="AB49" s="1">
        <v>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2"/>
      <c r="AZ49" s="1"/>
      <c r="BA49" s="1"/>
      <c r="BB49" s="1"/>
      <c r="BC49" s="1"/>
      <c r="BD49" s="1"/>
      <c r="BE49" s="1"/>
      <c r="BF49" s="1"/>
      <c r="BG49" s="1"/>
      <c r="BH49" s="1"/>
      <c r="BI49" s="3"/>
      <c r="BJ49" s="3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6" thickBot="1" x14ac:dyDescent="0.35">
      <c r="A50" s="2" t="s">
        <v>251</v>
      </c>
      <c r="B50" s="1" t="s">
        <v>252</v>
      </c>
      <c r="C50" s="1" t="s">
        <v>28</v>
      </c>
      <c r="D50" s="1" t="s">
        <v>78</v>
      </c>
      <c r="E50" s="2">
        <v>19</v>
      </c>
      <c r="F50" s="1" t="s">
        <v>30</v>
      </c>
      <c r="G50" s="1" t="s">
        <v>66</v>
      </c>
      <c r="H50" s="1" t="s">
        <v>51</v>
      </c>
      <c r="I50" s="1" t="s">
        <v>51</v>
      </c>
      <c r="J50" s="1" t="s">
        <v>33</v>
      </c>
      <c r="K50" s="1" t="s">
        <v>34</v>
      </c>
      <c r="L50" s="1" t="s">
        <v>53</v>
      </c>
      <c r="M50" s="1" t="s">
        <v>54</v>
      </c>
      <c r="N50" s="1" t="s">
        <v>55</v>
      </c>
      <c r="O50" s="1" t="s">
        <v>56</v>
      </c>
      <c r="P50" s="1" t="s">
        <v>83</v>
      </c>
      <c r="Q50" s="1" t="s">
        <v>38</v>
      </c>
      <c r="R50" s="1" t="s">
        <v>57</v>
      </c>
      <c r="S50" s="1" t="s">
        <v>218</v>
      </c>
      <c r="T50" s="1" t="s">
        <v>59</v>
      </c>
      <c r="U50" s="1" t="s">
        <v>42</v>
      </c>
      <c r="V50" s="1" t="s">
        <v>43</v>
      </c>
      <c r="W50" s="1" t="s">
        <v>86</v>
      </c>
      <c r="X50" s="1" t="s">
        <v>61</v>
      </c>
      <c r="Y50" s="1" t="s">
        <v>46</v>
      </c>
      <c r="Z50" s="1" t="s">
        <v>47</v>
      </c>
      <c r="AA50" s="1">
        <v>4</v>
      </c>
      <c r="AB50" s="1">
        <v>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3" ht="16" thickBot="1" x14ac:dyDescent="0.35">
      <c r="A51" s="2" t="s">
        <v>176</v>
      </c>
      <c r="B51" s="1" t="s">
        <v>177</v>
      </c>
      <c r="C51" s="1" t="s">
        <v>155</v>
      </c>
      <c r="D51" s="1" t="s">
        <v>78</v>
      </c>
      <c r="E51" s="2">
        <v>20</v>
      </c>
      <c r="F51" s="1" t="s">
        <v>30</v>
      </c>
      <c r="G51" s="1" t="s">
        <v>66</v>
      </c>
      <c r="H51" s="1" t="s">
        <v>51</v>
      </c>
      <c r="I51" s="1" t="s">
        <v>51</v>
      </c>
      <c r="J51" s="1" t="s">
        <v>33</v>
      </c>
      <c r="K51" s="1" t="s">
        <v>150</v>
      </c>
      <c r="L51" s="1" t="s">
        <v>35</v>
      </c>
      <c r="M51" s="1" t="s">
        <v>54</v>
      </c>
      <c r="N51" s="1" t="s">
        <v>37</v>
      </c>
      <c r="O51" s="1" t="s">
        <v>56</v>
      </c>
      <c r="P51" s="3">
        <v>30000</v>
      </c>
      <c r="Q51" s="1" t="s">
        <v>38</v>
      </c>
      <c r="R51" s="1" t="s">
        <v>39</v>
      </c>
      <c r="S51" s="1" t="s">
        <v>92</v>
      </c>
      <c r="T51" s="1" t="s">
        <v>79</v>
      </c>
      <c r="U51" s="1" t="s">
        <v>80</v>
      </c>
      <c r="V51" s="1" t="s">
        <v>103</v>
      </c>
      <c r="W51" s="1" t="s">
        <v>44</v>
      </c>
      <c r="X51" s="1" t="s">
        <v>61</v>
      </c>
      <c r="Y51" s="1" t="s">
        <v>46</v>
      </c>
      <c r="Z51" s="1" t="s">
        <v>63</v>
      </c>
      <c r="AA51" s="13">
        <v>2</v>
      </c>
      <c r="AB51" s="13">
        <v>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3" ht="16" thickBot="1" x14ac:dyDescent="0.35">
      <c r="A52" s="2" t="s">
        <v>284</v>
      </c>
      <c r="B52" s="1" t="s">
        <v>285</v>
      </c>
      <c r="C52" s="1" t="s">
        <v>155</v>
      </c>
      <c r="D52" s="1" t="s">
        <v>29</v>
      </c>
      <c r="E52" s="2">
        <v>20</v>
      </c>
      <c r="F52" s="1" t="s">
        <v>30</v>
      </c>
      <c r="G52" s="1" t="s">
        <v>66</v>
      </c>
      <c r="H52" s="1" t="s">
        <v>51</v>
      </c>
      <c r="I52" s="1" t="s">
        <v>51</v>
      </c>
      <c r="J52" s="1" t="s">
        <v>33</v>
      </c>
      <c r="K52" s="1" t="s">
        <v>150</v>
      </c>
      <c r="L52" s="1" t="s">
        <v>53</v>
      </c>
      <c r="M52" s="1" t="s">
        <v>54</v>
      </c>
      <c r="N52" s="1" t="s">
        <v>55</v>
      </c>
      <c r="O52" s="1" t="s">
        <v>56</v>
      </c>
      <c r="P52" s="3">
        <v>30000</v>
      </c>
      <c r="Q52" s="1" t="s">
        <v>72</v>
      </c>
      <c r="R52" s="1" t="s">
        <v>57</v>
      </c>
      <c r="S52" s="1" t="s">
        <v>218</v>
      </c>
      <c r="T52" s="1" t="s">
        <v>96</v>
      </c>
      <c r="U52" s="1" t="s">
        <v>42</v>
      </c>
      <c r="V52" s="1" t="s">
        <v>103</v>
      </c>
      <c r="W52" s="1" t="s">
        <v>44</v>
      </c>
      <c r="X52" s="1" t="s">
        <v>45</v>
      </c>
      <c r="Y52" s="1" t="s">
        <v>46</v>
      </c>
      <c r="Z52" s="1" t="s">
        <v>47</v>
      </c>
      <c r="AA52" s="12">
        <v>4</v>
      </c>
      <c r="AB52" s="1">
        <v>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2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3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3" ht="16" thickBot="1" x14ac:dyDescent="0.35">
      <c r="A53" s="2" t="s">
        <v>110</v>
      </c>
      <c r="B53" s="1" t="s">
        <v>111</v>
      </c>
      <c r="C53" s="1" t="s">
        <v>28</v>
      </c>
      <c r="D53" s="1" t="s">
        <v>29</v>
      </c>
      <c r="E53" s="2">
        <v>20</v>
      </c>
      <c r="F53" s="1" t="s">
        <v>30</v>
      </c>
      <c r="G53" s="1" t="s">
        <v>66</v>
      </c>
      <c r="H53" s="1" t="s">
        <v>51</v>
      </c>
      <c r="I53" s="1" t="s">
        <v>51</v>
      </c>
      <c r="J53" s="1" t="s">
        <v>33</v>
      </c>
      <c r="K53" s="1" t="s">
        <v>34</v>
      </c>
      <c r="L53" s="1" t="s">
        <v>53</v>
      </c>
      <c r="M53" s="1" t="s">
        <v>83</v>
      </c>
      <c r="N53" s="1" t="s">
        <v>55</v>
      </c>
      <c r="O53" s="1" t="s">
        <v>56</v>
      </c>
      <c r="P53" s="3">
        <v>30000</v>
      </c>
      <c r="Q53" s="1" t="s">
        <v>38</v>
      </c>
      <c r="R53" s="1" t="s">
        <v>57</v>
      </c>
      <c r="S53" s="1" t="s">
        <v>112</v>
      </c>
      <c r="T53" s="1" t="s">
        <v>59</v>
      </c>
      <c r="U53" s="1" t="s">
        <v>42</v>
      </c>
      <c r="V53" s="1" t="s">
        <v>103</v>
      </c>
      <c r="W53" s="1" t="s">
        <v>86</v>
      </c>
      <c r="X53" s="1" t="s">
        <v>45</v>
      </c>
      <c r="Y53" s="1" t="s">
        <v>62</v>
      </c>
      <c r="Z53" s="1" t="s">
        <v>47</v>
      </c>
      <c r="AA53" s="9">
        <v>3</v>
      </c>
      <c r="AB53" s="13">
        <v>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2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3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3" ht="16" thickBot="1" x14ac:dyDescent="0.35">
      <c r="A54" s="4">
        <v>44716.753321759257</v>
      </c>
      <c r="B54" s="1" t="s">
        <v>500</v>
      </c>
      <c r="C54" s="1" t="s">
        <v>28</v>
      </c>
      <c r="D54" s="1" t="s">
        <v>29</v>
      </c>
      <c r="E54" s="2">
        <v>20</v>
      </c>
      <c r="F54" s="1" t="s">
        <v>30</v>
      </c>
      <c r="G54" s="1" t="s">
        <v>66</v>
      </c>
      <c r="H54" s="1" t="s">
        <v>51</v>
      </c>
      <c r="I54" s="1" t="s">
        <v>51</v>
      </c>
      <c r="J54" s="1" t="s">
        <v>33</v>
      </c>
      <c r="K54" s="1" t="s">
        <v>34</v>
      </c>
      <c r="L54" s="1" t="s">
        <v>53</v>
      </c>
      <c r="M54" s="1" t="s">
        <v>36</v>
      </c>
      <c r="N54" s="1" t="s">
        <v>55</v>
      </c>
      <c r="O54" s="1" t="s">
        <v>56</v>
      </c>
      <c r="P54" s="3">
        <v>30000</v>
      </c>
      <c r="Q54" s="1" t="s">
        <v>38</v>
      </c>
      <c r="R54" s="1" t="s">
        <v>73</v>
      </c>
      <c r="S54" s="1" t="s">
        <v>112</v>
      </c>
      <c r="T54" s="1" t="s">
        <v>59</v>
      </c>
      <c r="U54" s="1" t="s">
        <v>42</v>
      </c>
      <c r="V54" s="1" t="s">
        <v>60</v>
      </c>
      <c r="W54" s="1" t="s">
        <v>86</v>
      </c>
      <c r="X54" s="1" t="s">
        <v>45</v>
      </c>
      <c r="Y54" s="1" t="s">
        <v>62</v>
      </c>
      <c r="Z54" s="1" t="s">
        <v>47</v>
      </c>
      <c r="AA54" s="11">
        <v>3</v>
      </c>
      <c r="AB54" s="11">
        <v>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3" ht="16" thickBot="1" x14ac:dyDescent="0.35">
      <c r="A55" s="2" t="s">
        <v>345</v>
      </c>
      <c r="B55" s="1" t="s">
        <v>346</v>
      </c>
      <c r="C55" s="1" t="s">
        <v>155</v>
      </c>
      <c r="D55" s="1" t="s">
        <v>29</v>
      </c>
      <c r="E55" s="2">
        <v>21</v>
      </c>
      <c r="F55" s="1" t="s">
        <v>30</v>
      </c>
      <c r="G55" s="1" t="s">
        <v>66</v>
      </c>
      <c r="H55" s="1" t="s">
        <v>51</v>
      </c>
      <c r="I55" s="1" t="s">
        <v>51</v>
      </c>
      <c r="J55" s="1" t="s">
        <v>33</v>
      </c>
      <c r="K55" s="1" t="s">
        <v>150</v>
      </c>
      <c r="L55" s="1" t="s">
        <v>83</v>
      </c>
      <c r="M55" s="1" t="s">
        <v>54</v>
      </c>
      <c r="N55" s="1" t="s">
        <v>55</v>
      </c>
      <c r="O55" s="1" t="s">
        <v>56</v>
      </c>
      <c r="P55" s="3">
        <v>30000</v>
      </c>
      <c r="Q55" s="1" t="s">
        <v>161</v>
      </c>
      <c r="R55" s="1" t="s">
        <v>57</v>
      </c>
      <c r="S55" s="1" t="s">
        <v>89</v>
      </c>
      <c r="T55" s="1" t="s">
        <v>59</v>
      </c>
      <c r="U55" s="1" t="s">
        <v>42</v>
      </c>
      <c r="V55" s="1" t="s">
        <v>43</v>
      </c>
      <c r="W55" s="1" t="s">
        <v>86</v>
      </c>
      <c r="X55" s="1" t="s">
        <v>61</v>
      </c>
      <c r="Y55" s="1" t="s">
        <v>62</v>
      </c>
      <c r="Z55" s="1" t="s">
        <v>63</v>
      </c>
      <c r="AA55" s="12">
        <v>3</v>
      </c>
      <c r="AB55" s="1">
        <v>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2"/>
      <c r="AZ55" s="1"/>
      <c r="BA55" s="1"/>
      <c r="BB55" s="1"/>
      <c r="BC55" s="1"/>
      <c r="BD55" s="1"/>
      <c r="BE55" s="1"/>
      <c r="BF55" s="1"/>
      <c r="BG55" s="1"/>
      <c r="BH55" s="1"/>
      <c r="BI55" s="3"/>
      <c r="BJ55" s="3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3" ht="16" thickBot="1" x14ac:dyDescent="0.35">
      <c r="A56" s="2" t="s">
        <v>448</v>
      </c>
      <c r="B56" s="1" t="s">
        <v>449</v>
      </c>
      <c r="C56" s="1" t="s">
        <v>155</v>
      </c>
      <c r="D56" s="1" t="s">
        <v>29</v>
      </c>
      <c r="E56" s="2">
        <v>21</v>
      </c>
      <c r="F56" s="1" t="s">
        <v>30</v>
      </c>
      <c r="G56" s="1" t="s">
        <v>66</v>
      </c>
      <c r="H56" s="1" t="s">
        <v>51</v>
      </c>
      <c r="I56" s="1" t="s">
        <v>51</v>
      </c>
      <c r="J56" s="1" t="s">
        <v>33</v>
      </c>
      <c r="K56" s="1" t="s">
        <v>34</v>
      </c>
      <c r="L56" s="1" t="s">
        <v>83</v>
      </c>
      <c r="M56" s="1" t="s">
        <v>36</v>
      </c>
      <c r="N56" s="1" t="s">
        <v>55</v>
      </c>
      <c r="O56" s="1" t="s">
        <v>56</v>
      </c>
      <c r="P56" s="1" t="s">
        <v>83</v>
      </c>
      <c r="Q56" s="1" t="s">
        <v>161</v>
      </c>
      <c r="R56" s="1" t="s">
        <v>57</v>
      </c>
      <c r="S56" s="1" t="s">
        <v>67</v>
      </c>
      <c r="T56" s="1" t="s">
        <v>96</v>
      </c>
      <c r="U56" s="1" t="s">
        <v>118</v>
      </c>
      <c r="V56" s="1" t="s">
        <v>103</v>
      </c>
      <c r="W56" s="1" t="s">
        <v>86</v>
      </c>
      <c r="X56" s="1" t="s">
        <v>45</v>
      </c>
      <c r="Y56" s="1" t="s">
        <v>62</v>
      </c>
      <c r="Z56" s="1" t="s">
        <v>63</v>
      </c>
      <c r="AA56" s="1">
        <v>3</v>
      </c>
      <c r="AB56" s="1">
        <v>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3" ht="16" thickBot="1" x14ac:dyDescent="0.35">
      <c r="A57" s="2" t="s">
        <v>369</v>
      </c>
      <c r="B57" s="1" t="s">
        <v>370</v>
      </c>
      <c r="C57" s="1" t="s">
        <v>28</v>
      </c>
      <c r="D57" s="1" t="s">
        <v>29</v>
      </c>
      <c r="E57" s="2">
        <v>21</v>
      </c>
      <c r="F57" s="1" t="s">
        <v>30</v>
      </c>
      <c r="G57" s="1" t="s">
        <v>66</v>
      </c>
      <c r="H57" s="1" t="s">
        <v>51</v>
      </c>
      <c r="I57" s="1" t="s">
        <v>51</v>
      </c>
      <c r="J57" s="1" t="s">
        <v>33</v>
      </c>
      <c r="K57" s="1" t="s">
        <v>34</v>
      </c>
      <c r="L57" s="1" t="s">
        <v>53</v>
      </c>
      <c r="M57" s="1" t="s">
        <v>71</v>
      </c>
      <c r="N57" s="1" t="s">
        <v>83</v>
      </c>
      <c r="O57" s="1" t="s">
        <v>56</v>
      </c>
      <c r="P57" s="3">
        <v>30000</v>
      </c>
      <c r="Q57" s="1" t="s">
        <v>38</v>
      </c>
      <c r="R57" s="1" t="s">
        <v>57</v>
      </c>
      <c r="S57" s="1" t="s">
        <v>92</v>
      </c>
      <c r="T57" s="1" t="s">
        <v>59</v>
      </c>
      <c r="U57" s="1" t="s">
        <v>42</v>
      </c>
      <c r="V57" s="1" t="s">
        <v>60</v>
      </c>
      <c r="W57" s="1" t="s">
        <v>86</v>
      </c>
      <c r="X57" s="1" t="s">
        <v>45</v>
      </c>
      <c r="Y57" s="1" t="s">
        <v>62</v>
      </c>
      <c r="Z57" s="1" t="s">
        <v>47</v>
      </c>
      <c r="AA57" s="12">
        <v>2</v>
      </c>
      <c r="AB57" s="10">
        <v>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2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3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3" ht="16" thickBot="1" x14ac:dyDescent="0.35">
      <c r="A58" s="2" t="s">
        <v>254</v>
      </c>
      <c r="B58" s="1" t="s">
        <v>255</v>
      </c>
      <c r="C58" s="1" t="s">
        <v>155</v>
      </c>
      <c r="D58" s="1" t="s">
        <v>29</v>
      </c>
      <c r="E58" s="2">
        <v>18</v>
      </c>
      <c r="F58" s="1" t="s">
        <v>99</v>
      </c>
      <c r="G58" s="1" t="s">
        <v>66</v>
      </c>
      <c r="H58" s="1" t="s">
        <v>51</v>
      </c>
      <c r="I58" s="1" t="s">
        <v>51</v>
      </c>
      <c r="J58" s="1" t="s">
        <v>33</v>
      </c>
      <c r="K58" s="1" t="s">
        <v>150</v>
      </c>
      <c r="L58" s="1" t="s">
        <v>53</v>
      </c>
      <c r="M58" s="1" t="s">
        <v>36</v>
      </c>
      <c r="N58" s="1" t="s">
        <v>37</v>
      </c>
      <c r="O58" s="1" t="s">
        <v>56</v>
      </c>
      <c r="P58" s="1" t="s">
        <v>83</v>
      </c>
      <c r="Q58" s="1" t="s">
        <v>72</v>
      </c>
      <c r="R58" s="1" t="s">
        <v>39</v>
      </c>
      <c r="S58" s="1" t="s">
        <v>74</v>
      </c>
      <c r="T58" s="1" t="s">
        <v>79</v>
      </c>
      <c r="U58" s="1" t="s">
        <v>80</v>
      </c>
      <c r="V58" s="1" t="s">
        <v>43</v>
      </c>
      <c r="W58" s="1" t="s">
        <v>86</v>
      </c>
      <c r="X58" s="1" t="s">
        <v>61</v>
      </c>
      <c r="Y58" s="1" t="s">
        <v>62</v>
      </c>
      <c r="Z58" s="1" t="s">
        <v>63</v>
      </c>
      <c r="AA58" s="1">
        <v>2</v>
      </c>
      <c r="AB58" s="1">
        <v>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3" ht="16" thickBot="1" x14ac:dyDescent="0.35">
      <c r="A59" s="2" t="s">
        <v>198</v>
      </c>
      <c r="B59" s="1" t="s">
        <v>199</v>
      </c>
      <c r="C59" s="1" t="s">
        <v>155</v>
      </c>
      <c r="D59" s="1" t="s">
        <v>29</v>
      </c>
      <c r="E59" s="2">
        <v>20</v>
      </c>
      <c r="F59" s="1" t="s">
        <v>99</v>
      </c>
      <c r="G59" s="1" t="s">
        <v>66</v>
      </c>
      <c r="H59" s="1" t="s">
        <v>51</v>
      </c>
      <c r="I59" s="1" t="s">
        <v>51</v>
      </c>
      <c r="J59" s="1" t="s">
        <v>33</v>
      </c>
      <c r="K59" s="1" t="s">
        <v>150</v>
      </c>
      <c r="L59" s="1" t="s">
        <v>53</v>
      </c>
      <c r="M59" s="1" t="s">
        <v>71</v>
      </c>
      <c r="N59" s="1" t="s">
        <v>55</v>
      </c>
      <c r="O59" s="1" t="s">
        <v>56</v>
      </c>
      <c r="P59" s="3">
        <v>15000</v>
      </c>
      <c r="Q59" s="1" t="s">
        <v>72</v>
      </c>
      <c r="R59" s="1" t="s">
        <v>39</v>
      </c>
      <c r="S59" s="1" t="s">
        <v>112</v>
      </c>
      <c r="T59" s="1" t="s">
        <v>59</v>
      </c>
      <c r="U59" s="1" t="s">
        <v>42</v>
      </c>
      <c r="V59" s="1" t="s">
        <v>60</v>
      </c>
      <c r="W59" s="1" t="s">
        <v>86</v>
      </c>
      <c r="X59" s="1" t="s">
        <v>45</v>
      </c>
      <c r="Y59" s="1" t="s">
        <v>62</v>
      </c>
      <c r="Z59" s="1" t="s">
        <v>47</v>
      </c>
      <c r="AA59" s="13">
        <v>4</v>
      </c>
      <c r="AB59" s="11">
        <v>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3" ht="16" thickBot="1" x14ac:dyDescent="0.35">
      <c r="A60" s="2" t="s">
        <v>371</v>
      </c>
      <c r="B60" s="1" t="s">
        <v>372</v>
      </c>
      <c r="C60" s="1" t="s">
        <v>155</v>
      </c>
      <c r="D60" s="1" t="s">
        <v>78</v>
      </c>
      <c r="E60" s="2">
        <v>22</v>
      </c>
      <c r="F60" s="1" t="s">
        <v>99</v>
      </c>
      <c r="G60" s="1" t="s">
        <v>66</v>
      </c>
      <c r="H60" s="1" t="s">
        <v>51</v>
      </c>
      <c r="I60" s="1" t="s">
        <v>51</v>
      </c>
      <c r="J60" s="1" t="s">
        <v>33</v>
      </c>
      <c r="K60" s="1" t="s">
        <v>150</v>
      </c>
      <c r="L60" s="1" t="s">
        <v>53</v>
      </c>
      <c r="M60" s="1" t="s">
        <v>36</v>
      </c>
      <c r="N60" s="1" t="s">
        <v>55</v>
      </c>
      <c r="O60" s="1" t="s">
        <v>56</v>
      </c>
      <c r="P60" s="3">
        <v>30000</v>
      </c>
      <c r="Q60" s="1" t="s">
        <v>72</v>
      </c>
      <c r="R60" s="1" t="s">
        <v>73</v>
      </c>
      <c r="S60" s="1" t="s">
        <v>92</v>
      </c>
      <c r="T60" s="1" t="s">
        <v>59</v>
      </c>
      <c r="U60" s="1" t="s">
        <v>118</v>
      </c>
      <c r="V60" s="1" t="s">
        <v>60</v>
      </c>
      <c r="W60" s="1" t="s">
        <v>86</v>
      </c>
      <c r="X60" s="1" t="s">
        <v>45</v>
      </c>
      <c r="Y60" s="1" t="s">
        <v>62</v>
      </c>
      <c r="Z60" s="1" t="s">
        <v>63</v>
      </c>
      <c r="AA60" s="11">
        <v>3</v>
      </c>
      <c r="AB60" s="1">
        <v>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3" ht="16" thickBot="1" x14ac:dyDescent="0.35">
      <c r="A61" s="2" t="s">
        <v>108</v>
      </c>
      <c r="B61" s="1" t="s">
        <v>109</v>
      </c>
      <c r="C61" s="1" t="s">
        <v>28</v>
      </c>
      <c r="D61" s="1" t="s">
        <v>29</v>
      </c>
      <c r="E61" s="2">
        <v>20</v>
      </c>
      <c r="F61" s="1" t="s">
        <v>70</v>
      </c>
      <c r="G61" s="1" t="s">
        <v>31</v>
      </c>
      <c r="H61" s="1" t="s">
        <v>51</v>
      </c>
      <c r="I61" s="1" t="s">
        <v>51</v>
      </c>
      <c r="J61" s="1" t="s">
        <v>33</v>
      </c>
      <c r="K61" s="1" t="s">
        <v>34</v>
      </c>
      <c r="L61" s="1" t="s">
        <v>53</v>
      </c>
      <c r="M61" s="1" t="s">
        <v>36</v>
      </c>
      <c r="N61" s="1" t="s">
        <v>55</v>
      </c>
      <c r="O61" s="1" t="s">
        <v>56</v>
      </c>
      <c r="P61" s="3">
        <v>15000</v>
      </c>
      <c r="Q61" s="1" t="s">
        <v>161</v>
      </c>
      <c r="R61" s="1" t="s">
        <v>57</v>
      </c>
      <c r="S61" s="1" t="s">
        <v>92</v>
      </c>
      <c r="T61" s="1" t="s">
        <v>59</v>
      </c>
      <c r="U61" s="1" t="s">
        <v>42</v>
      </c>
      <c r="V61" s="1" t="s">
        <v>43</v>
      </c>
      <c r="W61" s="1" t="s">
        <v>86</v>
      </c>
      <c r="X61" s="1" t="s">
        <v>45</v>
      </c>
      <c r="Y61" s="1" t="s">
        <v>62</v>
      </c>
      <c r="Z61" s="1" t="s">
        <v>63</v>
      </c>
      <c r="AA61" s="1">
        <v>4</v>
      </c>
      <c r="AB61" s="12">
        <v>3</v>
      </c>
      <c r="AC61" s="10"/>
      <c r="AX61" s="1"/>
      <c r="AY61" s="2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6" thickBot="1" x14ac:dyDescent="0.35">
      <c r="A62" s="2" t="s">
        <v>299</v>
      </c>
      <c r="B62" s="1"/>
      <c r="C62" s="1" t="s">
        <v>155</v>
      </c>
      <c r="D62" s="1" t="s">
        <v>78</v>
      </c>
      <c r="E62" s="2">
        <v>20</v>
      </c>
      <c r="F62" s="1" t="s">
        <v>99</v>
      </c>
      <c r="G62" s="1" t="s">
        <v>31</v>
      </c>
      <c r="H62" s="1" t="s">
        <v>51</v>
      </c>
      <c r="I62" s="1" t="s">
        <v>51</v>
      </c>
      <c r="J62" s="1" t="s">
        <v>33</v>
      </c>
      <c r="K62" s="1" t="s">
        <v>34</v>
      </c>
      <c r="L62" s="1" t="s">
        <v>83</v>
      </c>
      <c r="M62" s="1" t="s">
        <v>71</v>
      </c>
      <c r="N62" s="1" t="s">
        <v>55</v>
      </c>
      <c r="O62" s="1" t="s">
        <v>56</v>
      </c>
      <c r="P62" s="1" t="s">
        <v>83</v>
      </c>
      <c r="Q62" s="1" t="s">
        <v>38</v>
      </c>
      <c r="R62" s="1" t="s">
        <v>73</v>
      </c>
      <c r="S62" s="1" t="s">
        <v>112</v>
      </c>
      <c r="T62" s="1" t="s">
        <v>59</v>
      </c>
      <c r="U62" s="1" t="s">
        <v>42</v>
      </c>
      <c r="V62" s="1" t="s">
        <v>85</v>
      </c>
      <c r="W62" s="1" t="s">
        <v>44</v>
      </c>
      <c r="X62" s="1" t="s">
        <v>45</v>
      </c>
      <c r="Y62" s="1" t="s">
        <v>62</v>
      </c>
      <c r="Z62" s="1" t="s">
        <v>47</v>
      </c>
      <c r="AA62" s="1">
        <v>2</v>
      </c>
      <c r="AB62" s="1">
        <v>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3" ht="16" thickBot="1" x14ac:dyDescent="0.35">
      <c r="A63" s="2" t="s">
        <v>379</v>
      </c>
      <c r="B63" s="1" t="s">
        <v>380</v>
      </c>
      <c r="C63" s="1" t="s">
        <v>28</v>
      </c>
      <c r="D63" s="1" t="s">
        <v>78</v>
      </c>
      <c r="E63" s="2">
        <v>21</v>
      </c>
      <c r="F63" s="1" t="s">
        <v>30</v>
      </c>
      <c r="G63" s="1" t="s">
        <v>66</v>
      </c>
      <c r="H63" s="1" t="s">
        <v>115</v>
      </c>
      <c r="I63" s="1" t="s">
        <v>51</v>
      </c>
      <c r="J63" s="1" t="s">
        <v>33</v>
      </c>
      <c r="K63" s="1" t="s">
        <v>34</v>
      </c>
      <c r="L63" s="1" t="s">
        <v>53</v>
      </c>
      <c r="M63" s="1" t="s">
        <v>36</v>
      </c>
      <c r="N63" s="1" t="s">
        <v>55</v>
      </c>
      <c r="O63" s="1" t="s">
        <v>56</v>
      </c>
      <c r="P63" s="3">
        <v>30000</v>
      </c>
      <c r="Q63" s="1" t="s">
        <v>38</v>
      </c>
      <c r="R63" s="1" t="s">
        <v>73</v>
      </c>
      <c r="S63" s="1" t="s">
        <v>100</v>
      </c>
      <c r="T63" s="1" t="s">
        <v>59</v>
      </c>
      <c r="U63" s="1" t="s">
        <v>42</v>
      </c>
      <c r="V63" s="1" t="s">
        <v>43</v>
      </c>
      <c r="W63" s="1" t="s">
        <v>86</v>
      </c>
      <c r="X63" s="1" t="s">
        <v>45</v>
      </c>
      <c r="Y63" s="1" t="s">
        <v>62</v>
      </c>
      <c r="Z63" s="1" t="s">
        <v>63</v>
      </c>
      <c r="AA63" s="9">
        <v>3</v>
      </c>
      <c r="AB63" s="11">
        <v>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2"/>
      <c r="AZ63" s="1"/>
      <c r="BA63" s="1"/>
      <c r="BB63" s="1"/>
      <c r="BC63" s="1"/>
      <c r="BD63" s="1"/>
      <c r="BE63" s="1"/>
      <c r="BF63" s="1"/>
      <c r="BG63" s="1"/>
      <c r="BH63" s="1"/>
      <c r="BI63" s="3"/>
      <c r="BJ63" s="3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3" ht="16" thickBot="1" x14ac:dyDescent="0.35">
      <c r="A64" s="2" t="s">
        <v>219</v>
      </c>
      <c r="B64" s="1" t="s">
        <v>220</v>
      </c>
      <c r="C64" s="1" t="s">
        <v>28</v>
      </c>
      <c r="D64" s="1" t="s">
        <v>78</v>
      </c>
      <c r="E64" s="2">
        <v>21</v>
      </c>
      <c r="F64" s="1" t="s">
        <v>70</v>
      </c>
      <c r="G64" s="1" t="s">
        <v>66</v>
      </c>
      <c r="H64" s="1" t="s">
        <v>52</v>
      </c>
      <c r="I64" s="1" t="s">
        <v>51</v>
      </c>
      <c r="J64" s="1" t="s">
        <v>33</v>
      </c>
      <c r="K64" s="1" t="s">
        <v>34</v>
      </c>
      <c r="L64" s="1" t="s">
        <v>53</v>
      </c>
      <c r="M64" s="1" t="s">
        <v>36</v>
      </c>
      <c r="N64" s="1" t="s">
        <v>55</v>
      </c>
      <c r="O64" s="3">
        <v>105</v>
      </c>
      <c r="P64" s="3">
        <v>30000</v>
      </c>
      <c r="Q64" s="1" t="s">
        <v>161</v>
      </c>
      <c r="R64" s="1" t="s">
        <v>57</v>
      </c>
      <c r="S64" s="1" t="s">
        <v>67</v>
      </c>
      <c r="T64" s="1" t="s">
        <v>41</v>
      </c>
      <c r="U64" s="1" t="s">
        <v>42</v>
      </c>
      <c r="V64" s="1" t="s">
        <v>60</v>
      </c>
      <c r="W64" s="1" t="s">
        <v>44</v>
      </c>
      <c r="X64" s="1" t="s">
        <v>45</v>
      </c>
      <c r="Y64" s="1" t="s">
        <v>62</v>
      </c>
      <c r="Z64" s="1" t="s">
        <v>47</v>
      </c>
      <c r="AA64" s="11">
        <v>3</v>
      </c>
      <c r="AB64" s="13">
        <v>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4" ht="16" thickBot="1" x14ac:dyDescent="0.35">
      <c r="A65" s="2" t="s">
        <v>452</v>
      </c>
      <c r="B65" s="1" t="s">
        <v>453</v>
      </c>
      <c r="C65" s="1" t="s">
        <v>155</v>
      </c>
      <c r="D65" s="1" t="s">
        <v>29</v>
      </c>
      <c r="E65" s="2">
        <v>21</v>
      </c>
      <c r="F65" s="1" t="s">
        <v>70</v>
      </c>
      <c r="G65" s="1" t="s">
        <v>66</v>
      </c>
      <c r="H65" s="1" t="s">
        <v>52</v>
      </c>
      <c r="I65" s="1" t="s">
        <v>51</v>
      </c>
      <c r="J65" s="1" t="s">
        <v>33</v>
      </c>
      <c r="K65" s="1" t="s">
        <v>150</v>
      </c>
      <c r="L65" s="1" t="s">
        <v>53</v>
      </c>
      <c r="M65" s="1" t="s">
        <v>54</v>
      </c>
      <c r="N65" s="1" t="s">
        <v>55</v>
      </c>
      <c r="O65" s="1" t="s">
        <v>56</v>
      </c>
      <c r="P65" s="3">
        <v>30000</v>
      </c>
      <c r="Q65" s="1" t="s">
        <v>38</v>
      </c>
      <c r="R65" s="1" t="s">
        <v>73</v>
      </c>
      <c r="S65" s="1" t="s">
        <v>112</v>
      </c>
      <c r="T65" s="1" t="s">
        <v>59</v>
      </c>
      <c r="U65" s="1" t="s">
        <v>42</v>
      </c>
      <c r="V65" s="1" t="s">
        <v>43</v>
      </c>
      <c r="W65" s="1" t="s">
        <v>86</v>
      </c>
      <c r="X65" s="1" t="s">
        <v>45</v>
      </c>
      <c r="Y65" s="1" t="s">
        <v>62</v>
      </c>
      <c r="Z65" s="1" t="s">
        <v>63</v>
      </c>
      <c r="AA65" s="12">
        <v>4</v>
      </c>
      <c r="AB65" s="10">
        <v>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/>
      <c r="AZ65" s="1"/>
      <c r="BA65" s="1"/>
      <c r="BB65" s="1"/>
      <c r="BC65" s="1"/>
      <c r="BD65" s="1"/>
      <c r="BE65" s="1"/>
      <c r="BF65" s="1"/>
      <c r="BG65" s="1"/>
      <c r="BH65" s="1"/>
      <c r="BI65" s="3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4" ht="16" thickBot="1" x14ac:dyDescent="0.35">
      <c r="A66" s="2" t="s">
        <v>363</v>
      </c>
      <c r="B66" s="1" t="s">
        <v>364</v>
      </c>
      <c r="C66" s="1" t="s">
        <v>155</v>
      </c>
      <c r="D66" s="1" t="s">
        <v>78</v>
      </c>
      <c r="E66" s="2">
        <v>22</v>
      </c>
      <c r="F66" s="1" t="s">
        <v>70</v>
      </c>
      <c r="G66" s="1" t="s">
        <v>66</v>
      </c>
      <c r="H66" s="1" t="s">
        <v>52</v>
      </c>
      <c r="I66" s="1" t="s">
        <v>51</v>
      </c>
      <c r="J66" s="1" t="s">
        <v>33</v>
      </c>
      <c r="K66" s="1" t="s">
        <v>150</v>
      </c>
      <c r="L66" s="1" t="s">
        <v>83</v>
      </c>
      <c r="M66" s="1" t="s">
        <v>83</v>
      </c>
      <c r="N66" s="1" t="s">
        <v>83</v>
      </c>
      <c r="O66" s="1" t="s">
        <v>83</v>
      </c>
      <c r="P66" s="1" t="s">
        <v>83</v>
      </c>
      <c r="Q66" s="1" t="s">
        <v>72</v>
      </c>
      <c r="R66" s="1" t="s">
        <v>73</v>
      </c>
      <c r="S66" s="1" t="s">
        <v>123</v>
      </c>
      <c r="T66" s="1" t="s">
        <v>59</v>
      </c>
      <c r="U66" s="1" t="s">
        <v>42</v>
      </c>
      <c r="V66" s="1" t="s">
        <v>60</v>
      </c>
      <c r="W66" s="1" t="s">
        <v>44</v>
      </c>
      <c r="X66" s="1" t="s">
        <v>45</v>
      </c>
      <c r="Y66" s="1" t="s">
        <v>46</v>
      </c>
      <c r="Z66" s="1" t="s">
        <v>47</v>
      </c>
      <c r="AA66" s="1">
        <v>0</v>
      </c>
      <c r="AB66" s="1">
        <v>1</v>
      </c>
      <c r="AC66" s="16"/>
      <c r="AX66" s="1"/>
      <c r="AY66" s="2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3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</row>
    <row r="67" spans="1:74" ht="16" thickBot="1" x14ac:dyDescent="0.35">
      <c r="A67" s="2" t="s">
        <v>116</v>
      </c>
      <c r="B67" s="1" t="s">
        <v>117</v>
      </c>
      <c r="C67" s="1" t="s">
        <v>28</v>
      </c>
      <c r="D67" s="1" t="s">
        <v>29</v>
      </c>
      <c r="E67" s="2">
        <v>20</v>
      </c>
      <c r="F67" s="1" t="s">
        <v>30</v>
      </c>
      <c r="G67" s="1" t="s">
        <v>66</v>
      </c>
      <c r="H67" s="1" t="s">
        <v>52</v>
      </c>
      <c r="I67" s="1" t="s">
        <v>51</v>
      </c>
      <c r="J67" s="1" t="s">
        <v>33</v>
      </c>
      <c r="K67" s="1" t="s">
        <v>34</v>
      </c>
      <c r="L67" s="1" t="s">
        <v>35</v>
      </c>
      <c r="M67" s="1" t="s">
        <v>54</v>
      </c>
      <c r="N67" s="1" t="s">
        <v>55</v>
      </c>
      <c r="O67" s="1" t="s">
        <v>56</v>
      </c>
      <c r="P67" s="3">
        <v>30000</v>
      </c>
      <c r="Q67" s="1" t="s">
        <v>72</v>
      </c>
      <c r="R67" s="1" t="s">
        <v>73</v>
      </c>
      <c r="S67" s="1" t="s">
        <v>67</v>
      </c>
      <c r="T67" s="1" t="s">
        <v>96</v>
      </c>
      <c r="U67" s="1" t="s">
        <v>118</v>
      </c>
      <c r="V67" s="1" t="s">
        <v>60</v>
      </c>
      <c r="W67" s="1" t="s">
        <v>86</v>
      </c>
      <c r="X67" s="1" t="s">
        <v>61</v>
      </c>
      <c r="Y67" s="1" t="s">
        <v>62</v>
      </c>
      <c r="Z67" s="1" t="s">
        <v>47</v>
      </c>
      <c r="AA67" s="11">
        <v>4</v>
      </c>
      <c r="AB67" s="11">
        <v>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4" ht="16" thickBot="1" x14ac:dyDescent="0.35">
      <c r="A68" s="2" t="s">
        <v>444</v>
      </c>
      <c r="B68" s="1" t="s">
        <v>445</v>
      </c>
      <c r="C68" s="1" t="s">
        <v>28</v>
      </c>
      <c r="D68" s="1" t="s">
        <v>29</v>
      </c>
      <c r="E68" s="2">
        <v>19</v>
      </c>
      <c r="F68" s="1" t="s">
        <v>50</v>
      </c>
      <c r="G68" s="1" t="s">
        <v>66</v>
      </c>
      <c r="H68" s="1" t="s">
        <v>32</v>
      </c>
      <c r="I68" s="1" t="s">
        <v>115</v>
      </c>
      <c r="J68" s="1" t="s">
        <v>33</v>
      </c>
      <c r="K68" s="1" t="s">
        <v>34</v>
      </c>
      <c r="L68" s="1" t="s">
        <v>53</v>
      </c>
      <c r="M68" s="1" t="s">
        <v>36</v>
      </c>
      <c r="N68" s="1" t="s">
        <v>55</v>
      </c>
      <c r="O68" s="1" t="s">
        <v>56</v>
      </c>
      <c r="P68" s="3">
        <v>30000</v>
      </c>
      <c r="Q68" s="1" t="s">
        <v>38</v>
      </c>
      <c r="R68" s="1" t="s">
        <v>39</v>
      </c>
      <c r="S68" s="1" t="s">
        <v>67</v>
      </c>
      <c r="T68" s="1" t="s">
        <v>59</v>
      </c>
      <c r="U68" s="1" t="s">
        <v>42</v>
      </c>
      <c r="V68" s="1" t="s">
        <v>60</v>
      </c>
      <c r="W68" s="1" t="s">
        <v>86</v>
      </c>
      <c r="X68" s="1" t="s">
        <v>61</v>
      </c>
      <c r="Y68" s="1" t="s">
        <v>62</v>
      </c>
      <c r="Z68" s="1" t="s">
        <v>63</v>
      </c>
      <c r="AA68" s="1">
        <v>4</v>
      </c>
      <c r="AB68" s="1">
        <v>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4" ht="16" thickBot="1" x14ac:dyDescent="0.35">
      <c r="A69" s="2" t="s">
        <v>424</v>
      </c>
      <c r="B69" s="1" t="s">
        <v>425</v>
      </c>
      <c r="C69" s="1" t="s">
        <v>155</v>
      </c>
      <c r="D69" s="1" t="s">
        <v>29</v>
      </c>
      <c r="E69" s="2">
        <v>22</v>
      </c>
      <c r="F69" s="1" t="s">
        <v>50</v>
      </c>
      <c r="G69" s="1" t="s">
        <v>66</v>
      </c>
      <c r="H69" s="1" t="s">
        <v>51</v>
      </c>
      <c r="I69" s="1" t="s">
        <v>115</v>
      </c>
      <c r="J69" s="1" t="s">
        <v>33</v>
      </c>
      <c r="K69" s="1" t="s">
        <v>34</v>
      </c>
      <c r="L69" s="1" t="s">
        <v>53</v>
      </c>
      <c r="M69" s="1" t="s">
        <v>54</v>
      </c>
      <c r="N69" s="1" t="s">
        <v>55</v>
      </c>
      <c r="O69" s="1" t="s">
        <v>56</v>
      </c>
      <c r="P69" s="3">
        <v>30000</v>
      </c>
      <c r="Q69" s="1" t="s">
        <v>38</v>
      </c>
      <c r="R69" s="1" t="s">
        <v>39</v>
      </c>
      <c r="S69" s="1" t="s">
        <v>123</v>
      </c>
      <c r="T69" s="1" t="s">
        <v>59</v>
      </c>
      <c r="U69" s="1" t="s">
        <v>42</v>
      </c>
      <c r="V69" s="1" t="s">
        <v>103</v>
      </c>
      <c r="W69" s="1" t="s">
        <v>86</v>
      </c>
      <c r="X69" s="1" t="s">
        <v>45</v>
      </c>
      <c r="Y69" s="1" t="s">
        <v>62</v>
      </c>
      <c r="Z69" s="1" t="s">
        <v>63</v>
      </c>
      <c r="AA69" s="12">
        <v>4</v>
      </c>
      <c r="AB69" s="1">
        <v>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2"/>
      <c r="AZ69" s="1"/>
      <c r="BA69" s="1"/>
      <c r="BB69" s="1"/>
      <c r="BC69" s="1"/>
      <c r="BD69" s="1"/>
      <c r="BE69" s="1"/>
      <c r="BF69" s="1"/>
      <c r="BG69" s="1"/>
      <c r="BH69" s="1"/>
      <c r="BI69" s="3"/>
      <c r="BJ69" s="3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4" ht="16" thickBot="1" x14ac:dyDescent="0.35">
      <c r="A70" s="2" t="s">
        <v>113</v>
      </c>
      <c r="B70" s="1" t="s">
        <v>114</v>
      </c>
      <c r="C70" s="1" t="s">
        <v>28</v>
      </c>
      <c r="D70" s="1" t="s">
        <v>78</v>
      </c>
      <c r="E70" s="2">
        <v>21</v>
      </c>
      <c r="F70" s="1" t="s">
        <v>50</v>
      </c>
      <c r="G70" s="1" t="s">
        <v>66</v>
      </c>
      <c r="H70" s="1" t="s">
        <v>52</v>
      </c>
      <c r="I70" s="1" t="s">
        <v>115</v>
      </c>
      <c r="J70" s="1" t="s">
        <v>33</v>
      </c>
      <c r="K70" s="1" t="s">
        <v>34</v>
      </c>
      <c r="L70" s="1" t="s">
        <v>83</v>
      </c>
      <c r="M70" s="1" t="s">
        <v>36</v>
      </c>
      <c r="N70" s="1" t="s">
        <v>55</v>
      </c>
      <c r="O70" s="1" t="s">
        <v>56</v>
      </c>
      <c r="P70" s="3">
        <v>30000</v>
      </c>
      <c r="Q70" s="1" t="s">
        <v>38</v>
      </c>
      <c r="R70" s="1" t="s">
        <v>57</v>
      </c>
      <c r="S70" s="1" t="s">
        <v>100</v>
      </c>
      <c r="T70" s="1" t="s">
        <v>41</v>
      </c>
      <c r="U70" s="1" t="s">
        <v>42</v>
      </c>
      <c r="V70" s="1" t="s">
        <v>43</v>
      </c>
      <c r="W70" s="1" t="s">
        <v>86</v>
      </c>
      <c r="X70" s="1" t="s">
        <v>45</v>
      </c>
      <c r="Y70" s="1" t="s">
        <v>62</v>
      </c>
      <c r="Z70" s="1" t="s">
        <v>47</v>
      </c>
      <c r="AA70" s="11">
        <v>2</v>
      </c>
      <c r="AB70" s="13">
        <v>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1:74" ht="16" thickBot="1" x14ac:dyDescent="0.35">
      <c r="A71" s="2" t="s">
        <v>471</v>
      </c>
      <c r="B71" s="1" t="s">
        <v>472</v>
      </c>
      <c r="C71" s="1" t="s">
        <v>28</v>
      </c>
      <c r="D71" s="1" t="s">
        <v>29</v>
      </c>
      <c r="E71" s="2">
        <v>23</v>
      </c>
      <c r="F71" s="1" t="s">
        <v>50</v>
      </c>
      <c r="G71" s="1" t="s">
        <v>66</v>
      </c>
      <c r="H71" s="1" t="s">
        <v>52</v>
      </c>
      <c r="I71" s="1" t="s">
        <v>115</v>
      </c>
      <c r="J71" s="1" t="s">
        <v>33</v>
      </c>
      <c r="K71" s="1" t="s">
        <v>34</v>
      </c>
      <c r="L71" s="1" t="s">
        <v>53</v>
      </c>
      <c r="M71" s="1" t="s">
        <v>83</v>
      </c>
      <c r="N71" s="1" t="s">
        <v>55</v>
      </c>
      <c r="O71" s="1" t="s">
        <v>56</v>
      </c>
      <c r="P71" s="3">
        <v>30000</v>
      </c>
      <c r="Q71" s="1" t="s">
        <v>38</v>
      </c>
      <c r="R71" s="1" t="s">
        <v>57</v>
      </c>
      <c r="S71" s="1" t="s">
        <v>92</v>
      </c>
      <c r="T71" s="1" t="s">
        <v>41</v>
      </c>
      <c r="U71" s="1" t="s">
        <v>42</v>
      </c>
      <c r="V71" s="1" t="s">
        <v>85</v>
      </c>
      <c r="W71" s="1" t="s">
        <v>86</v>
      </c>
      <c r="X71" s="1" t="s">
        <v>61</v>
      </c>
      <c r="Y71" s="1" t="s">
        <v>62</v>
      </c>
      <c r="Z71" s="1" t="s">
        <v>47</v>
      </c>
      <c r="AA71" s="12">
        <v>3</v>
      </c>
      <c r="AB71" s="16">
        <v>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2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3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1:74" ht="16" thickBot="1" x14ac:dyDescent="0.35">
      <c r="A72" s="2" t="s">
        <v>146</v>
      </c>
      <c r="B72" s="1" t="s">
        <v>147</v>
      </c>
      <c r="C72" s="1" t="s">
        <v>28</v>
      </c>
      <c r="D72" s="1" t="s">
        <v>78</v>
      </c>
      <c r="E72" s="2">
        <v>20</v>
      </c>
      <c r="F72" s="1" t="s">
        <v>50</v>
      </c>
      <c r="G72" s="1" t="s">
        <v>66</v>
      </c>
      <c r="H72" s="1" t="s">
        <v>32</v>
      </c>
      <c r="I72" s="1" t="s">
        <v>52</v>
      </c>
      <c r="J72" s="1" t="s">
        <v>33</v>
      </c>
      <c r="K72" s="1" t="s">
        <v>34</v>
      </c>
      <c r="L72" s="1" t="s">
        <v>53</v>
      </c>
      <c r="M72" s="1" t="s">
        <v>54</v>
      </c>
      <c r="N72" s="1" t="s">
        <v>55</v>
      </c>
      <c r="O72" s="1" t="s">
        <v>56</v>
      </c>
      <c r="P72" s="3">
        <v>30000</v>
      </c>
      <c r="Q72" s="1" t="s">
        <v>161</v>
      </c>
      <c r="R72" s="1" t="s">
        <v>57</v>
      </c>
      <c r="S72" s="1" t="s">
        <v>67</v>
      </c>
      <c r="T72" s="1" t="s">
        <v>59</v>
      </c>
      <c r="U72" s="1" t="s">
        <v>42</v>
      </c>
      <c r="V72" s="1" t="s">
        <v>103</v>
      </c>
      <c r="W72" s="1" t="s">
        <v>86</v>
      </c>
      <c r="X72" s="1" t="s">
        <v>45</v>
      </c>
      <c r="Y72" s="1" t="s">
        <v>62</v>
      </c>
      <c r="Z72" s="1" t="s">
        <v>47</v>
      </c>
      <c r="AA72" s="1">
        <v>5</v>
      </c>
      <c r="AB72" s="1">
        <v>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1:74" ht="16" thickBot="1" x14ac:dyDescent="0.35">
      <c r="A73" s="2" t="s">
        <v>148</v>
      </c>
      <c r="B73" s="1" t="s">
        <v>149</v>
      </c>
      <c r="C73" s="1" t="s">
        <v>155</v>
      </c>
      <c r="D73" s="1" t="s">
        <v>29</v>
      </c>
      <c r="E73" s="2">
        <v>20</v>
      </c>
      <c r="F73" s="1" t="s">
        <v>50</v>
      </c>
      <c r="G73" s="1" t="s">
        <v>66</v>
      </c>
      <c r="H73" s="1" t="s">
        <v>32</v>
      </c>
      <c r="I73" s="1" t="s">
        <v>52</v>
      </c>
      <c r="J73" s="1" t="s">
        <v>33</v>
      </c>
      <c r="K73" s="1" t="s">
        <v>150</v>
      </c>
      <c r="L73" s="1" t="s">
        <v>53</v>
      </c>
      <c r="M73" s="1" t="s">
        <v>54</v>
      </c>
      <c r="N73" s="1" t="s">
        <v>55</v>
      </c>
      <c r="O73" s="1" t="s">
        <v>56</v>
      </c>
      <c r="P73" s="3">
        <v>30000</v>
      </c>
      <c r="Q73" s="1" t="s">
        <v>38</v>
      </c>
      <c r="R73" s="1" t="s">
        <v>57</v>
      </c>
      <c r="S73" s="1" t="s">
        <v>92</v>
      </c>
      <c r="T73" s="1" t="s">
        <v>96</v>
      </c>
      <c r="U73" s="1" t="s">
        <v>42</v>
      </c>
      <c r="V73" s="1" t="s">
        <v>103</v>
      </c>
      <c r="W73" s="1" t="s">
        <v>86</v>
      </c>
      <c r="X73" s="1" t="s">
        <v>61</v>
      </c>
      <c r="Y73" s="1" t="s">
        <v>62</v>
      </c>
      <c r="Z73" s="1" t="s">
        <v>63</v>
      </c>
      <c r="AA73" s="15">
        <v>4</v>
      </c>
      <c r="AB73" s="13">
        <v>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2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3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1:74" ht="16" thickBot="1" x14ac:dyDescent="0.35">
      <c r="A74" s="2" t="s">
        <v>387</v>
      </c>
      <c r="B74" s="1" t="s">
        <v>388</v>
      </c>
      <c r="C74" s="1" t="s">
        <v>155</v>
      </c>
      <c r="D74" s="1" t="s">
        <v>29</v>
      </c>
      <c r="E74" s="2">
        <v>20</v>
      </c>
      <c r="F74" s="1" t="s">
        <v>50</v>
      </c>
      <c r="G74" s="1" t="s">
        <v>66</v>
      </c>
      <c r="H74" s="1" t="s">
        <v>32</v>
      </c>
      <c r="I74" s="1" t="s">
        <v>52</v>
      </c>
      <c r="J74" s="1" t="s">
        <v>33</v>
      </c>
      <c r="K74" s="1" t="s">
        <v>150</v>
      </c>
      <c r="L74" s="1" t="s">
        <v>53</v>
      </c>
      <c r="M74" s="1" t="s">
        <v>36</v>
      </c>
      <c r="N74" s="1" t="s">
        <v>83</v>
      </c>
      <c r="O74" s="3">
        <v>105</v>
      </c>
      <c r="P74" s="1" t="s">
        <v>83</v>
      </c>
      <c r="Q74" s="1" t="s">
        <v>72</v>
      </c>
      <c r="R74" s="1" t="s">
        <v>39</v>
      </c>
      <c r="S74" s="1" t="s">
        <v>40</v>
      </c>
      <c r="T74" s="1" t="s">
        <v>59</v>
      </c>
      <c r="U74" s="1" t="s">
        <v>118</v>
      </c>
      <c r="V74" s="1" t="s">
        <v>43</v>
      </c>
      <c r="W74" s="1" t="s">
        <v>86</v>
      </c>
      <c r="X74" s="1" t="s">
        <v>45</v>
      </c>
      <c r="Y74" s="1" t="s">
        <v>62</v>
      </c>
      <c r="Z74" s="1" t="s">
        <v>47</v>
      </c>
      <c r="AA74" s="1">
        <v>1</v>
      </c>
      <c r="AB74" s="1">
        <v>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1:74" ht="16" thickBot="1" x14ac:dyDescent="0.35">
      <c r="A75" s="2" t="s">
        <v>258</v>
      </c>
      <c r="B75" s="1" t="s">
        <v>259</v>
      </c>
      <c r="C75" s="1" t="s">
        <v>155</v>
      </c>
      <c r="D75" s="1" t="s">
        <v>29</v>
      </c>
      <c r="E75" s="2">
        <v>20</v>
      </c>
      <c r="F75" s="1" t="s">
        <v>70</v>
      </c>
      <c r="G75" s="1" t="s">
        <v>66</v>
      </c>
      <c r="H75" s="1" t="s">
        <v>32</v>
      </c>
      <c r="I75" s="1" t="s">
        <v>52</v>
      </c>
      <c r="J75" s="1" t="s">
        <v>33</v>
      </c>
      <c r="K75" s="1" t="s">
        <v>150</v>
      </c>
      <c r="L75" s="1" t="s">
        <v>53</v>
      </c>
      <c r="M75" s="1" t="s">
        <v>83</v>
      </c>
      <c r="N75" s="1" t="s">
        <v>83</v>
      </c>
      <c r="O75" s="1" t="s">
        <v>83</v>
      </c>
      <c r="P75" s="1" t="s">
        <v>83</v>
      </c>
      <c r="Q75" s="1" t="s">
        <v>38</v>
      </c>
      <c r="R75" s="1" t="s">
        <v>73</v>
      </c>
      <c r="S75" s="1" t="s">
        <v>260</v>
      </c>
      <c r="T75" s="1" t="s">
        <v>96</v>
      </c>
      <c r="U75" s="1" t="s">
        <v>42</v>
      </c>
      <c r="V75" s="1" t="s">
        <v>85</v>
      </c>
      <c r="W75" s="1" t="s">
        <v>86</v>
      </c>
      <c r="X75" s="1" t="s">
        <v>45</v>
      </c>
      <c r="Y75" s="1" t="s">
        <v>46</v>
      </c>
      <c r="Z75" s="1" t="s">
        <v>63</v>
      </c>
      <c r="AA75" s="1">
        <v>1</v>
      </c>
      <c r="AB75" s="1">
        <v>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1:74" ht="16" thickBot="1" x14ac:dyDescent="0.35">
      <c r="A76" s="2" t="s">
        <v>434</v>
      </c>
      <c r="B76" s="1" t="s">
        <v>435</v>
      </c>
      <c r="C76" s="1" t="s">
        <v>28</v>
      </c>
      <c r="D76" s="1" t="s">
        <v>29</v>
      </c>
      <c r="E76" s="2">
        <v>21</v>
      </c>
      <c r="F76" s="1" t="s">
        <v>99</v>
      </c>
      <c r="G76" s="1" t="s">
        <v>66</v>
      </c>
      <c r="H76" s="1" t="s">
        <v>32</v>
      </c>
      <c r="I76" s="1" t="s">
        <v>52</v>
      </c>
      <c r="J76" s="1" t="s">
        <v>33</v>
      </c>
      <c r="K76" s="1" t="s">
        <v>34</v>
      </c>
      <c r="L76" s="1" t="s">
        <v>53</v>
      </c>
      <c r="M76" s="1" t="s">
        <v>54</v>
      </c>
      <c r="N76" s="1" t="s">
        <v>55</v>
      </c>
      <c r="O76" s="1" t="s">
        <v>56</v>
      </c>
      <c r="P76" s="3">
        <v>30000</v>
      </c>
      <c r="Q76" s="1" t="s">
        <v>38</v>
      </c>
      <c r="R76" s="1" t="s">
        <v>39</v>
      </c>
      <c r="S76" s="1" t="s">
        <v>67</v>
      </c>
      <c r="T76" s="1" t="s">
        <v>41</v>
      </c>
      <c r="U76" s="1" t="s">
        <v>75</v>
      </c>
      <c r="V76" s="1" t="s">
        <v>60</v>
      </c>
      <c r="W76" s="1" t="s">
        <v>86</v>
      </c>
      <c r="X76" s="1" t="s">
        <v>45</v>
      </c>
      <c r="Y76" s="1" t="s">
        <v>62</v>
      </c>
      <c r="Z76" s="1" t="s">
        <v>47</v>
      </c>
      <c r="AA76" s="1">
        <v>5</v>
      </c>
      <c r="AB76" s="1">
        <v>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74" ht="16" thickBot="1" x14ac:dyDescent="0.35">
      <c r="A77" s="2" t="s">
        <v>367</v>
      </c>
      <c r="B77" s="1" t="s">
        <v>368</v>
      </c>
      <c r="C77" s="1" t="s">
        <v>155</v>
      </c>
      <c r="D77" s="1" t="s">
        <v>78</v>
      </c>
      <c r="E77" s="2">
        <v>20</v>
      </c>
      <c r="F77" s="1" t="s">
        <v>50</v>
      </c>
      <c r="G77" s="1" t="s">
        <v>66</v>
      </c>
      <c r="H77" s="1" t="s">
        <v>51</v>
      </c>
      <c r="I77" s="1" t="s">
        <v>52</v>
      </c>
      <c r="J77" s="1" t="s">
        <v>33</v>
      </c>
      <c r="K77" s="1" t="s">
        <v>263</v>
      </c>
      <c r="L77" s="1" t="s">
        <v>53</v>
      </c>
      <c r="M77" s="1" t="s">
        <v>83</v>
      </c>
      <c r="N77" s="1" t="s">
        <v>55</v>
      </c>
      <c r="O77" s="1" t="s">
        <v>56</v>
      </c>
      <c r="P77" s="1" t="s">
        <v>83</v>
      </c>
      <c r="Q77" s="1" t="s">
        <v>38</v>
      </c>
      <c r="R77" s="1" t="s">
        <v>73</v>
      </c>
      <c r="S77" s="1" t="s">
        <v>58</v>
      </c>
      <c r="T77" s="1" t="s">
        <v>96</v>
      </c>
      <c r="U77" s="1" t="s">
        <v>118</v>
      </c>
      <c r="V77" s="1" t="s">
        <v>43</v>
      </c>
      <c r="W77" s="1" t="s">
        <v>44</v>
      </c>
      <c r="X77" s="1" t="s">
        <v>61</v>
      </c>
      <c r="Y77" s="1" t="s">
        <v>46</v>
      </c>
      <c r="Z77" s="1" t="s">
        <v>47</v>
      </c>
      <c r="AA77" s="1">
        <v>3</v>
      </c>
      <c r="AB77" s="1">
        <v>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74" ht="16" thickBot="1" x14ac:dyDescent="0.35">
      <c r="A78" s="2" t="s">
        <v>76</v>
      </c>
      <c r="B78" s="1" t="s">
        <v>77</v>
      </c>
      <c r="C78" s="1" t="s">
        <v>28</v>
      </c>
      <c r="D78" s="1" t="s">
        <v>78</v>
      </c>
      <c r="E78" s="2">
        <v>20</v>
      </c>
      <c r="F78" s="1" t="s">
        <v>50</v>
      </c>
      <c r="G78" s="1" t="s">
        <v>66</v>
      </c>
      <c r="H78" s="1" t="s">
        <v>51</v>
      </c>
      <c r="I78" s="1" t="s">
        <v>52</v>
      </c>
      <c r="J78" s="1" t="s">
        <v>33</v>
      </c>
      <c r="K78" s="1" t="s">
        <v>34</v>
      </c>
      <c r="L78" s="1" t="s">
        <v>53</v>
      </c>
      <c r="M78" s="1" t="s">
        <v>36</v>
      </c>
      <c r="N78" s="1" t="s">
        <v>55</v>
      </c>
      <c r="O78" s="1" t="s">
        <v>56</v>
      </c>
      <c r="P78" s="3">
        <v>15000</v>
      </c>
      <c r="Q78" s="1" t="s">
        <v>161</v>
      </c>
      <c r="R78" s="1" t="s">
        <v>57</v>
      </c>
      <c r="S78" s="1" t="s">
        <v>67</v>
      </c>
      <c r="T78" s="1" t="s">
        <v>79</v>
      </c>
      <c r="U78" s="1" t="s">
        <v>80</v>
      </c>
      <c r="V78" s="1" t="s">
        <v>43</v>
      </c>
      <c r="W78" s="1" t="s">
        <v>44</v>
      </c>
      <c r="X78" s="1" t="s">
        <v>61</v>
      </c>
      <c r="Y78" s="1" t="s">
        <v>46</v>
      </c>
      <c r="Z78" s="1" t="s">
        <v>63</v>
      </c>
      <c r="AA78" s="9">
        <v>5</v>
      </c>
      <c r="AB78" s="13"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2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1:74" ht="16" thickBot="1" x14ac:dyDescent="0.35">
      <c r="A79" s="4">
        <v>44655.004884259259</v>
      </c>
      <c r="B79" s="1"/>
      <c r="C79" s="1" t="s">
        <v>155</v>
      </c>
      <c r="D79" s="1" t="s">
        <v>29</v>
      </c>
      <c r="E79" s="2">
        <v>21</v>
      </c>
      <c r="F79" s="1" t="s">
        <v>50</v>
      </c>
      <c r="G79" s="1" t="s">
        <v>66</v>
      </c>
      <c r="H79" s="1" t="s">
        <v>51</v>
      </c>
      <c r="I79" s="1" t="s">
        <v>52</v>
      </c>
      <c r="J79" s="1" t="s">
        <v>33</v>
      </c>
      <c r="K79" s="1" t="s">
        <v>150</v>
      </c>
      <c r="L79" s="1" t="s">
        <v>53</v>
      </c>
      <c r="M79" s="1" t="s">
        <v>54</v>
      </c>
      <c r="N79" s="1" t="s">
        <v>55</v>
      </c>
      <c r="O79" s="1" t="s">
        <v>56</v>
      </c>
      <c r="P79" s="3">
        <v>30000</v>
      </c>
      <c r="Q79" s="1" t="s">
        <v>72</v>
      </c>
      <c r="R79" s="1" t="s">
        <v>39</v>
      </c>
      <c r="S79" s="1" t="s">
        <v>58</v>
      </c>
      <c r="T79" s="1" t="s">
        <v>96</v>
      </c>
      <c r="U79" s="1" t="s">
        <v>118</v>
      </c>
      <c r="V79" s="1" t="s">
        <v>60</v>
      </c>
      <c r="W79" s="1" t="s">
        <v>86</v>
      </c>
      <c r="X79" s="1" t="s">
        <v>45</v>
      </c>
      <c r="Y79" s="1" t="s">
        <v>62</v>
      </c>
      <c r="Z79" s="1" t="s">
        <v>63</v>
      </c>
      <c r="AA79" s="9">
        <v>4</v>
      </c>
      <c r="AB79" s="13">
        <v>1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2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3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1:74" ht="16" thickBot="1" x14ac:dyDescent="0.35">
      <c r="A80" s="2" t="s">
        <v>221</v>
      </c>
      <c r="B80" s="1" t="s">
        <v>222</v>
      </c>
      <c r="C80" s="1" t="s">
        <v>155</v>
      </c>
      <c r="D80" s="1" t="s">
        <v>29</v>
      </c>
      <c r="E80" s="2">
        <v>19</v>
      </c>
      <c r="F80" s="1" t="s">
        <v>70</v>
      </c>
      <c r="G80" s="1" t="s">
        <v>66</v>
      </c>
      <c r="H80" s="1" t="s">
        <v>51</v>
      </c>
      <c r="I80" s="1" t="s">
        <v>52</v>
      </c>
      <c r="J80" s="1" t="s">
        <v>33</v>
      </c>
      <c r="K80" s="1" t="s">
        <v>34</v>
      </c>
      <c r="L80" s="1" t="s">
        <v>53</v>
      </c>
      <c r="M80" s="1" t="s">
        <v>54</v>
      </c>
      <c r="N80" s="1" t="s">
        <v>55</v>
      </c>
      <c r="O80" s="1" t="s">
        <v>56</v>
      </c>
      <c r="P80" s="1" t="s">
        <v>83</v>
      </c>
      <c r="Q80" s="1" t="s">
        <v>38</v>
      </c>
      <c r="R80" s="1" t="s">
        <v>57</v>
      </c>
      <c r="S80" s="1" t="s">
        <v>89</v>
      </c>
      <c r="T80" s="1" t="s">
        <v>59</v>
      </c>
      <c r="U80" s="1" t="s">
        <v>42</v>
      </c>
      <c r="V80" s="1" t="s">
        <v>103</v>
      </c>
      <c r="W80" s="1" t="s">
        <v>86</v>
      </c>
      <c r="X80" s="1" t="s">
        <v>45</v>
      </c>
      <c r="Y80" s="1" t="s">
        <v>62</v>
      </c>
      <c r="Z80" s="1" t="s">
        <v>47</v>
      </c>
      <c r="AA80" s="13">
        <v>4</v>
      </c>
      <c r="AB80" s="13">
        <v>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74" ht="16" thickBot="1" x14ac:dyDescent="0.35">
      <c r="A81" s="2" t="s">
        <v>347</v>
      </c>
      <c r="B81" s="1" t="s">
        <v>348</v>
      </c>
      <c r="C81" s="1" t="s">
        <v>28</v>
      </c>
      <c r="D81" s="1" t="s">
        <v>78</v>
      </c>
      <c r="E81" s="2">
        <v>21</v>
      </c>
      <c r="F81" s="1" t="s">
        <v>30</v>
      </c>
      <c r="G81" s="1" t="s">
        <v>66</v>
      </c>
      <c r="H81" s="1" t="s">
        <v>51</v>
      </c>
      <c r="I81" s="1" t="s">
        <v>52</v>
      </c>
      <c r="J81" s="1" t="s">
        <v>33</v>
      </c>
      <c r="K81" s="1" t="s">
        <v>34</v>
      </c>
      <c r="L81" s="1" t="s">
        <v>53</v>
      </c>
      <c r="M81" s="1" t="s">
        <v>54</v>
      </c>
      <c r="N81" s="1" t="s">
        <v>55</v>
      </c>
      <c r="O81" s="1" t="s">
        <v>56</v>
      </c>
      <c r="P81" s="3">
        <v>30000</v>
      </c>
      <c r="Q81" s="1" t="s">
        <v>38</v>
      </c>
      <c r="R81" s="1" t="s">
        <v>73</v>
      </c>
      <c r="S81" s="1" t="s">
        <v>67</v>
      </c>
      <c r="T81" s="1" t="s">
        <v>41</v>
      </c>
      <c r="U81" s="1" t="s">
        <v>42</v>
      </c>
      <c r="V81" s="1" t="s">
        <v>85</v>
      </c>
      <c r="W81" s="1" t="s">
        <v>86</v>
      </c>
      <c r="X81" s="1" t="s">
        <v>45</v>
      </c>
      <c r="Y81" s="1" t="s">
        <v>62</v>
      </c>
      <c r="Z81" s="1" t="s">
        <v>63</v>
      </c>
      <c r="AA81" s="11">
        <v>5</v>
      </c>
      <c r="AB81" s="25">
        <v>2</v>
      </c>
      <c r="AC81" s="13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74" ht="16" thickBot="1" x14ac:dyDescent="0.35">
      <c r="A82" s="2" t="s">
        <v>225</v>
      </c>
      <c r="B82" s="1" t="s">
        <v>226</v>
      </c>
      <c r="C82" s="1" t="s">
        <v>155</v>
      </c>
      <c r="D82" s="1" t="s">
        <v>29</v>
      </c>
      <c r="E82" s="2">
        <v>21</v>
      </c>
      <c r="F82" s="1" t="s">
        <v>30</v>
      </c>
      <c r="G82" s="1" t="s">
        <v>66</v>
      </c>
      <c r="H82" s="1" t="s">
        <v>51</v>
      </c>
      <c r="I82" s="1" t="s">
        <v>52</v>
      </c>
      <c r="J82" s="1" t="s">
        <v>33</v>
      </c>
      <c r="K82" s="1" t="s">
        <v>215</v>
      </c>
      <c r="L82" s="1" t="s">
        <v>35</v>
      </c>
      <c r="M82" s="1" t="s">
        <v>71</v>
      </c>
      <c r="N82" s="1" t="s">
        <v>55</v>
      </c>
      <c r="O82" s="1" t="s">
        <v>56</v>
      </c>
      <c r="P82" s="3">
        <v>30000</v>
      </c>
      <c r="Q82" s="1" t="s">
        <v>38</v>
      </c>
      <c r="R82" s="1" t="s">
        <v>57</v>
      </c>
      <c r="S82" s="1" t="s">
        <v>67</v>
      </c>
      <c r="T82" s="1" t="s">
        <v>59</v>
      </c>
      <c r="U82" s="1" t="s">
        <v>42</v>
      </c>
      <c r="V82" s="1" t="s">
        <v>60</v>
      </c>
      <c r="W82" s="1" t="s">
        <v>86</v>
      </c>
      <c r="X82" s="1" t="s">
        <v>45</v>
      </c>
      <c r="Y82" s="1" t="s">
        <v>62</v>
      </c>
      <c r="Z82" s="1" t="s">
        <v>63</v>
      </c>
      <c r="AA82" s="13">
        <v>3</v>
      </c>
      <c r="AB82" s="13">
        <v>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1:74" ht="16" thickBot="1" x14ac:dyDescent="0.35">
      <c r="A83" s="2" t="s">
        <v>101</v>
      </c>
      <c r="B83" s="1" t="s">
        <v>102</v>
      </c>
      <c r="C83" s="1" t="s">
        <v>28</v>
      </c>
      <c r="D83" s="1" t="s">
        <v>29</v>
      </c>
      <c r="E83" s="2">
        <v>21</v>
      </c>
      <c r="F83" s="1" t="s">
        <v>30</v>
      </c>
      <c r="G83" s="1" t="s">
        <v>66</v>
      </c>
      <c r="H83" s="1" t="s">
        <v>51</v>
      </c>
      <c r="I83" s="1" t="s">
        <v>52</v>
      </c>
      <c r="J83" s="1" t="s">
        <v>33</v>
      </c>
      <c r="K83" s="1" t="s">
        <v>34</v>
      </c>
      <c r="L83" s="1" t="s">
        <v>53</v>
      </c>
      <c r="M83" s="1" t="s">
        <v>36</v>
      </c>
      <c r="N83" s="1" t="s">
        <v>55</v>
      </c>
      <c r="O83" s="1" t="s">
        <v>56</v>
      </c>
      <c r="P83" s="3">
        <v>30000</v>
      </c>
      <c r="Q83" s="1" t="s">
        <v>161</v>
      </c>
      <c r="R83" s="1" t="s">
        <v>57</v>
      </c>
      <c r="S83" s="1" t="s">
        <v>92</v>
      </c>
      <c r="T83" s="1" t="s">
        <v>41</v>
      </c>
      <c r="U83" s="1" t="s">
        <v>42</v>
      </c>
      <c r="V83" s="1" t="s">
        <v>103</v>
      </c>
      <c r="W83" s="1" t="s">
        <v>86</v>
      </c>
      <c r="X83" s="1" t="s">
        <v>45</v>
      </c>
      <c r="Y83" s="1" t="s">
        <v>62</v>
      </c>
      <c r="Z83" s="1" t="s">
        <v>47</v>
      </c>
      <c r="AA83" s="1">
        <v>3</v>
      </c>
      <c r="AB83" s="1">
        <v>3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1:74" ht="16" thickBot="1" x14ac:dyDescent="0.35">
      <c r="A84" s="2" t="s">
        <v>131</v>
      </c>
      <c r="B84" s="1" t="s">
        <v>132</v>
      </c>
      <c r="C84" s="1" t="s">
        <v>28</v>
      </c>
      <c r="D84" s="1" t="s">
        <v>29</v>
      </c>
      <c r="E84" s="2">
        <v>23</v>
      </c>
      <c r="F84" s="1" t="s">
        <v>30</v>
      </c>
      <c r="G84" s="1" t="s">
        <v>66</v>
      </c>
      <c r="H84" s="1" t="s">
        <v>51</v>
      </c>
      <c r="I84" s="1" t="s">
        <v>52</v>
      </c>
      <c r="J84" s="1" t="s">
        <v>33</v>
      </c>
      <c r="K84" s="1" t="s">
        <v>34</v>
      </c>
      <c r="L84" s="1" t="s">
        <v>53</v>
      </c>
      <c r="M84" s="1" t="s">
        <v>36</v>
      </c>
      <c r="N84" s="1" t="s">
        <v>55</v>
      </c>
      <c r="O84" s="1" t="s">
        <v>56</v>
      </c>
      <c r="P84" s="3">
        <v>30000</v>
      </c>
      <c r="Q84" s="1" t="s">
        <v>38</v>
      </c>
      <c r="R84" s="1" t="s">
        <v>57</v>
      </c>
      <c r="S84" s="1" t="s">
        <v>133</v>
      </c>
      <c r="T84" s="1" t="s">
        <v>59</v>
      </c>
      <c r="U84" s="1" t="s">
        <v>42</v>
      </c>
      <c r="V84" s="1" t="s">
        <v>103</v>
      </c>
      <c r="W84" s="1" t="s">
        <v>86</v>
      </c>
      <c r="X84" s="1" t="s">
        <v>45</v>
      </c>
      <c r="Y84" s="1" t="s">
        <v>62</v>
      </c>
      <c r="Z84" s="1" t="s">
        <v>63</v>
      </c>
      <c r="AA84" s="9">
        <v>3</v>
      </c>
      <c r="AB84" s="15">
        <v>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2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3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1:74" ht="16" thickBot="1" x14ac:dyDescent="0.35">
      <c r="A85" s="2" t="s">
        <v>189</v>
      </c>
      <c r="B85" s="1" t="s">
        <v>190</v>
      </c>
      <c r="C85" s="1" t="s">
        <v>155</v>
      </c>
      <c r="D85" s="1" t="s">
        <v>29</v>
      </c>
      <c r="E85" s="2">
        <v>19</v>
      </c>
      <c r="F85" s="1" t="s">
        <v>99</v>
      </c>
      <c r="G85" s="1" t="s">
        <v>66</v>
      </c>
      <c r="H85" s="1" t="s">
        <v>51</v>
      </c>
      <c r="I85" s="1" t="s">
        <v>52</v>
      </c>
      <c r="J85" s="1" t="s">
        <v>33</v>
      </c>
      <c r="K85" s="1" t="s">
        <v>150</v>
      </c>
      <c r="L85" s="1" t="s">
        <v>53</v>
      </c>
      <c r="M85" s="1" t="s">
        <v>54</v>
      </c>
      <c r="N85" s="1" t="s">
        <v>55</v>
      </c>
      <c r="O85" s="3">
        <v>105</v>
      </c>
      <c r="P85" s="3">
        <v>25000</v>
      </c>
      <c r="Q85" s="1" t="s">
        <v>38</v>
      </c>
      <c r="R85" s="1" t="s">
        <v>57</v>
      </c>
      <c r="S85" s="1" t="s">
        <v>100</v>
      </c>
      <c r="T85" s="1" t="s">
        <v>59</v>
      </c>
      <c r="U85" s="1" t="s">
        <v>42</v>
      </c>
      <c r="V85" s="1" t="s">
        <v>43</v>
      </c>
      <c r="W85" s="1" t="s">
        <v>86</v>
      </c>
      <c r="X85" s="1" t="s">
        <v>45</v>
      </c>
      <c r="Y85" s="1" t="s">
        <v>62</v>
      </c>
      <c r="Z85" s="1" t="s">
        <v>63</v>
      </c>
      <c r="AA85" s="13">
        <v>3</v>
      </c>
      <c r="AB85" s="13">
        <v>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74" ht="16" thickBot="1" x14ac:dyDescent="0.35">
      <c r="A86" s="2" t="s">
        <v>381</v>
      </c>
      <c r="B86" s="1" t="s">
        <v>382</v>
      </c>
      <c r="C86" s="1" t="s">
        <v>28</v>
      </c>
      <c r="D86" s="1" t="s">
        <v>29</v>
      </c>
      <c r="E86" s="2">
        <v>20</v>
      </c>
      <c r="F86" s="1" t="s">
        <v>99</v>
      </c>
      <c r="G86" s="1" t="s">
        <v>66</v>
      </c>
      <c r="H86" s="1" t="s">
        <v>51</v>
      </c>
      <c r="I86" s="1" t="s">
        <v>52</v>
      </c>
      <c r="J86" s="1" t="s">
        <v>33</v>
      </c>
      <c r="K86" s="1" t="s">
        <v>34</v>
      </c>
      <c r="L86" s="1" t="s">
        <v>53</v>
      </c>
      <c r="M86" s="1" t="s">
        <v>36</v>
      </c>
      <c r="N86" s="1" t="s">
        <v>55</v>
      </c>
      <c r="O86" s="1" t="s">
        <v>56</v>
      </c>
      <c r="P86" s="3">
        <v>30000</v>
      </c>
      <c r="Q86" s="1" t="s">
        <v>161</v>
      </c>
      <c r="R86" s="1" t="s">
        <v>57</v>
      </c>
      <c r="S86" s="1" t="s">
        <v>112</v>
      </c>
      <c r="T86" s="1" t="s">
        <v>59</v>
      </c>
      <c r="U86" s="1" t="s">
        <v>42</v>
      </c>
      <c r="V86" s="1" t="s">
        <v>60</v>
      </c>
      <c r="W86" s="1" t="s">
        <v>86</v>
      </c>
      <c r="X86" s="1" t="s">
        <v>45</v>
      </c>
      <c r="Y86" s="1" t="s">
        <v>62</v>
      </c>
      <c r="Z86" s="1" t="s">
        <v>63</v>
      </c>
      <c r="AA86" s="1">
        <v>3</v>
      </c>
      <c r="AB86" s="1">
        <v>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74" ht="16" thickBot="1" x14ac:dyDescent="0.35">
      <c r="A87" s="2" t="s">
        <v>119</v>
      </c>
      <c r="B87" s="1" t="s">
        <v>120</v>
      </c>
      <c r="C87" s="1" t="s">
        <v>28</v>
      </c>
      <c r="D87" s="1" t="s">
        <v>29</v>
      </c>
      <c r="E87" s="2">
        <v>20</v>
      </c>
      <c r="F87" s="1" t="s">
        <v>50</v>
      </c>
      <c r="G87" s="1" t="s">
        <v>31</v>
      </c>
      <c r="H87" s="1" t="s">
        <v>51</v>
      </c>
      <c r="I87" s="1" t="s">
        <v>52</v>
      </c>
      <c r="J87" s="1" t="s">
        <v>33</v>
      </c>
      <c r="K87" s="1" t="s">
        <v>34</v>
      </c>
      <c r="L87" s="1" t="s">
        <v>53</v>
      </c>
      <c r="M87" s="1" t="s">
        <v>71</v>
      </c>
      <c r="N87" s="1" t="s">
        <v>55</v>
      </c>
      <c r="O87" s="1" t="s">
        <v>56</v>
      </c>
      <c r="P87" s="3">
        <v>30000</v>
      </c>
      <c r="Q87" s="1" t="s">
        <v>161</v>
      </c>
      <c r="R87" s="1" t="s">
        <v>57</v>
      </c>
      <c r="S87" s="1" t="s">
        <v>67</v>
      </c>
      <c r="T87" s="1" t="s">
        <v>59</v>
      </c>
      <c r="U87" s="1" t="s">
        <v>42</v>
      </c>
      <c r="V87" s="1" t="s">
        <v>103</v>
      </c>
      <c r="W87" s="1" t="s">
        <v>86</v>
      </c>
      <c r="X87" s="1" t="s">
        <v>45</v>
      </c>
      <c r="Y87" s="1" t="s">
        <v>62</v>
      </c>
      <c r="Z87" s="1" t="s">
        <v>47</v>
      </c>
      <c r="AA87" s="11">
        <v>4</v>
      </c>
      <c r="AB87" s="25">
        <v>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74" ht="16" thickBot="1" x14ac:dyDescent="0.35">
      <c r="A88" s="2" t="s">
        <v>227</v>
      </c>
      <c r="B88" s="1" t="s">
        <v>228</v>
      </c>
      <c r="C88" s="1" t="s">
        <v>155</v>
      </c>
      <c r="D88" s="1" t="s">
        <v>29</v>
      </c>
      <c r="E88" s="2">
        <v>20</v>
      </c>
      <c r="F88" s="1" t="s">
        <v>50</v>
      </c>
      <c r="G88" s="1" t="s">
        <v>66</v>
      </c>
      <c r="H88" s="1" t="s">
        <v>115</v>
      </c>
      <c r="I88" s="1" t="s">
        <v>52</v>
      </c>
      <c r="J88" s="1" t="s">
        <v>33</v>
      </c>
      <c r="K88" s="1" t="s">
        <v>229</v>
      </c>
      <c r="L88" s="1" t="s">
        <v>53</v>
      </c>
      <c r="M88" s="1" t="s">
        <v>36</v>
      </c>
      <c r="N88" s="1" t="s">
        <v>55</v>
      </c>
      <c r="O88" s="1" t="s">
        <v>56</v>
      </c>
      <c r="P88" s="3">
        <v>30000</v>
      </c>
      <c r="Q88" s="1" t="s">
        <v>38</v>
      </c>
      <c r="R88" s="1" t="s">
        <v>73</v>
      </c>
      <c r="S88" s="1" t="s">
        <v>89</v>
      </c>
      <c r="T88" s="1" t="s">
        <v>59</v>
      </c>
      <c r="U88" s="1" t="s">
        <v>42</v>
      </c>
      <c r="V88" s="1" t="s">
        <v>43</v>
      </c>
      <c r="W88" s="1" t="s">
        <v>86</v>
      </c>
      <c r="X88" s="1" t="s">
        <v>45</v>
      </c>
      <c r="Y88" s="1" t="s">
        <v>62</v>
      </c>
      <c r="Z88" s="1" t="s">
        <v>47</v>
      </c>
      <c r="AA88" s="13">
        <v>3</v>
      </c>
      <c r="AB88" s="11">
        <v>2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74" ht="16" thickBot="1" x14ac:dyDescent="0.35">
      <c r="A89" s="2" t="s">
        <v>166</v>
      </c>
      <c r="B89" s="1" t="s">
        <v>167</v>
      </c>
      <c r="C89" s="1" t="s">
        <v>155</v>
      </c>
      <c r="D89" s="1" t="s">
        <v>29</v>
      </c>
      <c r="E89" s="2">
        <v>20</v>
      </c>
      <c r="F89" s="1" t="s">
        <v>50</v>
      </c>
      <c r="G89" s="1" t="s">
        <v>66</v>
      </c>
      <c r="H89" s="1" t="s">
        <v>52</v>
      </c>
      <c r="I89" s="1" t="s">
        <v>52</v>
      </c>
      <c r="J89" s="1" t="s">
        <v>33</v>
      </c>
      <c r="K89" s="1" t="s">
        <v>150</v>
      </c>
      <c r="L89" s="1" t="s">
        <v>53</v>
      </c>
      <c r="M89" s="1" t="s">
        <v>54</v>
      </c>
      <c r="N89" s="1" t="s">
        <v>83</v>
      </c>
      <c r="O89" s="1" t="s">
        <v>56</v>
      </c>
      <c r="P89" s="3">
        <v>25000</v>
      </c>
      <c r="Q89" s="1" t="s">
        <v>161</v>
      </c>
      <c r="R89" s="1" t="s">
        <v>57</v>
      </c>
      <c r="S89" s="1" t="s">
        <v>92</v>
      </c>
      <c r="T89" s="1" t="s">
        <v>79</v>
      </c>
      <c r="U89" s="1" t="s">
        <v>80</v>
      </c>
      <c r="V89" s="1" t="s">
        <v>43</v>
      </c>
      <c r="W89" s="1" t="s">
        <v>86</v>
      </c>
      <c r="X89" s="1" t="s">
        <v>45</v>
      </c>
      <c r="Y89" s="1" t="s">
        <v>62</v>
      </c>
      <c r="Z89" s="1" t="s">
        <v>63</v>
      </c>
      <c r="AA89" s="13">
        <v>3</v>
      </c>
      <c r="AB89" s="13">
        <v>3</v>
      </c>
      <c r="AC89" s="10"/>
      <c r="AX89" s="1"/>
      <c r="AY89" s="2"/>
      <c r="AZ89" s="1"/>
      <c r="BA89" s="1"/>
      <c r="BB89" s="1"/>
      <c r="BC89" s="1"/>
      <c r="BD89" s="1"/>
      <c r="BE89" s="1"/>
      <c r="BF89" s="1"/>
      <c r="BG89" s="1"/>
      <c r="BH89" s="1"/>
      <c r="BI89" s="3"/>
      <c r="BJ89" s="3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</row>
    <row r="90" spans="1:74" ht="16" thickBot="1" x14ac:dyDescent="0.35">
      <c r="A90" s="2" t="s">
        <v>314</v>
      </c>
      <c r="B90" s="1" t="s">
        <v>315</v>
      </c>
      <c r="C90" s="1" t="s">
        <v>28</v>
      </c>
      <c r="D90" s="1" t="s">
        <v>29</v>
      </c>
      <c r="E90" s="2">
        <v>20</v>
      </c>
      <c r="F90" s="1" t="s">
        <v>50</v>
      </c>
      <c r="G90" s="1" t="s">
        <v>66</v>
      </c>
      <c r="H90" s="1" t="s">
        <v>52</v>
      </c>
      <c r="I90" s="1" t="s">
        <v>52</v>
      </c>
      <c r="J90" s="1" t="s">
        <v>33</v>
      </c>
      <c r="K90" s="1" t="s">
        <v>34</v>
      </c>
      <c r="L90" s="1" t="s">
        <v>83</v>
      </c>
      <c r="M90" s="1" t="s">
        <v>36</v>
      </c>
      <c r="N90" s="1" t="s">
        <v>55</v>
      </c>
      <c r="O90" s="1" t="s">
        <v>56</v>
      </c>
      <c r="P90" s="3">
        <v>30000</v>
      </c>
      <c r="Q90" s="1" t="s">
        <v>38</v>
      </c>
      <c r="R90" s="1" t="s">
        <v>57</v>
      </c>
      <c r="S90" s="1" t="s">
        <v>89</v>
      </c>
      <c r="T90" s="1" t="s">
        <v>41</v>
      </c>
      <c r="U90" s="1" t="s">
        <v>42</v>
      </c>
      <c r="V90" s="1" t="s">
        <v>103</v>
      </c>
      <c r="W90" s="1" t="s">
        <v>86</v>
      </c>
      <c r="X90" s="1" t="s">
        <v>45</v>
      </c>
      <c r="Y90" s="1" t="s">
        <v>62</v>
      </c>
      <c r="Z90" s="1" t="s">
        <v>63</v>
      </c>
      <c r="AA90" s="1">
        <v>2</v>
      </c>
      <c r="AB90" s="1">
        <v>2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74" ht="16" thickBot="1" x14ac:dyDescent="0.35">
      <c r="A91" s="2" t="s">
        <v>256</v>
      </c>
      <c r="B91" s="1" t="s">
        <v>257</v>
      </c>
      <c r="C91" s="1" t="s">
        <v>155</v>
      </c>
      <c r="D91" s="1" t="s">
        <v>78</v>
      </c>
      <c r="E91" s="2">
        <v>21</v>
      </c>
      <c r="F91" s="1" t="s">
        <v>50</v>
      </c>
      <c r="G91" s="1" t="s">
        <v>66</v>
      </c>
      <c r="H91" s="1" t="s">
        <v>52</v>
      </c>
      <c r="I91" s="1" t="s">
        <v>52</v>
      </c>
      <c r="J91" s="1" t="s">
        <v>33</v>
      </c>
      <c r="K91" s="1" t="s">
        <v>34</v>
      </c>
      <c r="L91" s="1" t="s">
        <v>83</v>
      </c>
      <c r="M91" s="1" t="s">
        <v>71</v>
      </c>
      <c r="N91" s="1" t="s">
        <v>55</v>
      </c>
      <c r="O91" s="1" t="s">
        <v>56</v>
      </c>
      <c r="P91" s="1" t="s">
        <v>83</v>
      </c>
      <c r="Q91" s="1" t="s">
        <v>38</v>
      </c>
      <c r="R91" s="1" t="s">
        <v>39</v>
      </c>
      <c r="S91" s="1" t="s">
        <v>92</v>
      </c>
      <c r="T91" s="1" t="s">
        <v>59</v>
      </c>
      <c r="U91" s="1" t="s">
        <v>42</v>
      </c>
      <c r="V91" s="1" t="s">
        <v>103</v>
      </c>
      <c r="W91" s="1" t="s">
        <v>86</v>
      </c>
      <c r="X91" s="1" t="s">
        <v>45</v>
      </c>
      <c r="Y91" s="1" t="s">
        <v>46</v>
      </c>
      <c r="Z91" s="1" t="s">
        <v>47</v>
      </c>
      <c r="AA91" s="1">
        <v>2</v>
      </c>
      <c r="AB91" s="1">
        <v>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74" ht="16" thickBot="1" x14ac:dyDescent="0.35">
      <c r="A92" s="2" t="s">
        <v>157</v>
      </c>
      <c r="B92" s="1" t="s">
        <v>158</v>
      </c>
      <c r="C92" s="1" t="s">
        <v>155</v>
      </c>
      <c r="D92" s="1" t="s">
        <v>29</v>
      </c>
      <c r="E92" s="2">
        <v>21</v>
      </c>
      <c r="F92" s="1" t="s">
        <v>50</v>
      </c>
      <c r="G92" s="1" t="s">
        <v>66</v>
      </c>
      <c r="H92" s="1" t="s">
        <v>52</v>
      </c>
      <c r="I92" s="1" t="s">
        <v>52</v>
      </c>
      <c r="J92" s="1" t="s">
        <v>33</v>
      </c>
      <c r="K92" s="1" t="s">
        <v>150</v>
      </c>
      <c r="L92" s="1" t="s">
        <v>53</v>
      </c>
      <c r="M92" s="1" t="s">
        <v>54</v>
      </c>
      <c r="N92" s="1" t="s">
        <v>55</v>
      </c>
      <c r="O92" s="1" t="s">
        <v>56</v>
      </c>
      <c r="P92" s="3">
        <v>30000</v>
      </c>
      <c r="Q92" s="1" t="s">
        <v>38</v>
      </c>
      <c r="R92" s="1" t="s">
        <v>57</v>
      </c>
      <c r="S92" s="1" t="s">
        <v>67</v>
      </c>
      <c r="T92" s="1" t="s">
        <v>96</v>
      </c>
      <c r="U92" s="1" t="s">
        <v>42</v>
      </c>
      <c r="V92" s="1" t="s">
        <v>60</v>
      </c>
      <c r="W92" s="1" t="s">
        <v>86</v>
      </c>
      <c r="X92" s="1" t="s">
        <v>45</v>
      </c>
      <c r="Y92" s="1" t="s">
        <v>62</v>
      </c>
      <c r="Z92" s="1" t="s">
        <v>47</v>
      </c>
      <c r="AA92" s="13">
        <v>5</v>
      </c>
      <c r="AB92" s="13">
        <v>2</v>
      </c>
      <c r="AC92" s="16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74" ht="16" thickBot="1" x14ac:dyDescent="0.35">
      <c r="A93" s="2" t="s">
        <v>64</v>
      </c>
      <c r="B93" s="1" t="s">
        <v>65</v>
      </c>
      <c r="C93" s="1" t="s">
        <v>28</v>
      </c>
      <c r="D93" s="1" t="s">
        <v>29</v>
      </c>
      <c r="E93" s="2">
        <v>21</v>
      </c>
      <c r="F93" s="1" t="s">
        <v>50</v>
      </c>
      <c r="G93" s="1" t="s">
        <v>66</v>
      </c>
      <c r="H93" s="1" t="s">
        <v>52</v>
      </c>
      <c r="I93" s="1" t="s">
        <v>52</v>
      </c>
      <c r="J93" s="1" t="s">
        <v>33</v>
      </c>
      <c r="K93" s="1" t="s">
        <v>34</v>
      </c>
      <c r="L93" s="1" t="s">
        <v>53</v>
      </c>
      <c r="M93" s="1" t="s">
        <v>36</v>
      </c>
      <c r="N93" s="1" t="s">
        <v>55</v>
      </c>
      <c r="O93" s="1" t="s">
        <v>56</v>
      </c>
      <c r="P93" s="3">
        <v>30000</v>
      </c>
      <c r="Q93" s="1" t="s">
        <v>38</v>
      </c>
      <c r="R93" s="1" t="s">
        <v>57</v>
      </c>
      <c r="S93" s="1" t="s">
        <v>67</v>
      </c>
      <c r="T93" s="1" t="s">
        <v>59</v>
      </c>
      <c r="U93" s="1" t="s">
        <v>42</v>
      </c>
      <c r="V93" s="1" t="s">
        <v>60</v>
      </c>
      <c r="W93" s="1" t="s">
        <v>44</v>
      </c>
      <c r="X93" s="1" t="s">
        <v>61</v>
      </c>
      <c r="Y93" s="1" t="s">
        <v>62</v>
      </c>
      <c r="Z93" s="1" t="s">
        <v>63</v>
      </c>
      <c r="AA93" s="11">
        <v>4</v>
      </c>
      <c r="AB93" s="11">
        <v>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74" ht="16" thickBot="1" x14ac:dyDescent="0.35">
      <c r="A94" s="2" t="s">
        <v>236</v>
      </c>
      <c r="B94" s="1" t="s">
        <v>237</v>
      </c>
      <c r="C94" s="1" t="s">
        <v>28</v>
      </c>
      <c r="D94" s="1" t="s">
        <v>29</v>
      </c>
      <c r="E94" s="2">
        <v>21</v>
      </c>
      <c r="F94" s="1" t="s">
        <v>50</v>
      </c>
      <c r="G94" s="1" t="s">
        <v>66</v>
      </c>
      <c r="H94" s="1" t="s">
        <v>52</v>
      </c>
      <c r="I94" s="1" t="s">
        <v>52</v>
      </c>
      <c r="J94" s="1" t="s">
        <v>33</v>
      </c>
      <c r="K94" s="1" t="s">
        <v>34</v>
      </c>
      <c r="L94" s="1" t="s">
        <v>53</v>
      </c>
      <c r="M94" s="1" t="s">
        <v>54</v>
      </c>
      <c r="N94" s="1" t="s">
        <v>55</v>
      </c>
      <c r="O94" s="1" t="s">
        <v>56</v>
      </c>
      <c r="P94" s="3">
        <v>30000</v>
      </c>
      <c r="Q94" s="1" t="s">
        <v>161</v>
      </c>
      <c r="R94" s="1" t="s">
        <v>73</v>
      </c>
      <c r="S94" s="1" t="s">
        <v>89</v>
      </c>
      <c r="T94" s="1" t="s">
        <v>41</v>
      </c>
      <c r="U94" s="1" t="s">
        <v>42</v>
      </c>
      <c r="V94" s="1" t="s">
        <v>43</v>
      </c>
      <c r="W94" s="1" t="s">
        <v>86</v>
      </c>
      <c r="X94" s="1" t="s">
        <v>61</v>
      </c>
      <c r="Y94" s="1" t="s">
        <v>62</v>
      </c>
      <c r="Z94" s="1" t="s">
        <v>63</v>
      </c>
      <c r="AA94" s="1">
        <v>4</v>
      </c>
      <c r="AB94" s="1">
        <v>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74" ht="16" thickBot="1" x14ac:dyDescent="0.35">
      <c r="A95" s="2" t="s">
        <v>247</v>
      </c>
      <c r="B95" s="1" t="s">
        <v>248</v>
      </c>
      <c r="C95" s="1" t="s">
        <v>155</v>
      </c>
      <c r="D95" s="1" t="s">
        <v>78</v>
      </c>
      <c r="E95" s="2">
        <v>19</v>
      </c>
      <c r="F95" s="1" t="s">
        <v>70</v>
      </c>
      <c r="G95" s="1" t="s">
        <v>66</v>
      </c>
      <c r="H95" s="1" t="s">
        <v>52</v>
      </c>
      <c r="I95" s="1" t="s">
        <v>52</v>
      </c>
      <c r="J95" s="1" t="s">
        <v>33</v>
      </c>
      <c r="K95" s="1" t="s">
        <v>34</v>
      </c>
      <c r="L95" s="1" t="s">
        <v>83</v>
      </c>
      <c r="M95" s="1" t="s">
        <v>36</v>
      </c>
      <c r="N95" s="1" t="s">
        <v>83</v>
      </c>
      <c r="O95" s="1" t="s">
        <v>83</v>
      </c>
      <c r="P95" s="1" t="s">
        <v>83</v>
      </c>
      <c r="Q95" s="1" t="s">
        <v>38</v>
      </c>
      <c r="R95" s="1" t="s">
        <v>73</v>
      </c>
      <c r="S95" s="1" t="s">
        <v>100</v>
      </c>
      <c r="T95" s="1" t="s">
        <v>79</v>
      </c>
      <c r="U95" s="1" t="s">
        <v>80</v>
      </c>
      <c r="V95" s="1" t="s">
        <v>103</v>
      </c>
      <c r="W95" s="1" t="s">
        <v>86</v>
      </c>
      <c r="X95" s="1" t="s">
        <v>61</v>
      </c>
      <c r="Y95" s="1" t="s">
        <v>62</v>
      </c>
      <c r="Z95" s="1" t="s">
        <v>63</v>
      </c>
      <c r="AA95" s="13">
        <v>0</v>
      </c>
      <c r="AB95" s="13">
        <v>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74" ht="16" thickBot="1" x14ac:dyDescent="0.35">
      <c r="A96" s="4">
        <v>44624.739374999997</v>
      </c>
      <c r="B96" s="1" t="s">
        <v>479</v>
      </c>
      <c r="C96" s="1" t="s">
        <v>28</v>
      </c>
      <c r="D96" s="1" t="s">
        <v>29</v>
      </c>
      <c r="E96" s="2">
        <v>19</v>
      </c>
      <c r="F96" s="1" t="s">
        <v>70</v>
      </c>
      <c r="G96" s="1" t="s">
        <v>66</v>
      </c>
      <c r="H96" s="1" t="s">
        <v>52</v>
      </c>
      <c r="I96" s="1" t="s">
        <v>52</v>
      </c>
      <c r="J96" s="1" t="s">
        <v>33</v>
      </c>
      <c r="K96" s="1" t="s">
        <v>34</v>
      </c>
      <c r="L96" s="1" t="s">
        <v>53</v>
      </c>
      <c r="M96" s="1" t="s">
        <v>71</v>
      </c>
      <c r="N96" s="1" t="s">
        <v>55</v>
      </c>
      <c r="O96" s="1" t="s">
        <v>56</v>
      </c>
      <c r="P96" s="3">
        <v>30000</v>
      </c>
      <c r="Q96" s="1" t="s">
        <v>38</v>
      </c>
      <c r="R96" s="1" t="s">
        <v>73</v>
      </c>
      <c r="S96" s="1" t="s">
        <v>89</v>
      </c>
      <c r="T96" s="1" t="s">
        <v>59</v>
      </c>
      <c r="U96" s="1" t="s">
        <v>42</v>
      </c>
      <c r="V96" s="1" t="s">
        <v>103</v>
      </c>
      <c r="W96" s="1" t="s">
        <v>44</v>
      </c>
      <c r="X96" s="1" t="s">
        <v>61</v>
      </c>
      <c r="Y96" s="1" t="s">
        <v>62</v>
      </c>
      <c r="Z96" s="1" t="s">
        <v>63</v>
      </c>
      <c r="AA96" s="1">
        <v>3</v>
      </c>
      <c r="AB96" s="11">
        <v>2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1:74" ht="16" thickBot="1" x14ac:dyDescent="0.35">
      <c r="A97" s="2" t="s">
        <v>357</v>
      </c>
      <c r="B97" s="1" t="s">
        <v>358</v>
      </c>
      <c r="C97" s="1" t="s">
        <v>28</v>
      </c>
      <c r="D97" s="1" t="s">
        <v>29</v>
      </c>
      <c r="E97" s="2">
        <v>21</v>
      </c>
      <c r="F97" s="1" t="s">
        <v>70</v>
      </c>
      <c r="G97" s="1" t="s">
        <v>66</v>
      </c>
      <c r="H97" s="1" t="s">
        <v>52</v>
      </c>
      <c r="I97" s="1" t="s">
        <v>52</v>
      </c>
      <c r="J97" s="1" t="s">
        <v>33</v>
      </c>
      <c r="K97" s="1" t="s">
        <v>34</v>
      </c>
      <c r="L97" s="1" t="s">
        <v>53</v>
      </c>
      <c r="M97" s="1" t="s">
        <v>36</v>
      </c>
      <c r="N97" s="1" t="s">
        <v>55</v>
      </c>
      <c r="O97" s="1" t="s">
        <v>56</v>
      </c>
      <c r="P97" s="3">
        <v>30000</v>
      </c>
      <c r="Q97" s="1" t="s">
        <v>72</v>
      </c>
      <c r="R97" s="1" t="s">
        <v>39</v>
      </c>
      <c r="S97" s="1" t="s">
        <v>100</v>
      </c>
      <c r="T97" s="1" t="s">
        <v>59</v>
      </c>
      <c r="U97" s="1" t="s">
        <v>42</v>
      </c>
      <c r="V97" s="1" t="s">
        <v>60</v>
      </c>
      <c r="W97" s="1" t="s">
        <v>86</v>
      </c>
      <c r="X97" s="1" t="s">
        <v>61</v>
      </c>
      <c r="Y97" s="1" t="s">
        <v>62</v>
      </c>
      <c r="Z97" s="1" t="s">
        <v>63</v>
      </c>
      <c r="AA97" s="11">
        <v>3</v>
      </c>
      <c r="AB97" s="13">
        <v>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1:74" ht="16" thickBot="1" x14ac:dyDescent="0.35">
      <c r="A98" s="2" t="s">
        <v>469</v>
      </c>
      <c r="B98" s="1" t="s">
        <v>470</v>
      </c>
      <c r="C98" s="1" t="s">
        <v>155</v>
      </c>
      <c r="D98" s="1" t="s">
        <v>78</v>
      </c>
      <c r="E98" s="2">
        <v>18</v>
      </c>
      <c r="F98" s="1" t="s">
        <v>30</v>
      </c>
      <c r="G98" s="1" t="s">
        <v>66</v>
      </c>
      <c r="H98" s="1" t="s">
        <v>52</v>
      </c>
      <c r="I98" s="1" t="s">
        <v>52</v>
      </c>
      <c r="J98" s="1" t="s">
        <v>33</v>
      </c>
      <c r="K98" s="1" t="s">
        <v>156</v>
      </c>
      <c r="L98" s="1" t="s">
        <v>53</v>
      </c>
      <c r="M98" s="1" t="s">
        <v>36</v>
      </c>
      <c r="N98" s="1" t="s">
        <v>55</v>
      </c>
      <c r="O98" s="1" t="s">
        <v>56</v>
      </c>
      <c r="P98" s="3">
        <v>30000</v>
      </c>
      <c r="Q98" s="1" t="s">
        <v>72</v>
      </c>
      <c r="R98" s="1" t="s">
        <v>57</v>
      </c>
      <c r="S98" s="1" t="s">
        <v>67</v>
      </c>
      <c r="T98" s="1" t="s">
        <v>175</v>
      </c>
      <c r="U98" s="1" t="s">
        <v>42</v>
      </c>
      <c r="V98" s="1" t="s">
        <v>43</v>
      </c>
      <c r="W98" s="1" t="s">
        <v>86</v>
      </c>
      <c r="X98" s="1" t="s">
        <v>45</v>
      </c>
      <c r="Y98" s="1" t="s">
        <v>62</v>
      </c>
      <c r="Z98" s="1" t="s">
        <v>47</v>
      </c>
      <c r="AA98" s="12">
        <v>4</v>
      </c>
      <c r="AB98" s="10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3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1:74" ht="16" thickBot="1" x14ac:dyDescent="0.35">
      <c r="A99" s="2" t="s">
        <v>164</v>
      </c>
      <c r="B99" s="1" t="s">
        <v>165</v>
      </c>
      <c r="C99" s="1" t="s">
        <v>28</v>
      </c>
      <c r="D99" s="1" t="s">
        <v>29</v>
      </c>
      <c r="E99" s="2">
        <v>22</v>
      </c>
      <c r="F99" s="1" t="s">
        <v>99</v>
      </c>
      <c r="G99" s="1" t="s">
        <v>66</v>
      </c>
      <c r="H99" s="1" t="s">
        <v>52</v>
      </c>
      <c r="I99" s="1" t="s">
        <v>52</v>
      </c>
      <c r="J99" s="1" t="s">
        <v>33</v>
      </c>
      <c r="K99" s="1" t="s">
        <v>34</v>
      </c>
      <c r="L99" s="1" t="s">
        <v>53</v>
      </c>
      <c r="M99" s="1" t="s">
        <v>36</v>
      </c>
      <c r="N99" s="1" t="s">
        <v>37</v>
      </c>
      <c r="O99" s="1" t="s">
        <v>56</v>
      </c>
      <c r="P99" s="3">
        <v>15000</v>
      </c>
      <c r="Q99" s="1" t="s">
        <v>72</v>
      </c>
      <c r="R99" s="1" t="s">
        <v>39</v>
      </c>
      <c r="S99" s="1" t="s">
        <v>123</v>
      </c>
      <c r="T99" s="1" t="s">
        <v>59</v>
      </c>
      <c r="U99" s="1" t="s">
        <v>75</v>
      </c>
      <c r="V99" s="1" t="s">
        <v>60</v>
      </c>
      <c r="W99" s="1" t="s">
        <v>86</v>
      </c>
      <c r="X99" s="1" t="s">
        <v>45</v>
      </c>
      <c r="Y99" s="1" t="s">
        <v>62</v>
      </c>
      <c r="Z99" s="1" t="s">
        <v>63</v>
      </c>
      <c r="AA99" s="9">
        <v>3</v>
      </c>
      <c r="AB99" s="16">
        <v>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2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1:74" ht="16" thickBot="1" x14ac:dyDescent="0.35">
      <c r="A100" s="2" t="s">
        <v>312</v>
      </c>
      <c r="B100" s="1" t="s">
        <v>313</v>
      </c>
      <c r="C100" s="1" t="s">
        <v>155</v>
      </c>
      <c r="D100" s="1" t="s">
        <v>78</v>
      </c>
      <c r="E100" s="2">
        <v>22</v>
      </c>
      <c r="F100" s="1" t="s">
        <v>50</v>
      </c>
      <c r="G100" s="1" t="s">
        <v>66</v>
      </c>
      <c r="H100" s="1" t="s">
        <v>32</v>
      </c>
      <c r="I100" s="1" t="s">
        <v>32</v>
      </c>
      <c r="J100" s="1" t="s">
        <v>51</v>
      </c>
      <c r="K100" s="1" t="s">
        <v>34</v>
      </c>
      <c r="L100" s="1" t="s">
        <v>53</v>
      </c>
      <c r="M100" s="1" t="s">
        <v>83</v>
      </c>
      <c r="N100" s="1" t="s">
        <v>55</v>
      </c>
      <c r="O100" s="1" t="s">
        <v>56</v>
      </c>
      <c r="P100" s="3">
        <v>25000</v>
      </c>
      <c r="Q100" s="1" t="s">
        <v>38</v>
      </c>
      <c r="R100" s="1" t="s">
        <v>73</v>
      </c>
      <c r="S100" s="1" t="s">
        <v>40</v>
      </c>
      <c r="T100" s="1" t="s">
        <v>79</v>
      </c>
      <c r="U100" s="1" t="s">
        <v>42</v>
      </c>
      <c r="V100" s="1" t="s">
        <v>43</v>
      </c>
      <c r="W100" s="1" t="s">
        <v>86</v>
      </c>
      <c r="X100" s="1" t="s">
        <v>45</v>
      </c>
      <c r="Y100" s="1" t="s">
        <v>62</v>
      </c>
      <c r="Z100" s="1" t="s">
        <v>47</v>
      </c>
      <c r="AA100" s="9">
        <v>3</v>
      </c>
      <c r="AB100" s="10">
        <v>2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2"/>
      <c r="AZ100" s="1"/>
      <c r="BA100" s="1"/>
      <c r="BB100" s="1"/>
      <c r="BC100" s="1"/>
      <c r="BD100" s="1"/>
      <c r="BE100" s="1"/>
      <c r="BF100" s="1"/>
      <c r="BG100" s="1"/>
      <c r="BH100" s="1"/>
      <c r="BI100" s="3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1:74" ht="16" thickBot="1" x14ac:dyDescent="0.35">
      <c r="A101" s="2" t="s">
        <v>68</v>
      </c>
      <c r="B101" s="1" t="s">
        <v>69</v>
      </c>
      <c r="C101" s="1" t="s">
        <v>28</v>
      </c>
      <c r="D101" s="1" t="s">
        <v>29</v>
      </c>
      <c r="E101" s="2">
        <v>21</v>
      </c>
      <c r="F101" s="1" t="s">
        <v>70</v>
      </c>
      <c r="G101" s="1" t="s">
        <v>66</v>
      </c>
      <c r="H101" s="1" t="s">
        <v>32</v>
      </c>
      <c r="I101" s="1" t="s">
        <v>32</v>
      </c>
      <c r="J101" s="1" t="s">
        <v>51</v>
      </c>
      <c r="K101" s="1" t="s">
        <v>34</v>
      </c>
      <c r="L101" s="1" t="s">
        <v>53</v>
      </c>
      <c r="M101" s="1" t="s">
        <v>71</v>
      </c>
      <c r="N101" s="1" t="s">
        <v>37</v>
      </c>
      <c r="O101" s="3">
        <v>105</v>
      </c>
      <c r="P101" s="3">
        <v>25000</v>
      </c>
      <c r="Q101" s="1" t="s">
        <v>72</v>
      </c>
      <c r="R101" s="1" t="s">
        <v>73</v>
      </c>
      <c r="S101" s="1" t="s">
        <v>74</v>
      </c>
      <c r="T101" s="1" t="s">
        <v>59</v>
      </c>
      <c r="U101" s="1" t="s">
        <v>75</v>
      </c>
      <c r="V101" s="1" t="s">
        <v>43</v>
      </c>
      <c r="W101" s="1" t="s">
        <v>44</v>
      </c>
      <c r="X101" s="1" t="s">
        <v>45</v>
      </c>
      <c r="Y101" s="1" t="s">
        <v>46</v>
      </c>
      <c r="Z101" s="1" t="s">
        <v>47</v>
      </c>
      <c r="AA101" s="1">
        <v>1</v>
      </c>
      <c r="AB101" s="1">
        <v>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1:74" ht="16" thickBot="1" x14ac:dyDescent="0.35">
      <c r="A102" s="2" t="s">
        <v>339</v>
      </c>
      <c r="B102" s="1" t="s">
        <v>340</v>
      </c>
      <c r="C102" s="1" t="s">
        <v>28</v>
      </c>
      <c r="D102" s="1" t="s">
        <v>29</v>
      </c>
      <c r="E102" s="2">
        <v>21</v>
      </c>
      <c r="F102" s="1" t="s">
        <v>70</v>
      </c>
      <c r="G102" s="1" t="s">
        <v>66</v>
      </c>
      <c r="H102" s="1" t="s">
        <v>32</v>
      </c>
      <c r="I102" s="1" t="s">
        <v>32</v>
      </c>
      <c r="J102" s="1" t="s">
        <v>51</v>
      </c>
      <c r="K102" s="1" t="s">
        <v>34</v>
      </c>
      <c r="L102" s="1" t="s">
        <v>53</v>
      </c>
      <c r="M102" s="1" t="s">
        <v>36</v>
      </c>
      <c r="N102" s="1" t="s">
        <v>55</v>
      </c>
      <c r="O102" s="1" t="s">
        <v>56</v>
      </c>
      <c r="P102" s="3">
        <v>30000</v>
      </c>
      <c r="Q102" s="1" t="s">
        <v>38</v>
      </c>
      <c r="R102" s="1" t="s">
        <v>73</v>
      </c>
      <c r="S102" s="1" t="s">
        <v>112</v>
      </c>
      <c r="T102" s="1" t="s">
        <v>59</v>
      </c>
      <c r="U102" s="1" t="s">
        <v>42</v>
      </c>
      <c r="V102" s="1" t="s">
        <v>60</v>
      </c>
      <c r="W102" s="1" t="s">
        <v>86</v>
      </c>
      <c r="X102" s="1" t="s">
        <v>45</v>
      </c>
      <c r="Y102" s="1" t="s">
        <v>62</v>
      </c>
      <c r="Z102" s="1" t="s">
        <v>47</v>
      </c>
      <c r="AA102" s="1">
        <v>3</v>
      </c>
      <c r="AB102" s="1">
        <v>2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1:74" ht="16" thickBot="1" x14ac:dyDescent="0.35">
      <c r="A103" s="2" t="s">
        <v>377</v>
      </c>
      <c r="B103" s="1" t="s">
        <v>378</v>
      </c>
      <c r="C103" s="1" t="s">
        <v>28</v>
      </c>
      <c r="D103" s="1" t="s">
        <v>78</v>
      </c>
      <c r="E103" s="2">
        <v>31</v>
      </c>
      <c r="F103" s="1" t="s">
        <v>70</v>
      </c>
      <c r="G103" s="1" t="s">
        <v>66</v>
      </c>
      <c r="H103" s="1" t="s">
        <v>32</v>
      </c>
      <c r="I103" s="1" t="s">
        <v>32</v>
      </c>
      <c r="J103" s="1" t="s">
        <v>51</v>
      </c>
      <c r="K103" s="1" t="s">
        <v>128</v>
      </c>
      <c r="L103" s="1" t="s">
        <v>53</v>
      </c>
      <c r="M103" s="1" t="s">
        <v>71</v>
      </c>
      <c r="N103" s="1" t="s">
        <v>55</v>
      </c>
      <c r="O103" s="1" t="s">
        <v>56</v>
      </c>
      <c r="P103" s="3">
        <v>15000</v>
      </c>
      <c r="Q103" s="1" t="s">
        <v>38</v>
      </c>
      <c r="R103" s="1" t="s">
        <v>73</v>
      </c>
      <c r="S103" s="1" t="s">
        <v>92</v>
      </c>
      <c r="T103" s="1" t="s">
        <v>96</v>
      </c>
      <c r="U103" s="1" t="s">
        <v>42</v>
      </c>
      <c r="V103" s="1" t="s">
        <v>60</v>
      </c>
      <c r="W103" s="1" t="s">
        <v>86</v>
      </c>
      <c r="X103" s="1" t="s">
        <v>61</v>
      </c>
      <c r="Y103" s="1" t="s">
        <v>62</v>
      </c>
      <c r="Z103" s="1" t="s">
        <v>63</v>
      </c>
      <c r="AA103" s="9">
        <v>4</v>
      </c>
      <c r="AB103" s="11">
        <v>2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2"/>
      <c r="AZ103" s="1"/>
      <c r="BA103" s="1"/>
      <c r="BB103" s="1"/>
      <c r="BC103" s="1"/>
      <c r="BD103" s="1"/>
      <c r="BE103" s="1"/>
      <c r="BF103" s="1"/>
      <c r="BG103" s="1"/>
      <c r="BH103" s="1"/>
      <c r="BI103" s="3"/>
      <c r="BJ103" s="3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1:74" ht="16" thickBot="1" x14ac:dyDescent="0.35">
      <c r="A104" s="2" t="s">
        <v>191</v>
      </c>
      <c r="B104" s="1" t="s">
        <v>192</v>
      </c>
      <c r="C104" s="1" t="s">
        <v>155</v>
      </c>
      <c r="D104" s="1" t="s">
        <v>29</v>
      </c>
      <c r="E104" s="2">
        <v>20</v>
      </c>
      <c r="F104" s="1" t="s">
        <v>30</v>
      </c>
      <c r="G104" s="1" t="s">
        <v>66</v>
      </c>
      <c r="H104" s="1" t="s">
        <v>32</v>
      </c>
      <c r="I104" s="1" t="s">
        <v>32</v>
      </c>
      <c r="J104" s="1" t="s">
        <v>51</v>
      </c>
      <c r="K104" s="1" t="s">
        <v>34</v>
      </c>
      <c r="L104" s="1" t="s">
        <v>53</v>
      </c>
      <c r="M104" s="1" t="s">
        <v>54</v>
      </c>
      <c r="N104" s="1" t="s">
        <v>55</v>
      </c>
      <c r="O104" s="1" t="s">
        <v>56</v>
      </c>
      <c r="P104" s="1" t="s">
        <v>83</v>
      </c>
      <c r="Q104" s="1" t="s">
        <v>38</v>
      </c>
      <c r="R104" s="1" t="s">
        <v>57</v>
      </c>
      <c r="S104" s="1" t="s">
        <v>92</v>
      </c>
      <c r="T104" s="1" t="s">
        <v>59</v>
      </c>
      <c r="U104" s="1" t="s">
        <v>42</v>
      </c>
      <c r="V104" s="1" t="s">
        <v>60</v>
      </c>
      <c r="W104" s="1" t="s">
        <v>86</v>
      </c>
      <c r="X104" s="1" t="s">
        <v>45</v>
      </c>
      <c r="Y104" s="1" t="s">
        <v>62</v>
      </c>
      <c r="Z104" s="1" t="s">
        <v>63</v>
      </c>
      <c r="AA104" s="13">
        <v>4</v>
      </c>
      <c r="AB104" s="13">
        <v>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1:74" ht="16" thickBot="1" x14ac:dyDescent="0.35">
      <c r="A105" s="2" t="s">
        <v>139</v>
      </c>
      <c r="B105" s="1" t="s">
        <v>140</v>
      </c>
      <c r="C105" s="1" t="s">
        <v>28</v>
      </c>
      <c r="D105" s="1" t="s">
        <v>29</v>
      </c>
      <c r="E105" s="2">
        <v>20</v>
      </c>
      <c r="F105" s="1" t="s">
        <v>30</v>
      </c>
      <c r="G105" s="1" t="s">
        <v>66</v>
      </c>
      <c r="H105" s="1" t="s">
        <v>32</v>
      </c>
      <c r="I105" s="1" t="s">
        <v>32</v>
      </c>
      <c r="J105" s="1" t="s">
        <v>51</v>
      </c>
      <c r="K105" s="1" t="s">
        <v>141</v>
      </c>
      <c r="L105" s="1" t="s">
        <v>53</v>
      </c>
      <c r="M105" s="1" t="s">
        <v>36</v>
      </c>
      <c r="N105" s="1" t="s">
        <v>55</v>
      </c>
      <c r="O105" s="1" t="s">
        <v>56</v>
      </c>
      <c r="P105" s="3">
        <v>30000</v>
      </c>
      <c r="Q105" s="1" t="s">
        <v>161</v>
      </c>
      <c r="R105" s="1" t="s">
        <v>57</v>
      </c>
      <c r="S105" s="1" t="s">
        <v>67</v>
      </c>
      <c r="T105" s="1" t="s">
        <v>59</v>
      </c>
      <c r="U105" s="1" t="s">
        <v>42</v>
      </c>
      <c r="V105" s="1" t="s">
        <v>60</v>
      </c>
      <c r="W105" s="1" t="s">
        <v>86</v>
      </c>
      <c r="X105" s="1" t="s">
        <v>61</v>
      </c>
      <c r="Y105" s="1" t="s">
        <v>62</v>
      </c>
      <c r="Z105" s="1" t="s">
        <v>63</v>
      </c>
      <c r="AA105" s="1">
        <v>4</v>
      </c>
      <c r="AB105" s="1">
        <v>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1:74" ht="16" thickBot="1" x14ac:dyDescent="0.35">
      <c r="A106" s="4">
        <v>44655.009895833333</v>
      </c>
      <c r="B106" s="1" t="s">
        <v>484</v>
      </c>
      <c r="C106" s="1" t="s">
        <v>28</v>
      </c>
      <c r="D106" s="1" t="s">
        <v>29</v>
      </c>
      <c r="E106" s="2">
        <v>21</v>
      </c>
      <c r="F106" s="1" t="s">
        <v>30</v>
      </c>
      <c r="G106" s="1" t="s">
        <v>66</v>
      </c>
      <c r="H106" s="1" t="s">
        <v>32</v>
      </c>
      <c r="I106" s="1" t="s">
        <v>32</v>
      </c>
      <c r="J106" s="1" t="s">
        <v>51</v>
      </c>
      <c r="K106" s="1" t="s">
        <v>150</v>
      </c>
      <c r="L106" s="1" t="s">
        <v>53</v>
      </c>
      <c r="M106" s="1" t="s">
        <v>54</v>
      </c>
      <c r="N106" s="1" t="s">
        <v>55</v>
      </c>
      <c r="O106" s="3">
        <v>105</v>
      </c>
      <c r="P106" s="3">
        <v>30000</v>
      </c>
      <c r="Q106" s="1" t="s">
        <v>72</v>
      </c>
      <c r="R106" s="1" t="s">
        <v>57</v>
      </c>
      <c r="S106" s="1" t="s">
        <v>302</v>
      </c>
      <c r="T106" s="1" t="s">
        <v>175</v>
      </c>
      <c r="U106" s="1" t="s">
        <v>42</v>
      </c>
      <c r="V106" s="1" t="s">
        <v>60</v>
      </c>
      <c r="W106" s="1" t="s">
        <v>86</v>
      </c>
      <c r="X106" s="1" t="s">
        <v>45</v>
      </c>
      <c r="Y106" s="1" t="s">
        <v>62</v>
      </c>
      <c r="Z106" s="1" t="s">
        <v>47</v>
      </c>
      <c r="AA106" s="9">
        <v>3</v>
      </c>
      <c r="AB106" s="15">
        <v>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2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1:74" ht="16" thickBot="1" x14ac:dyDescent="0.35">
      <c r="A107" s="4">
        <v>44685.738159722219</v>
      </c>
      <c r="B107" s="1" t="s">
        <v>498</v>
      </c>
      <c r="C107" s="1" t="s">
        <v>28</v>
      </c>
      <c r="D107" s="1" t="s">
        <v>29</v>
      </c>
      <c r="E107" s="2">
        <v>21</v>
      </c>
      <c r="F107" s="1" t="s">
        <v>99</v>
      </c>
      <c r="G107" s="1" t="s">
        <v>66</v>
      </c>
      <c r="H107" s="1" t="s">
        <v>32</v>
      </c>
      <c r="I107" s="1" t="s">
        <v>32</v>
      </c>
      <c r="J107" s="1" t="s">
        <v>51</v>
      </c>
      <c r="K107" s="1" t="s">
        <v>34</v>
      </c>
      <c r="L107" s="1" t="s">
        <v>83</v>
      </c>
      <c r="M107" s="1" t="s">
        <v>36</v>
      </c>
      <c r="N107" s="1" t="s">
        <v>55</v>
      </c>
      <c r="O107" s="1" t="s">
        <v>56</v>
      </c>
      <c r="P107" s="3">
        <v>30000</v>
      </c>
      <c r="Q107" s="1" t="s">
        <v>38</v>
      </c>
      <c r="R107" s="1" t="s">
        <v>73</v>
      </c>
      <c r="S107" s="1" t="s">
        <v>92</v>
      </c>
      <c r="T107" s="1" t="s">
        <v>41</v>
      </c>
      <c r="U107" s="1" t="s">
        <v>42</v>
      </c>
      <c r="V107" s="1" t="s">
        <v>103</v>
      </c>
      <c r="W107" s="1" t="s">
        <v>86</v>
      </c>
      <c r="X107" s="1" t="s">
        <v>45</v>
      </c>
      <c r="Y107" s="1" t="s">
        <v>62</v>
      </c>
      <c r="Z107" s="1" t="s">
        <v>63</v>
      </c>
      <c r="AA107" s="9">
        <v>2</v>
      </c>
      <c r="AB107" s="15">
        <v>2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2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3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1:74" ht="16" thickBot="1" x14ac:dyDescent="0.35">
      <c r="A108" s="2" t="s">
        <v>97</v>
      </c>
      <c r="B108" s="1" t="s">
        <v>98</v>
      </c>
      <c r="C108" s="1" t="s">
        <v>28</v>
      </c>
      <c r="D108" s="1" t="s">
        <v>29</v>
      </c>
      <c r="E108" s="2">
        <v>21</v>
      </c>
      <c r="F108" s="1" t="s">
        <v>99</v>
      </c>
      <c r="G108" s="1" t="s">
        <v>66</v>
      </c>
      <c r="H108" s="1" t="s">
        <v>32</v>
      </c>
      <c r="I108" s="1" t="s">
        <v>32</v>
      </c>
      <c r="J108" s="1" t="s">
        <v>51</v>
      </c>
      <c r="K108" s="1" t="s">
        <v>34</v>
      </c>
      <c r="L108" s="1" t="s">
        <v>53</v>
      </c>
      <c r="M108" s="1" t="s">
        <v>36</v>
      </c>
      <c r="N108" s="1" t="s">
        <v>55</v>
      </c>
      <c r="O108" s="1" t="s">
        <v>56</v>
      </c>
      <c r="P108" s="3">
        <v>30000</v>
      </c>
      <c r="Q108" s="1" t="s">
        <v>161</v>
      </c>
      <c r="R108" s="1" t="s">
        <v>57</v>
      </c>
      <c r="S108" s="1" t="s">
        <v>100</v>
      </c>
      <c r="T108" s="1" t="s">
        <v>96</v>
      </c>
      <c r="U108" s="1" t="s">
        <v>42</v>
      </c>
      <c r="V108" s="1" t="s">
        <v>43</v>
      </c>
      <c r="W108" s="1" t="s">
        <v>44</v>
      </c>
      <c r="X108" s="1" t="s">
        <v>45</v>
      </c>
      <c r="Y108" s="1" t="s">
        <v>62</v>
      </c>
      <c r="Z108" s="1" t="s">
        <v>63</v>
      </c>
      <c r="AA108" s="1">
        <v>3</v>
      </c>
      <c r="AB108" s="1">
        <v>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1:74" ht="16" thickBot="1" x14ac:dyDescent="0.35">
      <c r="A109" s="4">
        <v>44655.851469907408</v>
      </c>
      <c r="B109" s="1" t="s">
        <v>490</v>
      </c>
      <c r="C109" s="1" t="s">
        <v>28</v>
      </c>
      <c r="D109" s="1" t="s">
        <v>29</v>
      </c>
      <c r="E109" s="2">
        <v>21</v>
      </c>
      <c r="F109" s="1" t="s">
        <v>99</v>
      </c>
      <c r="G109" s="1" t="s">
        <v>66</v>
      </c>
      <c r="H109" s="1" t="s">
        <v>32</v>
      </c>
      <c r="I109" s="1" t="s">
        <v>32</v>
      </c>
      <c r="J109" s="1" t="s">
        <v>51</v>
      </c>
      <c r="K109" s="1" t="s">
        <v>34</v>
      </c>
      <c r="L109" s="1" t="s">
        <v>53</v>
      </c>
      <c r="M109" s="1" t="s">
        <v>54</v>
      </c>
      <c r="N109" s="1" t="s">
        <v>55</v>
      </c>
      <c r="O109" s="1" t="s">
        <v>56</v>
      </c>
      <c r="P109" s="3">
        <v>15000</v>
      </c>
      <c r="Q109" s="1" t="s">
        <v>38</v>
      </c>
      <c r="R109" s="1" t="s">
        <v>57</v>
      </c>
      <c r="S109" s="1" t="s">
        <v>67</v>
      </c>
      <c r="T109" s="1" t="s">
        <v>59</v>
      </c>
      <c r="U109" s="1" t="s">
        <v>42</v>
      </c>
      <c r="V109" s="1" t="s">
        <v>103</v>
      </c>
      <c r="W109" s="1" t="s">
        <v>86</v>
      </c>
      <c r="X109" s="1" t="s">
        <v>45</v>
      </c>
      <c r="Y109" s="1" t="s">
        <v>62</v>
      </c>
      <c r="Z109" s="1" t="s">
        <v>63</v>
      </c>
      <c r="AA109" s="9">
        <v>6</v>
      </c>
      <c r="AB109" s="9">
        <v>2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2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3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1:74" ht="16" thickBot="1" x14ac:dyDescent="0.35">
      <c r="A110" s="2" t="s">
        <v>391</v>
      </c>
      <c r="B110" s="1" t="s">
        <v>392</v>
      </c>
      <c r="C110" s="1" t="s">
        <v>155</v>
      </c>
      <c r="D110" s="1" t="s">
        <v>29</v>
      </c>
      <c r="E110" s="2">
        <v>22</v>
      </c>
      <c r="F110" s="1" t="s">
        <v>99</v>
      </c>
      <c r="G110" s="1" t="s">
        <v>66</v>
      </c>
      <c r="H110" s="1" t="s">
        <v>32</v>
      </c>
      <c r="I110" s="1" t="s">
        <v>32</v>
      </c>
      <c r="J110" s="1" t="s">
        <v>51</v>
      </c>
      <c r="K110" s="1" t="s">
        <v>150</v>
      </c>
      <c r="L110" s="1" t="s">
        <v>53</v>
      </c>
      <c r="M110" s="1" t="s">
        <v>54</v>
      </c>
      <c r="N110" s="1" t="s">
        <v>55</v>
      </c>
      <c r="O110" s="1" t="s">
        <v>56</v>
      </c>
      <c r="P110" s="3">
        <v>30000</v>
      </c>
      <c r="Q110" s="1" t="s">
        <v>38</v>
      </c>
      <c r="R110" s="1" t="s">
        <v>57</v>
      </c>
      <c r="S110" s="1" t="s">
        <v>290</v>
      </c>
      <c r="T110" s="1" t="s">
        <v>59</v>
      </c>
      <c r="U110" s="1" t="s">
        <v>42</v>
      </c>
      <c r="V110" s="1" t="s">
        <v>60</v>
      </c>
      <c r="W110" s="1" t="s">
        <v>86</v>
      </c>
      <c r="X110" s="1" t="s">
        <v>45</v>
      </c>
      <c r="Y110" s="1" t="s">
        <v>62</v>
      </c>
      <c r="Z110" s="1" t="s">
        <v>47</v>
      </c>
      <c r="AA110" s="12">
        <v>4</v>
      </c>
      <c r="AB110" s="10">
        <v>2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2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3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1:74" ht="16" thickBot="1" x14ac:dyDescent="0.35">
      <c r="A111" s="2" t="s">
        <v>473</v>
      </c>
      <c r="B111" s="1" t="s">
        <v>474</v>
      </c>
      <c r="C111" s="1" t="s">
        <v>155</v>
      </c>
      <c r="D111" s="1" t="s">
        <v>29</v>
      </c>
      <c r="E111" s="2">
        <v>24</v>
      </c>
      <c r="F111" s="1" t="s">
        <v>99</v>
      </c>
      <c r="G111" s="1" t="s">
        <v>66</v>
      </c>
      <c r="H111" s="1" t="s">
        <v>32</v>
      </c>
      <c r="I111" s="1" t="s">
        <v>32</v>
      </c>
      <c r="J111" s="1" t="s">
        <v>51</v>
      </c>
      <c r="K111" s="1" t="s">
        <v>263</v>
      </c>
      <c r="L111" s="1" t="s">
        <v>53</v>
      </c>
      <c r="M111" s="1" t="s">
        <v>54</v>
      </c>
      <c r="N111" s="1" t="s">
        <v>55</v>
      </c>
      <c r="O111" s="3">
        <v>105</v>
      </c>
      <c r="P111" s="1" t="s">
        <v>83</v>
      </c>
      <c r="Q111" s="1" t="s">
        <v>72</v>
      </c>
      <c r="R111" s="1" t="s">
        <v>73</v>
      </c>
      <c r="S111" s="1" t="s">
        <v>40</v>
      </c>
      <c r="T111" s="1" t="s">
        <v>59</v>
      </c>
      <c r="U111" s="1" t="s">
        <v>75</v>
      </c>
      <c r="V111" s="1" t="s">
        <v>43</v>
      </c>
      <c r="W111" s="1" t="s">
        <v>44</v>
      </c>
      <c r="X111" s="1" t="s">
        <v>45</v>
      </c>
      <c r="Y111" s="1" t="s">
        <v>62</v>
      </c>
      <c r="Z111" s="1" t="s">
        <v>47</v>
      </c>
      <c r="AA111" s="1">
        <v>3</v>
      </c>
      <c r="AB111" s="1">
        <v>1</v>
      </c>
      <c r="AC111" s="10"/>
      <c r="AX111" s="1"/>
      <c r="AY111" s="2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3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6" thickBot="1" x14ac:dyDescent="0.35">
      <c r="A112" s="2" t="s">
        <v>240</v>
      </c>
      <c r="B112" s="1" t="s">
        <v>241</v>
      </c>
      <c r="C112" s="1" t="s">
        <v>28</v>
      </c>
      <c r="D112" s="1" t="s">
        <v>29</v>
      </c>
      <c r="E112" s="2">
        <v>22</v>
      </c>
      <c r="F112" s="1" t="s">
        <v>70</v>
      </c>
      <c r="G112" s="1" t="s">
        <v>31</v>
      </c>
      <c r="H112" s="1" t="s">
        <v>32</v>
      </c>
      <c r="I112" s="1" t="s">
        <v>32</v>
      </c>
      <c r="J112" s="1" t="s">
        <v>51</v>
      </c>
      <c r="K112" s="1" t="s">
        <v>34</v>
      </c>
      <c r="L112" s="1" t="s">
        <v>53</v>
      </c>
      <c r="M112" s="1" t="s">
        <v>36</v>
      </c>
      <c r="N112" s="1" t="s">
        <v>55</v>
      </c>
      <c r="O112" s="1" t="s">
        <v>56</v>
      </c>
      <c r="P112" s="3">
        <v>15000</v>
      </c>
      <c r="Q112" s="1" t="s">
        <v>161</v>
      </c>
      <c r="R112" s="1" t="s">
        <v>57</v>
      </c>
      <c r="S112" s="1" t="s">
        <v>100</v>
      </c>
      <c r="T112" s="1" t="s">
        <v>96</v>
      </c>
      <c r="U112" s="1" t="s">
        <v>42</v>
      </c>
      <c r="V112" s="1" t="s">
        <v>43</v>
      </c>
      <c r="W112" s="1" t="s">
        <v>86</v>
      </c>
      <c r="X112" s="1" t="s">
        <v>45</v>
      </c>
      <c r="Y112" s="1" t="s">
        <v>62</v>
      </c>
      <c r="Z112" s="1" t="s">
        <v>47</v>
      </c>
      <c r="AA112" s="9">
        <v>4</v>
      </c>
      <c r="AB112" s="16">
        <v>3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2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3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1:72" ht="16" thickBot="1" x14ac:dyDescent="0.35">
      <c r="A113" s="4">
        <v>44655.718206018515</v>
      </c>
      <c r="B113" s="1" t="s">
        <v>488</v>
      </c>
      <c r="C113" s="1" t="s">
        <v>28</v>
      </c>
      <c r="D113" s="1" t="s">
        <v>29</v>
      </c>
      <c r="E113" s="2">
        <v>22</v>
      </c>
      <c r="F113" s="1" t="s">
        <v>70</v>
      </c>
      <c r="G113" s="1" t="s">
        <v>31</v>
      </c>
      <c r="H113" s="1" t="s">
        <v>32</v>
      </c>
      <c r="I113" s="1" t="s">
        <v>32</v>
      </c>
      <c r="J113" s="1" t="s">
        <v>51</v>
      </c>
      <c r="K113" s="1" t="s">
        <v>34</v>
      </c>
      <c r="L113" s="1" t="s">
        <v>53</v>
      </c>
      <c r="M113" s="1" t="s">
        <v>36</v>
      </c>
      <c r="N113" s="1" t="s">
        <v>55</v>
      </c>
      <c r="O113" s="1" t="s">
        <v>56</v>
      </c>
      <c r="P113" s="3">
        <v>30000</v>
      </c>
      <c r="Q113" s="1" t="s">
        <v>72</v>
      </c>
      <c r="R113" s="1" t="s">
        <v>57</v>
      </c>
      <c r="S113" s="1" t="s">
        <v>67</v>
      </c>
      <c r="T113" s="1" t="s">
        <v>59</v>
      </c>
      <c r="U113" s="1" t="s">
        <v>118</v>
      </c>
      <c r="V113" s="1" t="s">
        <v>103</v>
      </c>
      <c r="W113" s="1" t="s">
        <v>86</v>
      </c>
      <c r="X113" s="1" t="s">
        <v>61</v>
      </c>
      <c r="Y113" s="1" t="s">
        <v>62</v>
      </c>
      <c r="Z113" s="1" t="s">
        <v>47</v>
      </c>
      <c r="AA113" s="11">
        <v>4</v>
      </c>
      <c r="AB113" s="13">
        <v>1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1:72" ht="16" thickBot="1" x14ac:dyDescent="0.35">
      <c r="A114" s="4">
        <v>44624.982905092591</v>
      </c>
      <c r="B114" s="1" t="s">
        <v>482</v>
      </c>
      <c r="C114" s="1" t="s">
        <v>28</v>
      </c>
      <c r="D114" s="1" t="s">
        <v>29</v>
      </c>
      <c r="E114" s="2">
        <v>22</v>
      </c>
      <c r="F114" s="1" t="s">
        <v>30</v>
      </c>
      <c r="G114" s="1" t="s">
        <v>31</v>
      </c>
      <c r="H114" s="1" t="s">
        <v>32</v>
      </c>
      <c r="I114" s="1" t="s">
        <v>32</v>
      </c>
      <c r="J114" s="1" t="s">
        <v>51</v>
      </c>
      <c r="K114" s="1" t="s">
        <v>34</v>
      </c>
      <c r="L114" s="1" t="s">
        <v>53</v>
      </c>
      <c r="M114" s="1" t="s">
        <v>36</v>
      </c>
      <c r="N114" s="1" t="s">
        <v>55</v>
      </c>
      <c r="O114" s="1" t="s">
        <v>56</v>
      </c>
      <c r="P114" s="3">
        <v>15000</v>
      </c>
      <c r="Q114" s="1" t="s">
        <v>161</v>
      </c>
      <c r="R114" s="1" t="s">
        <v>57</v>
      </c>
      <c r="S114" s="1" t="s">
        <v>123</v>
      </c>
      <c r="T114" s="1" t="s">
        <v>96</v>
      </c>
      <c r="U114" s="1" t="s">
        <v>42</v>
      </c>
      <c r="V114" s="1" t="s">
        <v>103</v>
      </c>
      <c r="W114" s="1" t="s">
        <v>86</v>
      </c>
      <c r="X114" s="1" t="s">
        <v>45</v>
      </c>
      <c r="Y114" s="1" t="s">
        <v>62</v>
      </c>
      <c r="Z114" s="1" t="s">
        <v>63</v>
      </c>
      <c r="AA114" s="11">
        <v>4</v>
      </c>
      <c r="AB114" s="13">
        <v>3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1:72" ht="16" thickBot="1" x14ac:dyDescent="0.35">
      <c r="A115" s="2" t="s">
        <v>414</v>
      </c>
      <c r="B115" s="1" t="s">
        <v>415</v>
      </c>
      <c r="C115" s="1" t="s">
        <v>155</v>
      </c>
      <c r="D115" s="1" t="s">
        <v>29</v>
      </c>
      <c r="E115" s="2">
        <v>20</v>
      </c>
      <c r="F115" s="1" t="s">
        <v>99</v>
      </c>
      <c r="G115" s="1" t="s">
        <v>31</v>
      </c>
      <c r="H115" s="1" t="s">
        <v>32</v>
      </c>
      <c r="I115" s="1" t="s">
        <v>32</v>
      </c>
      <c r="J115" s="1" t="s">
        <v>51</v>
      </c>
      <c r="K115" s="1" t="s">
        <v>34</v>
      </c>
      <c r="L115" s="1" t="s">
        <v>83</v>
      </c>
      <c r="M115" s="1" t="s">
        <v>36</v>
      </c>
      <c r="N115" s="1" t="s">
        <v>37</v>
      </c>
      <c r="O115" s="1" t="s">
        <v>56</v>
      </c>
      <c r="P115" s="1" t="s">
        <v>83</v>
      </c>
      <c r="Q115" s="1" t="s">
        <v>72</v>
      </c>
      <c r="R115" s="1" t="s">
        <v>39</v>
      </c>
      <c r="S115" s="1" t="s">
        <v>202</v>
      </c>
      <c r="T115" s="1" t="s">
        <v>59</v>
      </c>
      <c r="U115" s="1" t="s">
        <v>80</v>
      </c>
      <c r="V115" s="1" t="s">
        <v>43</v>
      </c>
      <c r="W115" s="1" t="s">
        <v>86</v>
      </c>
      <c r="X115" s="1" t="s">
        <v>45</v>
      </c>
      <c r="Y115" s="1" t="s">
        <v>62</v>
      </c>
      <c r="Z115" s="1" t="s">
        <v>63</v>
      </c>
      <c r="AA115" s="1">
        <v>1</v>
      </c>
      <c r="AB115" s="1">
        <v>1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1:72" ht="16" thickBot="1" x14ac:dyDescent="0.35">
      <c r="A116" s="2" t="s">
        <v>465</v>
      </c>
      <c r="B116" s="1" t="s">
        <v>466</v>
      </c>
      <c r="C116" s="1" t="s">
        <v>155</v>
      </c>
      <c r="D116" s="1" t="s">
        <v>29</v>
      </c>
      <c r="E116" s="2">
        <v>21</v>
      </c>
      <c r="F116" s="1" t="s">
        <v>99</v>
      </c>
      <c r="G116" s="1" t="s">
        <v>31</v>
      </c>
      <c r="H116" s="1" t="s">
        <v>32</v>
      </c>
      <c r="I116" s="1" t="s">
        <v>32</v>
      </c>
      <c r="J116" s="1" t="s">
        <v>51</v>
      </c>
      <c r="K116" s="1" t="s">
        <v>150</v>
      </c>
      <c r="L116" s="1" t="s">
        <v>53</v>
      </c>
      <c r="M116" s="1" t="s">
        <v>36</v>
      </c>
      <c r="N116" s="1" t="s">
        <v>55</v>
      </c>
      <c r="O116" s="1" t="s">
        <v>56</v>
      </c>
      <c r="P116" s="3">
        <v>30000</v>
      </c>
      <c r="Q116" s="1" t="s">
        <v>38</v>
      </c>
      <c r="R116" s="1" t="s">
        <v>39</v>
      </c>
      <c r="S116" s="1" t="s">
        <v>123</v>
      </c>
      <c r="T116" s="1" t="s">
        <v>59</v>
      </c>
      <c r="U116" s="1" t="s">
        <v>42</v>
      </c>
      <c r="V116" s="1" t="s">
        <v>60</v>
      </c>
      <c r="W116" s="1" t="s">
        <v>86</v>
      </c>
      <c r="X116" s="1" t="s">
        <v>61</v>
      </c>
      <c r="Y116" s="1" t="s">
        <v>62</v>
      </c>
      <c r="Z116" s="1" t="s">
        <v>63</v>
      </c>
      <c r="AA116" s="1">
        <v>3</v>
      </c>
      <c r="AB116" s="1">
        <v>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1:72" ht="16" thickBot="1" x14ac:dyDescent="0.35">
      <c r="A117" s="2" t="s">
        <v>278</v>
      </c>
      <c r="B117" s="1" t="s">
        <v>279</v>
      </c>
      <c r="C117" s="1" t="s">
        <v>155</v>
      </c>
      <c r="D117" s="1" t="s">
        <v>29</v>
      </c>
      <c r="E117" s="2">
        <v>21</v>
      </c>
      <c r="F117" s="1" t="s">
        <v>99</v>
      </c>
      <c r="G117" s="1" t="s">
        <v>31</v>
      </c>
      <c r="H117" s="1" t="s">
        <v>32</v>
      </c>
      <c r="I117" s="1" t="s">
        <v>32</v>
      </c>
      <c r="J117" s="1" t="s">
        <v>51</v>
      </c>
      <c r="K117" s="1" t="s">
        <v>34</v>
      </c>
      <c r="L117" s="1" t="s">
        <v>53</v>
      </c>
      <c r="M117" s="1" t="s">
        <v>71</v>
      </c>
      <c r="N117" s="1" t="s">
        <v>55</v>
      </c>
      <c r="O117" s="1" t="s">
        <v>56</v>
      </c>
      <c r="P117" s="3">
        <v>30000</v>
      </c>
      <c r="Q117" s="1" t="s">
        <v>72</v>
      </c>
      <c r="R117" s="1" t="s">
        <v>39</v>
      </c>
      <c r="S117" s="1" t="s">
        <v>130</v>
      </c>
      <c r="T117" s="1" t="s">
        <v>59</v>
      </c>
      <c r="U117" s="1" t="s">
        <v>42</v>
      </c>
      <c r="V117" s="1" t="s">
        <v>60</v>
      </c>
      <c r="W117" s="1" t="s">
        <v>86</v>
      </c>
      <c r="X117" s="1" t="s">
        <v>45</v>
      </c>
      <c r="Y117" s="1" t="s">
        <v>62</v>
      </c>
      <c r="Z117" s="1" t="s">
        <v>47</v>
      </c>
      <c r="AA117" s="1">
        <v>3</v>
      </c>
      <c r="AB117" s="1">
        <v>1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1:72" ht="16" thickBot="1" x14ac:dyDescent="0.35">
      <c r="A118" s="2" t="s">
        <v>458</v>
      </c>
      <c r="B118" s="1" t="s">
        <v>459</v>
      </c>
      <c r="C118" s="1" t="s">
        <v>28</v>
      </c>
      <c r="D118" s="1" t="s">
        <v>29</v>
      </c>
      <c r="E118" s="2">
        <v>21</v>
      </c>
      <c r="F118" s="1" t="s">
        <v>99</v>
      </c>
      <c r="G118" s="1" t="s">
        <v>31</v>
      </c>
      <c r="H118" s="1" t="s">
        <v>32</v>
      </c>
      <c r="I118" s="1" t="s">
        <v>32</v>
      </c>
      <c r="J118" s="1" t="s">
        <v>51</v>
      </c>
      <c r="K118" s="1" t="s">
        <v>128</v>
      </c>
      <c r="L118" s="1" t="s">
        <v>83</v>
      </c>
      <c r="M118" s="1" t="s">
        <v>36</v>
      </c>
      <c r="N118" s="1" t="s">
        <v>83</v>
      </c>
      <c r="O118" s="1" t="s">
        <v>56</v>
      </c>
      <c r="P118" s="3">
        <v>30000</v>
      </c>
      <c r="Q118" s="1" t="s">
        <v>38</v>
      </c>
      <c r="R118" s="1" t="s">
        <v>57</v>
      </c>
      <c r="S118" s="1" t="s">
        <v>112</v>
      </c>
      <c r="T118" s="1" t="s">
        <v>59</v>
      </c>
      <c r="U118" s="1" t="s">
        <v>42</v>
      </c>
      <c r="V118" s="1" t="s">
        <v>60</v>
      </c>
      <c r="W118" s="1" t="s">
        <v>44</v>
      </c>
      <c r="X118" s="1" t="s">
        <v>45</v>
      </c>
      <c r="Y118" s="1" t="s">
        <v>62</v>
      </c>
      <c r="Z118" s="1" t="s">
        <v>47</v>
      </c>
      <c r="AA118" s="11">
        <v>1</v>
      </c>
      <c r="AB118" s="11">
        <v>2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1:72" ht="16" thickBot="1" x14ac:dyDescent="0.35">
      <c r="A119" s="4">
        <v>44655.774687500001</v>
      </c>
      <c r="B119" s="1"/>
      <c r="C119" s="1" t="s">
        <v>28</v>
      </c>
      <c r="D119" s="1" t="s">
        <v>29</v>
      </c>
      <c r="E119" s="2">
        <v>22</v>
      </c>
      <c r="F119" s="1" t="s">
        <v>99</v>
      </c>
      <c r="G119" s="1" t="s">
        <v>31</v>
      </c>
      <c r="H119" s="1" t="s">
        <v>32</v>
      </c>
      <c r="I119" s="1" t="s">
        <v>32</v>
      </c>
      <c r="J119" s="1" t="s">
        <v>51</v>
      </c>
      <c r="K119" s="1" t="s">
        <v>34</v>
      </c>
      <c r="L119" s="1" t="s">
        <v>83</v>
      </c>
      <c r="M119" s="1" t="s">
        <v>36</v>
      </c>
      <c r="N119" s="1" t="s">
        <v>55</v>
      </c>
      <c r="O119" s="1" t="s">
        <v>83</v>
      </c>
      <c r="P119" s="1" t="s">
        <v>83</v>
      </c>
      <c r="Q119" s="1" t="s">
        <v>38</v>
      </c>
      <c r="R119" s="1" t="s">
        <v>57</v>
      </c>
      <c r="S119" s="1" t="s">
        <v>123</v>
      </c>
      <c r="T119" s="1" t="s">
        <v>59</v>
      </c>
      <c r="U119" s="1" t="s">
        <v>80</v>
      </c>
      <c r="V119" s="1" t="s">
        <v>43</v>
      </c>
      <c r="W119" s="1" t="s">
        <v>44</v>
      </c>
      <c r="X119" s="1" t="s">
        <v>61</v>
      </c>
      <c r="Y119" s="1" t="s">
        <v>62</v>
      </c>
      <c r="Z119" s="1" t="s">
        <v>47</v>
      </c>
      <c r="AA119" s="12">
        <v>1</v>
      </c>
      <c r="AB119" s="12">
        <v>2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3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1:72" ht="16" thickBot="1" x14ac:dyDescent="0.35">
      <c r="A120" s="2" t="s">
        <v>393</v>
      </c>
      <c r="B120" s="1" t="s">
        <v>394</v>
      </c>
      <c r="C120" s="1" t="s">
        <v>28</v>
      </c>
      <c r="D120" s="1" t="s">
        <v>78</v>
      </c>
      <c r="E120" s="2">
        <v>25</v>
      </c>
      <c r="F120" s="1" t="s">
        <v>70</v>
      </c>
      <c r="G120" s="1" t="s">
        <v>66</v>
      </c>
      <c r="H120" s="1" t="s">
        <v>51</v>
      </c>
      <c r="I120" s="1" t="s">
        <v>32</v>
      </c>
      <c r="J120" s="1" t="s">
        <v>51</v>
      </c>
      <c r="K120" s="1" t="s">
        <v>229</v>
      </c>
      <c r="L120" s="1" t="s">
        <v>53</v>
      </c>
      <c r="M120" s="1" t="s">
        <v>71</v>
      </c>
      <c r="N120" s="1" t="s">
        <v>83</v>
      </c>
      <c r="O120" s="1" t="s">
        <v>83</v>
      </c>
      <c r="P120" s="1" t="s">
        <v>83</v>
      </c>
      <c r="Q120" s="1" t="s">
        <v>38</v>
      </c>
      <c r="R120" s="1" t="s">
        <v>57</v>
      </c>
      <c r="S120" s="1" t="s">
        <v>92</v>
      </c>
      <c r="T120" s="1" t="s">
        <v>59</v>
      </c>
      <c r="U120" s="1" t="s">
        <v>42</v>
      </c>
      <c r="V120" s="1" t="s">
        <v>60</v>
      </c>
      <c r="W120" s="1" t="s">
        <v>86</v>
      </c>
      <c r="X120" s="1" t="s">
        <v>61</v>
      </c>
      <c r="Y120" s="1" t="s">
        <v>62</v>
      </c>
      <c r="Z120" s="1" t="s">
        <v>63</v>
      </c>
      <c r="AA120" s="12">
        <v>1</v>
      </c>
      <c r="AB120" s="10">
        <v>2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2"/>
      <c r="AZ120" s="1"/>
      <c r="BA120" s="1"/>
      <c r="BB120" s="1"/>
      <c r="BC120" s="1"/>
      <c r="BD120" s="1"/>
      <c r="BE120" s="1"/>
      <c r="BF120" s="1"/>
      <c r="BG120" s="1"/>
      <c r="BH120" s="1"/>
      <c r="BI120" s="3"/>
      <c r="BJ120" s="3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1:72" ht="16" thickBot="1" x14ac:dyDescent="0.35">
      <c r="A121" s="2" t="s">
        <v>355</v>
      </c>
      <c r="B121" s="1" t="s">
        <v>356</v>
      </c>
      <c r="C121" s="1" t="s">
        <v>155</v>
      </c>
      <c r="D121" s="1" t="s">
        <v>78</v>
      </c>
      <c r="E121" s="2">
        <v>24</v>
      </c>
      <c r="F121" s="1" t="s">
        <v>50</v>
      </c>
      <c r="G121" s="1" t="s">
        <v>31</v>
      </c>
      <c r="H121" s="1" t="s">
        <v>51</v>
      </c>
      <c r="I121" s="1" t="s">
        <v>32</v>
      </c>
      <c r="J121" s="1" t="s">
        <v>51</v>
      </c>
      <c r="K121" s="1" t="s">
        <v>141</v>
      </c>
      <c r="L121" s="1" t="s">
        <v>53</v>
      </c>
      <c r="M121" s="1" t="s">
        <v>36</v>
      </c>
      <c r="N121" s="1" t="s">
        <v>55</v>
      </c>
      <c r="O121" s="1" t="s">
        <v>56</v>
      </c>
      <c r="P121" s="3">
        <v>30000</v>
      </c>
      <c r="Q121" s="1" t="s">
        <v>38</v>
      </c>
      <c r="R121" s="1" t="s">
        <v>39</v>
      </c>
      <c r="S121" s="1" t="s">
        <v>67</v>
      </c>
      <c r="T121" s="1" t="s">
        <v>59</v>
      </c>
      <c r="U121" s="1" t="s">
        <v>42</v>
      </c>
      <c r="V121" s="1" t="s">
        <v>43</v>
      </c>
      <c r="W121" s="1" t="s">
        <v>86</v>
      </c>
      <c r="X121" s="1" t="s">
        <v>45</v>
      </c>
      <c r="Y121" s="1" t="s">
        <v>62</v>
      </c>
      <c r="Z121" s="1" t="s">
        <v>47</v>
      </c>
      <c r="AA121" s="12">
        <v>4</v>
      </c>
      <c r="AB121" s="10">
        <v>2</v>
      </c>
      <c r="AC121" s="13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2"/>
      <c r="AZ121" s="1"/>
      <c r="BA121" s="1"/>
      <c r="BB121" s="1"/>
      <c r="BC121" s="1"/>
      <c r="BD121" s="1"/>
      <c r="BE121" s="1"/>
      <c r="BF121" s="1"/>
      <c r="BG121" s="1"/>
      <c r="BH121" s="1"/>
      <c r="BI121" s="3"/>
      <c r="BJ121" s="3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1:72" ht="16" thickBot="1" x14ac:dyDescent="0.35">
      <c r="A122" s="2" t="s">
        <v>178</v>
      </c>
      <c r="B122" s="1" t="s">
        <v>179</v>
      </c>
      <c r="C122" s="1" t="s">
        <v>28</v>
      </c>
      <c r="D122" s="1" t="s">
        <v>78</v>
      </c>
      <c r="E122" s="2">
        <v>19</v>
      </c>
      <c r="F122" s="1" t="s">
        <v>99</v>
      </c>
      <c r="G122" s="1" t="s">
        <v>31</v>
      </c>
      <c r="H122" s="1" t="s">
        <v>51</v>
      </c>
      <c r="I122" s="1" t="s">
        <v>32</v>
      </c>
      <c r="J122" s="1" t="s">
        <v>51</v>
      </c>
      <c r="K122" s="1" t="s">
        <v>34</v>
      </c>
      <c r="L122" s="1" t="s">
        <v>83</v>
      </c>
      <c r="M122" s="1" t="s">
        <v>83</v>
      </c>
      <c r="N122" s="1" t="s">
        <v>55</v>
      </c>
      <c r="O122" s="1" t="s">
        <v>83</v>
      </c>
      <c r="P122" s="1" t="s">
        <v>83</v>
      </c>
      <c r="Q122" s="1" t="s">
        <v>72</v>
      </c>
      <c r="R122" s="1" t="s">
        <v>73</v>
      </c>
      <c r="S122" s="1" t="s">
        <v>123</v>
      </c>
      <c r="T122" s="1" t="s">
        <v>79</v>
      </c>
      <c r="U122" s="1" t="s">
        <v>80</v>
      </c>
      <c r="V122" s="1" t="s">
        <v>43</v>
      </c>
      <c r="W122" s="1" t="s">
        <v>44</v>
      </c>
      <c r="X122" s="1" t="s">
        <v>45</v>
      </c>
      <c r="Y122" s="1" t="s">
        <v>62</v>
      </c>
      <c r="Z122" s="1" t="s">
        <v>47</v>
      </c>
      <c r="AA122" s="12">
        <v>1</v>
      </c>
      <c r="AB122" s="10">
        <v>1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2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3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1:72" ht="16" thickBot="1" x14ac:dyDescent="0.35">
      <c r="A123" s="2" t="s">
        <v>203</v>
      </c>
      <c r="B123" s="1" t="s">
        <v>204</v>
      </c>
      <c r="C123" s="1" t="s">
        <v>155</v>
      </c>
      <c r="D123" s="1" t="s">
        <v>29</v>
      </c>
      <c r="E123" s="2">
        <v>21</v>
      </c>
      <c r="F123" s="1" t="s">
        <v>50</v>
      </c>
      <c r="G123" s="1" t="s">
        <v>66</v>
      </c>
      <c r="H123" s="1" t="s">
        <v>32</v>
      </c>
      <c r="I123" s="1" t="s">
        <v>51</v>
      </c>
      <c r="J123" s="1" t="s">
        <v>51</v>
      </c>
      <c r="K123" s="1" t="s">
        <v>150</v>
      </c>
      <c r="L123" s="1" t="s">
        <v>53</v>
      </c>
      <c r="M123" s="1" t="s">
        <v>71</v>
      </c>
      <c r="N123" s="1" t="s">
        <v>55</v>
      </c>
      <c r="O123" s="1" t="s">
        <v>56</v>
      </c>
      <c r="P123" s="3">
        <v>30000</v>
      </c>
      <c r="Q123" s="1" t="s">
        <v>38</v>
      </c>
      <c r="R123" s="1" t="s">
        <v>39</v>
      </c>
      <c r="S123" s="1" t="s">
        <v>67</v>
      </c>
      <c r="T123" s="1" t="s">
        <v>59</v>
      </c>
      <c r="U123" s="1" t="s">
        <v>42</v>
      </c>
      <c r="V123" s="1" t="s">
        <v>60</v>
      </c>
      <c r="W123" s="1" t="s">
        <v>86</v>
      </c>
      <c r="X123" s="1" t="s">
        <v>45</v>
      </c>
      <c r="Y123" s="1" t="s">
        <v>62</v>
      </c>
      <c r="Z123" s="1" t="s">
        <v>63</v>
      </c>
      <c r="AA123" s="15">
        <v>4</v>
      </c>
      <c r="AB123" s="16">
        <v>2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3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1:72" ht="16" thickBot="1" x14ac:dyDescent="0.35">
      <c r="A124" s="2" t="s">
        <v>170</v>
      </c>
      <c r="B124" s="1" t="s">
        <v>171</v>
      </c>
      <c r="C124" s="1" t="s">
        <v>28</v>
      </c>
      <c r="D124" s="1" t="s">
        <v>29</v>
      </c>
      <c r="E124" s="2">
        <v>22</v>
      </c>
      <c r="F124" s="1" t="s">
        <v>70</v>
      </c>
      <c r="G124" s="1" t="s">
        <v>66</v>
      </c>
      <c r="H124" s="1" t="s">
        <v>32</v>
      </c>
      <c r="I124" s="1" t="s">
        <v>51</v>
      </c>
      <c r="J124" s="1" t="s">
        <v>51</v>
      </c>
      <c r="K124" s="1" t="s">
        <v>34</v>
      </c>
      <c r="L124" s="1" t="s">
        <v>53</v>
      </c>
      <c r="M124" s="1" t="s">
        <v>71</v>
      </c>
      <c r="N124" s="1" t="s">
        <v>37</v>
      </c>
      <c r="O124" s="1" t="s">
        <v>56</v>
      </c>
      <c r="P124" s="3">
        <v>30000</v>
      </c>
      <c r="Q124" s="1" t="s">
        <v>38</v>
      </c>
      <c r="R124" s="1" t="s">
        <v>73</v>
      </c>
      <c r="S124" s="1" t="s">
        <v>112</v>
      </c>
      <c r="T124" s="1" t="s">
        <v>41</v>
      </c>
      <c r="U124" s="1" t="s">
        <v>42</v>
      </c>
      <c r="V124" s="1" t="s">
        <v>60</v>
      </c>
      <c r="W124" s="1" t="s">
        <v>86</v>
      </c>
      <c r="X124" s="1" t="s">
        <v>45</v>
      </c>
      <c r="Y124" s="1" t="s">
        <v>62</v>
      </c>
      <c r="Z124" s="1" t="s">
        <v>63</v>
      </c>
      <c r="AA124" s="9">
        <v>2</v>
      </c>
      <c r="AB124" s="10">
        <v>2</v>
      </c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2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3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1:72" ht="16" thickBot="1" x14ac:dyDescent="0.35">
      <c r="A125" s="4">
        <v>44624.975613425922</v>
      </c>
      <c r="B125" s="1" t="s">
        <v>481</v>
      </c>
      <c r="C125" s="1" t="s">
        <v>155</v>
      </c>
      <c r="D125" s="1" t="s">
        <v>29</v>
      </c>
      <c r="E125" s="2">
        <v>21</v>
      </c>
      <c r="F125" s="1" t="s">
        <v>30</v>
      </c>
      <c r="G125" s="1" t="s">
        <v>66</v>
      </c>
      <c r="H125" s="1" t="s">
        <v>32</v>
      </c>
      <c r="I125" s="1" t="s">
        <v>51</v>
      </c>
      <c r="J125" s="1" t="s">
        <v>51</v>
      </c>
      <c r="K125" s="1" t="s">
        <v>150</v>
      </c>
      <c r="L125" s="1" t="s">
        <v>53</v>
      </c>
      <c r="M125" s="1" t="s">
        <v>36</v>
      </c>
      <c r="N125" s="1" t="s">
        <v>55</v>
      </c>
      <c r="O125" s="1" t="s">
        <v>56</v>
      </c>
      <c r="P125" s="1" t="s">
        <v>83</v>
      </c>
      <c r="Q125" s="1" t="s">
        <v>72</v>
      </c>
      <c r="R125" s="1" t="s">
        <v>39</v>
      </c>
      <c r="S125" s="1" t="s">
        <v>67</v>
      </c>
      <c r="T125" s="1" t="s">
        <v>59</v>
      </c>
      <c r="U125" s="1" t="s">
        <v>42</v>
      </c>
      <c r="V125" s="1" t="s">
        <v>60</v>
      </c>
      <c r="W125" s="1" t="s">
        <v>44</v>
      </c>
      <c r="X125" s="1" t="s">
        <v>61</v>
      </c>
      <c r="Y125" s="1" t="s">
        <v>46</v>
      </c>
      <c r="Z125" s="1" t="s">
        <v>47</v>
      </c>
      <c r="AA125" s="11">
        <v>4</v>
      </c>
      <c r="AB125" s="13">
        <v>1</v>
      </c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1:72" ht="16" thickBot="1" x14ac:dyDescent="0.35">
      <c r="A126" s="2" t="s">
        <v>151</v>
      </c>
      <c r="B126" s="1" t="s">
        <v>152</v>
      </c>
      <c r="C126" s="1" t="s">
        <v>28</v>
      </c>
      <c r="D126" s="1" t="s">
        <v>29</v>
      </c>
      <c r="E126" s="2">
        <v>21</v>
      </c>
      <c r="F126" s="1" t="s">
        <v>30</v>
      </c>
      <c r="G126" s="1" t="s">
        <v>66</v>
      </c>
      <c r="H126" s="1" t="s">
        <v>32</v>
      </c>
      <c r="I126" s="1" t="s">
        <v>51</v>
      </c>
      <c r="J126" s="1" t="s">
        <v>51</v>
      </c>
      <c r="K126" s="1" t="s">
        <v>34</v>
      </c>
      <c r="L126" s="1" t="s">
        <v>53</v>
      </c>
      <c r="M126" s="1" t="s">
        <v>54</v>
      </c>
      <c r="N126" s="1" t="s">
        <v>55</v>
      </c>
      <c r="O126" s="1" t="s">
        <v>56</v>
      </c>
      <c r="P126" s="3">
        <v>15000</v>
      </c>
      <c r="Q126" s="1" t="s">
        <v>38</v>
      </c>
      <c r="R126" s="1" t="s">
        <v>73</v>
      </c>
      <c r="S126" s="1" t="s">
        <v>112</v>
      </c>
      <c r="T126" s="1" t="s">
        <v>79</v>
      </c>
      <c r="U126" s="1" t="s">
        <v>80</v>
      </c>
      <c r="V126" s="1" t="s">
        <v>60</v>
      </c>
      <c r="W126" s="1" t="s">
        <v>86</v>
      </c>
      <c r="X126" s="1" t="s">
        <v>61</v>
      </c>
      <c r="Y126" s="1" t="s">
        <v>62</v>
      </c>
      <c r="Z126" s="1" t="s">
        <v>47</v>
      </c>
      <c r="AA126" s="12">
        <v>5</v>
      </c>
      <c r="AB126" s="10">
        <v>2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2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3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1:72" ht="16" thickBot="1" x14ac:dyDescent="0.35">
      <c r="A127" s="2" t="s">
        <v>418</v>
      </c>
      <c r="B127" s="1" t="s">
        <v>419</v>
      </c>
      <c r="C127" s="1" t="s">
        <v>155</v>
      </c>
      <c r="D127" s="1" t="s">
        <v>78</v>
      </c>
      <c r="E127" s="2">
        <v>22</v>
      </c>
      <c r="F127" s="1" t="s">
        <v>30</v>
      </c>
      <c r="G127" s="1" t="s">
        <v>66</v>
      </c>
      <c r="H127" s="1" t="s">
        <v>32</v>
      </c>
      <c r="I127" s="1" t="s">
        <v>51</v>
      </c>
      <c r="J127" s="1" t="s">
        <v>51</v>
      </c>
      <c r="K127" s="1" t="s">
        <v>34</v>
      </c>
      <c r="L127" s="1" t="s">
        <v>53</v>
      </c>
      <c r="M127" s="1" t="s">
        <v>54</v>
      </c>
      <c r="N127" s="1" t="s">
        <v>55</v>
      </c>
      <c r="O127" s="1" t="s">
        <v>56</v>
      </c>
      <c r="P127" s="3">
        <v>30000</v>
      </c>
      <c r="Q127" s="1" t="s">
        <v>161</v>
      </c>
      <c r="R127" s="1" t="s">
        <v>57</v>
      </c>
      <c r="S127" s="1" t="s">
        <v>67</v>
      </c>
      <c r="T127" s="1" t="s">
        <v>175</v>
      </c>
      <c r="U127" s="1" t="s">
        <v>42</v>
      </c>
      <c r="V127" s="1" t="s">
        <v>103</v>
      </c>
      <c r="W127" s="1" t="s">
        <v>44</v>
      </c>
      <c r="X127" s="1" t="s">
        <v>45</v>
      </c>
      <c r="Y127" s="1" t="s">
        <v>62</v>
      </c>
      <c r="Z127" s="1" t="s">
        <v>63</v>
      </c>
      <c r="AA127" s="1">
        <v>5</v>
      </c>
      <c r="AB127" s="1">
        <v>3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1:72" ht="16" thickBot="1" x14ac:dyDescent="0.35">
      <c r="A128" s="2" t="s">
        <v>341</v>
      </c>
      <c r="B128" s="1" t="s">
        <v>342</v>
      </c>
      <c r="C128" s="1" t="s">
        <v>28</v>
      </c>
      <c r="D128" s="1" t="s">
        <v>29</v>
      </c>
      <c r="E128" s="2">
        <v>20</v>
      </c>
      <c r="F128" s="1" t="s">
        <v>99</v>
      </c>
      <c r="G128" s="1" t="s">
        <v>66</v>
      </c>
      <c r="H128" s="1" t="s">
        <v>32</v>
      </c>
      <c r="I128" s="1" t="s">
        <v>51</v>
      </c>
      <c r="J128" s="1" t="s">
        <v>51</v>
      </c>
      <c r="K128" s="1" t="s">
        <v>34</v>
      </c>
      <c r="L128" s="1" t="s">
        <v>35</v>
      </c>
      <c r="M128" s="1" t="s">
        <v>36</v>
      </c>
      <c r="N128" s="1" t="s">
        <v>55</v>
      </c>
      <c r="O128" s="1" t="s">
        <v>56</v>
      </c>
      <c r="P128" s="3">
        <v>15000</v>
      </c>
      <c r="Q128" s="1" t="s">
        <v>38</v>
      </c>
      <c r="R128" s="1" t="s">
        <v>57</v>
      </c>
      <c r="S128" s="1" t="s">
        <v>40</v>
      </c>
      <c r="T128" s="1" t="s">
        <v>96</v>
      </c>
      <c r="U128" s="1" t="s">
        <v>42</v>
      </c>
      <c r="V128" s="1" t="s">
        <v>85</v>
      </c>
      <c r="W128" s="1" t="s">
        <v>44</v>
      </c>
      <c r="X128" s="1" t="s">
        <v>45</v>
      </c>
      <c r="Y128" s="1" t="s">
        <v>46</v>
      </c>
      <c r="Z128" s="1" t="s">
        <v>63</v>
      </c>
      <c r="AA128" s="11">
        <v>3</v>
      </c>
      <c r="AB128" s="13">
        <v>2</v>
      </c>
      <c r="AC128" s="13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1:74" ht="16" thickBot="1" x14ac:dyDescent="0.35">
      <c r="A129" s="2" t="s">
        <v>223</v>
      </c>
      <c r="B129" s="1" t="s">
        <v>224</v>
      </c>
      <c r="C129" s="1" t="s">
        <v>28</v>
      </c>
      <c r="D129" s="1" t="s">
        <v>29</v>
      </c>
      <c r="E129" s="2">
        <v>21</v>
      </c>
      <c r="F129" s="1" t="s">
        <v>99</v>
      </c>
      <c r="G129" s="1" t="s">
        <v>66</v>
      </c>
      <c r="H129" s="1" t="s">
        <v>32</v>
      </c>
      <c r="I129" s="1" t="s">
        <v>51</v>
      </c>
      <c r="J129" s="1" t="s">
        <v>51</v>
      </c>
      <c r="K129" s="1" t="s">
        <v>34</v>
      </c>
      <c r="L129" s="1" t="s">
        <v>83</v>
      </c>
      <c r="M129" s="1" t="s">
        <v>71</v>
      </c>
      <c r="N129" s="1" t="s">
        <v>83</v>
      </c>
      <c r="O129" s="3">
        <v>105</v>
      </c>
      <c r="P129" s="1" t="s">
        <v>83</v>
      </c>
      <c r="Q129" s="1" t="s">
        <v>38</v>
      </c>
      <c r="R129" s="1" t="s">
        <v>73</v>
      </c>
      <c r="S129" s="1" t="s">
        <v>89</v>
      </c>
      <c r="T129" s="1" t="s">
        <v>59</v>
      </c>
      <c r="U129" s="1" t="s">
        <v>42</v>
      </c>
      <c r="V129" s="1" t="s">
        <v>43</v>
      </c>
      <c r="W129" s="1" t="s">
        <v>86</v>
      </c>
      <c r="X129" s="1" t="s">
        <v>45</v>
      </c>
      <c r="Y129" s="1" t="s">
        <v>62</v>
      </c>
      <c r="Z129" s="1" t="s">
        <v>47</v>
      </c>
      <c r="AA129" s="1">
        <v>0</v>
      </c>
      <c r="AB129" s="1">
        <v>2</v>
      </c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1:74" ht="16" thickBot="1" x14ac:dyDescent="0.35">
      <c r="A130" s="2" t="s">
        <v>168</v>
      </c>
      <c r="B130" s="1" t="s">
        <v>169</v>
      </c>
      <c r="C130" s="1" t="s">
        <v>28</v>
      </c>
      <c r="D130" s="1" t="s">
        <v>29</v>
      </c>
      <c r="E130" s="2">
        <v>22</v>
      </c>
      <c r="F130" s="1" t="s">
        <v>99</v>
      </c>
      <c r="G130" s="1" t="s">
        <v>66</v>
      </c>
      <c r="H130" s="1" t="s">
        <v>32</v>
      </c>
      <c r="I130" s="1" t="s">
        <v>51</v>
      </c>
      <c r="J130" s="1" t="s">
        <v>51</v>
      </c>
      <c r="K130" s="1" t="s">
        <v>34</v>
      </c>
      <c r="L130" s="1" t="s">
        <v>53</v>
      </c>
      <c r="M130" s="1" t="s">
        <v>36</v>
      </c>
      <c r="N130" s="1" t="s">
        <v>55</v>
      </c>
      <c r="O130" s="1" t="s">
        <v>56</v>
      </c>
      <c r="P130" s="3">
        <v>30000</v>
      </c>
      <c r="Q130" s="1" t="s">
        <v>38</v>
      </c>
      <c r="R130" s="1" t="s">
        <v>73</v>
      </c>
      <c r="S130" s="1" t="s">
        <v>40</v>
      </c>
      <c r="T130" s="1" t="s">
        <v>41</v>
      </c>
      <c r="U130" s="1" t="s">
        <v>75</v>
      </c>
      <c r="V130" s="1" t="s">
        <v>103</v>
      </c>
      <c r="W130" s="1" t="s">
        <v>44</v>
      </c>
      <c r="X130" s="1" t="s">
        <v>45</v>
      </c>
      <c r="Y130" s="1" t="s">
        <v>46</v>
      </c>
      <c r="Z130" s="1" t="s">
        <v>47</v>
      </c>
      <c r="AA130" s="1">
        <v>3</v>
      </c>
      <c r="AB130" s="1">
        <v>2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1:74" ht="16" thickBot="1" x14ac:dyDescent="0.35">
      <c r="A131" s="2" t="s">
        <v>264</v>
      </c>
      <c r="B131" s="1" t="s">
        <v>265</v>
      </c>
      <c r="C131" s="1" t="s">
        <v>28</v>
      </c>
      <c r="D131" s="1" t="s">
        <v>29</v>
      </c>
      <c r="E131" s="2">
        <v>20</v>
      </c>
      <c r="F131" s="1" t="s">
        <v>70</v>
      </c>
      <c r="G131" s="1" t="s">
        <v>31</v>
      </c>
      <c r="H131" s="1" t="s">
        <v>32</v>
      </c>
      <c r="I131" s="1" t="s">
        <v>51</v>
      </c>
      <c r="J131" s="1" t="s">
        <v>51</v>
      </c>
      <c r="K131" s="1" t="s">
        <v>34</v>
      </c>
      <c r="L131" s="1" t="s">
        <v>83</v>
      </c>
      <c r="M131" s="1" t="s">
        <v>36</v>
      </c>
      <c r="N131" s="1" t="s">
        <v>55</v>
      </c>
      <c r="O131" s="1" t="s">
        <v>56</v>
      </c>
      <c r="P131" s="3">
        <v>30000</v>
      </c>
      <c r="Q131" s="1" t="s">
        <v>161</v>
      </c>
      <c r="R131" s="1" t="s">
        <v>57</v>
      </c>
      <c r="S131" s="1" t="s">
        <v>84</v>
      </c>
      <c r="T131" s="1" t="s">
        <v>96</v>
      </c>
      <c r="U131" s="1" t="s">
        <v>118</v>
      </c>
      <c r="V131" s="1" t="s">
        <v>103</v>
      </c>
      <c r="W131" s="1" t="s">
        <v>86</v>
      </c>
      <c r="X131" s="1" t="s">
        <v>45</v>
      </c>
      <c r="Y131" s="1" t="s">
        <v>62</v>
      </c>
      <c r="Z131" s="1" t="s">
        <v>63</v>
      </c>
      <c r="AA131" s="9">
        <v>2</v>
      </c>
      <c r="AB131" s="14">
        <v>3</v>
      </c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2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3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1:74" ht="16" thickBot="1" x14ac:dyDescent="0.35">
      <c r="A132" s="2" t="s">
        <v>104</v>
      </c>
      <c r="B132" s="1" t="s">
        <v>105</v>
      </c>
      <c r="C132" s="1" t="s">
        <v>28</v>
      </c>
      <c r="D132" s="1" t="s">
        <v>29</v>
      </c>
      <c r="E132" s="2">
        <v>21</v>
      </c>
      <c r="F132" s="1" t="s">
        <v>70</v>
      </c>
      <c r="G132" s="1" t="s">
        <v>31</v>
      </c>
      <c r="H132" s="1" t="s">
        <v>32</v>
      </c>
      <c r="I132" s="1" t="s">
        <v>51</v>
      </c>
      <c r="J132" s="1" t="s">
        <v>51</v>
      </c>
      <c r="K132" s="1" t="s">
        <v>34</v>
      </c>
      <c r="L132" s="1" t="s">
        <v>53</v>
      </c>
      <c r="M132" s="1" t="s">
        <v>36</v>
      </c>
      <c r="N132" s="1" t="s">
        <v>55</v>
      </c>
      <c r="O132" s="1" t="s">
        <v>56</v>
      </c>
      <c r="P132" s="3">
        <v>30000</v>
      </c>
      <c r="Q132" s="1" t="s">
        <v>161</v>
      </c>
      <c r="R132" s="1" t="s">
        <v>57</v>
      </c>
      <c r="S132" s="1" t="s">
        <v>67</v>
      </c>
      <c r="T132" s="1" t="s">
        <v>41</v>
      </c>
      <c r="U132" s="1" t="s">
        <v>42</v>
      </c>
      <c r="V132" s="1" t="s">
        <v>60</v>
      </c>
      <c r="W132" s="1" t="s">
        <v>86</v>
      </c>
      <c r="X132" s="1" t="s">
        <v>45</v>
      </c>
      <c r="Y132" s="1" t="s">
        <v>62</v>
      </c>
      <c r="Z132" s="1" t="s">
        <v>63</v>
      </c>
      <c r="AA132" s="1">
        <v>4</v>
      </c>
      <c r="AB132" s="10">
        <v>3</v>
      </c>
      <c r="AC132" s="10"/>
      <c r="AX132" s="1"/>
      <c r="AY132" s="2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4" ht="16" thickBot="1" x14ac:dyDescent="0.35">
      <c r="A133" s="2" t="s">
        <v>410</v>
      </c>
      <c r="B133" s="1" t="s">
        <v>411</v>
      </c>
      <c r="C133" s="1" t="s">
        <v>155</v>
      </c>
      <c r="D133" s="1" t="s">
        <v>78</v>
      </c>
      <c r="E133" s="2">
        <v>20</v>
      </c>
      <c r="F133" s="1" t="s">
        <v>30</v>
      </c>
      <c r="G133" s="1" t="s">
        <v>31</v>
      </c>
      <c r="H133" s="1" t="s">
        <v>32</v>
      </c>
      <c r="I133" s="1" t="s">
        <v>51</v>
      </c>
      <c r="J133" s="1" t="s">
        <v>51</v>
      </c>
      <c r="K133" s="1" t="s">
        <v>34</v>
      </c>
      <c r="L133" s="1" t="s">
        <v>53</v>
      </c>
      <c r="M133" s="1" t="s">
        <v>36</v>
      </c>
      <c r="N133" s="1" t="s">
        <v>37</v>
      </c>
      <c r="O133" s="1" t="s">
        <v>56</v>
      </c>
      <c r="P133" s="3">
        <v>30000</v>
      </c>
      <c r="Q133" s="1" t="s">
        <v>38</v>
      </c>
      <c r="R133" s="1" t="s">
        <v>73</v>
      </c>
      <c r="S133" s="1" t="s">
        <v>112</v>
      </c>
      <c r="T133" s="1" t="s">
        <v>59</v>
      </c>
      <c r="U133" s="1" t="s">
        <v>42</v>
      </c>
      <c r="V133" s="1" t="s">
        <v>43</v>
      </c>
      <c r="W133" s="1" t="s">
        <v>86</v>
      </c>
      <c r="X133" s="1" t="s">
        <v>45</v>
      </c>
      <c r="Y133" s="1" t="s">
        <v>62</v>
      </c>
      <c r="Z133" s="1" t="s">
        <v>47</v>
      </c>
      <c r="AA133" s="1">
        <v>2</v>
      </c>
      <c r="AB133" s="1">
        <v>2</v>
      </c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1:74" ht="16" thickBot="1" x14ac:dyDescent="0.35">
      <c r="A134" s="2" t="s">
        <v>121</v>
      </c>
      <c r="B134" s="1" t="s">
        <v>122</v>
      </c>
      <c r="C134" s="1" t="s">
        <v>28</v>
      </c>
      <c r="D134" s="1" t="s">
        <v>29</v>
      </c>
      <c r="E134" s="2">
        <v>20</v>
      </c>
      <c r="F134" s="1" t="s">
        <v>30</v>
      </c>
      <c r="G134" s="1" t="s">
        <v>31</v>
      </c>
      <c r="H134" s="1" t="s">
        <v>32</v>
      </c>
      <c r="I134" s="1" t="s">
        <v>51</v>
      </c>
      <c r="J134" s="1" t="s">
        <v>51</v>
      </c>
      <c r="K134" s="1" t="s">
        <v>34</v>
      </c>
      <c r="L134" s="1" t="s">
        <v>83</v>
      </c>
      <c r="M134" s="1" t="s">
        <v>54</v>
      </c>
      <c r="N134" s="1" t="s">
        <v>55</v>
      </c>
      <c r="O134" s="3">
        <v>105</v>
      </c>
      <c r="P134" s="3">
        <v>15000</v>
      </c>
      <c r="Q134" s="1" t="s">
        <v>72</v>
      </c>
      <c r="R134" s="1" t="s">
        <v>39</v>
      </c>
      <c r="S134" s="1" t="s">
        <v>123</v>
      </c>
      <c r="T134" s="1" t="s">
        <v>41</v>
      </c>
      <c r="U134" s="1" t="s">
        <v>75</v>
      </c>
      <c r="V134" s="1" t="s">
        <v>43</v>
      </c>
      <c r="W134" s="1" t="s">
        <v>44</v>
      </c>
      <c r="X134" s="1" t="s">
        <v>45</v>
      </c>
      <c r="Y134" s="1" t="s">
        <v>46</v>
      </c>
      <c r="Z134" s="1" t="s">
        <v>47</v>
      </c>
      <c r="AA134" s="11">
        <v>3</v>
      </c>
      <c r="AB134" s="11">
        <v>1</v>
      </c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1:74" ht="16" thickBot="1" x14ac:dyDescent="0.35">
      <c r="A135" s="2" t="s">
        <v>318</v>
      </c>
      <c r="B135" s="1" t="s">
        <v>319</v>
      </c>
      <c r="C135" s="1" t="s">
        <v>28</v>
      </c>
      <c r="D135" s="1" t="s">
        <v>29</v>
      </c>
      <c r="E135" s="2">
        <v>23</v>
      </c>
      <c r="F135" s="1" t="s">
        <v>99</v>
      </c>
      <c r="G135" s="1" t="s">
        <v>31</v>
      </c>
      <c r="H135" s="1" t="s">
        <v>32</v>
      </c>
      <c r="I135" s="1" t="s">
        <v>51</v>
      </c>
      <c r="J135" s="1" t="s">
        <v>51</v>
      </c>
      <c r="K135" s="1" t="s">
        <v>150</v>
      </c>
      <c r="L135" s="1" t="s">
        <v>53</v>
      </c>
      <c r="M135" s="1" t="s">
        <v>54</v>
      </c>
      <c r="N135" s="1" t="s">
        <v>55</v>
      </c>
      <c r="O135" s="1" t="s">
        <v>56</v>
      </c>
      <c r="P135" s="3">
        <v>30000</v>
      </c>
      <c r="Q135" s="1" t="s">
        <v>72</v>
      </c>
      <c r="R135" s="1" t="s">
        <v>73</v>
      </c>
      <c r="S135" s="1" t="s">
        <v>67</v>
      </c>
      <c r="T135" s="1" t="s">
        <v>59</v>
      </c>
      <c r="U135" s="1" t="s">
        <v>42</v>
      </c>
      <c r="V135" s="1" t="s">
        <v>60</v>
      </c>
      <c r="W135" s="1" t="s">
        <v>86</v>
      </c>
      <c r="X135" s="1" t="s">
        <v>45</v>
      </c>
      <c r="Y135" s="1" t="s">
        <v>62</v>
      </c>
      <c r="Z135" s="1" t="s">
        <v>63</v>
      </c>
      <c r="AA135" s="12">
        <v>5</v>
      </c>
      <c r="AB135" s="30">
        <v>1</v>
      </c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2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3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1:74" ht="16" thickBot="1" x14ac:dyDescent="0.35">
      <c r="A136" s="2" t="s">
        <v>405</v>
      </c>
      <c r="B136" s="1" t="s">
        <v>406</v>
      </c>
      <c r="C136" s="1" t="s">
        <v>155</v>
      </c>
      <c r="D136" s="1" t="s">
        <v>78</v>
      </c>
      <c r="E136" s="2">
        <v>19</v>
      </c>
      <c r="F136" s="1" t="s">
        <v>50</v>
      </c>
      <c r="G136" s="1" t="s">
        <v>66</v>
      </c>
      <c r="H136" s="1" t="s">
        <v>51</v>
      </c>
      <c r="I136" s="1" t="s">
        <v>51</v>
      </c>
      <c r="J136" s="1" t="s">
        <v>51</v>
      </c>
      <c r="K136" s="1" t="s">
        <v>34</v>
      </c>
      <c r="L136" s="1" t="s">
        <v>53</v>
      </c>
      <c r="M136" s="1" t="s">
        <v>83</v>
      </c>
      <c r="N136" s="1" t="s">
        <v>55</v>
      </c>
      <c r="O136" s="1" t="s">
        <v>56</v>
      </c>
      <c r="P136" s="3">
        <v>25000</v>
      </c>
      <c r="Q136" s="1" t="s">
        <v>38</v>
      </c>
      <c r="R136" s="1" t="s">
        <v>73</v>
      </c>
      <c r="S136" s="1" t="s">
        <v>40</v>
      </c>
      <c r="T136" s="1" t="s">
        <v>59</v>
      </c>
      <c r="U136" s="1" t="s">
        <v>42</v>
      </c>
      <c r="V136" s="1" t="s">
        <v>60</v>
      </c>
      <c r="W136" s="1" t="s">
        <v>86</v>
      </c>
      <c r="X136" s="1" t="s">
        <v>61</v>
      </c>
      <c r="Y136" s="1" t="s">
        <v>62</v>
      </c>
      <c r="Z136" s="1" t="s">
        <v>47</v>
      </c>
      <c r="AA136" s="11">
        <v>3</v>
      </c>
      <c r="AB136" s="1">
        <v>2</v>
      </c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1:74" ht="16" thickBot="1" x14ac:dyDescent="0.35">
      <c r="A137" s="2" t="s">
        <v>440</v>
      </c>
      <c r="B137" s="1" t="s">
        <v>441</v>
      </c>
      <c r="C137" s="1" t="s">
        <v>155</v>
      </c>
      <c r="D137" s="1" t="s">
        <v>78</v>
      </c>
      <c r="E137" s="2">
        <v>21</v>
      </c>
      <c r="F137" s="1" t="s">
        <v>50</v>
      </c>
      <c r="G137" s="1" t="s">
        <v>66</v>
      </c>
      <c r="H137" s="1" t="s">
        <v>51</v>
      </c>
      <c r="I137" s="1" t="s">
        <v>51</v>
      </c>
      <c r="J137" s="1" t="s">
        <v>51</v>
      </c>
      <c r="K137" s="1" t="s">
        <v>150</v>
      </c>
      <c r="L137" s="1" t="s">
        <v>53</v>
      </c>
      <c r="M137" s="1" t="s">
        <v>54</v>
      </c>
      <c r="N137" s="1" t="s">
        <v>55</v>
      </c>
      <c r="O137" s="3">
        <v>105</v>
      </c>
      <c r="P137" s="3">
        <v>30000</v>
      </c>
      <c r="Q137" s="1" t="s">
        <v>38</v>
      </c>
      <c r="R137" s="1" t="s">
        <v>73</v>
      </c>
      <c r="S137" s="1" t="s">
        <v>130</v>
      </c>
      <c r="T137" s="1" t="s">
        <v>59</v>
      </c>
      <c r="U137" s="1" t="s">
        <v>42</v>
      </c>
      <c r="V137" s="1" t="s">
        <v>60</v>
      </c>
      <c r="W137" s="1" t="s">
        <v>86</v>
      </c>
      <c r="X137" s="1" t="s">
        <v>45</v>
      </c>
      <c r="Y137" s="1" t="s">
        <v>62</v>
      </c>
      <c r="Z137" s="1" t="s">
        <v>47</v>
      </c>
      <c r="AA137" s="12">
        <v>3</v>
      </c>
      <c r="AB137" s="1">
        <v>2</v>
      </c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2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3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1:74" ht="16" thickBot="1" x14ac:dyDescent="0.35">
      <c r="A138" s="2" t="s">
        <v>213</v>
      </c>
      <c r="B138" s="1" t="s">
        <v>214</v>
      </c>
      <c r="C138" s="1" t="s">
        <v>28</v>
      </c>
      <c r="D138" s="1" t="s">
        <v>78</v>
      </c>
      <c r="E138" s="2">
        <v>21</v>
      </c>
      <c r="F138" s="1" t="s">
        <v>50</v>
      </c>
      <c r="G138" s="1" t="s">
        <v>66</v>
      </c>
      <c r="H138" s="1" t="s">
        <v>51</v>
      </c>
      <c r="I138" s="1" t="s">
        <v>51</v>
      </c>
      <c r="J138" s="1" t="s">
        <v>51</v>
      </c>
      <c r="K138" s="1" t="s">
        <v>215</v>
      </c>
      <c r="L138" s="1" t="s">
        <v>35</v>
      </c>
      <c r="M138" s="1" t="s">
        <v>36</v>
      </c>
      <c r="N138" s="1" t="s">
        <v>37</v>
      </c>
      <c r="O138" s="1" t="s">
        <v>56</v>
      </c>
      <c r="P138" s="1" t="s">
        <v>83</v>
      </c>
      <c r="Q138" s="1" t="s">
        <v>38</v>
      </c>
      <c r="R138" s="1" t="s">
        <v>73</v>
      </c>
      <c r="S138" s="1" t="s">
        <v>92</v>
      </c>
      <c r="T138" s="1" t="s">
        <v>96</v>
      </c>
      <c r="U138" s="1" t="s">
        <v>42</v>
      </c>
      <c r="V138" s="1" t="s">
        <v>43</v>
      </c>
      <c r="W138" s="1" t="s">
        <v>86</v>
      </c>
      <c r="X138" s="1" t="s">
        <v>61</v>
      </c>
      <c r="Y138" s="1" t="s">
        <v>62</v>
      </c>
      <c r="Z138" s="1" t="s">
        <v>47</v>
      </c>
      <c r="AA138" s="1">
        <v>1</v>
      </c>
      <c r="AB138" s="1">
        <v>2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1:74" ht="16" thickBot="1" x14ac:dyDescent="0.35">
      <c r="A139" s="2" t="s">
        <v>270</v>
      </c>
      <c r="B139" s="1" t="s">
        <v>271</v>
      </c>
      <c r="C139" s="1" t="s">
        <v>155</v>
      </c>
      <c r="D139" s="1" t="s">
        <v>78</v>
      </c>
      <c r="E139" s="2">
        <v>22</v>
      </c>
      <c r="F139" s="1" t="s">
        <v>50</v>
      </c>
      <c r="G139" s="1" t="s">
        <v>66</v>
      </c>
      <c r="H139" s="1" t="s">
        <v>51</v>
      </c>
      <c r="I139" s="1" t="s">
        <v>51</v>
      </c>
      <c r="J139" s="1" t="s">
        <v>51</v>
      </c>
      <c r="K139" s="1" t="s">
        <v>34</v>
      </c>
      <c r="L139" s="1" t="s">
        <v>53</v>
      </c>
      <c r="M139" s="1" t="s">
        <v>71</v>
      </c>
      <c r="N139" s="1" t="s">
        <v>55</v>
      </c>
      <c r="O139" s="1" t="s">
        <v>56</v>
      </c>
      <c r="P139" s="3">
        <v>30000</v>
      </c>
      <c r="Q139" s="1" t="s">
        <v>161</v>
      </c>
      <c r="R139" s="1" t="s">
        <v>57</v>
      </c>
      <c r="S139" s="1" t="s">
        <v>84</v>
      </c>
      <c r="T139" s="1" t="s">
        <v>59</v>
      </c>
      <c r="U139" s="1" t="s">
        <v>42</v>
      </c>
      <c r="V139" s="1" t="s">
        <v>43</v>
      </c>
      <c r="W139" s="1" t="s">
        <v>86</v>
      </c>
      <c r="X139" s="1" t="s">
        <v>61</v>
      </c>
      <c r="Y139" s="1" t="s">
        <v>62</v>
      </c>
      <c r="Z139" s="1" t="s">
        <v>63</v>
      </c>
      <c r="AA139" s="12">
        <v>3</v>
      </c>
      <c r="AB139" s="12">
        <v>3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2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3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1:74" ht="16" thickBot="1" x14ac:dyDescent="0.35">
      <c r="A140" s="2" t="s">
        <v>134</v>
      </c>
      <c r="B140" s="1" t="s">
        <v>135</v>
      </c>
      <c r="C140" s="1" t="s">
        <v>28</v>
      </c>
      <c r="D140" s="1" t="s">
        <v>78</v>
      </c>
      <c r="E140" s="2">
        <v>22</v>
      </c>
      <c r="F140" s="1" t="s">
        <v>50</v>
      </c>
      <c r="G140" s="1" t="s">
        <v>66</v>
      </c>
      <c r="H140" s="1" t="s">
        <v>51</v>
      </c>
      <c r="I140" s="1" t="s">
        <v>51</v>
      </c>
      <c r="J140" s="1" t="s">
        <v>51</v>
      </c>
      <c r="K140" s="1" t="s">
        <v>128</v>
      </c>
      <c r="L140" s="1" t="s">
        <v>53</v>
      </c>
      <c r="M140" s="1" t="s">
        <v>36</v>
      </c>
      <c r="N140" s="1" t="s">
        <v>55</v>
      </c>
      <c r="O140" s="1" t="s">
        <v>56</v>
      </c>
      <c r="P140" s="3">
        <v>30000</v>
      </c>
      <c r="Q140" s="1" t="s">
        <v>72</v>
      </c>
      <c r="R140" s="1" t="s">
        <v>73</v>
      </c>
      <c r="S140" s="1" t="s">
        <v>67</v>
      </c>
      <c r="T140" s="1" t="s">
        <v>59</v>
      </c>
      <c r="U140" s="1" t="s">
        <v>42</v>
      </c>
      <c r="V140" s="1" t="s">
        <v>60</v>
      </c>
      <c r="W140" s="1" t="s">
        <v>86</v>
      </c>
      <c r="X140" s="1" t="s">
        <v>45</v>
      </c>
      <c r="Y140" s="1" t="s">
        <v>62</v>
      </c>
      <c r="Z140" s="1" t="s">
        <v>63</v>
      </c>
      <c r="AA140" s="1">
        <v>4</v>
      </c>
      <c r="AB140" s="1">
        <v>1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1:74" ht="16" thickBot="1" x14ac:dyDescent="0.35">
      <c r="A141" s="2" t="s">
        <v>330</v>
      </c>
      <c r="B141" s="1"/>
      <c r="C141" s="1" t="s">
        <v>155</v>
      </c>
      <c r="D141" s="1" t="s">
        <v>29</v>
      </c>
      <c r="E141" s="2">
        <v>23</v>
      </c>
      <c r="F141" s="1" t="s">
        <v>50</v>
      </c>
      <c r="G141" s="1" t="s">
        <v>66</v>
      </c>
      <c r="H141" s="1" t="s">
        <v>51</v>
      </c>
      <c r="I141" s="1" t="s">
        <v>51</v>
      </c>
      <c r="J141" s="1" t="s">
        <v>51</v>
      </c>
      <c r="K141" s="1" t="s">
        <v>34</v>
      </c>
      <c r="L141" s="1" t="s">
        <v>53</v>
      </c>
      <c r="M141" s="1" t="s">
        <v>36</v>
      </c>
      <c r="N141" s="1" t="s">
        <v>55</v>
      </c>
      <c r="O141" s="1" t="s">
        <v>56</v>
      </c>
      <c r="P141" s="3">
        <v>30000</v>
      </c>
      <c r="Q141" s="1" t="s">
        <v>161</v>
      </c>
      <c r="R141" s="1" t="s">
        <v>57</v>
      </c>
      <c r="S141" s="1" t="s">
        <v>92</v>
      </c>
      <c r="T141" s="1" t="s">
        <v>59</v>
      </c>
      <c r="U141" s="1" t="s">
        <v>42</v>
      </c>
      <c r="V141" s="1" t="s">
        <v>43</v>
      </c>
      <c r="W141" s="1" t="s">
        <v>86</v>
      </c>
      <c r="X141" s="1" t="s">
        <v>45</v>
      </c>
      <c r="Y141" s="1" t="s">
        <v>46</v>
      </c>
      <c r="Z141" s="1" t="s">
        <v>47</v>
      </c>
      <c r="AA141" s="1">
        <v>3</v>
      </c>
      <c r="AB141" s="1">
        <v>3</v>
      </c>
      <c r="AC141" s="16"/>
      <c r="AX141" s="1"/>
      <c r="AY141" s="2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3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</row>
    <row r="142" spans="1:74" ht="16" thickBot="1" x14ac:dyDescent="0.35">
      <c r="A142" s="2" t="s">
        <v>207</v>
      </c>
      <c r="B142" s="1" t="s">
        <v>208</v>
      </c>
      <c r="C142" s="1" t="s">
        <v>155</v>
      </c>
      <c r="D142" s="1" t="s">
        <v>78</v>
      </c>
      <c r="E142" s="2">
        <v>19</v>
      </c>
      <c r="F142" s="1" t="s">
        <v>70</v>
      </c>
      <c r="G142" s="1" t="s">
        <v>66</v>
      </c>
      <c r="H142" s="1" t="s">
        <v>51</v>
      </c>
      <c r="I142" s="1" t="s">
        <v>51</v>
      </c>
      <c r="J142" s="1" t="s">
        <v>51</v>
      </c>
      <c r="K142" s="1" t="s">
        <v>34</v>
      </c>
      <c r="L142" s="1" t="s">
        <v>53</v>
      </c>
      <c r="M142" s="1" t="s">
        <v>36</v>
      </c>
      <c r="N142" s="1" t="s">
        <v>55</v>
      </c>
      <c r="O142" s="1" t="s">
        <v>56</v>
      </c>
      <c r="P142" s="3">
        <v>30000</v>
      </c>
      <c r="Q142" s="1" t="s">
        <v>72</v>
      </c>
      <c r="R142" s="1" t="s">
        <v>73</v>
      </c>
      <c r="S142" s="1" t="s">
        <v>92</v>
      </c>
      <c r="T142" s="1" t="s">
        <v>59</v>
      </c>
      <c r="U142" s="1" t="s">
        <v>42</v>
      </c>
      <c r="V142" s="1" t="s">
        <v>60</v>
      </c>
      <c r="W142" s="1" t="s">
        <v>44</v>
      </c>
      <c r="X142" s="1" t="s">
        <v>45</v>
      </c>
      <c r="Y142" s="1" t="s">
        <v>62</v>
      </c>
      <c r="Z142" s="1" t="s">
        <v>63</v>
      </c>
      <c r="AA142" s="15">
        <v>3</v>
      </c>
      <c r="AB142" s="9">
        <v>1</v>
      </c>
      <c r="AC142" s="13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2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3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1:74" ht="16" thickBot="1" x14ac:dyDescent="0.35">
      <c r="A143" s="2" t="s">
        <v>310</v>
      </c>
      <c r="B143" s="1" t="s">
        <v>311</v>
      </c>
      <c r="C143" s="1" t="s">
        <v>28</v>
      </c>
      <c r="D143" s="1" t="s">
        <v>78</v>
      </c>
      <c r="E143" s="2">
        <v>22</v>
      </c>
      <c r="F143" s="1" t="s">
        <v>70</v>
      </c>
      <c r="G143" s="1" t="s">
        <v>66</v>
      </c>
      <c r="H143" s="1" t="s">
        <v>51</v>
      </c>
      <c r="I143" s="1" t="s">
        <v>51</v>
      </c>
      <c r="J143" s="1" t="s">
        <v>51</v>
      </c>
      <c r="K143" s="1" t="s">
        <v>141</v>
      </c>
      <c r="L143" s="1" t="s">
        <v>83</v>
      </c>
      <c r="M143" s="1" t="s">
        <v>36</v>
      </c>
      <c r="N143" s="1" t="s">
        <v>83</v>
      </c>
      <c r="O143" s="1" t="s">
        <v>56</v>
      </c>
      <c r="P143" s="3">
        <v>30000</v>
      </c>
      <c r="Q143" s="1" t="s">
        <v>161</v>
      </c>
      <c r="R143" s="1" t="s">
        <v>57</v>
      </c>
      <c r="S143" s="1" t="s">
        <v>218</v>
      </c>
      <c r="T143" s="1" t="s">
        <v>79</v>
      </c>
      <c r="U143" s="1" t="s">
        <v>80</v>
      </c>
      <c r="V143" s="1" t="s">
        <v>43</v>
      </c>
      <c r="W143" s="1" t="s">
        <v>86</v>
      </c>
      <c r="X143" s="1" t="s">
        <v>45</v>
      </c>
      <c r="Y143" s="1" t="s">
        <v>62</v>
      </c>
      <c r="Z143" s="1" t="s">
        <v>47</v>
      </c>
      <c r="AA143" s="12">
        <v>1</v>
      </c>
      <c r="AB143" s="10">
        <v>3</v>
      </c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2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3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1:74" ht="16" thickBot="1" x14ac:dyDescent="0.35">
      <c r="A144" s="2" t="s">
        <v>303</v>
      </c>
      <c r="B144" s="1" t="s">
        <v>304</v>
      </c>
      <c r="C144" s="1" t="s">
        <v>28</v>
      </c>
      <c r="D144" s="1" t="s">
        <v>29</v>
      </c>
      <c r="E144" s="2">
        <v>22</v>
      </c>
      <c r="F144" s="1" t="s">
        <v>70</v>
      </c>
      <c r="G144" s="1" t="s">
        <v>66</v>
      </c>
      <c r="H144" s="1" t="s">
        <v>51</v>
      </c>
      <c r="I144" s="1" t="s">
        <v>51</v>
      </c>
      <c r="J144" s="1" t="s">
        <v>51</v>
      </c>
      <c r="K144" s="1" t="s">
        <v>150</v>
      </c>
      <c r="L144" s="1" t="s">
        <v>53</v>
      </c>
      <c r="M144" s="1" t="s">
        <v>54</v>
      </c>
      <c r="N144" s="1" t="s">
        <v>55</v>
      </c>
      <c r="O144" s="3">
        <v>105</v>
      </c>
      <c r="P144" s="3">
        <v>25000</v>
      </c>
      <c r="Q144" s="1" t="s">
        <v>72</v>
      </c>
      <c r="R144" s="1" t="s">
        <v>73</v>
      </c>
      <c r="S144" s="1" t="s">
        <v>89</v>
      </c>
      <c r="T144" s="1" t="s">
        <v>96</v>
      </c>
      <c r="U144" s="1" t="s">
        <v>42</v>
      </c>
      <c r="V144" s="1" t="s">
        <v>60</v>
      </c>
      <c r="W144" s="1" t="s">
        <v>86</v>
      </c>
      <c r="X144" s="1" t="s">
        <v>61</v>
      </c>
      <c r="Y144" s="1" t="s">
        <v>62</v>
      </c>
      <c r="Z144" s="1" t="s">
        <v>47</v>
      </c>
      <c r="AA144" s="1">
        <v>3</v>
      </c>
      <c r="AB144" s="1">
        <v>1</v>
      </c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1:72" ht="16" thickBot="1" x14ac:dyDescent="0.35">
      <c r="A145" s="2" t="s">
        <v>238</v>
      </c>
      <c r="B145" s="1" t="s">
        <v>239</v>
      </c>
      <c r="C145" s="1" t="s">
        <v>155</v>
      </c>
      <c r="D145" s="1" t="s">
        <v>78</v>
      </c>
      <c r="E145" s="2">
        <v>20</v>
      </c>
      <c r="F145" s="1" t="s">
        <v>30</v>
      </c>
      <c r="G145" s="1" t="s">
        <v>66</v>
      </c>
      <c r="H145" s="1" t="s">
        <v>51</v>
      </c>
      <c r="I145" s="1" t="s">
        <v>51</v>
      </c>
      <c r="J145" s="1" t="s">
        <v>51</v>
      </c>
      <c r="K145" s="1" t="s">
        <v>34</v>
      </c>
      <c r="L145" s="1" t="s">
        <v>35</v>
      </c>
      <c r="M145" s="1" t="s">
        <v>71</v>
      </c>
      <c r="N145" s="1" t="s">
        <v>83</v>
      </c>
      <c r="O145" s="1" t="s">
        <v>56</v>
      </c>
      <c r="P145" s="1" t="s">
        <v>83</v>
      </c>
      <c r="Q145" s="1" t="s">
        <v>72</v>
      </c>
      <c r="R145" s="1" t="s">
        <v>39</v>
      </c>
      <c r="S145" s="1" t="s">
        <v>58</v>
      </c>
      <c r="T145" s="1" t="s">
        <v>59</v>
      </c>
      <c r="U145" s="1" t="s">
        <v>42</v>
      </c>
      <c r="V145" s="1" t="s">
        <v>43</v>
      </c>
      <c r="W145" s="1" t="s">
        <v>86</v>
      </c>
      <c r="X145" s="1" t="s">
        <v>45</v>
      </c>
      <c r="Y145" s="1" t="s">
        <v>46</v>
      </c>
      <c r="Z145" s="1" t="s">
        <v>47</v>
      </c>
      <c r="AA145" s="15">
        <v>1</v>
      </c>
      <c r="AB145" s="14">
        <v>1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2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3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1:72" ht="16" thickBot="1" x14ac:dyDescent="0.35">
      <c r="A146" s="2" t="s">
        <v>81</v>
      </c>
      <c r="B146" s="1" t="s">
        <v>82</v>
      </c>
      <c r="C146" s="1" t="s">
        <v>28</v>
      </c>
      <c r="D146" s="1" t="s">
        <v>78</v>
      </c>
      <c r="E146" s="2">
        <v>21</v>
      </c>
      <c r="F146" s="1" t="s">
        <v>30</v>
      </c>
      <c r="G146" s="1" t="s">
        <v>66</v>
      </c>
      <c r="H146" s="1" t="s">
        <v>51</v>
      </c>
      <c r="I146" s="1" t="s">
        <v>51</v>
      </c>
      <c r="J146" s="1" t="s">
        <v>51</v>
      </c>
      <c r="K146" s="1" t="s">
        <v>34</v>
      </c>
      <c r="L146" s="1" t="s">
        <v>35</v>
      </c>
      <c r="M146" s="1" t="s">
        <v>54</v>
      </c>
      <c r="N146" s="1" t="s">
        <v>55</v>
      </c>
      <c r="O146" s="3">
        <v>105</v>
      </c>
      <c r="P146" s="1" t="s">
        <v>83</v>
      </c>
      <c r="Q146" s="1" t="s">
        <v>161</v>
      </c>
      <c r="R146" s="1" t="s">
        <v>57</v>
      </c>
      <c r="S146" s="1" t="s">
        <v>84</v>
      </c>
      <c r="T146" s="1" t="s">
        <v>41</v>
      </c>
      <c r="U146" s="1" t="s">
        <v>42</v>
      </c>
      <c r="V146" s="1" t="s">
        <v>85</v>
      </c>
      <c r="W146" s="1" t="s">
        <v>86</v>
      </c>
      <c r="X146" s="1" t="s">
        <v>45</v>
      </c>
      <c r="Y146" s="1" t="s">
        <v>62</v>
      </c>
      <c r="Z146" s="1" t="s">
        <v>63</v>
      </c>
      <c r="AA146" s="11">
        <v>2</v>
      </c>
      <c r="AB146" s="13">
        <v>3</v>
      </c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1:72" ht="16" thickBot="1" x14ac:dyDescent="0.35">
      <c r="A147" s="4">
        <v>44655.688055555554</v>
      </c>
      <c r="B147" s="1" t="s">
        <v>486</v>
      </c>
      <c r="C147" s="1" t="s">
        <v>28</v>
      </c>
      <c r="D147" s="1" t="s">
        <v>78</v>
      </c>
      <c r="E147" s="2">
        <v>21</v>
      </c>
      <c r="F147" s="1" t="s">
        <v>30</v>
      </c>
      <c r="G147" s="1" t="s">
        <v>66</v>
      </c>
      <c r="H147" s="1" t="s">
        <v>51</v>
      </c>
      <c r="I147" s="1" t="s">
        <v>51</v>
      </c>
      <c r="J147" s="1" t="s">
        <v>51</v>
      </c>
      <c r="K147" s="1" t="s">
        <v>141</v>
      </c>
      <c r="L147" s="1" t="s">
        <v>53</v>
      </c>
      <c r="M147" s="1" t="s">
        <v>36</v>
      </c>
      <c r="N147" s="1" t="s">
        <v>55</v>
      </c>
      <c r="O147" s="1" t="s">
        <v>56</v>
      </c>
      <c r="P147" s="3">
        <v>30000</v>
      </c>
      <c r="Q147" s="1" t="s">
        <v>72</v>
      </c>
      <c r="R147" s="1" t="s">
        <v>73</v>
      </c>
      <c r="S147" s="1" t="s">
        <v>67</v>
      </c>
      <c r="T147" s="1" t="s">
        <v>59</v>
      </c>
      <c r="U147" s="1" t="s">
        <v>42</v>
      </c>
      <c r="V147" s="1" t="s">
        <v>43</v>
      </c>
      <c r="W147" s="1" t="s">
        <v>86</v>
      </c>
      <c r="X147" s="1" t="s">
        <v>45</v>
      </c>
      <c r="Y147" s="1" t="s">
        <v>62</v>
      </c>
      <c r="Z147" s="1" t="s">
        <v>63</v>
      </c>
      <c r="AA147" s="11">
        <v>4</v>
      </c>
      <c r="AB147" s="13">
        <v>1</v>
      </c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2" ht="16" thickBot="1" x14ac:dyDescent="0.35">
      <c r="A148" s="2" t="s">
        <v>389</v>
      </c>
      <c r="B148" s="1" t="s">
        <v>390</v>
      </c>
      <c r="C148" s="1" t="s">
        <v>155</v>
      </c>
      <c r="D148" s="1" t="s">
        <v>29</v>
      </c>
      <c r="E148" s="2">
        <v>21</v>
      </c>
      <c r="F148" s="1" t="s">
        <v>30</v>
      </c>
      <c r="G148" s="1" t="s">
        <v>66</v>
      </c>
      <c r="H148" s="1" t="s">
        <v>51</v>
      </c>
      <c r="I148" s="1" t="s">
        <v>51</v>
      </c>
      <c r="J148" s="1" t="s">
        <v>51</v>
      </c>
      <c r="K148" s="1" t="s">
        <v>150</v>
      </c>
      <c r="L148" s="1" t="s">
        <v>53</v>
      </c>
      <c r="M148" s="1" t="s">
        <v>36</v>
      </c>
      <c r="N148" s="1" t="s">
        <v>37</v>
      </c>
      <c r="O148" s="1" t="s">
        <v>56</v>
      </c>
      <c r="P148" s="3">
        <v>30000</v>
      </c>
      <c r="Q148" s="1" t="s">
        <v>72</v>
      </c>
      <c r="R148" s="1" t="s">
        <v>39</v>
      </c>
      <c r="S148" s="1" t="s">
        <v>67</v>
      </c>
      <c r="T148" s="1" t="s">
        <v>96</v>
      </c>
      <c r="U148" s="1" t="s">
        <v>42</v>
      </c>
      <c r="V148" s="1" t="s">
        <v>43</v>
      </c>
      <c r="W148" s="1" t="s">
        <v>86</v>
      </c>
      <c r="X148" s="1" t="s">
        <v>45</v>
      </c>
      <c r="Y148" s="1" t="s">
        <v>46</v>
      </c>
      <c r="Z148" s="1" t="s">
        <v>47</v>
      </c>
      <c r="AA148" s="11">
        <v>3</v>
      </c>
      <c r="AB148" s="1">
        <v>1</v>
      </c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2" ht="16" thickBot="1" x14ac:dyDescent="0.35">
      <c r="A149" s="2" t="s">
        <v>144</v>
      </c>
      <c r="B149" s="1" t="s">
        <v>145</v>
      </c>
      <c r="C149" s="1" t="s">
        <v>28</v>
      </c>
      <c r="D149" s="1" t="s">
        <v>78</v>
      </c>
      <c r="E149" s="2">
        <v>23</v>
      </c>
      <c r="F149" s="1" t="s">
        <v>30</v>
      </c>
      <c r="G149" s="1" t="s">
        <v>66</v>
      </c>
      <c r="H149" s="1" t="s">
        <v>51</v>
      </c>
      <c r="I149" s="1" t="s">
        <v>51</v>
      </c>
      <c r="J149" s="1" t="s">
        <v>51</v>
      </c>
      <c r="K149" s="1" t="s">
        <v>128</v>
      </c>
      <c r="L149" s="1" t="s">
        <v>53</v>
      </c>
      <c r="M149" s="1" t="s">
        <v>83</v>
      </c>
      <c r="N149" s="1" t="s">
        <v>55</v>
      </c>
      <c r="O149" s="3">
        <v>105</v>
      </c>
      <c r="P149" s="3">
        <v>30000</v>
      </c>
      <c r="Q149" s="1" t="s">
        <v>38</v>
      </c>
      <c r="R149" s="1" t="s">
        <v>73</v>
      </c>
      <c r="S149" s="1" t="s">
        <v>67</v>
      </c>
      <c r="T149" s="1" t="s">
        <v>96</v>
      </c>
      <c r="U149" s="1" t="s">
        <v>42</v>
      </c>
      <c r="V149" s="1" t="s">
        <v>60</v>
      </c>
      <c r="W149" s="1" t="s">
        <v>86</v>
      </c>
      <c r="X149" s="1" t="s">
        <v>45</v>
      </c>
      <c r="Y149" s="1" t="s">
        <v>62</v>
      </c>
      <c r="Z149" s="1" t="s">
        <v>63</v>
      </c>
      <c r="AA149" s="12">
        <v>3</v>
      </c>
      <c r="AB149" s="14">
        <v>2</v>
      </c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2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2" ht="16" thickBot="1" x14ac:dyDescent="0.35">
      <c r="A150" s="4">
        <v>44596.319502314815</v>
      </c>
      <c r="B150" s="1" t="s">
        <v>477</v>
      </c>
      <c r="C150" s="1" t="s">
        <v>155</v>
      </c>
      <c r="D150" s="1" t="s">
        <v>29</v>
      </c>
      <c r="E150" s="2">
        <v>24</v>
      </c>
      <c r="F150" s="1" t="s">
        <v>30</v>
      </c>
      <c r="G150" s="1" t="s">
        <v>66</v>
      </c>
      <c r="H150" s="1" t="s">
        <v>51</v>
      </c>
      <c r="I150" s="1" t="s">
        <v>51</v>
      </c>
      <c r="J150" s="1" t="s">
        <v>51</v>
      </c>
      <c r="K150" s="1" t="s">
        <v>150</v>
      </c>
      <c r="L150" s="1" t="s">
        <v>53</v>
      </c>
      <c r="M150" s="1" t="s">
        <v>36</v>
      </c>
      <c r="N150" s="1" t="s">
        <v>55</v>
      </c>
      <c r="O150" s="1" t="s">
        <v>56</v>
      </c>
      <c r="P150" s="3">
        <v>30000</v>
      </c>
      <c r="Q150" s="1" t="s">
        <v>72</v>
      </c>
      <c r="R150" s="1" t="s">
        <v>39</v>
      </c>
      <c r="S150" s="1" t="s">
        <v>123</v>
      </c>
      <c r="T150" s="1" t="s">
        <v>59</v>
      </c>
      <c r="U150" s="1" t="s">
        <v>42</v>
      </c>
      <c r="V150" s="1" t="s">
        <v>60</v>
      </c>
      <c r="W150" s="1" t="s">
        <v>44</v>
      </c>
      <c r="X150" s="1" t="s">
        <v>45</v>
      </c>
      <c r="Y150" s="1" t="s">
        <v>62</v>
      </c>
      <c r="Z150" s="1" t="s">
        <v>47</v>
      </c>
      <c r="AA150" s="11">
        <v>3</v>
      </c>
      <c r="AB150" s="13">
        <v>1</v>
      </c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2" ht="16" thickBot="1" x14ac:dyDescent="0.35">
      <c r="A151" s="2" t="s">
        <v>408</v>
      </c>
      <c r="B151" s="1" t="s">
        <v>409</v>
      </c>
      <c r="C151" s="1" t="s">
        <v>155</v>
      </c>
      <c r="D151" s="1" t="s">
        <v>29</v>
      </c>
      <c r="E151" s="2">
        <v>20</v>
      </c>
      <c r="F151" s="1" t="s">
        <v>99</v>
      </c>
      <c r="G151" s="1" t="s">
        <v>66</v>
      </c>
      <c r="H151" s="1" t="s">
        <v>51</v>
      </c>
      <c r="I151" s="1" t="s">
        <v>51</v>
      </c>
      <c r="J151" s="1" t="s">
        <v>51</v>
      </c>
      <c r="K151" s="1" t="s">
        <v>34</v>
      </c>
      <c r="L151" s="1" t="s">
        <v>53</v>
      </c>
      <c r="M151" s="1" t="s">
        <v>36</v>
      </c>
      <c r="N151" s="1" t="s">
        <v>37</v>
      </c>
      <c r="O151" s="1" t="s">
        <v>56</v>
      </c>
      <c r="P151" s="3">
        <v>15000</v>
      </c>
      <c r="Q151" s="1" t="s">
        <v>161</v>
      </c>
      <c r="R151" s="1" t="s">
        <v>57</v>
      </c>
      <c r="S151" s="1" t="s">
        <v>123</v>
      </c>
      <c r="T151" s="1" t="s">
        <v>59</v>
      </c>
      <c r="U151" s="1" t="s">
        <v>42</v>
      </c>
      <c r="V151" s="1" t="s">
        <v>43</v>
      </c>
      <c r="W151" s="1" t="s">
        <v>86</v>
      </c>
      <c r="X151" s="1" t="s">
        <v>45</v>
      </c>
      <c r="Y151" s="1" t="s">
        <v>62</v>
      </c>
      <c r="Z151" s="1" t="s">
        <v>47</v>
      </c>
      <c r="AA151" s="1">
        <v>3</v>
      </c>
      <c r="AB151" s="1">
        <v>3</v>
      </c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2" ht="16" thickBot="1" x14ac:dyDescent="0.35">
      <c r="A152" s="2" t="s">
        <v>365</v>
      </c>
      <c r="B152" s="1" t="s">
        <v>366</v>
      </c>
      <c r="C152" s="1" t="s">
        <v>28</v>
      </c>
      <c r="D152" s="1" t="s">
        <v>78</v>
      </c>
      <c r="E152" s="2">
        <v>22</v>
      </c>
      <c r="F152" s="1" t="s">
        <v>99</v>
      </c>
      <c r="G152" s="1" t="s">
        <v>66</v>
      </c>
      <c r="H152" s="1" t="s">
        <v>51</v>
      </c>
      <c r="I152" s="1" t="s">
        <v>51</v>
      </c>
      <c r="J152" s="1" t="s">
        <v>51</v>
      </c>
      <c r="K152" s="1" t="s">
        <v>34</v>
      </c>
      <c r="L152" s="1" t="s">
        <v>35</v>
      </c>
      <c r="M152" s="1" t="s">
        <v>71</v>
      </c>
      <c r="N152" s="1" t="s">
        <v>55</v>
      </c>
      <c r="O152" s="1" t="s">
        <v>56</v>
      </c>
      <c r="P152" s="3">
        <v>30000</v>
      </c>
      <c r="Q152" s="1" t="s">
        <v>161</v>
      </c>
      <c r="R152" s="1" t="s">
        <v>73</v>
      </c>
      <c r="S152" s="1" t="s">
        <v>92</v>
      </c>
      <c r="T152" s="1" t="s">
        <v>59</v>
      </c>
      <c r="U152" s="1" t="s">
        <v>42</v>
      </c>
      <c r="V152" s="1" t="s">
        <v>103</v>
      </c>
      <c r="W152" s="1" t="s">
        <v>86</v>
      </c>
      <c r="X152" s="1" t="s">
        <v>45</v>
      </c>
      <c r="Y152" s="1" t="s">
        <v>62</v>
      </c>
      <c r="Z152" s="1" t="s">
        <v>63</v>
      </c>
      <c r="AA152" s="12">
        <v>2</v>
      </c>
      <c r="AB152" s="10">
        <v>3</v>
      </c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2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3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ht="16" thickBot="1" x14ac:dyDescent="0.35">
      <c r="A153" s="2" t="s">
        <v>395</v>
      </c>
      <c r="B153" s="1" t="s">
        <v>396</v>
      </c>
      <c r="C153" s="1" t="s">
        <v>155</v>
      </c>
      <c r="D153" s="1" t="s">
        <v>78</v>
      </c>
      <c r="E153" s="2">
        <v>23</v>
      </c>
      <c r="F153" s="1" t="s">
        <v>99</v>
      </c>
      <c r="G153" s="1" t="s">
        <v>66</v>
      </c>
      <c r="H153" s="1" t="s">
        <v>51</v>
      </c>
      <c r="I153" s="1" t="s">
        <v>51</v>
      </c>
      <c r="J153" s="1" t="s">
        <v>51</v>
      </c>
      <c r="K153" s="1" t="s">
        <v>150</v>
      </c>
      <c r="L153" s="1" t="s">
        <v>53</v>
      </c>
      <c r="M153" s="1" t="s">
        <v>71</v>
      </c>
      <c r="N153" s="1" t="s">
        <v>83</v>
      </c>
      <c r="O153" s="1" t="s">
        <v>83</v>
      </c>
      <c r="P153" s="1" t="s">
        <v>83</v>
      </c>
      <c r="Q153" s="1" t="s">
        <v>72</v>
      </c>
      <c r="R153" s="1" t="s">
        <v>57</v>
      </c>
      <c r="S153" s="1" t="s">
        <v>218</v>
      </c>
      <c r="T153" s="1" t="s">
        <v>79</v>
      </c>
      <c r="U153" s="1" t="s">
        <v>118</v>
      </c>
      <c r="V153" s="1" t="s">
        <v>60</v>
      </c>
      <c r="W153" s="1" t="s">
        <v>86</v>
      </c>
      <c r="X153" s="1" t="s">
        <v>61</v>
      </c>
      <c r="Y153" s="1" t="s">
        <v>46</v>
      </c>
      <c r="Z153" s="1" t="s">
        <v>47</v>
      </c>
      <c r="AA153" s="12">
        <v>1</v>
      </c>
      <c r="AB153" s="10">
        <v>1</v>
      </c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3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ht="16" thickBot="1" x14ac:dyDescent="0.35">
      <c r="A154" s="2" t="s">
        <v>359</v>
      </c>
      <c r="B154" s="1" t="s">
        <v>360</v>
      </c>
      <c r="C154" s="1" t="s">
        <v>155</v>
      </c>
      <c r="D154" s="1" t="s">
        <v>78</v>
      </c>
      <c r="E154" s="2">
        <v>22</v>
      </c>
      <c r="F154" s="1" t="s">
        <v>50</v>
      </c>
      <c r="G154" s="1" t="s">
        <v>31</v>
      </c>
      <c r="H154" s="1" t="s">
        <v>51</v>
      </c>
      <c r="I154" s="1" t="s">
        <v>51</v>
      </c>
      <c r="J154" s="1" t="s">
        <v>51</v>
      </c>
      <c r="K154" s="1" t="s">
        <v>263</v>
      </c>
      <c r="L154" s="1" t="s">
        <v>83</v>
      </c>
      <c r="M154" s="1" t="s">
        <v>36</v>
      </c>
      <c r="N154" s="1" t="s">
        <v>83</v>
      </c>
      <c r="O154" s="1" t="s">
        <v>56</v>
      </c>
      <c r="P154" s="1" t="s">
        <v>83</v>
      </c>
      <c r="Q154" s="1" t="s">
        <v>38</v>
      </c>
      <c r="R154" s="1" t="s">
        <v>73</v>
      </c>
      <c r="S154" s="1" t="s">
        <v>92</v>
      </c>
      <c r="T154" s="1" t="s">
        <v>59</v>
      </c>
      <c r="U154" s="1" t="s">
        <v>42</v>
      </c>
      <c r="V154" s="1" t="s">
        <v>43</v>
      </c>
      <c r="W154" s="1" t="s">
        <v>44</v>
      </c>
      <c r="X154" s="1" t="s">
        <v>61</v>
      </c>
      <c r="Y154" s="1" t="s">
        <v>62</v>
      </c>
      <c r="Z154" s="1" t="s">
        <v>47</v>
      </c>
      <c r="AA154" s="11">
        <v>1</v>
      </c>
      <c r="AB154" s="13">
        <v>2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ht="16" thickBot="1" x14ac:dyDescent="0.35">
      <c r="A155" s="2" t="s">
        <v>324</v>
      </c>
      <c r="B155" s="1" t="s">
        <v>325</v>
      </c>
      <c r="C155" s="1" t="s">
        <v>155</v>
      </c>
      <c r="D155" s="1" t="s">
        <v>29</v>
      </c>
      <c r="E155" s="2">
        <v>30</v>
      </c>
      <c r="F155" s="1" t="s">
        <v>50</v>
      </c>
      <c r="G155" s="1" t="s">
        <v>31</v>
      </c>
      <c r="H155" s="1" t="s">
        <v>51</v>
      </c>
      <c r="I155" s="1" t="s">
        <v>51</v>
      </c>
      <c r="J155" s="1" t="s">
        <v>51</v>
      </c>
      <c r="K155" s="1" t="s">
        <v>34</v>
      </c>
      <c r="L155" s="1" t="s">
        <v>53</v>
      </c>
      <c r="M155" s="1" t="s">
        <v>36</v>
      </c>
      <c r="N155" s="1" t="s">
        <v>55</v>
      </c>
      <c r="O155" s="1" t="s">
        <v>56</v>
      </c>
      <c r="P155" s="3">
        <v>30000</v>
      </c>
      <c r="Q155" s="1" t="s">
        <v>72</v>
      </c>
      <c r="R155" s="1" t="s">
        <v>73</v>
      </c>
      <c r="S155" s="1" t="s">
        <v>92</v>
      </c>
      <c r="T155" s="1" t="s">
        <v>59</v>
      </c>
      <c r="U155" s="1" t="s">
        <v>42</v>
      </c>
      <c r="V155" s="1" t="s">
        <v>60</v>
      </c>
      <c r="W155" s="1" t="s">
        <v>86</v>
      </c>
      <c r="X155" s="1" t="s">
        <v>45</v>
      </c>
      <c r="Y155" s="1" t="s">
        <v>62</v>
      </c>
      <c r="Z155" s="1" t="s">
        <v>63</v>
      </c>
      <c r="AA155" s="11">
        <v>3</v>
      </c>
      <c r="AB155" s="1">
        <v>1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ht="16" thickBot="1" x14ac:dyDescent="0.35">
      <c r="A156" s="4">
        <v>44716.781782407408</v>
      </c>
      <c r="B156" s="1" t="s">
        <v>502</v>
      </c>
      <c r="C156" s="1" t="s">
        <v>28</v>
      </c>
      <c r="D156" s="1" t="s">
        <v>29</v>
      </c>
      <c r="E156" s="2">
        <v>23</v>
      </c>
      <c r="F156" s="1" t="s">
        <v>70</v>
      </c>
      <c r="G156" s="1" t="s">
        <v>31</v>
      </c>
      <c r="H156" s="1" t="s">
        <v>51</v>
      </c>
      <c r="I156" s="1" t="s">
        <v>51</v>
      </c>
      <c r="J156" s="1" t="s">
        <v>51</v>
      </c>
      <c r="K156" s="1" t="s">
        <v>34</v>
      </c>
      <c r="L156" s="1" t="s">
        <v>53</v>
      </c>
      <c r="M156" s="1" t="s">
        <v>36</v>
      </c>
      <c r="N156" s="1" t="s">
        <v>55</v>
      </c>
      <c r="O156" s="1" t="s">
        <v>56</v>
      </c>
      <c r="P156" s="3">
        <v>15000</v>
      </c>
      <c r="Q156" s="1" t="s">
        <v>161</v>
      </c>
      <c r="R156" s="1" t="s">
        <v>57</v>
      </c>
      <c r="S156" s="1" t="s">
        <v>92</v>
      </c>
      <c r="T156" s="1" t="s">
        <v>41</v>
      </c>
      <c r="U156" s="1" t="s">
        <v>42</v>
      </c>
      <c r="V156" s="1" t="s">
        <v>103</v>
      </c>
      <c r="W156" s="1" t="s">
        <v>86</v>
      </c>
      <c r="X156" s="1" t="s">
        <v>45</v>
      </c>
      <c r="Y156" s="1" t="s">
        <v>62</v>
      </c>
      <c r="Z156" s="1" t="s">
        <v>47</v>
      </c>
      <c r="AA156" s="11">
        <v>4</v>
      </c>
      <c r="AB156" s="11">
        <v>3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ht="16" thickBot="1" x14ac:dyDescent="0.35">
      <c r="A157" s="4">
        <v>44624.986562500002</v>
      </c>
      <c r="B157" s="1" t="s">
        <v>483</v>
      </c>
      <c r="C157" s="1" t="s">
        <v>28</v>
      </c>
      <c r="D157" s="1" t="s">
        <v>29</v>
      </c>
      <c r="E157" s="2">
        <v>20</v>
      </c>
      <c r="F157" s="1" t="s">
        <v>99</v>
      </c>
      <c r="G157" s="1" t="s">
        <v>31</v>
      </c>
      <c r="H157" s="1" t="s">
        <v>51</v>
      </c>
      <c r="I157" s="1" t="s">
        <v>51</v>
      </c>
      <c r="J157" s="1" t="s">
        <v>51</v>
      </c>
      <c r="K157" s="1" t="s">
        <v>150</v>
      </c>
      <c r="L157" s="1" t="s">
        <v>35</v>
      </c>
      <c r="M157" s="1" t="s">
        <v>36</v>
      </c>
      <c r="N157" s="1" t="s">
        <v>55</v>
      </c>
      <c r="O157" s="1" t="s">
        <v>56</v>
      </c>
      <c r="P157" s="3">
        <v>30000</v>
      </c>
      <c r="Q157" s="1" t="s">
        <v>72</v>
      </c>
      <c r="R157" s="1" t="s">
        <v>73</v>
      </c>
      <c r="S157" s="1" t="s">
        <v>123</v>
      </c>
      <c r="T157" s="1" t="s">
        <v>59</v>
      </c>
      <c r="U157" s="1" t="s">
        <v>118</v>
      </c>
      <c r="V157" s="1" t="s">
        <v>60</v>
      </c>
      <c r="W157" s="1" t="s">
        <v>44</v>
      </c>
      <c r="X157" s="1" t="s">
        <v>45</v>
      </c>
      <c r="Y157" s="1" t="s">
        <v>62</v>
      </c>
      <c r="Z157" s="1" t="s">
        <v>47</v>
      </c>
      <c r="AA157" s="11">
        <v>2</v>
      </c>
      <c r="AB157" s="13">
        <v>1</v>
      </c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ht="16" thickBot="1" x14ac:dyDescent="0.35">
      <c r="A158" s="4">
        <v>44655.871516203704</v>
      </c>
      <c r="B158" s="1" t="s">
        <v>492</v>
      </c>
      <c r="C158" s="1" t="s">
        <v>155</v>
      </c>
      <c r="D158" s="1" t="s">
        <v>78</v>
      </c>
      <c r="E158" s="2">
        <v>21</v>
      </c>
      <c r="F158" s="1" t="s">
        <v>50</v>
      </c>
      <c r="G158" s="1" t="s">
        <v>66</v>
      </c>
      <c r="H158" s="1" t="s">
        <v>52</v>
      </c>
      <c r="I158" s="1" t="s">
        <v>51</v>
      </c>
      <c r="J158" s="1" t="s">
        <v>51</v>
      </c>
      <c r="K158" s="1" t="s">
        <v>263</v>
      </c>
      <c r="L158" s="1" t="s">
        <v>53</v>
      </c>
      <c r="M158" s="1" t="s">
        <v>54</v>
      </c>
      <c r="N158" s="1" t="s">
        <v>55</v>
      </c>
      <c r="O158" s="1" t="s">
        <v>56</v>
      </c>
      <c r="P158" s="3">
        <v>30000</v>
      </c>
      <c r="Q158" s="1" t="s">
        <v>38</v>
      </c>
      <c r="R158" s="1" t="s">
        <v>39</v>
      </c>
      <c r="S158" s="1" t="s">
        <v>67</v>
      </c>
      <c r="T158" s="1" t="s">
        <v>59</v>
      </c>
      <c r="U158" s="1" t="s">
        <v>42</v>
      </c>
      <c r="V158" s="1" t="s">
        <v>43</v>
      </c>
      <c r="W158" s="1" t="s">
        <v>86</v>
      </c>
      <c r="X158" s="1" t="s">
        <v>45</v>
      </c>
      <c r="Y158" s="1" t="s">
        <v>62</v>
      </c>
      <c r="Z158" s="1" t="s">
        <v>47</v>
      </c>
      <c r="AA158" s="1">
        <v>5</v>
      </c>
      <c r="AB158" s="1">
        <v>2</v>
      </c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ht="16" thickBot="1" x14ac:dyDescent="0.35">
      <c r="A159" s="2" t="s">
        <v>253</v>
      </c>
      <c r="B159" s="1"/>
      <c r="C159" s="1" t="s">
        <v>28</v>
      </c>
      <c r="D159" s="1" t="s">
        <v>78</v>
      </c>
      <c r="E159" s="2">
        <v>21</v>
      </c>
      <c r="F159" s="1" t="s">
        <v>50</v>
      </c>
      <c r="G159" s="1" t="s">
        <v>66</v>
      </c>
      <c r="H159" s="1" t="s">
        <v>52</v>
      </c>
      <c r="I159" s="1" t="s">
        <v>51</v>
      </c>
      <c r="J159" s="1" t="s">
        <v>51</v>
      </c>
      <c r="K159" s="1" t="s">
        <v>229</v>
      </c>
      <c r="L159" s="1" t="s">
        <v>53</v>
      </c>
      <c r="M159" s="1" t="s">
        <v>36</v>
      </c>
      <c r="N159" s="1" t="s">
        <v>55</v>
      </c>
      <c r="O159" s="1" t="s">
        <v>56</v>
      </c>
      <c r="P159" s="3">
        <v>30000</v>
      </c>
      <c r="Q159" s="1" t="s">
        <v>161</v>
      </c>
      <c r="R159" s="1" t="s">
        <v>39</v>
      </c>
      <c r="S159" s="1" t="s">
        <v>67</v>
      </c>
      <c r="T159" s="1" t="s">
        <v>59</v>
      </c>
      <c r="U159" s="1" t="s">
        <v>42</v>
      </c>
      <c r="V159" s="1" t="s">
        <v>43</v>
      </c>
      <c r="W159" s="1" t="s">
        <v>86</v>
      </c>
      <c r="X159" s="1" t="s">
        <v>45</v>
      </c>
      <c r="Y159" s="1" t="s">
        <v>62</v>
      </c>
      <c r="Z159" s="1" t="s">
        <v>47</v>
      </c>
      <c r="AA159" s="1">
        <v>4</v>
      </c>
      <c r="AB159" s="1">
        <v>3</v>
      </c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ht="16" thickBot="1" x14ac:dyDescent="0.35">
      <c r="A160" s="2" t="s">
        <v>153</v>
      </c>
      <c r="B160" s="1" t="s">
        <v>154</v>
      </c>
      <c r="C160" s="1" t="s">
        <v>155</v>
      </c>
      <c r="D160" s="1" t="s">
        <v>29</v>
      </c>
      <c r="E160" s="2">
        <v>21</v>
      </c>
      <c r="F160" s="1" t="s">
        <v>50</v>
      </c>
      <c r="G160" s="1" t="s">
        <v>66</v>
      </c>
      <c r="H160" s="1" t="s">
        <v>52</v>
      </c>
      <c r="I160" s="1" t="s">
        <v>51</v>
      </c>
      <c r="J160" s="1" t="s">
        <v>51</v>
      </c>
      <c r="K160" s="1" t="s">
        <v>156</v>
      </c>
      <c r="L160" s="1" t="s">
        <v>53</v>
      </c>
      <c r="M160" s="1" t="s">
        <v>54</v>
      </c>
      <c r="N160" s="1" t="s">
        <v>55</v>
      </c>
      <c r="O160" s="1" t="s">
        <v>56</v>
      </c>
      <c r="P160" s="3">
        <v>30000</v>
      </c>
      <c r="Q160" s="1" t="s">
        <v>38</v>
      </c>
      <c r="R160" s="1" t="s">
        <v>57</v>
      </c>
      <c r="S160" s="1" t="s">
        <v>130</v>
      </c>
      <c r="T160" s="1" t="s">
        <v>59</v>
      </c>
      <c r="U160" s="1" t="s">
        <v>42</v>
      </c>
      <c r="V160" s="1" t="s">
        <v>43</v>
      </c>
      <c r="W160" s="1" t="s">
        <v>86</v>
      </c>
      <c r="X160" s="1" t="s">
        <v>45</v>
      </c>
      <c r="Y160" s="1" t="s">
        <v>62</v>
      </c>
      <c r="Z160" s="1" t="s">
        <v>63</v>
      </c>
      <c r="AA160" s="1">
        <v>4</v>
      </c>
      <c r="AB160" s="1">
        <v>2</v>
      </c>
      <c r="AC160" s="13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1:74" ht="16" thickBot="1" x14ac:dyDescent="0.35">
      <c r="A161" s="2" t="s">
        <v>373</v>
      </c>
      <c r="B161" s="1" t="s">
        <v>374</v>
      </c>
      <c r="C161" s="1" t="s">
        <v>28</v>
      </c>
      <c r="D161" s="1" t="s">
        <v>78</v>
      </c>
      <c r="E161" s="2">
        <v>22</v>
      </c>
      <c r="F161" s="1" t="s">
        <v>50</v>
      </c>
      <c r="G161" s="1" t="s">
        <v>66</v>
      </c>
      <c r="H161" s="1" t="s">
        <v>52</v>
      </c>
      <c r="I161" s="1" t="s">
        <v>51</v>
      </c>
      <c r="J161" s="1" t="s">
        <v>51</v>
      </c>
      <c r="K161" s="1" t="s">
        <v>150</v>
      </c>
      <c r="L161" s="1" t="s">
        <v>53</v>
      </c>
      <c r="M161" s="1" t="s">
        <v>36</v>
      </c>
      <c r="N161" s="1" t="s">
        <v>55</v>
      </c>
      <c r="O161" s="1" t="s">
        <v>56</v>
      </c>
      <c r="P161" s="3">
        <v>30000</v>
      </c>
      <c r="Q161" s="1" t="s">
        <v>38</v>
      </c>
      <c r="R161" s="1" t="s">
        <v>73</v>
      </c>
      <c r="S161" s="1" t="s">
        <v>112</v>
      </c>
      <c r="T161" s="1" t="s">
        <v>59</v>
      </c>
      <c r="U161" s="1" t="s">
        <v>42</v>
      </c>
      <c r="V161" s="1" t="s">
        <v>43</v>
      </c>
      <c r="W161" s="1" t="s">
        <v>86</v>
      </c>
      <c r="X161" s="1" t="s">
        <v>61</v>
      </c>
      <c r="Y161" s="1" t="s">
        <v>46</v>
      </c>
      <c r="Z161" s="1" t="s">
        <v>63</v>
      </c>
      <c r="AA161" s="11">
        <v>3</v>
      </c>
      <c r="AB161" s="11">
        <v>2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1:74" ht="16" thickBot="1" x14ac:dyDescent="0.35">
      <c r="A162" s="2" t="s">
        <v>87</v>
      </c>
      <c r="B162" s="1" t="s">
        <v>88</v>
      </c>
      <c r="C162" s="1" t="s">
        <v>28</v>
      </c>
      <c r="D162" s="1" t="s">
        <v>29</v>
      </c>
      <c r="E162" s="2">
        <v>22</v>
      </c>
      <c r="F162" s="1" t="s">
        <v>50</v>
      </c>
      <c r="G162" s="1" t="s">
        <v>66</v>
      </c>
      <c r="H162" s="1" t="s">
        <v>52</v>
      </c>
      <c r="I162" s="1" t="s">
        <v>51</v>
      </c>
      <c r="J162" s="1" t="s">
        <v>51</v>
      </c>
      <c r="K162" s="1" t="s">
        <v>34</v>
      </c>
      <c r="L162" s="1" t="s">
        <v>53</v>
      </c>
      <c r="M162" s="1" t="s">
        <v>36</v>
      </c>
      <c r="N162" s="1" t="s">
        <v>55</v>
      </c>
      <c r="O162" s="1" t="s">
        <v>56</v>
      </c>
      <c r="P162" s="3">
        <v>25000</v>
      </c>
      <c r="Q162" s="1" t="s">
        <v>161</v>
      </c>
      <c r="R162" s="1" t="s">
        <v>73</v>
      </c>
      <c r="S162" s="1" t="s">
        <v>89</v>
      </c>
      <c r="T162" s="1" t="s">
        <v>59</v>
      </c>
      <c r="U162" s="1" t="s">
        <v>75</v>
      </c>
      <c r="V162" s="1" t="s">
        <v>60</v>
      </c>
      <c r="W162" s="1" t="s">
        <v>44</v>
      </c>
      <c r="X162" s="1" t="s">
        <v>61</v>
      </c>
      <c r="Y162" s="1" t="s">
        <v>46</v>
      </c>
      <c r="Z162" s="1" t="s">
        <v>47</v>
      </c>
      <c r="AA162" s="1">
        <v>3</v>
      </c>
      <c r="AB162" s="1">
        <v>3</v>
      </c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1:74" ht="16" thickBot="1" x14ac:dyDescent="0.35">
      <c r="A163" s="4">
        <v>44655.287476851852</v>
      </c>
      <c r="B163" s="1" t="s">
        <v>485</v>
      </c>
      <c r="C163" s="1" t="s">
        <v>28</v>
      </c>
      <c r="D163" s="1" t="s">
        <v>29</v>
      </c>
      <c r="E163" s="2">
        <v>21</v>
      </c>
      <c r="F163" s="1" t="s">
        <v>70</v>
      </c>
      <c r="G163" s="1" t="s">
        <v>66</v>
      </c>
      <c r="H163" s="1" t="s">
        <v>52</v>
      </c>
      <c r="I163" s="1" t="s">
        <v>51</v>
      </c>
      <c r="J163" s="1" t="s">
        <v>51</v>
      </c>
      <c r="K163" s="1" t="s">
        <v>34</v>
      </c>
      <c r="L163" s="1" t="s">
        <v>53</v>
      </c>
      <c r="M163" s="1" t="s">
        <v>71</v>
      </c>
      <c r="N163" s="1" t="s">
        <v>83</v>
      </c>
      <c r="O163" s="1" t="s">
        <v>83</v>
      </c>
      <c r="P163" s="1" t="s">
        <v>83</v>
      </c>
      <c r="Q163" s="1" t="s">
        <v>38</v>
      </c>
      <c r="R163" s="1" t="s">
        <v>73</v>
      </c>
      <c r="S163" s="1" t="s">
        <v>74</v>
      </c>
      <c r="T163" s="1" t="s">
        <v>41</v>
      </c>
      <c r="U163" s="1" t="s">
        <v>118</v>
      </c>
      <c r="V163" s="1" t="s">
        <v>60</v>
      </c>
      <c r="W163" s="1" t="s">
        <v>86</v>
      </c>
      <c r="X163" s="1" t="s">
        <v>45</v>
      </c>
      <c r="Y163" s="1" t="s">
        <v>46</v>
      </c>
      <c r="Z163" s="1" t="s">
        <v>47</v>
      </c>
      <c r="AA163" s="9">
        <v>1</v>
      </c>
      <c r="AB163" s="14">
        <v>2</v>
      </c>
      <c r="AC163" s="13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2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3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1:74" ht="16" thickBot="1" x14ac:dyDescent="0.35">
      <c r="A164" s="2" t="s">
        <v>383</v>
      </c>
      <c r="B164" s="1" t="s">
        <v>384</v>
      </c>
      <c r="C164" s="1" t="s">
        <v>155</v>
      </c>
      <c r="D164" s="1" t="s">
        <v>78</v>
      </c>
      <c r="E164" s="2">
        <v>21</v>
      </c>
      <c r="F164" s="1" t="s">
        <v>30</v>
      </c>
      <c r="G164" s="1" t="s">
        <v>66</v>
      </c>
      <c r="H164" s="1" t="s">
        <v>52</v>
      </c>
      <c r="I164" s="1" t="s">
        <v>51</v>
      </c>
      <c r="J164" s="1" t="s">
        <v>51</v>
      </c>
      <c r="K164" s="1" t="s">
        <v>150</v>
      </c>
      <c r="L164" s="1" t="s">
        <v>53</v>
      </c>
      <c r="M164" s="1" t="s">
        <v>54</v>
      </c>
      <c r="N164" s="1" t="s">
        <v>83</v>
      </c>
      <c r="O164" s="1" t="s">
        <v>56</v>
      </c>
      <c r="P164" s="3">
        <v>25000</v>
      </c>
      <c r="Q164" s="1" t="s">
        <v>38</v>
      </c>
      <c r="R164" s="1" t="s">
        <v>73</v>
      </c>
      <c r="S164" s="1" t="s">
        <v>89</v>
      </c>
      <c r="T164" s="1" t="s">
        <v>96</v>
      </c>
      <c r="U164" s="1" t="s">
        <v>42</v>
      </c>
      <c r="V164" s="1" t="s">
        <v>43</v>
      </c>
      <c r="W164" s="1" t="s">
        <v>44</v>
      </c>
      <c r="X164" s="1" t="s">
        <v>45</v>
      </c>
      <c r="Y164" s="1" t="s">
        <v>62</v>
      </c>
      <c r="Z164" s="1" t="s">
        <v>63</v>
      </c>
      <c r="AA164" s="11">
        <v>3</v>
      </c>
      <c r="AB164" s="13">
        <v>2</v>
      </c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1:74" ht="16" thickBot="1" x14ac:dyDescent="0.35">
      <c r="A165" s="2" t="s">
        <v>450</v>
      </c>
      <c r="B165" s="1" t="s">
        <v>451</v>
      </c>
      <c r="C165" s="1" t="s">
        <v>28</v>
      </c>
      <c r="D165" s="1" t="s">
        <v>78</v>
      </c>
      <c r="E165" s="2">
        <v>21</v>
      </c>
      <c r="F165" s="1" t="s">
        <v>30</v>
      </c>
      <c r="G165" s="1" t="s">
        <v>66</v>
      </c>
      <c r="H165" s="1" t="s">
        <v>52</v>
      </c>
      <c r="I165" s="1" t="s">
        <v>51</v>
      </c>
      <c r="J165" s="1" t="s">
        <v>51</v>
      </c>
      <c r="K165" s="1" t="s">
        <v>34</v>
      </c>
      <c r="L165" s="1" t="s">
        <v>53</v>
      </c>
      <c r="M165" s="1" t="s">
        <v>36</v>
      </c>
      <c r="N165" s="1" t="s">
        <v>55</v>
      </c>
      <c r="O165" s="1" t="s">
        <v>56</v>
      </c>
      <c r="P165" s="3">
        <v>30000</v>
      </c>
      <c r="Q165" s="1" t="s">
        <v>161</v>
      </c>
      <c r="R165" s="1" t="s">
        <v>57</v>
      </c>
      <c r="S165" s="1" t="s">
        <v>112</v>
      </c>
      <c r="T165" s="1" t="s">
        <v>41</v>
      </c>
      <c r="U165" s="1" t="s">
        <v>75</v>
      </c>
      <c r="V165" s="1" t="s">
        <v>103</v>
      </c>
      <c r="W165" s="1" t="s">
        <v>86</v>
      </c>
      <c r="X165" s="1" t="s">
        <v>45</v>
      </c>
      <c r="Y165" s="1" t="s">
        <v>62</v>
      </c>
      <c r="Z165" s="1" t="s">
        <v>63</v>
      </c>
      <c r="AA165" s="11">
        <v>3</v>
      </c>
      <c r="AB165" s="11">
        <v>3</v>
      </c>
      <c r="AC165" s="10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1:74" ht="16" thickBot="1" x14ac:dyDescent="0.35">
      <c r="A166" s="2" t="s">
        <v>331</v>
      </c>
      <c r="B166" s="1" t="s">
        <v>332</v>
      </c>
      <c r="C166" s="1" t="s">
        <v>155</v>
      </c>
      <c r="D166" s="1" t="s">
        <v>29</v>
      </c>
      <c r="E166" s="2">
        <v>21</v>
      </c>
      <c r="F166" s="1" t="s">
        <v>30</v>
      </c>
      <c r="G166" s="1" t="s">
        <v>66</v>
      </c>
      <c r="H166" s="1" t="s">
        <v>52</v>
      </c>
      <c r="I166" s="1" t="s">
        <v>51</v>
      </c>
      <c r="J166" s="1" t="s">
        <v>51</v>
      </c>
      <c r="K166" s="1" t="s">
        <v>34</v>
      </c>
      <c r="L166" s="1" t="s">
        <v>53</v>
      </c>
      <c r="M166" s="1" t="s">
        <v>36</v>
      </c>
      <c r="N166" s="1" t="s">
        <v>55</v>
      </c>
      <c r="O166" s="1" t="s">
        <v>56</v>
      </c>
      <c r="P166" s="3">
        <v>30000</v>
      </c>
      <c r="Q166" s="1" t="s">
        <v>38</v>
      </c>
      <c r="R166" s="1" t="s">
        <v>73</v>
      </c>
      <c r="S166" s="1" t="s">
        <v>67</v>
      </c>
      <c r="T166" s="1" t="s">
        <v>59</v>
      </c>
      <c r="U166" s="1" t="s">
        <v>118</v>
      </c>
      <c r="V166" s="1" t="s">
        <v>103</v>
      </c>
      <c r="W166" s="1" t="s">
        <v>86</v>
      </c>
      <c r="X166" s="1" t="s">
        <v>45</v>
      </c>
      <c r="Y166" s="1" t="s">
        <v>62</v>
      </c>
      <c r="Z166" s="1" t="s">
        <v>47</v>
      </c>
      <c r="AA166" s="12">
        <v>4</v>
      </c>
      <c r="AB166" s="10">
        <v>2</v>
      </c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2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3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1:74" ht="16" thickBot="1" x14ac:dyDescent="0.35">
      <c r="A167" s="2" t="s">
        <v>436</v>
      </c>
      <c r="B167" s="1" t="s">
        <v>437</v>
      </c>
      <c r="C167" s="1" t="s">
        <v>28</v>
      </c>
      <c r="D167" s="1" t="s">
        <v>29</v>
      </c>
      <c r="E167" s="2">
        <v>21</v>
      </c>
      <c r="F167" s="1" t="s">
        <v>30</v>
      </c>
      <c r="G167" s="1" t="s">
        <v>66</v>
      </c>
      <c r="H167" s="1" t="s">
        <v>52</v>
      </c>
      <c r="I167" s="1" t="s">
        <v>51</v>
      </c>
      <c r="J167" s="1" t="s">
        <v>51</v>
      </c>
      <c r="K167" s="1" t="s">
        <v>34</v>
      </c>
      <c r="L167" s="1" t="s">
        <v>53</v>
      </c>
      <c r="M167" s="1" t="s">
        <v>54</v>
      </c>
      <c r="N167" s="1" t="s">
        <v>37</v>
      </c>
      <c r="O167" s="1" t="s">
        <v>56</v>
      </c>
      <c r="P167" s="3">
        <v>25000</v>
      </c>
      <c r="Q167" s="1" t="s">
        <v>161</v>
      </c>
      <c r="R167" s="1" t="s">
        <v>39</v>
      </c>
      <c r="S167" s="1" t="s">
        <v>195</v>
      </c>
      <c r="T167" s="1" t="s">
        <v>59</v>
      </c>
      <c r="U167" s="1" t="s">
        <v>42</v>
      </c>
      <c r="V167" s="1" t="s">
        <v>85</v>
      </c>
      <c r="W167" s="1" t="s">
        <v>44</v>
      </c>
      <c r="X167" s="1" t="s">
        <v>61</v>
      </c>
      <c r="Y167" s="1" t="s">
        <v>46</v>
      </c>
      <c r="Z167" s="1" t="s">
        <v>63</v>
      </c>
      <c r="AA167" s="1">
        <v>3</v>
      </c>
      <c r="AB167" s="1">
        <v>3</v>
      </c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1:74" ht="16" thickBot="1" x14ac:dyDescent="0.35">
      <c r="A168" s="2" t="s">
        <v>291</v>
      </c>
      <c r="B168" s="1" t="s">
        <v>292</v>
      </c>
      <c r="C168" s="1" t="s">
        <v>155</v>
      </c>
      <c r="D168" s="1" t="s">
        <v>78</v>
      </c>
      <c r="E168" s="2">
        <v>26</v>
      </c>
      <c r="F168" s="1" t="s">
        <v>30</v>
      </c>
      <c r="G168" s="1" t="s">
        <v>66</v>
      </c>
      <c r="H168" s="1" t="s">
        <v>52</v>
      </c>
      <c r="I168" s="1" t="s">
        <v>51</v>
      </c>
      <c r="J168" s="1" t="s">
        <v>51</v>
      </c>
      <c r="K168" s="1" t="s">
        <v>150</v>
      </c>
      <c r="L168" s="1" t="s">
        <v>53</v>
      </c>
      <c r="M168" s="1" t="s">
        <v>54</v>
      </c>
      <c r="N168" s="1" t="s">
        <v>55</v>
      </c>
      <c r="O168" s="1" t="s">
        <v>56</v>
      </c>
      <c r="P168" s="1" t="s">
        <v>83</v>
      </c>
      <c r="Q168" s="1" t="s">
        <v>38</v>
      </c>
      <c r="R168" s="1" t="s">
        <v>57</v>
      </c>
      <c r="S168" s="1" t="s">
        <v>89</v>
      </c>
      <c r="T168" s="1" t="s">
        <v>59</v>
      </c>
      <c r="U168" s="1" t="s">
        <v>42</v>
      </c>
      <c r="V168" s="1" t="s">
        <v>43</v>
      </c>
      <c r="W168" s="1" t="s">
        <v>86</v>
      </c>
      <c r="X168" s="1" t="s">
        <v>45</v>
      </c>
      <c r="Y168" s="1" t="s">
        <v>62</v>
      </c>
      <c r="Z168" s="1" t="s">
        <v>63</v>
      </c>
      <c r="AA168" s="12">
        <v>4</v>
      </c>
      <c r="AB168" s="12">
        <v>2</v>
      </c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2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3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1:74" ht="16" thickBot="1" x14ac:dyDescent="0.35">
      <c r="A169" s="2" t="s">
        <v>244</v>
      </c>
      <c r="B169" s="1" t="s">
        <v>245</v>
      </c>
      <c r="C169" s="1" t="s">
        <v>155</v>
      </c>
      <c r="D169" s="1" t="s">
        <v>29</v>
      </c>
      <c r="E169" s="2">
        <v>18</v>
      </c>
      <c r="F169" s="1" t="s">
        <v>50</v>
      </c>
      <c r="G169" s="1" t="s">
        <v>66</v>
      </c>
      <c r="H169" s="1" t="s">
        <v>115</v>
      </c>
      <c r="I169" s="1" t="s">
        <v>115</v>
      </c>
      <c r="J169" s="1" t="s">
        <v>51</v>
      </c>
      <c r="K169" s="1" t="s">
        <v>215</v>
      </c>
      <c r="L169" s="1" t="s">
        <v>53</v>
      </c>
      <c r="M169" s="1" t="s">
        <v>36</v>
      </c>
      <c r="N169" s="1" t="s">
        <v>55</v>
      </c>
      <c r="O169" s="1" t="s">
        <v>56</v>
      </c>
      <c r="P169" s="3">
        <v>30000</v>
      </c>
      <c r="Q169" s="1" t="s">
        <v>72</v>
      </c>
      <c r="R169" s="1" t="s">
        <v>73</v>
      </c>
      <c r="S169" s="1" t="s">
        <v>246</v>
      </c>
      <c r="T169" s="1" t="s">
        <v>96</v>
      </c>
      <c r="U169" s="1" t="s">
        <v>42</v>
      </c>
      <c r="V169" s="1" t="s">
        <v>60</v>
      </c>
      <c r="W169" s="1" t="s">
        <v>86</v>
      </c>
      <c r="X169" s="1" t="s">
        <v>45</v>
      </c>
      <c r="Y169" s="1" t="s">
        <v>62</v>
      </c>
      <c r="Z169" s="1" t="s">
        <v>47</v>
      </c>
      <c r="AA169" s="15">
        <v>3</v>
      </c>
      <c r="AB169" s="16">
        <v>1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2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3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1:74" ht="16" thickBot="1" x14ac:dyDescent="0.35">
      <c r="A170" s="2" t="s">
        <v>268</v>
      </c>
      <c r="B170" s="1" t="s">
        <v>269</v>
      </c>
      <c r="C170" s="1" t="s">
        <v>155</v>
      </c>
      <c r="D170" s="1" t="s">
        <v>29</v>
      </c>
      <c r="E170" s="2">
        <v>20</v>
      </c>
      <c r="F170" s="1" t="s">
        <v>50</v>
      </c>
      <c r="G170" s="1" t="s">
        <v>66</v>
      </c>
      <c r="H170" s="1" t="s">
        <v>115</v>
      </c>
      <c r="I170" s="1" t="s">
        <v>115</v>
      </c>
      <c r="J170" s="1" t="s">
        <v>51</v>
      </c>
      <c r="K170" s="1" t="s">
        <v>150</v>
      </c>
      <c r="L170" s="1" t="s">
        <v>53</v>
      </c>
      <c r="M170" s="1" t="s">
        <v>71</v>
      </c>
      <c r="N170" s="1" t="s">
        <v>55</v>
      </c>
      <c r="O170" s="3">
        <v>105</v>
      </c>
      <c r="P170" s="3">
        <v>30000</v>
      </c>
      <c r="Q170" s="1" t="s">
        <v>38</v>
      </c>
      <c r="R170" s="1" t="s">
        <v>73</v>
      </c>
      <c r="S170" s="1" t="s">
        <v>89</v>
      </c>
      <c r="T170" s="1" t="s">
        <v>59</v>
      </c>
      <c r="U170" s="1" t="s">
        <v>42</v>
      </c>
      <c r="V170" s="1" t="s">
        <v>60</v>
      </c>
      <c r="W170" s="1" t="s">
        <v>86</v>
      </c>
      <c r="X170" s="1" t="s">
        <v>45</v>
      </c>
      <c r="Y170" s="1" t="s">
        <v>62</v>
      </c>
      <c r="Z170" s="1" t="s">
        <v>63</v>
      </c>
      <c r="AA170" s="9">
        <v>2</v>
      </c>
      <c r="AB170" s="16">
        <v>2</v>
      </c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2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3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1:74" ht="16" thickBot="1" x14ac:dyDescent="0.35">
      <c r="A171" s="2" t="s">
        <v>442</v>
      </c>
      <c r="B171" s="1" t="s">
        <v>443</v>
      </c>
      <c r="C171" s="1" t="s">
        <v>28</v>
      </c>
      <c r="D171" s="1" t="s">
        <v>29</v>
      </c>
      <c r="E171" s="2">
        <v>21</v>
      </c>
      <c r="F171" s="1" t="s">
        <v>30</v>
      </c>
      <c r="G171" s="1" t="s">
        <v>66</v>
      </c>
      <c r="H171" s="1" t="s">
        <v>115</v>
      </c>
      <c r="I171" s="1" t="s">
        <v>115</v>
      </c>
      <c r="J171" s="1" t="s">
        <v>51</v>
      </c>
      <c r="K171" s="1" t="s">
        <v>34</v>
      </c>
      <c r="L171" s="1" t="s">
        <v>53</v>
      </c>
      <c r="M171" s="1" t="s">
        <v>71</v>
      </c>
      <c r="N171" s="1" t="s">
        <v>55</v>
      </c>
      <c r="O171" s="1" t="s">
        <v>56</v>
      </c>
      <c r="P171" s="3">
        <v>30000</v>
      </c>
      <c r="Q171" s="1" t="s">
        <v>38</v>
      </c>
      <c r="R171" s="1" t="s">
        <v>57</v>
      </c>
      <c r="S171" s="1" t="s">
        <v>67</v>
      </c>
      <c r="T171" s="1" t="s">
        <v>59</v>
      </c>
      <c r="U171" s="1" t="s">
        <v>42</v>
      </c>
      <c r="V171" s="1" t="s">
        <v>103</v>
      </c>
      <c r="W171" s="1" t="s">
        <v>86</v>
      </c>
      <c r="X171" s="1" t="s">
        <v>45</v>
      </c>
      <c r="Y171" s="1" t="s">
        <v>62</v>
      </c>
      <c r="Z171" s="1" t="s">
        <v>47</v>
      </c>
      <c r="AA171" s="12">
        <v>4</v>
      </c>
      <c r="AB171" s="10">
        <v>2</v>
      </c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2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3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1:74" ht="16" thickBot="1" x14ac:dyDescent="0.35">
      <c r="A172" s="2" t="s">
        <v>438</v>
      </c>
      <c r="B172" s="1" t="s">
        <v>439</v>
      </c>
      <c r="C172" s="1" t="s">
        <v>28</v>
      </c>
      <c r="D172" s="1" t="s">
        <v>78</v>
      </c>
      <c r="E172" s="2">
        <v>20</v>
      </c>
      <c r="F172" s="1" t="s">
        <v>50</v>
      </c>
      <c r="G172" s="1" t="s">
        <v>31</v>
      </c>
      <c r="H172" s="1" t="s">
        <v>52</v>
      </c>
      <c r="I172" s="1" t="s">
        <v>115</v>
      </c>
      <c r="J172" s="1" t="s">
        <v>51</v>
      </c>
      <c r="K172" s="1" t="s">
        <v>34</v>
      </c>
      <c r="L172" s="1" t="s">
        <v>53</v>
      </c>
      <c r="M172" s="1" t="s">
        <v>36</v>
      </c>
      <c r="N172" s="1" t="s">
        <v>55</v>
      </c>
      <c r="O172" s="1" t="s">
        <v>83</v>
      </c>
      <c r="P172" s="3">
        <v>30000</v>
      </c>
      <c r="Q172" s="1" t="s">
        <v>38</v>
      </c>
      <c r="R172" s="1" t="s">
        <v>73</v>
      </c>
      <c r="S172" s="1" t="s">
        <v>100</v>
      </c>
      <c r="T172" s="1" t="s">
        <v>175</v>
      </c>
      <c r="U172" s="1" t="s">
        <v>42</v>
      </c>
      <c r="V172" s="1" t="s">
        <v>43</v>
      </c>
      <c r="W172" s="1" t="s">
        <v>44</v>
      </c>
      <c r="X172" s="1" t="s">
        <v>45</v>
      </c>
      <c r="Y172" s="1" t="s">
        <v>62</v>
      </c>
      <c r="Z172" s="1" t="s">
        <v>63</v>
      </c>
      <c r="AA172" s="11">
        <v>2</v>
      </c>
      <c r="AB172" s="1">
        <v>2</v>
      </c>
      <c r="AC172" s="10"/>
      <c r="AX172" s="1"/>
      <c r="AY172" s="2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3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</row>
    <row r="173" spans="1:74" ht="16" thickBot="1" x14ac:dyDescent="0.35">
      <c r="A173" s="4">
        <v>44655.972233796296</v>
      </c>
      <c r="B173" s="1" t="s">
        <v>494</v>
      </c>
      <c r="C173" s="1" t="s">
        <v>28</v>
      </c>
      <c r="D173" s="1" t="s">
        <v>29</v>
      </c>
      <c r="E173" s="2">
        <v>21</v>
      </c>
      <c r="F173" s="1" t="s">
        <v>50</v>
      </c>
      <c r="G173" s="1" t="s">
        <v>66</v>
      </c>
      <c r="H173" s="1" t="s">
        <v>32</v>
      </c>
      <c r="I173" s="1" t="s">
        <v>52</v>
      </c>
      <c r="J173" s="1" t="s">
        <v>51</v>
      </c>
      <c r="K173" s="1" t="s">
        <v>263</v>
      </c>
      <c r="L173" s="1" t="s">
        <v>53</v>
      </c>
      <c r="M173" s="1" t="s">
        <v>54</v>
      </c>
      <c r="N173" s="1" t="s">
        <v>55</v>
      </c>
      <c r="O173" s="1" t="s">
        <v>56</v>
      </c>
      <c r="P173" s="3">
        <v>30000</v>
      </c>
      <c r="Q173" s="1" t="s">
        <v>38</v>
      </c>
      <c r="R173" s="1" t="s">
        <v>39</v>
      </c>
      <c r="S173" s="1" t="s">
        <v>67</v>
      </c>
      <c r="T173" s="1" t="s">
        <v>59</v>
      </c>
      <c r="U173" s="1" t="s">
        <v>42</v>
      </c>
      <c r="V173" s="1" t="s">
        <v>60</v>
      </c>
      <c r="W173" s="1" t="s">
        <v>44</v>
      </c>
      <c r="X173" s="1" t="s">
        <v>45</v>
      </c>
      <c r="Y173" s="1" t="s">
        <v>62</v>
      </c>
      <c r="Z173" s="1" t="s">
        <v>63</v>
      </c>
      <c r="AA173" s="1">
        <v>5</v>
      </c>
      <c r="AB173" s="1">
        <v>2</v>
      </c>
      <c r="AC173" s="13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1:74" ht="16" thickBot="1" x14ac:dyDescent="0.35">
      <c r="A174" s="2" t="s">
        <v>93</v>
      </c>
      <c r="B174" s="1" t="s">
        <v>94</v>
      </c>
      <c r="C174" s="1" t="s">
        <v>28</v>
      </c>
      <c r="D174" s="1" t="s">
        <v>29</v>
      </c>
      <c r="E174" s="2">
        <v>19</v>
      </c>
      <c r="F174" s="1" t="s">
        <v>70</v>
      </c>
      <c r="G174" s="1" t="s">
        <v>66</v>
      </c>
      <c r="H174" s="1" t="s">
        <v>32</v>
      </c>
      <c r="I174" s="1" t="s">
        <v>52</v>
      </c>
      <c r="J174" s="1" t="s">
        <v>51</v>
      </c>
      <c r="K174" s="1" t="s">
        <v>34</v>
      </c>
      <c r="L174" s="1" t="s">
        <v>83</v>
      </c>
      <c r="M174" s="1" t="s">
        <v>83</v>
      </c>
      <c r="N174" s="1" t="s">
        <v>83</v>
      </c>
      <c r="O174" s="1" t="s">
        <v>83</v>
      </c>
      <c r="P174" s="1" t="s">
        <v>83</v>
      </c>
      <c r="Q174" s="1" t="s">
        <v>38</v>
      </c>
      <c r="R174" s="1" t="s">
        <v>73</v>
      </c>
      <c r="S174" s="1" t="s">
        <v>95</v>
      </c>
      <c r="T174" s="1" t="s">
        <v>96</v>
      </c>
      <c r="U174" s="1" t="s">
        <v>42</v>
      </c>
      <c r="V174" s="1" t="s">
        <v>43</v>
      </c>
      <c r="W174" s="1" t="s">
        <v>86</v>
      </c>
      <c r="X174" s="1" t="s">
        <v>61</v>
      </c>
      <c r="Y174" s="1" t="s">
        <v>46</v>
      </c>
      <c r="Z174" s="1" t="s">
        <v>63</v>
      </c>
      <c r="AA174" s="12">
        <v>0</v>
      </c>
      <c r="AB174" s="10">
        <v>2</v>
      </c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2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3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1:74" ht="16" thickBot="1" x14ac:dyDescent="0.35">
      <c r="A175" s="2" t="s">
        <v>187</v>
      </c>
      <c r="B175" s="1" t="s">
        <v>188</v>
      </c>
      <c r="C175" s="1" t="s">
        <v>28</v>
      </c>
      <c r="D175" s="1" t="s">
        <v>29</v>
      </c>
      <c r="E175" s="2">
        <v>22</v>
      </c>
      <c r="F175" s="1" t="s">
        <v>70</v>
      </c>
      <c r="G175" s="1" t="s">
        <v>66</v>
      </c>
      <c r="H175" s="1" t="s">
        <v>32</v>
      </c>
      <c r="I175" s="1" t="s">
        <v>52</v>
      </c>
      <c r="J175" s="1" t="s">
        <v>51</v>
      </c>
      <c r="K175" s="1" t="s">
        <v>34</v>
      </c>
      <c r="L175" s="1" t="s">
        <v>35</v>
      </c>
      <c r="M175" s="1" t="s">
        <v>36</v>
      </c>
      <c r="N175" s="1" t="s">
        <v>55</v>
      </c>
      <c r="O175" s="3">
        <v>105</v>
      </c>
      <c r="P175" s="3">
        <v>15000</v>
      </c>
      <c r="Q175" s="1" t="s">
        <v>72</v>
      </c>
      <c r="R175" s="1" t="s">
        <v>73</v>
      </c>
      <c r="S175" s="1" t="s">
        <v>40</v>
      </c>
      <c r="T175" s="1" t="s">
        <v>96</v>
      </c>
      <c r="U175" s="1" t="s">
        <v>118</v>
      </c>
      <c r="V175" s="1" t="s">
        <v>43</v>
      </c>
      <c r="W175" s="1" t="s">
        <v>44</v>
      </c>
      <c r="X175" s="1" t="s">
        <v>45</v>
      </c>
      <c r="Y175" s="1" t="s">
        <v>62</v>
      </c>
      <c r="Z175" s="1" t="s">
        <v>47</v>
      </c>
      <c r="AA175" s="9">
        <v>1</v>
      </c>
      <c r="AB175" s="16">
        <v>1</v>
      </c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2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3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1:74" ht="16" thickBot="1" x14ac:dyDescent="0.35">
      <c r="A176" s="4">
        <v>44655.712916666664</v>
      </c>
      <c r="B176" s="1" t="s">
        <v>487</v>
      </c>
      <c r="C176" s="1" t="s">
        <v>28</v>
      </c>
      <c r="D176" s="1" t="s">
        <v>29</v>
      </c>
      <c r="E176" s="2">
        <v>19</v>
      </c>
      <c r="F176" s="1" t="s">
        <v>99</v>
      </c>
      <c r="G176" s="1" t="s">
        <v>66</v>
      </c>
      <c r="H176" s="2" t="s">
        <v>32</v>
      </c>
      <c r="I176" s="1" t="s">
        <v>52</v>
      </c>
      <c r="J176" s="1" t="s">
        <v>51</v>
      </c>
      <c r="K176" s="1" t="s">
        <v>34</v>
      </c>
      <c r="L176" s="1" t="s">
        <v>35</v>
      </c>
      <c r="M176" s="1" t="s">
        <v>36</v>
      </c>
      <c r="N176" s="1" t="s">
        <v>37</v>
      </c>
      <c r="O176" s="1" t="s">
        <v>56</v>
      </c>
      <c r="P176" s="3">
        <v>15000</v>
      </c>
      <c r="Q176" s="1" t="s">
        <v>72</v>
      </c>
      <c r="R176" s="1" t="s">
        <v>39</v>
      </c>
      <c r="S176" s="1" t="s">
        <v>100</v>
      </c>
      <c r="T176" s="1" t="s">
        <v>41</v>
      </c>
      <c r="U176" s="1" t="s">
        <v>75</v>
      </c>
      <c r="V176" s="1" t="s">
        <v>43</v>
      </c>
      <c r="W176" s="1" t="s">
        <v>44</v>
      </c>
      <c r="X176" s="1" t="s">
        <v>61</v>
      </c>
      <c r="Y176" s="1" t="s">
        <v>46</v>
      </c>
      <c r="Z176" s="1" t="s">
        <v>47</v>
      </c>
      <c r="AA176" s="9">
        <v>2</v>
      </c>
      <c r="AB176" s="16">
        <v>1</v>
      </c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2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3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1:72" ht="16" thickBot="1" x14ac:dyDescent="0.35">
      <c r="A177" s="4">
        <v>44624.973668981482</v>
      </c>
      <c r="B177" s="1" t="s">
        <v>480</v>
      </c>
      <c r="C177" s="1" t="s">
        <v>28</v>
      </c>
      <c r="D177" s="1" t="s">
        <v>29</v>
      </c>
      <c r="E177" s="2">
        <v>19</v>
      </c>
      <c r="F177" s="1" t="s">
        <v>70</v>
      </c>
      <c r="G177" s="1" t="s">
        <v>31</v>
      </c>
      <c r="H177" s="1" t="s">
        <v>32</v>
      </c>
      <c r="I177" s="1" t="s">
        <v>52</v>
      </c>
      <c r="J177" s="1" t="s">
        <v>51</v>
      </c>
      <c r="K177" s="1" t="s">
        <v>34</v>
      </c>
      <c r="L177" s="1" t="s">
        <v>53</v>
      </c>
      <c r="M177" s="1" t="s">
        <v>36</v>
      </c>
      <c r="N177" s="1" t="s">
        <v>55</v>
      </c>
      <c r="O177" s="1" t="s">
        <v>56</v>
      </c>
      <c r="P177" s="3">
        <v>30000</v>
      </c>
      <c r="Q177" s="1" t="s">
        <v>161</v>
      </c>
      <c r="R177" s="1" t="s">
        <v>57</v>
      </c>
      <c r="S177" s="1" t="s">
        <v>100</v>
      </c>
      <c r="T177" s="1" t="s">
        <v>96</v>
      </c>
      <c r="U177" s="1" t="s">
        <v>118</v>
      </c>
      <c r="V177" s="1" t="s">
        <v>43</v>
      </c>
      <c r="W177" s="1" t="s">
        <v>86</v>
      </c>
      <c r="X177" s="1" t="s">
        <v>45</v>
      </c>
      <c r="Y177" s="1" t="s">
        <v>46</v>
      </c>
      <c r="Z177" s="1" t="s">
        <v>63</v>
      </c>
      <c r="AA177" s="11">
        <v>3</v>
      </c>
      <c r="AB177" s="11">
        <v>3</v>
      </c>
      <c r="AC177" s="10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1:72" ht="16" thickBot="1" x14ac:dyDescent="0.35">
      <c r="A178" s="2" t="s">
        <v>316</v>
      </c>
      <c r="B178" s="1" t="s">
        <v>317</v>
      </c>
      <c r="C178" s="1" t="s">
        <v>28</v>
      </c>
      <c r="D178" s="1" t="s">
        <v>29</v>
      </c>
      <c r="E178" s="2">
        <v>20</v>
      </c>
      <c r="F178" s="1" t="s">
        <v>99</v>
      </c>
      <c r="G178" s="1" t="s">
        <v>31</v>
      </c>
      <c r="H178" s="1" t="s">
        <v>32</v>
      </c>
      <c r="I178" s="1" t="s">
        <v>52</v>
      </c>
      <c r="J178" s="1" t="s">
        <v>51</v>
      </c>
      <c r="K178" s="1" t="s">
        <v>141</v>
      </c>
      <c r="L178" s="1" t="s">
        <v>53</v>
      </c>
      <c r="M178" s="1" t="s">
        <v>54</v>
      </c>
      <c r="N178" s="1" t="s">
        <v>37</v>
      </c>
      <c r="O178" s="1" t="s">
        <v>56</v>
      </c>
      <c r="P178" s="3">
        <v>15000</v>
      </c>
      <c r="Q178" s="1" t="s">
        <v>38</v>
      </c>
      <c r="R178" s="1" t="s">
        <v>73</v>
      </c>
      <c r="S178" s="1" t="s">
        <v>92</v>
      </c>
      <c r="T178" s="1" t="s">
        <v>59</v>
      </c>
      <c r="U178" s="1" t="s">
        <v>42</v>
      </c>
      <c r="V178" s="1" t="s">
        <v>60</v>
      </c>
      <c r="W178" s="1" t="s">
        <v>86</v>
      </c>
      <c r="X178" s="1" t="s">
        <v>45</v>
      </c>
      <c r="Y178" s="1" t="s">
        <v>62</v>
      </c>
      <c r="Z178" s="1" t="s">
        <v>47</v>
      </c>
      <c r="AA178" s="12">
        <v>4</v>
      </c>
      <c r="AB178" s="10">
        <v>2</v>
      </c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2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3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1:72" ht="16" thickBot="1" x14ac:dyDescent="0.35">
      <c r="A179" s="2" t="s">
        <v>90</v>
      </c>
      <c r="B179" s="1" t="s">
        <v>91</v>
      </c>
      <c r="C179" s="1" t="s">
        <v>28</v>
      </c>
      <c r="D179" s="1" t="s">
        <v>29</v>
      </c>
      <c r="E179" s="2">
        <v>20</v>
      </c>
      <c r="F179" s="1" t="s">
        <v>50</v>
      </c>
      <c r="G179" s="1" t="s">
        <v>66</v>
      </c>
      <c r="H179" s="1" t="s">
        <v>51</v>
      </c>
      <c r="I179" s="1" t="s">
        <v>52</v>
      </c>
      <c r="J179" s="1" t="s">
        <v>51</v>
      </c>
      <c r="K179" s="1" t="s">
        <v>34</v>
      </c>
      <c r="L179" s="1" t="s">
        <v>53</v>
      </c>
      <c r="M179" s="1" t="s">
        <v>71</v>
      </c>
      <c r="N179" s="1" t="s">
        <v>55</v>
      </c>
      <c r="O179" s="1" t="s">
        <v>56</v>
      </c>
      <c r="P179" s="3">
        <v>30000</v>
      </c>
      <c r="Q179" s="1" t="s">
        <v>38</v>
      </c>
      <c r="R179" s="1" t="s">
        <v>57</v>
      </c>
      <c r="S179" s="1" t="s">
        <v>92</v>
      </c>
      <c r="T179" s="1" t="s">
        <v>59</v>
      </c>
      <c r="U179" s="1" t="s">
        <v>42</v>
      </c>
      <c r="V179" s="1" t="s">
        <v>60</v>
      </c>
      <c r="W179" s="1" t="s">
        <v>86</v>
      </c>
      <c r="X179" s="1" t="s">
        <v>45</v>
      </c>
      <c r="Y179" s="1" t="s">
        <v>46</v>
      </c>
      <c r="Z179" s="1" t="s">
        <v>47</v>
      </c>
      <c r="AA179" s="11">
        <v>3</v>
      </c>
      <c r="AB179" s="11">
        <v>2</v>
      </c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1:72" ht="16" thickBot="1" x14ac:dyDescent="0.35">
      <c r="A180" s="4">
        <v>44685.322372685187</v>
      </c>
      <c r="B180" s="1" t="s">
        <v>497</v>
      </c>
      <c r="C180" s="1" t="s">
        <v>155</v>
      </c>
      <c r="D180" s="1" t="s">
        <v>78</v>
      </c>
      <c r="E180" s="2">
        <v>21</v>
      </c>
      <c r="F180" s="1" t="s">
        <v>50</v>
      </c>
      <c r="G180" s="1" t="s">
        <v>66</v>
      </c>
      <c r="H180" s="1" t="s">
        <v>51</v>
      </c>
      <c r="I180" s="1" t="s">
        <v>52</v>
      </c>
      <c r="J180" s="1" t="s">
        <v>51</v>
      </c>
      <c r="K180" s="1" t="s">
        <v>263</v>
      </c>
      <c r="L180" s="1" t="s">
        <v>53</v>
      </c>
      <c r="M180" s="1" t="s">
        <v>71</v>
      </c>
      <c r="N180" s="1" t="s">
        <v>55</v>
      </c>
      <c r="O180" s="3">
        <v>105</v>
      </c>
      <c r="P180" s="3">
        <v>15000</v>
      </c>
      <c r="Q180" s="1" t="s">
        <v>38</v>
      </c>
      <c r="R180" s="1" t="s">
        <v>39</v>
      </c>
      <c r="S180" s="1" t="s">
        <v>100</v>
      </c>
      <c r="T180" s="1" t="s">
        <v>59</v>
      </c>
      <c r="U180" s="1" t="s">
        <v>42</v>
      </c>
      <c r="V180" s="1" t="s">
        <v>60</v>
      </c>
      <c r="W180" s="1" t="s">
        <v>86</v>
      </c>
      <c r="X180" s="1" t="s">
        <v>45</v>
      </c>
      <c r="Y180" s="1" t="s">
        <v>62</v>
      </c>
      <c r="Z180" s="1" t="s">
        <v>63</v>
      </c>
      <c r="AA180" s="11">
        <v>3</v>
      </c>
      <c r="AB180" s="1">
        <v>2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1:72" ht="16" thickBot="1" x14ac:dyDescent="0.35">
      <c r="A181" s="2" t="s">
        <v>305</v>
      </c>
      <c r="B181" s="1"/>
      <c r="C181" s="1" t="s">
        <v>155</v>
      </c>
      <c r="D181" s="1" t="s">
        <v>78</v>
      </c>
      <c r="E181" s="2">
        <v>21</v>
      </c>
      <c r="F181" s="1" t="s">
        <v>50</v>
      </c>
      <c r="G181" s="1" t="s">
        <v>66</v>
      </c>
      <c r="H181" s="1" t="s">
        <v>51</v>
      </c>
      <c r="I181" s="1" t="s">
        <v>52</v>
      </c>
      <c r="J181" s="1" t="s">
        <v>51</v>
      </c>
      <c r="K181" s="1" t="s">
        <v>34</v>
      </c>
      <c r="L181" s="1" t="s">
        <v>53</v>
      </c>
      <c r="M181" s="1" t="s">
        <v>54</v>
      </c>
      <c r="N181" s="1" t="s">
        <v>55</v>
      </c>
      <c r="O181" s="3">
        <v>105</v>
      </c>
      <c r="P181" s="3">
        <v>30000</v>
      </c>
      <c r="Q181" s="1" t="s">
        <v>161</v>
      </c>
      <c r="R181" s="1" t="s">
        <v>57</v>
      </c>
      <c r="S181" s="1" t="s">
        <v>67</v>
      </c>
      <c r="T181" s="1" t="s">
        <v>59</v>
      </c>
      <c r="U181" s="1" t="s">
        <v>42</v>
      </c>
      <c r="V181" s="1" t="s">
        <v>103</v>
      </c>
      <c r="W181" s="1" t="s">
        <v>86</v>
      </c>
      <c r="X181" s="1" t="s">
        <v>45</v>
      </c>
      <c r="Y181" s="1" t="s">
        <v>62</v>
      </c>
      <c r="Z181" s="1" t="s">
        <v>63</v>
      </c>
      <c r="AA181" s="12">
        <v>4</v>
      </c>
      <c r="AB181" s="12">
        <v>3</v>
      </c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2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3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1:72" ht="16" thickBot="1" x14ac:dyDescent="0.35">
      <c r="A182" s="2" t="s">
        <v>403</v>
      </c>
      <c r="B182" s="1" t="s">
        <v>404</v>
      </c>
      <c r="C182" s="1" t="s">
        <v>155</v>
      </c>
      <c r="D182" s="1" t="s">
        <v>78</v>
      </c>
      <c r="E182" s="2">
        <v>21</v>
      </c>
      <c r="F182" s="1" t="s">
        <v>50</v>
      </c>
      <c r="G182" s="1" t="s">
        <v>66</v>
      </c>
      <c r="H182" s="1" t="s">
        <v>51</v>
      </c>
      <c r="I182" s="1" t="s">
        <v>52</v>
      </c>
      <c r="J182" s="1" t="s">
        <v>51</v>
      </c>
      <c r="K182" s="1" t="s">
        <v>34</v>
      </c>
      <c r="L182" s="1" t="s">
        <v>53</v>
      </c>
      <c r="M182" s="1" t="s">
        <v>36</v>
      </c>
      <c r="N182" s="1" t="s">
        <v>83</v>
      </c>
      <c r="O182" s="3">
        <v>105</v>
      </c>
      <c r="P182" s="3">
        <v>15000</v>
      </c>
      <c r="Q182" s="1" t="s">
        <v>161</v>
      </c>
      <c r="R182" s="1" t="s">
        <v>57</v>
      </c>
      <c r="S182" s="1" t="s">
        <v>67</v>
      </c>
      <c r="T182" s="1" t="s">
        <v>59</v>
      </c>
      <c r="U182" s="1" t="s">
        <v>42</v>
      </c>
      <c r="V182" s="1" t="s">
        <v>103</v>
      </c>
      <c r="W182" s="1" t="s">
        <v>86</v>
      </c>
      <c r="X182" s="1" t="s">
        <v>61</v>
      </c>
      <c r="Y182" s="1" t="s">
        <v>62</v>
      </c>
      <c r="Z182" s="1" t="s">
        <v>47</v>
      </c>
      <c r="AA182" s="12">
        <v>3</v>
      </c>
      <c r="AB182" s="10">
        <v>3</v>
      </c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2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3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1:72" ht="16" thickBot="1" x14ac:dyDescent="0.35">
      <c r="A183" s="2" t="s">
        <v>361</v>
      </c>
      <c r="B183" s="1" t="s">
        <v>362</v>
      </c>
      <c r="C183" s="1" t="s">
        <v>155</v>
      </c>
      <c r="D183" s="1" t="s">
        <v>29</v>
      </c>
      <c r="E183" s="2">
        <v>21</v>
      </c>
      <c r="F183" s="1" t="s">
        <v>50</v>
      </c>
      <c r="G183" s="1" t="s">
        <v>66</v>
      </c>
      <c r="H183" s="1" t="s">
        <v>51</v>
      </c>
      <c r="I183" s="1" t="s">
        <v>52</v>
      </c>
      <c r="J183" s="1" t="s">
        <v>51</v>
      </c>
      <c r="K183" s="1" t="s">
        <v>150</v>
      </c>
      <c r="L183" s="1" t="s">
        <v>53</v>
      </c>
      <c r="M183" s="1" t="s">
        <v>36</v>
      </c>
      <c r="N183" s="1" t="s">
        <v>55</v>
      </c>
      <c r="O183" s="1" t="s">
        <v>56</v>
      </c>
      <c r="P183" s="1" t="s">
        <v>83</v>
      </c>
      <c r="Q183" s="1" t="s">
        <v>38</v>
      </c>
      <c r="R183" s="1" t="s">
        <v>57</v>
      </c>
      <c r="S183" s="1" t="s">
        <v>92</v>
      </c>
      <c r="T183" s="1" t="s">
        <v>59</v>
      </c>
      <c r="U183" s="1" t="s">
        <v>42</v>
      </c>
      <c r="V183" s="1" t="s">
        <v>43</v>
      </c>
      <c r="W183" s="1" t="s">
        <v>44</v>
      </c>
      <c r="X183" s="1" t="s">
        <v>45</v>
      </c>
      <c r="Y183" s="1" t="s">
        <v>62</v>
      </c>
      <c r="Z183" s="1" t="s">
        <v>63</v>
      </c>
      <c r="AA183" s="12">
        <v>3</v>
      </c>
      <c r="AB183" s="10">
        <v>2</v>
      </c>
      <c r="AC183" s="13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2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3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1:72" ht="16" thickBot="1" x14ac:dyDescent="0.35">
      <c r="A184" s="2" t="s">
        <v>216</v>
      </c>
      <c r="B184" s="1" t="s">
        <v>217</v>
      </c>
      <c r="C184" s="1" t="s">
        <v>155</v>
      </c>
      <c r="D184" s="1" t="s">
        <v>29</v>
      </c>
      <c r="E184" s="2">
        <v>21</v>
      </c>
      <c r="F184" s="1" t="s">
        <v>50</v>
      </c>
      <c r="G184" s="1" t="s">
        <v>66</v>
      </c>
      <c r="H184" s="1" t="s">
        <v>51</v>
      </c>
      <c r="I184" s="1" t="s">
        <v>52</v>
      </c>
      <c r="J184" s="1" t="s">
        <v>51</v>
      </c>
      <c r="K184" s="1" t="s">
        <v>34</v>
      </c>
      <c r="L184" s="1" t="s">
        <v>53</v>
      </c>
      <c r="M184" s="1" t="s">
        <v>54</v>
      </c>
      <c r="N184" s="1" t="s">
        <v>83</v>
      </c>
      <c r="O184" s="1" t="s">
        <v>56</v>
      </c>
      <c r="P184" s="1" t="s">
        <v>83</v>
      </c>
      <c r="Q184" s="1" t="s">
        <v>161</v>
      </c>
      <c r="R184" s="1" t="s">
        <v>57</v>
      </c>
      <c r="S184" s="1" t="s">
        <v>218</v>
      </c>
      <c r="T184" s="1" t="s">
        <v>96</v>
      </c>
      <c r="U184" s="1" t="s">
        <v>42</v>
      </c>
      <c r="V184" s="1" t="s">
        <v>103</v>
      </c>
      <c r="W184" s="1" t="s">
        <v>44</v>
      </c>
      <c r="X184" s="1" t="s">
        <v>61</v>
      </c>
      <c r="Y184" s="1" t="s">
        <v>62</v>
      </c>
      <c r="Z184" s="1" t="s">
        <v>63</v>
      </c>
      <c r="AA184" s="12">
        <v>3</v>
      </c>
      <c r="AB184" s="10">
        <v>3</v>
      </c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2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3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1:72" ht="16" thickBot="1" x14ac:dyDescent="0.35">
      <c r="A185" s="2" t="s">
        <v>142</v>
      </c>
      <c r="B185" s="1" t="s">
        <v>143</v>
      </c>
      <c r="C185" s="1" t="s">
        <v>28</v>
      </c>
      <c r="D185" s="1" t="s">
        <v>29</v>
      </c>
      <c r="E185" s="2">
        <v>22</v>
      </c>
      <c r="F185" s="1" t="s">
        <v>50</v>
      </c>
      <c r="G185" s="1" t="s">
        <v>66</v>
      </c>
      <c r="H185" s="1" t="s">
        <v>51</v>
      </c>
      <c r="I185" s="1" t="s">
        <v>52</v>
      </c>
      <c r="J185" s="1" t="s">
        <v>51</v>
      </c>
      <c r="K185" s="1" t="s">
        <v>34</v>
      </c>
      <c r="L185" s="1" t="s">
        <v>53</v>
      </c>
      <c r="M185" s="1" t="s">
        <v>54</v>
      </c>
      <c r="N185" s="1" t="s">
        <v>55</v>
      </c>
      <c r="O185" s="1" t="s">
        <v>56</v>
      </c>
      <c r="P185" s="3">
        <v>15000</v>
      </c>
      <c r="Q185" s="1" t="s">
        <v>38</v>
      </c>
      <c r="R185" s="1" t="s">
        <v>73</v>
      </c>
      <c r="S185" s="1" t="s">
        <v>89</v>
      </c>
      <c r="T185" s="1" t="s">
        <v>59</v>
      </c>
      <c r="U185" s="1" t="s">
        <v>42</v>
      </c>
      <c r="V185" s="1" t="s">
        <v>60</v>
      </c>
      <c r="W185" s="1" t="s">
        <v>86</v>
      </c>
      <c r="X185" s="1" t="s">
        <v>61</v>
      </c>
      <c r="Y185" s="1" t="s">
        <v>46</v>
      </c>
      <c r="Z185" s="1" t="s">
        <v>63</v>
      </c>
      <c r="AA185" s="11">
        <v>5</v>
      </c>
      <c r="AB185" s="11">
        <v>2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1:72" ht="16" thickBot="1" x14ac:dyDescent="0.35">
      <c r="A186" s="2" t="s">
        <v>343</v>
      </c>
      <c r="B186" s="1" t="s">
        <v>344</v>
      </c>
      <c r="C186" s="1" t="s">
        <v>28</v>
      </c>
      <c r="D186" s="1" t="s">
        <v>29</v>
      </c>
      <c r="E186" s="2">
        <v>22</v>
      </c>
      <c r="F186" s="1" t="s">
        <v>50</v>
      </c>
      <c r="G186" s="1" t="s">
        <v>66</v>
      </c>
      <c r="H186" s="1" t="s">
        <v>51</v>
      </c>
      <c r="I186" s="1" t="s">
        <v>52</v>
      </c>
      <c r="J186" s="1" t="s">
        <v>51</v>
      </c>
      <c r="K186" s="1" t="s">
        <v>34</v>
      </c>
      <c r="L186" s="1" t="s">
        <v>53</v>
      </c>
      <c r="M186" s="1" t="s">
        <v>36</v>
      </c>
      <c r="N186" s="1" t="s">
        <v>55</v>
      </c>
      <c r="O186" s="1" t="s">
        <v>56</v>
      </c>
      <c r="P186" s="3">
        <v>30000</v>
      </c>
      <c r="Q186" s="1" t="s">
        <v>72</v>
      </c>
      <c r="R186" s="1" t="s">
        <v>73</v>
      </c>
      <c r="S186" s="1" t="s">
        <v>92</v>
      </c>
      <c r="T186" s="1" t="s">
        <v>79</v>
      </c>
      <c r="U186" s="1" t="s">
        <v>75</v>
      </c>
      <c r="V186" s="1" t="s">
        <v>103</v>
      </c>
      <c r="W186" s="1" t="s">
        <v>86</v>
      </c>
      <c r="X186" s="1" t="s">
        <v>61</v>
      </c>
      <c r="Y186" s="1" t="s">
        <v>62</v>
      </c>
      <c r="Z186" s="1" t="s">
        <v>47</v>
      </c>
      <c r="AA186" s="11">
        <v>3</v>
      </c>
      <c r="AB186" s="13">
        <v>1</v>
      </c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1:72" ht="16" thickBot="1" x14ac:dyDescent="0.35">
      <c r="A187" s="2" t="s">
        <v>416</v>
      </c>
      <c r="B187" s="1" t="s">
        <v>417</v>
      </c>
      <c r="C187" s="1" t="s">
        <v>155</v>
      </c>
      <c r="D187" s="1" t="s">
        <v>78</v>
      </c>
      <c r="E187" s="2">
        <v>24</v>
      </c>
      <c r="F187" s="1" t="s">
        <v>50</v>
      </c>
      <c r="G187" s="1" t="s">
        <v>66</v>
      </c>
      <c r="H187" s="1" t="s">
        <v>51</v>
      </c>
      <c r="I187" s="1" t="s">
        <v>52</v>
      </c>
      <c r="J187" s="1" t="s">
        <v>51</v>
      </c>
      <c r="K187" s="1" t="s">
        <v>263</v>
      </c>
      <c r="L187" s="1" t="s">
        <v>53</v>
      </c>
      <c r="M187" s="1" t="s">
        <v>54</v>
      </c>
      <c r="N187" s="1" t="s">
        <v>83</v>
      </c>
      <c r="O187" s="1" t="s">
        <v>56</v>
      </c>
      <c r="P187" s="1" t="s">
        <v>83</v>
      </c>
      <c r="Q187" s="1" t="s">
        <v>161</v>
      </c>
      <c r="R187" s="1" t="s">
        <v>57</v>
      </c>
      <c r="S187" s="1" t="s">
        <v>89</v>
      </c>
      <c r="T187" s="1" t="s">
        <v>59</v>
      </c>
      <c r="U187" s="1" t="s">
        <v>80</v>
      </c>
      <c r="V187" s="1" t="s">
        <v>103</v>
      </c>
      <c r="W187" s="1" t="s">
        <v>44</v>
      </c>
      <c r="X187" s="1" t="s">
        <v>45</v>
      </c>
      <c r="Y187" s="1" t="s">
        <v>62</v>
      </c>
      <c r="Z187" s="1" t="s">
        <v>63</v>
      </c>
      <c r="AA187" s="11">
        <v>3</v>
      </c>
      <c r="AB187" s="11">
        <v>3</v>
      </c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1:72" ht="16" thickBot="1" x14ac:dyDescent="0.35">
      <c r="A188" s="2" t="s">
        <v>193</v>
      </c>
      <c r="B188" s="1" t="s">
        <v>194</v>
      </c>
      <c r="C188" s="1" t="s">
        <v>28</v>
      </c>
      <c r="D188" s="1" t="s">
        <v>29</v>
      </c>
      <c r="E188" s="2">
        <v>20</v>
      </c>
      <c r="F188" s="1" t="s">
        <v>70</v>
      </c>
      <c r="G188" s="1" t="s">
        <v>66</v>
      </c>
      <c r="H188" s="1" t="s">
        <v>51</v>
      </c>
      <c r="I188" s="1" t="s">
        <v>52</v>
      </c>
      <c r="J188" s="1" t="s">
        <v>51</v>
      </c>
      <c r="K188" s="1" t="s">
        <v>128</v>
      </c>
      <c r="L188" s="1" t="s">
        <v>83</v>
      </c>
      <c r="M188" s="1" t="s">
        <v>54</v>
      </c>
      <c r="N188" s="1" t="s">
        <v>55</v>
      </c>
      <c r="O188" s="1" t="s">
        <v>56</v>
      </c>
      <c r="P188" s="3">
        <v>30000</v>
      </c>
      <c r="Q188" s="1" t="s">
        <v>38</v>
      </c>
      <c r="R188" s="1" t="s">
        <v>73</v>
      </c>
      <c r="S188" s="1" t="s">
        <v>195</v>
      </c>
      <c r="T188" s="1" t="s">
        <v>79</v>
      </c>
      <c r="U188" s="1" t="s">
        <v>75</v>
      </c>
      <c r="V188" s="1" t="s">
        <v>85</v>
      </c>
      <c r="W188" s="1" t="s">
        <v>86</v>
      </c>
      <c r="X188" s="1" t="s">
        <v>45</v>
      </c>
      <c r="Y188" s="1" t="s">
        <v>46</v>
      </c>
      <c r="Z188" s="1" t="s">
        <v>47</v>
      </c>
      <c r="AA188" s="12">
        <v>3</v>
      </c>
      <c r="AB188" s="1">
        <v>2</v>
      </c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2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3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1:72" ht="16" thickBot="1" x14ac:dyDescent="0.35">
      <c r="A189" s="2" t="s">
        <v>335</v>
      </c>
      <c r="B189" s="1" t="s">
        <v>336</v>
      </c>
      <c r="C189" s="1" t="s">
        <v>28</v>
      </c>
      <c r="D189" s="1" t="s">
        <v>78</v>
      </c>
      <c r="E189" s="2">
        <v>20</v>
      </c>
      <c r="F189" s="1" t="s">
        <v>99</v>
      </c>
      <c r="G189" s="1" t="s">
        <v>66</v>
      </c>
      <c r="H189" s="1" t="s">
        <v>51</v>
      </c>
      <c r="I189" s="1" t="s">
        <v>52</v>
      </c>
      <c r="J189" s="1" t="s">
        <v>51</v>
      </c>
      <c r="K189" s="1" t="s">
        <v>263</v>
      </c>
      <c r="L189" s="1" t="s">
        <v>53</v>
      </c>
      <c r="M189" s="1" t="s">
        <v>36</v>
      </c>
      <c r="N189" s="1" t="s">
        <v>55</v>
      </c>
      <c r="O189" s="3">
        <v>105</v>
      </c>
      <c r="P189" s="3">
        <v>30000</v>
      </c>
      <c r="Q189" s="1" t="s">
        <v>72</v>
      </c>
      <c r="R189" s="1" t="s">
        <v>39</v>
      </c>
      <c r="S189" s="1" t="s">
        <v>67</v>
      </c>
      <c r="T189" s="1" t="s">
        <v>59</v>
      </c>
      <c r="U189" s="1" t="s">
        <v>42</v>
      </c>
      <c r="V189" s="1" t="s">
        <v>60</v>
      </c>
      <c r="W189" s="1" t="s">
        <v>86</v>
      </c>
      <c r="X189" s="1" t="s">
        <v>61</v>
      </c>
      <c r="Y189" s="1" t="s">
        <v>62</v>
      </c>
      <c r="Z189" s="1" t="s">
        <v>47</v>
      </c>
      <c r="AA189" s="1">
        <v>3</v>
      </c>
      <c r="AB189" s="1">
        <v>1</v>
      </c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1:72" ht="16" thickBot="1" x14ac:dyDescent="0.35">
      <c r="A190" s="2" t="s">
        <v>159</v>
      </c>
      <c r="B190" s="1" t="s">
        <v>160</v>
      </c>
      <c r="C190" s="1" t="s">
        <v>155</v>
      </c>
      <c r="D190" s="1" t="s">
        <v>29</v>
      </c>
      <c r="E190" s="2">
        <v>21</v>
      </c>
      <c r="F190" s="1" t="s">
        <v>99</v>
      </c>
      <c r="G190" s="1" t="s">
        <v>66</v>
      </c>
      <c r="H190" s="1" t="s">
        <v>51</v>
      </c>
      <c r="I190" s="1" t="s">
        <v>52</v>
      </c>
      <c r="J190" s="1" t="s">
        <v>51</v>
      </c>
      <c r="K190" s="1" t="s">
        <v>150</v>
      </c>
      <c r="L190" s="1" t="s">
        <v>53</v>
      </c>
      <c r="M190" s="1" t="s">
        <v>36</v>
      </c>
      <c r="N190" s="1" t="s">
        <v>55</v>
      </c>
      <c r="O190" s="1" t="s">
        <v>56</v>
      </c>
      <c r="P190" s="3">
        <v>15000</v>
      </c>
      <c r="Q190" s="1" t="s">
        <v>161</v>
      </c>
      <c r="R190" s="1" t="s">
        <v>57</v>
      </c>
      <c r="S190" s="1" t="s">
        <v>89</v>
      </c>
      <c r="T190" s="1" t="s">
        <v>59</v>
      </c>
      <c r="U190" s="1" t="s">
        <v>42</v>
      </c>
      <c r="V190" s="1" t="s">
        <v>60</v>
      </c>
      <c r="W190" s="1" t="s">
        <v>44</v>
      </c>
      <c r="X190" s="1" t="s">
        <v>45</v>
      </c>
      <c r="Y190" s="1" t="s">
        <v>62</v>
      </c>
      <c r="Z190" s="1" t="s">
        <v>47</v>
      </c>
      <c r="AA190" s="13">
        <v>4</v>
      </c>
      <c r="AB190" s="13">
        <v>3</v>
      </c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1:72" ht="16" thickBot="1" x14ac:dyDescent="0.35">
      <c r="A191" s="2" t="s">
        <v>426</v>
      </c>
      <c r="B191" s="1" t="s">
        <v>427</v>
      </c>
      <c r="C191" s="1" t="s">
        <v>28</v>
      </c>
      <c r="D191" s="1" t="s">
        <v>29</v>
      </c>
      <c r="E191" s="2">
        <v>25</v>
      </c>
      <c r="F191" s="1" t="s">
        <v>99</v>
      </c>
      <c r="G191" s="1" t="s">
        <v>66</v>
      </c>
      <c r="H191" s="1" t="s">
        <v>51</v>
      </c>
      <c r="I191" s="1" t="s">
        <v>52</v>
      </c>
      <c r="J191" s="1" t="s">
        <v>51</v>
      </c>
      <c r="K191" s="1" t="s">
        <v>150</v>
      </c>
      <c r="L191" s="1" t="s">
        <v>35</v>
      </c>
      <c r="M191" s="1" t="s">
        <v>36</v>
      </c>
      <c r="N191" s="1" t="s">
        <v>55</v>
      </c>
      <c r="O191" s="1" t="s">
        <v>56</v>
      </c>
      <c r="P191" s="3">
        <v>30000</v>
      </c>
      <c r="Q191" s="1" t="s">
        <v>38</v>
      </c>
      <c r="R191" s="1" t="s">
        <v>39</v>
      </c>
      <c r="S191" s="1" t="s">
        <v>89</v>
      </c>
      <c r="T191" s="1" t="s">
        <v>59</v>
      </c>
      <c r="U191" s="1" t="s">
        <v>42</v>
      </c>
      <c r="V191" s="1" t="s">
        <v>60</v>
      </c>
      <c r="W191" s="1" t="s">
        <v>44</v>
      </c>
      <c r="X191" s="1" t="s">
        <v>61</v>
      </c>
      <c r="Y191" s="1" t="s">
        <v>46</v>
      </c>
      <c r="Z191" s="1" t="s">
        <v>63</v>
      </c>
      <c r="AA191" s="11">
        <v>2</v>
      </c>
      <c r="AB191" s="13">
        <v>2</v>
      </c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1:72" ht="16" thickBot="1" x14ac:dyDescent="0.35">
      <c r="A192" s="2" t="s">
        <v>48</v>
      </c>
      <c r="B192" s="1" t="s">
        <v>49</v>
      </c>
      <c r="C192" s="1" t="s">
        <v>28</v>
      </c>
      <c r="D192" s="1" t="s">
        <v>29</v>
      </c>
      <c r="E192" s="2">
        <v>21</v>
      </c>
      <c r="F192" s="1" t="s">
        <v>50</v>
      </c>
      <c r="G192" s="1" t="s">
        <v>31</v>
      </c>
      <c r="H192" s="1" t="s">
        <v>51</v>
      </c>
      <c r="I192" s="1" t="s">
        <v>52</v>
      </c>
      <c r="J192" s="1" t="s">
        <v>51</v>
      </c>
      <c r="K192" s="1" t="s">
        <v>34</v>
      </c>
      <c r="L192" s="1" t="s">
        <v>53</v>
      </c>
      <c r="M192" s="1" t="s">
        <v>54</v>
      </c>
      <c r="N192" s="1" t="s">
        <v>55</v>
      </c>
      <c r="O192" s="1" t="s">
        <v>56</v>
      </c>
      <c r="P192" s="3">
        <v>30000</v>
      </c>
      <c r="Q192" s="1" t="s">
        <v>38</v>
      </c>
      <c r="R192" s="1" t="s">
        <v>57</v>
      </c>
      <c r="S192" s="1" t="s">
        <v>58</v>
      </c>
      <c r="T192" s="1" t="s">
        <v>59</v>
      </c>
      <c r="U192" s="1" t="s">
        <v>42</v>
      </c>
      <c r="V192" s="1" t="s">
        <v>60</v>
      </c>
      <c r="W192" s="1" t="s">
        <v>44</v>
      </c>
      <c r="X192" s="1" t="s">
        <v>61</v>
      </c>
      <c r="Y192" s="1" t="s">
        <v>62</v>
      </c>
      <c r="Z192" s="1" t="s">
        <v>63</v>
      </c>
      <c r="AA192" s="9">
        <v>4</v>
      </c>
      <c r="AB192" s="9">
        <v>2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2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3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1:73" ht="16" thickBot="1" x14ac:dyDescent="0.35">
      <c r="A193" s="2" t="s">
        <v>106</v>
      </c>
      <c r="B193" s="1" t="s">
        <v>107</v>
      </c>
      <c r="C193" s="1" t="s">
        <v>28</v>
      </c>
      <c r="D193" s="1" t="s">
        <v>29</v>
      </c>
      <c r="E193" s="2">
        <v>21</v>
      </c>
      <c r="F193" s="1" t="s">
        <v>50</v>
      </c>
      <c r="G193" s="1" t="s">
        <v>31</v>
      </c>
      <c r="H193" s="1" t="s">
        <v>51</v>
      </c>
      <c r="I193" s="1" t="s">
        <v>52</v>
      </c>
      <c r="J193" s="1" t="s">
        <v>51</v>
      </c>
      <c r="K193" s="1" t="s">
        <v>34</v>
      </c>
      <c r="L193" s="1" t="s">
        <v>53</v>
      </c>
      <c r="M193" s="1" t="s">
        <v>36</v>
      </c>
      <c r="N193" s="1" t="s">
        <v>37</v>
      </c>
      <c r="O193" s="1" t="s">
        <v>56</v>
      </c>
      <c r="P193" s="3">
        <v>30000</v>
      </c>
      <c r="Q193" s="1" t="s">
        <v>38</v>
      </c>
      <c r="R193" s="1" t="s">
        <v>57</v>
      </c>
      <c r="S193" s="1" t="s">
        <v>67</v>
      </c>
      <c r="T193" s="1" t="s">
        <v>59</v>
      </c>
      <c r="U193" s="1" t="s">
        <v>42</v>
      </c>
      <c r="V193" s="1" t="s">
        <v>60</v>
      </c>
      <c r="W193" s="1" t="s">
        <v>86</v>
      </c>
      <c r="X193" s="1" t="s">
        <v>45</v>
      </c>
      <c r="Y193" s="1" t="s">
        <v>62</v>
      </c>
      <c r="Z193" s="1" t="s">
        <v>47</v>
      </c>
      <c r="AA193" s="12">
        <v>3</v>
      </c>
      <c r="AB193" s="12">
        <v>2</v>
      </c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2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3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1:73" ht="16" thickBot="1" x14ac:dyDescent="0.35">
      <c r="A194" s="2" t="s">
        <v>297</v>
      </c>
      <c r="B194" s="1" t="s">
        <v>298</v>
      </c>
      <c r="C194" s="1" t="s">
        <v>28</v>
      </c>
      <c r="D194" s="1" t="s">
        <v>78</v>
      </c>
      <c r="E194" s="2">
        <v>23</v>
      </c>
      <c r="F194" s="1" t="s">
        <v>70</v>
      </c>
      <c r="G194" s="1" t="s">
        <v>31</v>
      </c>
      <c r="H194" s="1" t="s">
        <v>51</v>
      </c>
      <c r="I194" s="1" t="s">
        <v>52</v>
      </c>
      <c r="J194" s="1" t="s">
        <v>51</v>
      </c>
      <c r="K194" s="1" t="s">
        <v>229</v>
      </c>
      <c r="L194" s="1" t="s">
        <v>35</v>
      </c>
      <c r="M194" s="1" t="s">
        <v>36</v>
      </c>
      <c r="N194" s="1" t="s">
        <v>55</v>
      </c>
      <c r="O194" s="3">
        <v>105</v>
      </c>
      <c r="P194" s="1" t="s">
        <v>83</v>
      </c>
      <c r="Q194" s="1" t="s">
        <v>161</v>
      </c>
      <c r="R194" s="1" t="s">
        <v>57</v>
      </c>
      <c r="S194" s="1" t="s">
        <v>92</v>
      </c>
      <c r="T194" s="1" t="s">
        <v>96</v>
      </c>
      <c r="U194" s="1" t="s">
        <v>118</v>
      </c>
      <c r="V194" s="1" t="s">
        <v>103</v>
      </c>
      <c r="W194" s="1" t="s">
        <v>86</v>
      </c>
      <c r="X194" s="1" t="s">
        <v>45</v>
      </c>
      <c r="Y194" s="1" t="s">
        <v>62</v>
      </c>
      <c r="Z194" s="1" t="s">
        <v>47</v>
      </c>
      <c r="AA194" s="12">
        <v>1</v>
      </c>
      <c r="AB194" s="10">
        <v>3</v>
      </c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2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3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1:73" ht="16" thickBot="1" x14ac:dyDescent="0.35">
      <c r="A195" s="2" t="s">
        <v>326</v>
      </c>
      <c r="B195" s="1" t="s">
        <v>327</v>
      </c>
      <c r="C195" s="1" t="s">
        <v>155</v>
      </c>
      <c r="D195" s="1" t="s">
        <v>78</v>
      </c>
      <c r="E195" s="2">
        <v>27</v>
      </c>
      <c r="F195" s="1" t="s">
        <v>30</v>
      </c>
      <c r="G195" s="1" t="s">
        <v>31</v>
      </c>
      <c r="H195" s="1" t="s">
        <v>51</v>
      </c>
      <c r="I195" s="1" t="s">
        <v>52</v>
      </c>
      <c r="J195" s="1" t="s">
        <v>51</v>
      </c>
      <c r="K195" s="1" t="s">
        <v>141</v>
      </c>
      <c r="L195" s="1" t="s">
        <v>53</v>
      </c>
      <c r="M195" s="1" t="s">
        <v>36</v>
      </c>
      <c r="N195" s="1" t="s">
        <v>83</v>
      </c>
      <c r="O195" s="1" t="s">
        <v>56</v>
      </c>
      <c r="P195" s="3">
        <v>30000</v>
      </c>
      <c r="Q195" s="1" t="s">
        <v>161</v>
      </c>
      <c r="R195" s="1" t="s">
        <v>57</v>
      </c>
      <c r="S195" s="1" t="s">
        <v>92</v>
      </c>
      <c r="T195" s="1" t="s">
        <v>59</v>
      </c>
      <c r="U195" s="1" t="s">
        <v>42</v>
      </c>
      <c r="V195" s="1" t="s">
        <v>103</v>
      </c>
      <c r="W195" s="1" t="s">
        <v>86</v>
      </c>
      <c r="X195" s="1" t="s">
        <v>45</v>
      </c>
      <c r="Y195" s="1" t="s">
        <v>62</v>
      </c>
      <c r="Z195" s="1" t="s">
        <v>63</v>
      </c>
      <c r="AA195" s="1">
        <v>2</v>
      </c>
      <c r="AB195" s="1">
        <v>3</v>
      </c>
      <c r="AC195" s="13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1:73" ht="16" thickBot="1" x14ac:dyDescent="0.35">
      <c r="A196" s="2" t="s">
        <v>308</v>
      </c>
      <c r="B196" s="1" t="s">
        <v>309</v>
      </c>
      <c r="C196" s="1" t="s">
        <v>28</v>
      </c>
      <c r="D196" s="1" t="s">
        <v>78</v>
      </c>
      <c r="E196" s="2">
        <v>21</v>
      </c>
      <c r="F196" s="1" t="s">
        <v>50</v>
      </c>
      <c r="G196" s="1" t="s">
        <v>66</v>
      </c>
      <c r="H196" s="1" t="s">
        <v>115</v>
      </c>
      <c r="I196" s="1" t="s">
        <v>52</v>
      </c>
      <c r="J196" s="1" t="s">
        <v>51</v>
      </c>
      <c r="K196" s="1" t="s">
        <v>150</v>
      </c>
      <c r="L196" s="1" t="s">
        <v>53</v>
      </c>
      <c r="M196" s="1" t="s">
        <v>83</v>
      </c>
      <c r="N196" s="1" t="s">
        <v>83</v>
      </c>
      <c r="O196" s="1" t="s">
        <v>83</v>
      </c>
      <c r="P196" s="1" t="s">
        <v>83</v>
      </c>
      <c r="Q196" s="1" t="s">
        <v>38</v>
      </c>
      <c r="R196" s="1" t="s">
        <v>57</v>
      </c>
      <c r="S196" s="1" t="s">
        <v>92</v>
      </c>
      <c r="T196" s="1" t="s">
        <v>96</v>
      </c>
      <c r="U196" s="1" t="s">
        <v>42</v>
      </c>
      <c r="V196" s="1" t="s">
        <v>43</v>
      </c>
      <c r="W196" s="1" t="s">
        <v>86</v>
      </c>
      <c r="X196" s="1" t="s">
        <v>45</v>
      </c>
      <c r="Y196" s="1" t="s">
        <v>46</v>
      </c>
      <c r="Z196" s="1" t="s">
        <v>63</v>
      </c>
      <c r="AA196" s="12">
        <v>1</v>
      </c>
      <c r="AB196" s="10">
        <v>2</v>
      </c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2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3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1:73" ht="16" thickBot="1" x14ac:dyDescent="0.35">
      <c r="A197" s="2" t="s">
        <v>460</v>
      </c>
      <c r="B197" s="1" t="s">
        <v>461</v>
      </c>
      <c r="C197" s="1" t="s">
        <v>28</v>
      </c>
      <c r="D197" s="1" t="s">
        <v>78</v>
      </c>
      <c r="E197" s="2">
        <v>20</v>
      </c>
      <c r="F197" s="1" t="s">
        <v>50</v>
      </c>
      <c r="G197" s="1" t="s">
        <v>66</v>
      </c>
      <c r="H197" s="1" t="s">
        <v>52</v>
      </c>
      <c r="I197" s="1" t="s">
        <v>52</v>
      </c>
      <c r="J197" s="1" t="s">
        <v>51</v>
      </c>
      <c r="K197" s="1" t="s">
        <v>263</v>
      </c>
      <c r="L197" s="1" t="s">
        <v>53</v>
      </c>
      <c r="M197" s="1" t="s">
        <v>83</v>
      </c>
      <c r="N197" s="1" t="s">
        <v>55</v>
      </c>
      <c r="O197" s="1" t="s">
        <v>56</v>
      </c>
      <c r="P197" s="3">
        <v>30000</v>
      </c>
      <c r="Q197" s="1" t="s">
        <v>38</v>
      </c>
      <c r="R197" s="1" t="s">
        <v>39</v>
      </c>
      <c r="S197" s="1" t="s">
        <v>67</v>
      </c>
      <c r="T197" s="1" t="s">
        <v>59</v>
      </c>
      <c r="U197" s="1" t="s">
        <v>42</v>
      </c>
      <c r="V197" s="1" t="s">
        <v>43</v>
      </c>
      <c r="W197" s="1" t="s">
        <v>86</v>
      </c>
      <c r="X197" s="1" t="s">
        <v>45</v>
      </c>
      <c r="Y197" s="1" t="s">
        <v>62</v>
      </c>
      <c r="Z197" s="1" t="s">
        <v>47</v>
      </c>
      <c r="AA197" s="1">
        <v>4</v>
      </c>
      <c r="AB197" s="10">
        <v>2</v>
      </c>
      <c r="AC197" s="10"/>
      <c r="AX197" s="1"/>
      <c r="AY197" s="2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3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6" thickBot="1" x14ac:dyDescent="0.35">
      <c r="A198" s="2" t="s">
        <v>261</v>
      </c>
      <c r="B198" s="1" t="s">
        <v>262</v>
      </c>
      <c r="C198" s="1" t="s">
        <v>155</v>
      </c>
      <c r="D198" s="1" t="s">
        <v>78</v>
      </c>
      <c r="E198" s="2">
        <v>21</v>
      </c>
      <c r="F198" s="1" t="s">
        <v>50</v>
      </c>
      <c r="G198" s="1" t="s">
        <v>66</v>
      </c>
      <c r="H198" s="1" t="s">
        <v>52</v>
      </c>
      <c r="I198" s="1" t="s">
        <v>52</v>
      </c>
      <c r="J198" s="1" t="s">
        <v>51</v>
      </c>
      <c r="K198" s="1" t="s">
        <v>263</v>
      </c>
      <c r="L198" s="1" t="s">
        <v>53</v>
      </c>
      <c r="M198" s="1" t="s">
        <v>36</v>
      </c>
      <c r="N198" s="1" t="s">
        <v>55</v>
      </c>
      <c r="O198" s="1" t="s">
        <v>56</v>
      </c>
      <c r="P198" s="3">
        <v>30000</v>
      </c>
      <c r="Q198" s="1" t="s">
        <v>38</v>
      </c>
      <c r="R198" s="1" t="s">
        <v>73</v>
      </c>
      <c r="S198" s="1" t="s">
        <v>67</v>
      </c>
      <c r="T198" s="1" t="s">
        <v>59</v>
      </c>
      <c r="U198" s="1" t="s">
        <v>42</v>
      </c>
      <c r="V198" s="1" t="s">
        <v>103</v>
      </c>
      <c r="W198" s="1" t="s">
        <v>86</v>
      </c>
      <c r="X198" s="1" t="s">
        <v>45</v>
      </c>
      <c r="Y198" s="1" t="s">
        <v>46</v>
      </c>
      <c r="Z198" s="1" t="s">
        <v>47</v>
      </c>
      <c r="AA198" s="1">
        <v>4</v>
      </c>
      <c r="AB198" s="1">
        <v>2</v>
      </c>
      <c r="AC198" s="16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1:73" ht="16" thickBot="1" x14ac:dyDescent="0.35">
      <c r="A199" s="2" t="s">
        <v>420</v>
      </c>
      <c r="B199" s="1" t="s">
        <v>421</v>
      </c>
      <c r="C199" s="1" t="s">
        <v>28</v>
      </c>
      <c r="D199" s="1" t="s">
        <v>78</v>
      </c>
      <c r="E199" s="2">
        <v>21</v>
      </c>
      <c r="F199" s="1" t="s">
        <v>50</v>
      </c>
      <c r="G199" s="1" t="s">
        <v>66</v>
      </c>
      <c r="H199" s="1" t="s">
        <v>52</v>
      </c>
      <c r="I199" s="1" t="s">
        <v>52</v>
      </c>
      <c r="J199" s="1" t="s">
        <v>51</v>
      </c>
      <c r="K199" s="1" t="s">
        <v>34</v>
      </c>
      <c r="L199" s="1" t="s">
        <v>53</v>
      </c>
      <c r="M199" s="1" t="s">
        <v>36</v>
      </c>
      <c r="N199" s="1" t="s">
        <v>55</v>
      </c>
      <c r="O199" s="1" t="s">
        <v>56</v>
      </c>
      <c r="P199" s="3">
        <v>30000</v>
      </c>
      <c r="Q199" s="1" t="s">
        <v>38</v>
      </c>
      <c r="R199" s="1" t="s">
        <v>57</v>
      </c>
      <c r="S199" s="1" t="s">
        <v>112</v>
      </c>
      <c r="T199" s="1" t="s">
        <v>96</v>
      </c>
      <c r="U199" s="1" t="s">
        <v>118</v>
      </c>
      <c r="V199" s="1" t="s">
        <v>103</v>
      </c>
      <c r="W199" s="1" t="s">
        <v>86</v>
      </c>
      <c r="X199" s="1" t="s">
        <v>61</v>
      </c>
      <c r="Y199" s="1" t="s">
        <v>62</v>
      </c>
      <c r="Z199" s="1" t="s">
        <v>63</v>
      </c>
      <c r="AA199" s="11">
        <v>3</v>
      </c>
      <c r="AB199" s="14">
        <v>2</v>
      </c>
      <c r="AC199" s="10"/>
      <c r="AX199" s="1"/>
      <c r="AY199" s="2"/>
      <c r="AZ199" s="1"/>
      <c r="BA199" s="1"/>
      <c r="BB199" s="1"/>
      <c r="BC199" s="1"/>
      <c r="BD199" s="1"/>
      <c r="BE199" s="1"/>
      <c r="BF199" s="1"/>
      <c r="BG199" s="1"/>
      <c r="BH199" s="1"/>
      <c r="BI199" s="3"/>
      <c r="BJ199" s="3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6" thickBot="1" x14ac:dyDescent="0.35">
      <c r="A200" s="2" t="s">
        <v>456</v>
      </c>
      <c r="B200" s="1" t="s">
        <v>457</v>
      </c>
      <c r="C200" s="1" t="s">
        <v>28</v>
      </c>
      <c r="D200" s="1" t="s">
        <v>29</v>
      </c>
      <c r="E200" s="2">
        <v>22</v>
      </c>
      <c r="F200" s="1" t="s">
        <v>50</v>
      </c>
      <c r="G200" s="1" t="s">
        <v>66</v>
      </c>
      <c r="H200" s="1" t="s">
        <v>52</v>
      </c>
      <c r="I200" s="1" t="s">
        <v>52</v>
      </c>
      <c r="J200" s="1" t="s">
        <v>51</v>
      </c>
      <c r="K200" s="1" t="s">
        <v>34</v>
      </c>
      <c r="L200" s="1" t="s">
        <v>53</v>
      </c>
      <c r="M200" s="1" t="s">
        <v>54</v>
      </c>
      <c r="N200" s="1" t="s">
        <v>55</v>
      </c>
      <c r="O200" s="1" t="s">
        <v>56</v>
      </c>
      <c r="P200" s="3">
        <v>30000</v>
      </c>
      <c r="Q200" s="1" t="s">
        <v>38</v>
      </c>
      <c r="R200" s="1" t="s">
        <v>57</v>
      </c>
      <c r="S200" s="1" t="s">
        <v>92</v>
      </c>
      <c r="T200" s="1" t="s">
        <v>59</v>
      </c>
      <c r="U200" s="1" t="s">
        <v>42</v>
      </c>
      <c r="V200" s="1" t="s">
        <v>60</v>
      </c>
      <c r="W200" s="1" t="s">
        <v>44</v>
      </c>
      <c r="X200" s="1" t="s">
        <v>45</v>
      </c>
      <c r="Y200" s="1" t="s">
        <v>62</v>
      </c>
      <c r="Z200" s="1" t="s">
        <v>63</v>
      </c>
      <c r="AA200" s="9">
        <v>4</v>
      </c>
      <c r="AB200" s="14">
        <v>2</v>
      </c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2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1:73" ht="16" thickBot="1" x14ac:dyDescent="0.35">
      <c r="A201" s="2" t="s">
        <v>428</v>
      </c>
      <c r="B201" s="1" t="s">
        <v>429</v>
      </c>
      <c r="C201" s="1" t="s">
        <v>155</v>
      </c>
      <c r="D201" s="1" t="s">
        <v>29</v>
      </c>
      <c r="E201" s="2">
        <v>26</v>
      </c>
      <c r="F201" s="1" t="s">
        <v>50</v>
      </c>
      <c r="G201" s="1" t="s">
        <v>66</v>
      </c>
      <c r="H201" s="1" t="s">
        <v>52</v>
      </c>
      <c r="I201" s="1" t="s">
        <v>52</v>
      </c>
      <c r="J201" s="1" t="s">
        <v>51</v>
      </c>
      <c r="K201" s="1" t="s">
        <v>150</v>
      </c>
      <c r="L201" s="1" t="s">
        <v>53</v>
      </c>
      <c r="M201" s="1" t="s">
        <v>54</v>
      </c>
      <c r="N201" s="1" t="s">
        <v>55</v>
      </c>
      <c r="O201" s="1" t="s">
        <v>56</v>
      </c>
      <c r="P201" s="3">
        <v>15000</v>
      </c>
      <c r="Q201" s="1" t="s">
        <v>161</v>
      </c>
      <c r="R201" s="1" t="s">
        <v>57</v>
      </c>
      <c r="S201" s="1" t="s">
        <v>67</v>
      </c>
      <c r="T201" s="1" t="s">
        <v>59</v>
      </c>
      <c r="U201" s="1" t="s">
        <v>42</v>
      </c>
      <c r="V201" s="1" t="s">
        <v>60</v>
      </c>
      <c r="W201" s="1" t="s">
        <v>86</v>
      </c>
      <c r="X201" s="1" t="s">
        <v>45</v>
      </c>
      <c r="Y201" s="1" t="s">
        <v>62</v>
      </c>
      <c r="Z201" s="1" t="s">
        <v>47</v>
      </c>
      <c r="AA201" s="12">
        <v>6</v>
      </c>
      <c r="AB201" s="10">
        <v>3</v>
      </c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2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3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1:73" ht="16" thickBot="1" x14ac:dyDescent="0.35">
      <c r="A202" s="2" t="s">
        <v>467</v>
      </c>
      <c r="B202" s="1" t="s">
        <v>468</v>
      </c>
      <c r="C202" s="1" t="s">
        <v>155</v>
      </c>
      <c r="D202" s="1" t="s">
        <v>29</v>
      </c>
      <c r="E202" s="2">
        <v>21</v>
      </c>
      <c r="F202" s="1" t="s">
        <v>70</v>
      </c>
      <c r="G202" s="1" t="s">
        <v>66</v>
      </c>
      <c r="H202" s="1" t="s">
        <v>52</v>
      </c>
      <c r="I202" s="1" t="s">
        <v>52</v>
      </c>
      <c r="J202" s="1" t="s">
        <v>51</v>
      </c>
      <c r="K202" s="1" t="s">
        <v>150</v>
      </c>
      <c r="L202" s="1" t="s">
        <v>53</v>
      </c>
      <c r="M202" s="1" t="s">
        <v>54</v>
      </c>
      <c r="N202" s="1" t="s">
        <v>55</v>
      </c>
      <c r="O202" s="1" t="s">
        <v>56</v>
      </c>
      <c r="P202" s="1" t="s">
        <v>83</v>
      </c>
      <c r="Q202" s="1" t="s">
        <v>38</v>
      </c>
      <c r="R202" s="1" t="s">
        <v>57</v>
      </c>
      <c r="S202" s="1" t="s">
        <v>89</v>
      </c>
      <c r="T202" s="1" t="s">
        <v>96</v>
      </c>
      <c r="U202" s="1" t="s">
        <v>42</v>
      </c>
      <c r="V202" s="1" t="s">
        <v>60</v>
      </c>
      <c r="W202" s="1" t="s">
        <v>44</v>
      </c>
      <c r="X202" s="1" t="s">
        <v>61</v>
      </c>
      <c r="Y202" s="1" t="s">
        <v>46</v>
      </c>
      <c r="Z202" s="1" t="s">
        <v>63</v>
      </c>
      <c r="AA202" s="12">
        <v>4</v>
      </c>
      <c r="AB202" s="10">
        <v>2</v>
      </c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2"/>
      <c r="AZ202" s="1"/>
      <c r="BA202" s="1"/>
      <c r="BB202" s="2"/>
      <c r="BC202" s="1"/>
      <c r="BD202" s="1"/>
      <c r="BE202" s="1"/>
      <c r="BF202" s="1"/>
      <c r="BG202" s="1"/>
      <c r="BH202" s="1"/>
      <c r="BI202" s="1"/>
      <c r="BJ202" s="3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1:73" ht="16" thickBot="1" x14ac:dyDescent="0.35">
      <c r="A203" s="4">
        <v>44685.304884259262</v>
      </c>
      <c r="B203" s="1" t="s">
        <v>496</v>
      </c>
      <c r="C203" s="1" t="s">
        <v>155</v>
      </c>
      <c r="D203" s="1" t="s">
        <v>29</v>
      </c>
      <c r="E203" s="2">
        <v>21</v>
      </c>
      <c r="F203" s="1" t="s">
        <v>30</v>
      </c>
      <c r="G203" s="1" t="s">
        <v>66</v>
      </c>
      <c r="H203" s="1" t="s">
        <v>52</v>
      </c>
      <c r="I203" s="1" t="s">
        <v>52</v>
      </c>
      <c r="J203" s="1" t="s">
        <v>51</v>
      </c>
      <c r="K203" s="1" t="s">
        <v>150</v>
      </c>
      <c r="L203" s="1" t="s">
        <v>53</v>
      </c>
      <c r="M203" s="1" t="s">
        <v>36</v>
      </c>
      <c r="N203" s="1" t="s">
        <v>83</v>
      </c>
      <c r="O203" s="1" t="s">
        <v>56</v>
      </c>
      <c r="P203" s="3">
        <v>30000</v>
      </c>
      <c r="Q203" s="1" t="s">
        <v>38</v>
      </c>
      <c r="R203" s="1" t="s">
        <v>73</v>
      </c>
      <c r="S203" s="1" t="s">
        <v>112</v>
      </c>
      <c r="T203" s="1" t="s">
        <v>175</v>
      </c>
      <c r="U203" s="1" t="s">
        <v>42</v>
      </c>
      <c r="V203" s="1" t="s">
        <v>43</v>
      </c>
      <c r="W203" s="1" t="s">
        <v>86</v>
      </c>
      <c r="X203" s="1" t="s">
        <v>45</v>
      </c>
      <c r="Y203" s="1" t="s">
        <v>46</v>
      </c>
      <c r="Z203" s="1" t="s">
        <v>47</v>
      </c>
      <c r="AA203" s="12">
        <v>2</v>
      </c>
      <c r="AB203" s="10">
        <v>2</v>
      </c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2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3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1:73" ht="16" thickBot="1" x14ac:dyDescent="0.35">
      <c r="A204" s="2" t="s">
        <v>349</v>
      </c>
      <c r="B204" s="1" t="s">
        <v>350</v>
      </c>
      <c r="C204" s="1" t="s">
        <v>155</v>
      </c>
      <c r="D204" s="1" t="s">
        <v>29</v>
      </c>
      <c r="E204" s="2">
        <v>21</v>
      </c>
      <c r="F204" s="1" t="s">
        <v>70</v>
      </c>
      <c r="G204" s="1" t="s">
        <v>66</v>
      </c>
      <c r="H204" s="1" t="s">
        <v>32</v>
      </c>
      <c r="I204" s="1" t="s">
        <v>32</v>
      </c>
      <c r="J204" s="1" t="s">
        <v>52</v>
      </c>
      <c r="K204" s="1" t="s">
        <v>150</v>
      </c>
      <c r="L204" s="1" t="s">
        <v>53</v>
      </c>
      <c r="M204" s="1" t="s">
        <v>54</v>
      </c>
      <c r="N204" s="1" t="s">
        <v>55</v>
      </c>
      <c r="O204" s="1" t="s">
        <v>56</v>
      </c>
      <c r="P204" s="3">
        <v>30000</v>
      </c>
      <c r="Q204" s="1" t="s">
        <v>38</v>
      </c>
      <c r="R204" s="1" t="s">
        <v>57</v>
      </c>
      <c r="S204" s="1" t="s">
        <v>92</v>
      </c>
      <c r="T204" s="1" t="s">
        <v>59</v>
      </c>
      <c r="U204" s="1" t="s">
        <v>42</v>
      </c>
      <c r="V204" s="1" t="s">
        <v>60</v>
      </c>
      <c r="W204" s="1" t="s">
        <v>86</v>
      </c>
      <c r="X204" s="1" t="s">
        <v>45</v>
      </c>
      <c r="Y204" s="1" t="s">
        <v>62</v>
      </c>
      <c r="Z204" s="1" t="s">
        <v>63</v>
      </c>
      <c r="AA204" s="12">
        <v>4</v>
      </c>
      <c r="AB204" s="16">
        <v>2</v>
      </c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2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1:73" ht="16" thickBot="1" x14ac:dyDescent="0.35">
      <c r="A205" s="2" t="s">
        <v>126</v>
      </c>
      <c r="B205" s="1" t="s">
        <v>127</v>
      </c>
      <c r="C205" s="1" t="s">
        <v>155</v>
      </c>
      <c r="D205" s="1" t="s">
        <v>78</v>
      </c>
      <c r="E205" s="2">
        <v>23</v>
      </c>
      <c r="F205" s="1" t="s">
        <v>99</v>
      </c>
      <c r="G205" s="1" t="s">
        <v>66</v>
      </c>
      <c r="H205" s="1" t="s">
        <v>32</v>
      </c>
      <c r="I205" s="1" t="s">
        <v>32</v>
      </c>
      <c r="J205" s="1" t="s">
        <v>52</v>
      </c>
      <c r="K205" s="1" t="s">
        <v>128</v>
      </c>
      <c r="L205" s="1" t="s">
        <v>53</v>
      </c>
      <c r="M205" s="1" t="s">
        <v>36</v>
      </c>
      <c r="N205" s="1" t="s">
        <v>37</v>
      </c>
      <c r="O205" s="1" t="s">
        <v>56</v>
      </c>
      <c r="P205" s="3">
        <v>25000</v>
      </c>
      <c r="Q205" s="1" t="s">
        <v>72</v>
      </c>
      <c r="R205" s="1" t="s">
        <v>39</v>
      </c>
      <c r="S205" s="1" t="s">
        <v>67</v>
      </c>
      <c r="T205" s="1" t="s">
        <v>59</v>
      </c>
      <c r="U205" s="1" t="s">
        <v>42</v>
      </c>
      <c r="V205" s="1" t="s">
        <v>103</v>
      </c>
      <c r="W205" s="1" t="s">
        <v>86</v>
      </c>
      <c r="X205" s="1" t="s">
        <v>45</v>
      </c>
      <c r="Y205" s="1" t="s">
        <v>46</v>
      </c>
      <c r="Z205" s="1" t="s">
        <v>63</v>
      </c>
      <c r="AA205" s="17">
        <v>3</v>
      </c>
      <c r="AB205" s="14">
        <v>1</v>
      </c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2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3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1:73" ht="16" thickBot="1" x14ac:dyDescent="0.35">
      <c r="A206" s="2" t="s">
        <v>272</v>
      </c>
      <c r="B206" s="1" t="s">
        <v>273</v>
      </c>
      <c r="C206" s="1" t="s">
        <v>155</v>
      </c>
      <c r="D206" s="1" t="s">
        <v>29</v>
      </c>
      <c r="E206" s="2">
        <v>22</v>
      </c>
      <c r="F206" s="1" t="s">
        <v>50</v>
      </c>
      <c r="G206" s="1" t="s">
        <v>31</v>
      </c>
      <c r="H206" s="1" t="s">
        <v>32</v>
      </c>
      <c r="I206" s="1" t="s">
        <v>32</v>
      </c>
      <c r="J206" s="1" t="s">
        <v>52</v>
      </c>
      <c r="K206" s="1" t="s">
        <v>34</v>
      </c>
      <c r="L206" s="1" t="s">
        <v>35</v>
      </c>
      <c r="M206" s="1" t="s">
        <v>36</v>
      </c>
      <c r="N206" s="1" t="s">
        <v>55</v>
      </c>
      <c r="O206" s="1" t="s">
        <v>83</v>
      </c>
      <c r="P206" s="1" t="s">
        <v>83</v>
      </c>
      <c r="Q206" s="1" t="s">
        <v>161</v>
      </c>
      <c r="R206" s="1" t="s">
        <v>57</v>
      </c>
      <c r="S206" s="1" t="s">
        <v>74</v>
      </c>
      <c r="T206" s="1" t="s">
        <v>79</v>
      </c>
      <c r="U206" s="1" t="s">
        <v>80</v>
      </c>
      <c r="V206" s="1" t="s">
        <v>103</v>
      </c>
      <c r="W206" s="1" t="s">
        <v>86</v>
      </c>
      <c r="X206" s="1" t="s">
        <v>45</v>
      </c>
      <c r="Y206" s="1" t="s">
        <v>46</v>
      </c>
      <c r="Z206" s="1" t="s">
        <v>47</v>
      </c>
      <c r="AA206" s="9">
        <v>1</v>
      </c>
      <c r="AB206" s="14">
        <v>3</v>
      </c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2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3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1:73" ht="16" thickBot="1" x14ac:dyDescent="0.35">
      <c r="A207" s="2" t="s">
        <v>375</v>
      </c>
      <c r="B207" s="1" t="s">
        <v>376</v>
      </c>
      <c r="C207" s="1" t="s">
        <v>155</v>
      </c>
      <c r="D207" s="1" t="s">
        <v>29</v>
      </c>
      <c r="E207" s="2">
        <v>23</v>
      </c>
      <c r="F207" s="1" t="s">
        <v>70</v>
      </c>
      <c r="G207" s="1" t="s">
        <v>31</v>
      </c>
      <c r="H207" s="1" t="s">
        <v>32</v>
      </c>
      <c r="I207" s="1" t="s">
        <v>32</v>
      </c>
      <c r="J207" s="1" t="s">
        <v>52</v>
      </c>
      <c r="K207" s="1" t="s">
        <v>34</v>
      </c>
      <c r="L207" s="1" t="s">
        <v>35</v>
      </c>
      <c r="M207" s="1" t="s">
        <v>36</v>
      </c>
      <c r="N207" s="1" t="s">
        <v>37</v>
      </c>
      <c r="O207" s="1" t="s">
        <v>56</v>
      </c>
      <c r="P207" s="3">
        <v>25000</v>
      </c>
      <c r="Q207" s="1" t="s">
        <v>72</v>
      </c>
      <c r="R207" s="1" t="s">
        <v>39</v>
      </c>
      <c r="S207" s="1" t="s">
        <v>74</v>
      </c>
      <c r="T207" s="1" t="s">
        <v>59</v>
      </c>
      <c r="U207" s="1" t="s">
        <v>75</v>
      </c>
      <c r="V207" s="1" t="s">
        <v>43</v>
      </c>
      <c r="W207" s="1" t="s">
        <v>44</v>
      </c>
      <c r="X207" s="1" t="s">
        <v>45</v>
      </c>
      <c r="Y207" s="1" t="s">
        <v>46</v>
      </c>
      <c r="Z207" s="1" t="s">
        <v>47</v>
      </c>
      <c r="AA207" s="12">
        <v>1</v>
      </c>
      <c r="AB207" s="10">
        <v>1</v>
      </c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2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3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1:73" ht="16" thickBot="1" x14ac:dyDescent="0.35">
      <c r="A208" s="2" t="s">
        <v>282</v>
      </c>
      <c r="B208" s="1" t="s">
        <v>283</v>
      </c>
      <c r="C208" s="1" t="s">
        <v>155</v>
      </c>
      <c r="D208" s="1" t="s">
        <v>29</v>
      </c>
      <c r="E208" s="2">
        <v>22</v>
      </c>
      <c r="F208" s="1" t="s">
        <v>99</v>
      </c>
      <c r="G208" s="1" t="s">
        <v>31</v>
      </c>
      <c r="H208" s="1" t="s">
        <v>32</v>
      </c>
      <c r="I208" s="1" t="s">
        <v>32</v>
      </c>
      <c r="J208" s="1" t="s">
        <v>52</v>
      </c>
      <c r="K208" s="1" t="s">
        <v>150</v>
      </c>
      <c r="L208" s="1" t="s">
        <v>83</v>
      </c>
      <c r="M208" s="1" t="s">
        <v>54</v>
      </c>
      <c r="N208" s="1" t="s">
        <v>55</v>
      </c>
      <c r="O208" s="3">
        <v>105</v>
      </c>
      <c r="P208" s="3">
        <v>15000</v>
      </c>
      <c r="Q208" s="1" t="s">
        <v>161</v>
      </c>
      <c r="R208" s="1" t="s">
        <v>57</v>
      </c>
      <c r="S208" s="1" t="s">
        <v>92</v>
      </c>
      <c r="T208" s="1" t="s">
        <v>96</v>
      </c>
      <c r="U208" s="1" t="s">
        <v>42</v>
      </c>
      <c r="V208" s="1" t="s">
        <v>43</v>
      </c>
      <c r="W208" s="1" t="s">
        <v>44</v>
      </c>
      <c r="X208" s="1" t="s">
        <v>61</v>
      </c>
      <c r="Y208" s="1" t="s">
        <v>62</v>
      </c>
      <c r="Z208" s="1" t="s">
        <v>63</v>
      </c>
      <c r="AA208" s="11">
        <v>3</v>
      </c>
      <c r="AB208" s="1">
        <v>3</v>
      </c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1:72" ht="16" thickBot="1" x14ac:dyDescent="0.35">
      <c r="A209" s="2" t="s">
        <v>430</v>
      </c>
      <c r="B209" s="1" t="s">
        <v>431</v>
      </c>
      <c r="C209" s="1" t="s">
        <v>28</v>
      </c>
      <c r="D209" s="1" t="s">
        <v>29</v>
      </c>
      <c r="E209" s="2">
        <v>25</v>
      </c>
      <c r="F209" s="1" t="s">
        <v>99</v>
      </c>
      <c r="G209" s="1" t="s">
        <v>31</v>
      </c>
      <c r="H209" s="1" t="s">
        <v>32</v>
      </c>
      <c r="I209" s="1" t="s">
        <v>32</v>
      </c>
      <c r="J209" s="1" t="s">
        <v>52</v>
      </c>
      <c r="K209" s="1" t="s">
        <v>150</v>
      </c>
      <c r="L209" s="1" t="s">
        <v>53</v>
      </c>
      <c r="M209" s="1" t="s">
        <v>36</v>
      </c>
      <c r="N209" s="1" t="s">
        <v>37</v>
      </c>
      <c r="O209" s="1" t="s">
        <v>56</v>
      </c>
      <c r="P209" s="3">
        <v>15000</v>
      </c>
      <c r="Q209" s="1" t="s">
        <v>38</v>
      </c>
      <c r="R209" s="1" t="s">
        <v>73</v>
      </c>
      <c r="S209" s="1" t="s">
        <v>67</v>
      </c>
      <c r="T209" s="1" t="s">
        <v>96</v>
      </c>
      <c r="U209" s="1" t="s">
        <v>42</v>
      </c>
      <c r="V209" s="1" t="s">
        <v>60</v>
      </c>
      <c r="W209" s="1" t="s">
        <v>86</v>
      </c>
      <c r="X209" s="1" t="s">
        <v>45</v>
      </c>
      <c r="Y209" s="1" t="s">
        <v>46</v>
      </c>
      <c r="Z209" s="1" t="s">
        <v>63</v>
      </c>
      <c r="AA209" s="9">
        <v>4</v>
      </c>
      <c r="AB209" s="16">
        <v>2</v>
      </c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2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3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1:72" ht="16" thickBot="1" x14ac:dyDescent="0.35">
      <c r="A210" s="2" t="s">
        <v>295</v>
      </c>
      <c r="B210" s="1" t="s">
        <v>296</v>
      </c>
      <c r="C210" s="1" t="s">
        <v>28</v>
      </c>
      <c r="D210" s="1" t="s">
        <v>78</v>
      </c>
      <c r="E210" s="2">
        <v>21</v>
      </c>
      <c r="F210" s="1" t="s">
        <v>99</v>
      </c>
      <c r="G210" s="1" t="s">
        <v>66</v>
      </c>
      <c r="H210" s="1" t="s">
        <v>32</v>
      </c>
      <c r="I210" s="1" t="s">
        <v>51</v>
      </c>
      <c r="J210" s="1" t="s">
        <v>52</v>
      </c>
      <c r="K210" s="1" t="s">
        <v>34</v>
      </c>
      <c r="L210" s="1" t="s">
        <v>83</v>
      </c>
      <c r="M210" s="1" t="s">
        <v>36</v>
      </c>
      <c r="N210" s="1" t="s">
        <v>55</v>
      </c>
      <c r="O210" s="1" t="s">
        <v>83</v>
      </c>
      <c r="P210" s="1" t="s">
        <v>83</v>
      </c>
      <c r="Q210" s="1" t="s">
        <v>38</v>
      </c>
      <c r="R210" s="1" t="s">
        <v>73</v>
      </c>
      <c r="S210" s="1" t="s">
        <v>67</v>
      </c>
      <c r="T210" s="1" t="s">
        <v>96</v>
      </c>
      <c r="U210" s="1" t="s">
        <v>42</v>
      </c>
      <c r="V210" s="1" t="s">
        <v>43</v>
      </c>
      <c r="W210" s="1" t="s">
        <v>86</v>
      </c>
      <c r="X210" s="1" t="s">
        <v>61</v>
      </c>
      <c r="Y210" s="1" t="s">
        <v>62</v>
      </c>
      <c r="Z210" s="1" t="s">
        <v>63</v>
      </c>
      <c r="AA210" s="12">
        <v>2</v>
      </c>
      <c r="AB210" s="10">
        <v>2</v>
      </c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2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3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1:72" ht="16" thickBot="1" x14ac:dyDescent="0.35">
      <c r="A211" s="2" t="s">
        <v>432</v>
      </c>
      <c r="B211" s="1" t="s">
        <v>433</v>
      </c>
      <c r="C211" s="1" t="s">
        <v>28</v>
      </c>
      <c r="D211" s="1" t="s">
        <v>29</v>
      </c>
      <c r="E211" s="2">
        <v>24</v>
      </c>
      <c r="F211" s="1" t="s">
        <v>50</v>
      </c>
      <c r="G211" s="1" t="s">
        <v>31</v>
      </c>
      <c r="H211" s="1" t="s">
        <v>32</v>
      </c>
      <c r="I211" s="1" t="s">
        <v>51</v>
      </c>
      <c r="J211" s="1" t="s">
        <v>52</v>
      </c>
      <c r="K211" s="1" t="s">
        <v>150</v>
      </c>
      <c r="L211" s="1" t="s">
        <v>53</v>
      </c>
      <c r="M211" s="1" t="s">
        <v>71</v>
      </c>
      <c r="N211" s="1" t="s">
        <v>55</v>
      </c>
      <c r="O211" s="1" t="s">
        <v>56</v>
      </c>
      <c r="P211" s="3">
        <v>30000</v>
      </c>
      <c r="Q211" s="1" t="s">
        <v>72</v>
      </c>
      <c r="R211" s="1" t="s">
        <v>73</v>
      </c>
      <c r="S211" s="1" t="s">
        <v>123</v>
      </c>
      <c r="T211" s="1" t="s">
        <v>59</v>
      </c>
      <c r="U211" s="1" t="s">
        <v>42</v>
      </c>
      <c r="V211" s="1" t="s">
        <v>103</v>
      </c>
      <c r="W211" s="1" t="s">
        <v>44</v>
      </c>
      <c r="X211" s="1" t="s">
        <v>45</v>
      </c>
      <c r="Y211" s="1" t="s">
        <v>46</v>
      </c>
      <c r="Z211" s="1" t="s">
        <v>47</v>
      </c>
      <c r="AA211" s="12">
        <v>3</v>
      </c>
      <c r="AB211" s="10">
        <v>1</v>
      </c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2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3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1:72" ht="16" thickBot="1" x14ac:dyDescent="0.35">
      <c r="A212" s="2" t="s">
        <v>397</v>
      </c>
      <c r="B212" s="1" t="s">
        <v>398</v>
      </c>
      <c r="C212" s="1" t="s">
        <v>155</v>
      </c>
      <c r="D212" s="1" t="s">
        <v>29</v>
      </c>
      <c r="E212" s="2">
        <v>24</v>
      </c>
      <c r="F212" s="1" t="s">
        <v>70</v>
      </c>
      <c r="G212" s="1" t="s">
        <v>31</v>
      </c>
      <c r="H212" s="1" t="s">
        <v>32</v>
      </c>
      <c r="I212" s="1" t="s">
        <v>51</v>
      </c>
      <c r="J212" s="1" t="s">
        <v>52</v>
      </c>
      <c r="K212" s="1" t="s">
        <v>34</v>
      </c>
      <c r="L212" s="1" t="s">
        <v>53</v>
      </c>
      <c r="M212" s="1" t="s">
        <v>36</v>
      </c>
      <c r="N212" s="1" t="s">
        <v>55</v>
      </c>
      <c r="O212" s="1" t="s">
        <v>56</v>
      </c>
      <c r="P212" s="3">
        <v>30000</v>
      </c>
      <c r="Q212" s="1" t="s">
        <v>38</v>
      </c>
      <c r="R212" s="1" t="s">
        <v>57</v>
      </c>
      <c r="S212" s="1" t="s">
        <v>123</v>
      </c>
      <c r="T212" s="1" t="s">
        <v>96</v>
      </c>
      <c r="U212" s="1" t="s">
        <v>118</v>
      </c>
      <c r="V212" s="1" t="s">
        <v>43</v>
      </c>
      <c r="W212" s="1" t="s">
        <v>86</v>
      </c>
      <c r="X212" s="1" t="s">
        <v>45</v>
      </c>
      <c r="Y212" s="1" t="s">
        <v>62</v>
      </c>
      <c r="Z212" s="1" t="s">
        <v>47</v>
      </c>
      <c r="AA212" s="1">
        <v>3</v>
      </c>
      <c r="AB212" s="1">
        <v>2</v>
      </c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1:72" ht="16" thickBot="1" x14ac:dyDescent="0.35">
      <c r="A213" s="2" t="s">
        <v>351</v>
      </c>
      <c r="B213" s="1" t="s">
        <v>352</v>
      </c>
      <c r="C213" s="1" t="s">
        <v>155</v>
      </c>
      <c r="D213" s="1" t="s">
        <v>29</v>
      </c>
      <c r="E213" s="2">
        <v>24</v>
      </c>
      <c r="F213" s="1" t="s">
        <v>50</v>
      </c>
      <c r="G213" s="1" t="s">
        <v>66</v>
      </c>
      <c r="H213" s="1" t="s">
        <v>51</v>
      </c>
      <c r="I213" s="1" t="s">
        <v>51</v>
      </c>
      <c r="J213" s="1" t="s">
        <v>52</v>
      </c>
      <c r="K213" s="1" t="s">
        <v>141</v>
      </c>
      <c r="L213" s="1" t="s">
        <v>53</v>
      </c>
      <c r="M213" s="1" t="s">
        <v>36</v>
      </c>
      <c r="N213" s="1" t="s">
        <v>55</v>
      </c>
      <c r="O213" s="1" t="s">
        <v>56</v>
      </c>
      <c r="P213" s="3">
        <v>30000</v>
      </c>
      <c r="Q213" s="1" t="s">
        <v>38</v>
      </c>
      <c r="R213" s="1" t="s">
        <v>57</v>
      </c>
      <c r="S213" s="1" t="s">
        <v>202</v>
      </c>
      <c r="T213" s="1" t="s">
        <v>59</v>
      </c>
      <c r="U213" s="1" t="s">
        <v>42</v>
      </c>
      <c r="V213" s="1" t="s">
        <v>60</v>
      </c>
      <c r="W213" s="1" t="s">
        <v>86</v>
      </c>
      <c r="X213" s="1" t="s">
        <v>45</v>
      </c>
      <c r="Y213" s="1" t="s">
        <v>62</v>
      </c>
      <c r="Z213" s="1" t="s">
        <v>63</v>
      </c>
      <c r="AA213" s="1">
        <v>3</v>
      </c>
      <c r="AB213" s="1">
        <v>2</v>
      </c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1:72" ht="16" thickBot="1" x14ac:dyDescent="0.35">
      <c r="A214" s="2" t="s">
        <v>280</v>
      </c>
      <c r="B214" s="1" t="s">
        <v>281</v>
      </c>
      <c r="C214" s="1" t="s">
        <v>155</v>
      </c>
      <c r="D214" s="1" t="s">
        <v>29</v>
      </c>
      <c r="E214" s="2">
        <v>22</v>
      </c>
      <c r="F214" s="1" t="s">
        <v>30</v>
      </c>
      <c r="G214" s="1" t="s">
        <v>66</v>
      </c>
      <c r="H214" s="1" t="s">
        <v>51</v>
      </c>
      <c r="I214" s="1" t="s">
        <v>51</v>
      </c>
      <c r="J214" s="1" t="s">
        <v>52</v>
      </c>
      <c r="K214" s="1" t="s">
        <v>34</v>
      </c>
      <c r="L214" s="1" t="s">
        <v>53</v>
      </c>
      <c r="M214" s="1" t="s">
        <v>36</v>
      </c>
      <c r="N214" s="1" t="s">
        <v>55</v>
      </c>
      <c r="O214" s="1" t="s">
        <v>56</v>
      </c>
      <c r="P214" s="3">
        <v>30000</v>
      </c>
      <c r="Q214" s="1" t="s">
        <v>161</v>
      </c>
      <c r="R214" s="1" t="s">
        <v>57</v>
      </c>
      <c r="S214" s="1" t="s">
        <v>89</v>
      </c>
      <c r="T214" s="1" t="s">
        <v>175</v>
      </c>
      <c r="U214" s="1" t="s">
        <v>42</v>
      </c>
      <c r="V214" s="1" t="s">
        <v>43</v>
      </c>
      <c r="W214" s="1" t="s">
        <v>86</v>
      </c>
      <c r="X214" s="1" t="s">
        <v>61</v>
      </c>
      <c r="Y214" s="1" t="s">
        <v>62</v>
      </c>
      <c r="Z214" s="1" t="s">
        <v>63</v>
      </c>
      <c r="AA214" s="12">
        <v>3</v>
      </c>
      <c r="AB214" s="10">
        <v>3</v>
      </c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2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3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72" ht="16" thickBot="1" x14ac:dyDescent="0.35">
      <c r="A215" s="2" t="s">
        <v>462</v>
      </c>
      <c r="B215" s="1" t="s">
        <v>463</v>
      </c>
      <c r="C215" s="1" t="s">
        <v>28</v>
      </c>
      <c r="D215" s="1" t="s">
        <v>78</v>
      </c>
      <c r="E215" s="2">
        <v>27</v>
      </c>
      <c r="F215" s="1" t="s">
        <v>50</v>
      </c>
      <c r="G215" s="1" t="s">
        <v>31</v>
      </c>
      <c r="H215" s="1" t="s">
        <v>51</v>
      </c>
      <c r="I215" s="1" t="s">
        <v>51</v>
      </c>
      <c r="J215" s="1" t="s">
        <v>52</v>
      </c>
      <c r="K215" s="1" t="s">
        <v>34</v>
      </c>
      <c r="L215" s="1" t="s">
        <v>53</v>
      </c>
      <c r="M215" s="1" t="s">
        <v>54</v>
      </c>
      <c r="N215" s="1" t="s">
        <v>55</v>
      </c>
      <c r="O215" s="1" t="s">
        <v>56</v>
      </c>
      <c r="P215" s="3">
        <v>30000</v>
      </c>
      <c r="Q215" s="1" t="s">
        <v>38</v>
      </c>
      <c r="R215" s="1" t="s">
        <v>57</v>
      </c>
      <c r="S215" s="1" t="s">
        <v>464</v>
      </c>
      <c r="T215" s="1" t="s">
        <v>59</v>
      </c>
      <c r="U215" s="1" t="s">
        <v>42</v>
      </c>
      <c r="V215" s="1" t="s">
        <v>43</v>
      </c>
      <c r="W215" s="1" t="s">
        <v>86</v>
      </c>
      <c r="X215" s="1" t="s">
        <v>45</v>
      </c>
      <c r="Y215" s="1" t="s">
        <v>62</v>
      </c>
      <c r="Z215" s="1" t="s">
        <v>47</v>
      </c>
      <c r="AA215" s="9">
        <v>4</v>
      </c>
      <c r="AB215" s="16">
        <v>2</v>
      </c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2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3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72" ht="16" thickBot="1" x14ac:dyDescent="0.35">
      <c r="A216" s="2" t="s">
        <v>322</v>
      </c>
      <c r="B216" s="1" t="s">
        <v>323</v>
      </c>
      <c r="C216" s="1" t="s">
        <v>155</v>
      </c>
      <c r="D216" s="1" t="s">
        <v>78</v>
      </c>
      <c r="E216" s="2">
        <v>26</v>
      </c>
      <c r="F216" s="1" t="s">
        <v>30</v>
      </c>
      <c r="G216" s="1" t="s">
        <v>31</v>
      </c>
      <c r="H216" s="1" t="s">
        <v>51</v>
      </c>
      <c r="I216" s="1" t="s">
        <v>51</v>
      </c>
      <c r="J216" s="1" t="s">
        <v>52</v>
      </c>
      <c r="K216" s="1" t="s">
        <v>141</v>
      </c>
      <c r="L216" s="1" t="s">
        <v>53</v>
      </c>
      <c r="M216" s="1" t="s">
        <v>36</v>
      </c>
      <c r="N216" s="1" t="s">
        <v>55</v>
      </c>
      <c r="O216" s="1" t="s">
        <v>56</v>
      </c>
      <c r="P216" s="3">
        <v>30000</v>
      </c>
      <c r="Q216" s="1" t="s">
        <v>72</v>
      </c>
      <c r="R216" s="1" t="s">
        <v>39</v>
      </c>
      <c r="S216" s="1" t="s">
        <v>92</v>
      </c>
      <c r="T216" s="1" t="s">
        <v>59</v>
      </c>
      <c r="U216" s="1" t="s">
        <v>42</v>
      </c>
      <c r="V216" s="1" t="s">
        <v>60</v>
      </c>
      <c r="W216" s="1" t="s">
        <v>86</v>
      </c>
      <c r="X216" s="1" t="s">
        <v>45</v>
      </c>
      <c r="Y216" s="1" t="s">
        <v>62</v>
      </c>
      <c r="Z216" s="1" t="s">
        <v>63</v>
      </c>
      <c r="AA216" s="12">
        <v>3</v>
      </c>
      <c r="AB216" s="10">
        <v>1</v>
      </c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2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3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72" ht="16" thickBot="1" x14ac:dyDescent="0.35">
      <c r="A217" s="2" t="s">
        <v>293</v>
      </c>
      <c r="B217" s="1" t="s">
        <v>294</v>
      </c>
      <c r="C217" s="1" t="s">
        <v>28</v>
      </c>
      <c r="D217" s="1" t="s">
        <v>29</v>
      </c>
      <c r="E217" s="2">
        <v>24</v>
      </c>
      <c r="F217" s="1" t="s">
        <v>50</v>
      </c>
      <c r="G217" s="1" t="s">
        <v>66</v>
      </c>
      <c r="H217" s="1" t="s">
        <v>52</v>
      </c>
      <c r="I217" s="1" t="s">
        <v>52</v>
      </c>
      <c r="J217" s="1" t="s">
        <v>52</v>
      </c>
      <c r="K217" s="1" t="s">
        <v>34</v>
      </c>
      <c r="L217" s="1" t="s">
        <v>53</v>
      </c>
      <c r="M217" s="1" t="s">
        <v>54</v>
      </c>
      <c r="N217" s="1" t="s">
        <v>55</v>
      </c>
      <c r="O217" s="1" t="s">
        <v>56</v>
      </c>
      <c r="P217" s="3">
        <v>30000</v>
      </c>
      <c r="Q217" s="1" t="s">
        <v>38</v>
      </c>
      <c r="R217" s="1" t="s">
        <v>57</v>
      </c>
      <c r="S217" s="1" t="s">
        <v>92</v>
      </c>
      <c r="T217" s="1" t="s">
        <v>96</v>
      </c>
      <c r="U217" s="1" t="s">
        <v>42</v>
      </c>
      <c r="V217" s="1" t="s">
        <v>60</v>
      </c>
      <c r="W217" s="1" t="s">
        <v>86</v>
      </c>
      <c r="X217" s="1" t="s">
        <v>45</v>
      </c>
      <c r="Y217" s="1" t="s">
        <v>62</v>
      </c>
      <c r="Z217" s="1" t="s">
        <v>47</v>
      </c>
      <c r="AA217" s="12">
        <v>4</v>
      </c>
      <c r="AB217" s="10">
        <v>2</v>
      </c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2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3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72" ht="16" thickBot="1" x14ac:dyDescent="0.35">
      <c r="A218" s="2" t="s">
        <v>300</v>
      </c>
      <c r="B218" s="1" t="s">
        <v>301</v>
      </c>
      <c r="C218" s="1" t="s">
        <v>155</v>
      </c>
      <c r="D218" s="1" t="s">
        <v>78</v>
      </c>
      <c r="E218" s="2">
        <v>22</v>
      </c>
      <c r="F218" s="1" t="s">
        <v>70</v>
      </c>
      <c r="G218" s="1" t="s">
        <v>66</v>
      </c>
      <c r="H218" s="1" t="s">
        <v>52</v>
      </c>
      <c r="I218" s="1" t="s">
        <v>52</v>
      </c>
      <c r="J218" s="1" t="s">
        <v>52</v>
      </c>
      <c r="K218" s="1" t="s">
        <v>34</v>
      </c>
      <c r="L218" s="1" t="s">
        <v>53</v>
      </c>
      <c r="M218" s="1" t="s">
        <v>71</v>
      </c>
      <c r="N218" s="1" t="s">
        <v>55</v>
      </c>
      <c r="O218" s="1" t="s">
        <v>56</v>
      </c>
      <c r="P218" s="3">
        <v>30000</v>
      </c>
      <c r="Q218" s="1" t="s">
        <v>38</v>
      </c>
      <c r="R218" s="1" t="s">
        <v>39</v>
      </c>
      <c r="S218" s="1" t="s">
        <v>302</v>
      </c>
      <c r="T218" s="1" t="s">
        <v>59</v>
      </c>
      <c r="U218" s="1" t="s">
        <v>42</v>
      </c>
      <c r="V218" s="1" t="s">
        <v>60</v>
      </c>
      <c r="W218" s="1" t="s">
        <v>86</v>
      </c>
      <c r="X218" s="1" t="s">
        <v>61</v>
      </c>
      <c r="Y218" s="1" t="s">
        <v>62</v>
      </c>
      <c r="Z218" s="1" t="s">
        <v>47</v>
      </c>
      <c r="AA218" s="12">
        <v>3</v>
      </c>
      <c r="AB218" s="10">
        <v>2</v>
      </c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2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3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72" ht="16" thickBot="1" x14ac:dyDescent="0.35">
      <c r="A219" s="2" t="s">
        <v>286</v>
      </c>
      <c r="B219" s="1" t="s">
        <v>287</v>
      </c>
      <c r="C219" s="1" t="s">
        <v>155</v>
      </c>
      <c r="D219" s="1" t="s">
        <v>78</v>
      </c>
      <c r="E219" s="2">
        <v>19</v>
      </c>
      <c r="F219" s="1" t="s">
        <v>30</v>
      </c>
      <c r="G219" s="1" t="s">
        <v>66</v>
      </c>
      <c r="H219" s="1" t="s">
        <v>52</v>
      </c>
      <c r="I219" s="1" t="s">
        <v>52</v>
      </c>
      <c r="J219" s="1" t="s">
        <v>52</v>
      </c>
      <c r="K219" s="1" t="s">
        <v>150</v>
      </c>
      <c r="L219" s="1" t="s">
        <v>53</v>
      </c>
      <c r="M219" s="1" t="s">
        <v>54</v>
      </c>
      <c r="N219" s="1" t="s">
        <v>55</v>
      </c>
      <c r="O219" s="1" t="s">
        <v>56</v>
      </c>
      <c r="P219" s="3">
        <v>30000</v>
      </c>
      <c r="Q219" s="1" t="s">
        <v>38</v>
      </c>
      <c r="R219" s="1" t="s">
        <v>57</v>
      </c>
      <c r="S219" s="1" t="s">
        <v>202</v>
      </c>
      <c r="T219" s="1" t="s">
        <v>96</v>
      </c>
      <c r="U219" s="1" t="s">
        <v>42</v>
      </c>
      <c r="V219" s="1" t="s">
        <v>103</v>
      </c>
      <c r="W219" s="1" t="s">
        <v>86</v>
      </c>
      <c r="X219" s="1" t="s">
        <v>61</v>
      </c>
      <c r="Y219" s="1" t="s">
        <v>46</v>
      </c>
      <c r="Z219" s="1" t="s">
        <v>63</v>
      </c>
      <c r="AA219" s="12">
        <v>4</v>
      </c>
      <c r="AB219" s="10">
        <v>2</v>
      </c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2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3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72" ht="16" thickBot="1" x14ac:dyDescent="0.35">
      <c r="A220" s="2" t="s">
        <v>266</v>
      </c>
      <c r="B220" s="1" t="s">
        <v>267</v>
      </c>
      <c r="C220" s="1" t="s">
        <v>155</v>
      </c>
      <c r="D220" s="1" t="s">
        <v>29</v>
      </c>
      <c r="E220" s="2">
        <v>30</v>
      </c>
      <c r="F220" s="1" t="s">
        <v>70</v>
      </c>
      <c r="G220" s="1" t="s">
        <v>31</v>
      </c>
      <c r="H220" s="1" t="s">
        <v>52</v>
      </c>
      <c r="I220" s="1" t="s">
        <v>52</v>
      </c>
      <c r="J220" s="1" t="s">
        <v>52</v>
      </c>
      <c r="K220" s="1" t="s">
        <v>128</v>
      </c>
      <c r="L220" s="1" t="s">
        <v>35</v>
      </c>
      <c r="M220" s="1" t="s">
        <v>36</v>
      </c>
      <c r="N220" s="1" t="s">
        <v>37</v>
      </c>
      <c r="O220" s="1" t="s">
        <v>56</v>
      </c>
      <c r="P220" s="3">
        <v>15000</v>
      </c>
      <c r="Q220" s="1" t="s">
        <v>38</v>
      </c>
      <c r="R220" s="1" t="s">
        <v>39</v>
      </c>
      <c r="S220" s="1" t="s">
        <v>40</v>
      </c>
      <c r="T220" s="1" t="s">
        <v>59</v>
      </c>
      <c r="U220" s="1" t="s">
        <v>42</v>
      </c>
      <c r="V220" s="1" t="s">
        <v>60</v>
      </c>
      <c r="W220" s="1" t="s">
        <v>86</v>
      </c>
      <c r="X220" s="1" t="s">
        <v>45</v>
      </c>
      <c r="Y220" s="1" t="s">
        <v>62</v>
      </c>
      <c r="Z220" s="1" t="s">
        <v>63</v>
      </c>
      <c r="AA220" s="12">
        <v>2</v>
      </c>
      <c r="AB220" s="10">
        <v>2</v>
      </c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2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3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1:72" ht="108" customHeight="1" thickBot="1" x14ac:dyDescent="0.35">
      <c r="A221" s="5" t="s">
        <v>0</v>
      </c>
      <c r="B221" s="5" t="s">
        <v>1</v>
      </c>
      <c r="C221" s="5" t="s">
        <v>2</v>
      </c>
      <c r="D221" s="5" t="s">
        <v>3</v>
      </c>
      <c r="E221" s="5" t="s">
        <v>4</v>
      </c>
      <c r="F221" s="5" t="s">
        <v>5</v>
      </c>
      <c r="G221" s="5" t="s">
        <v>6</v>
      </c>
      <c r="H221" s="63" t="s">
        <v>597</v>
      </c>
      <c r="I221" s="63" t="s">
        <v>598</v>
      </c>
      <c r="J221" s="63" t="s">
        <v>599</v>
      </c>
      <c r="K221" s="63" t="s">
        <v>600</v>
      </c>
      <c r="L221" s="64" t="s">
        <v>601</v>
      </c>
      <c r="M221" s="64" t="s">
        <v>602</v>
      </c>
      <c r="N221" s="64" t="s">
        <v>603</v>
      </c>
      <c r="O221" s="64" t="s">
        <v>604</v>
      </c>
      <c r="P221" s="64" t="s">
        <v>605</v>
      </c>
      <c r="Q221" s="65" t="s">
        <v>606</v>
      </c>
      <c r="R221" s="21" t="s">
        <v>17</v>
      </c>
      <c r="S221" s="8" t="s">
        <v>18</v>
      </c>
      <c r="T221" s="21" t="s">
        <v>19</v>
      </c>
      <c r="U221" s="21" t="s">
        <v>20</v>
      </c>
      <c r="V221" s="21" t="s">
        <v>21</v>
      </c>
      <c r="W221" s="61" t="s">
        <v>596</v>
      </c>
      <c r="X221" s="61" t="s">
        <v>593</v>
      </c>
      <c r="Y221" s="61" t="s">
        <v>594</v>
      </c>
      <c r="Z221" s="62" t="s">
        <v>595</v>
      </c>
      <c r="AA221" s="5"/>
      <c r="AB221" s="5"/>
      <c r="AC221" s="5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1:72" ht="16" thickBot="1" x14ac:dyDescent="0.35">
      <c r="A222" s="16"/>
      <c r="B222" s="16"/>
      <c r="C222" s="10"/>
      <c r="D222" s="10"/>
      <c r="E222" s="24"/>
      <c r="F222" s="16"/>
      <c r="G222" s="10"/>
      <c r="H222" s="10"/>
      <c r="I222" s="10"/>
      <c r="J222" s="10"/>
      <c r="K222" s="10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M222" s="16">
        <v>20</v>
      </c>
      <c r="AN222" s="16">
        <f>COUNTIF(AA21:AA75,"&gt;3")</f>
        <v>20</v>
      </c>
      <c r="AO222" s="16">
        <f>2000/55</f>
        <v>36.363636363636367</v>
      </c>
    </row>
    <row r="223" spans="1:72" ht="16" thickBot="1" x14ac:dyDescent="0.35">
      <c r="C223" s="1"/>
      <c r="D223" s="1"/>
      <c r="E223" s="2"/>
      <c r="G223" s="10"/>
      <c r="H223" s="1"/>
      <c r="I223" s="1"/>
      <c r="J223" s="1"/>
      <c r="K223" s="1"/>
      <c r="AM223">
        <v>21</v>
      </c>
      <c r="AN223">
        <f>COUNTIF(AA76:AA149,"&gt;3")</f>
        <v>27</v>
      </c>
      <c r="AO223">
        <f>2800/74</f>
        <v>37.837837837837839</v>
      </c>
      <c r="AQ223" s="1" t="s">
        <v>511</v>
      </c>
      <c r="AT223" t="s">
        <v>517</v>
      </c>
    </row>
    <row r="224" spans="1:72" ht="16" thickBot="1" x14ac:dyDescent="0.35">
      <c r="A224" s="16"/>
      <c r="B224" s="16"/>
      <c r="C224" s="1"/>
      <c r="D224" s="1"/>
      <c r="E224" s="2"/>
      <c r="G224" s="10"/>
      <c r="H224" s="1"/>
      <c r="I224" s="1"/>
      <c r="J224" s="1"/>
      <c r="K224" s="1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M224">
        <v>22</v>
      </c>
      <c r="AN224">
        <f>COUNTIF(AA150:AA184,"&gt;3")</f>
        <v>10</v>
      </c>
      <c r="AO224" s="16">
        <f>700/35</f>
        <v>20</v>
      </c>
      <c r="AQ224" s="1">
        <f>COUNTIF(AA1:AA172,"&gt;3")</f>
        <v>58</v>
      </c>
      <c r="AT224" t="s">
        <v>518</v>
      </c>
      <c r="AU224">
        <f>COUNTIF(AA1:AA53,"&gt;3")</f>
        <v>16</v>
      </c>
    </row>
    <row r="225" spans="1:47" ht="16" thickBot="1" x14ac:dyDescent="0.35">
      <c r="C225" s="1"/>
      <c r="D225" s="1"/>
      <c r="E225" s="2"/>
      <c r="H225" s="1"/>
      <c r="I225" s="1"/>
      <c r="J225" s="1"/>
      <c r="K225" s="1"/>
      <c r="AM225">
        <f>7400/220</f>
        <v>33.636363636363633</v>
      </c>
      <c r="AQ225" s="1">
        <f>6100/172</f>
        <v>35.465116279069768</v>
      </c>
      <c r="AU225">
        <f>1900/53</f>
        <v>35.849056603773583</v>
      </c>
    </row>
    <row r="226" spans="1:47" ht="16" thickBot="1" x14ac:dyDescent="0.35">
      <c r="C226" s="13"/>
      <c r="D226" s="13"/>
      <c r="E226" s="13"/>
      <c r="F226" s="16"/>
      <c r="G226" s="13"/>
      <c r="H226" s="13"/>
      <c r="I226" s="13"/>
      <c r="J226" s="13"/>
      <c r="K226" s="13"/>
      <c r="AM226">
        <f>COUNTIF(AA5:AA224,"&gt;3")</f>
        <v>73</v>
      </c>
    </row>
    <row r="227" spans="1:47" ht="16" thickBot="1" x14ac:dyDescent="0.35">
      <c r="A227" s="16"/>
      <c r="B227" s="16"/>
      <c r="C227" s="1"/>
      <c r="D227" s="1"/>
      <c r="E227" s="2"/>
      <c r="G227" s="1"/>
      <c r="H227" s="1"/>
      <c r="I227" s="1"/>
      <c r="J227" s="1"/>
      <c r="K227" s="1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M227" t="s">
        <v>506</v>
      </c>
      <c r="AN227">
        <f>COUNTIF(AA187:AA215,"&gt;3")</f>
        <v>10</v>
      </c>
      <c r="AO227" s="16">
        <f>1000/29</f>
        <v>34.482758620689658</v>
      </c>
      <c r="AQ227" t="s">
        <v>512</v>
      </c>
      <c r="AT227" t="s">
        <v>515</v>
      </c>
      <c r="AU227">
        <f>COUNTIF(AA54:AA149,"&gt;3")</f>
        <v>35</v>
      </c>
    </row>
    <row r="228" spans="1:47" ht="16" thickBot="1" x14ac:dyDescent="0.35">
      <c r="C228" s="1"/>
      <c r="D228" s="1"/>
      <c r="E228" s="2"/>
      <c r="G228" s="1"/>
      <c r="H228" s="1"/>
      <c r="I228" s="1"/>
      <c r="J228" s="1"/>
      <c r="K228" s="1"/>
      <c r="AM228" t="s">
        <v>78</v>
      </c>
      <c r="AN228">
        <f>COUNTIF(AA3:AA76,"&gt;3")</f>
        <v>24</v>
      </c>
      <c r="AO228">
        <f>2600/74</f>
        <v>35.135135135135137</v>
      </c>
      <c r="AQ228">
        <f>COUNTIF(AA173:AA220,"&gt;3")</f>
        <v>16</v>
      </c>
      <c r="AU228">
        <f>3400/96</f>
        <v>35.416666666666664</v>
      </c>
    </row>
    <row r="229" spans="1:47" ht="16" thickBot="1" x14ac:dyDescent="0.35">
      <c r="A229" s="16"/>
      <c r="B229" s="16"/>
      <c r="C229" s="1"/>
      <c r="D229" s="1"/>
      <c r="E229" s="2"/>
      <c r="G229" s="1"/>
      <c r="H229" s="1"/>
      <c r="I229" s="1"/>
      <c r="J229" s="1"/>
      <c r="K229" s="1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M229" t="s">
        <v>505</v>
      </c>
      <c r="AN229">
        <f>COUNTIF(AA2:AA28,"&gt;3")</f>
        <v>8</v>
      </c>
      <c r="AO229" s="16">
        <f>900/27</f>
        <v>33.333333333333336</v>
      </c>
      <c r="AQ229">
        <f>1300/48</f>
        <v>27.083333333333332</v>
      </c>
    </row>
    <row r="230" spans="1:47" ht="16" thickBot="1" x14ac:dyDescent="0.35">
      <c r="A230" s="16"/>
      <c r="B230" s="16"/>
      <c r="C230" s="1"/>
      <c r="D230" s="1"/>
      <c r="E230" s="2"/>
      <c r="G230" s="1"/>
      <c r="H230" s="1"/>
      <c r="I230" s="1"/>
      <c r="J230" s="1"/>
      <c r="K230" s="1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M230" t="s">
        <v>29</v>
      </c>
      <c r="AN230">
        <f>74-AN229</f>
        <v>66</v>
      </c>
      <c r="AO230" s="16">
        <f>4800/146</f>
        <v>32.876712328767127</v>
      </c>
      <c r="AT230" t="s">
        <v>516</v>
      </c>
      <c r="AU230">
        <f>COUNTIF(AA150:AA220,"&gt;3")</f>
        <v>23</v>
      </c>
    </row>
    <row r="231" spans="1:47" ht="16" thickBot="1" x14ac:dyDescent="0.35">
      <c r="A231" s="16"/>
      <c r="B231" s="16"/>
      <c r="C231" s="1"/>
      <c r="D231" s="1"/>
      <c r="E231" s="2"/>
      <c r="G231" s="13"/>
      <c r="H231" s="1"/>
      <c r="I231" s="1"/>
      <c r="J231" s="1"/>
      <c r="K231" s="1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M231" s="16" t="s">
        <v>155</v>
      </c>
      <c r="AN231" s="16">
        <f>COUNTIF(AA9:AA111,"&gt;3")</f>
        <v>36</v>
      </c>
      <c r="AO231" s="16">
        <f>3500/103</f>
        <v>33.980582524271846</v>
      </c>
      <c r="AQ231" t="s">
        <v>513</v>
      </c>
      <c r="AU231">
        <f>2100/71</f>
        <v>29.577464788732396</v>
      </c>
    </row>
    <row r="232" spans="1:47" ht="16" thickBot="1" x14ac:dyDescent="0.35">
      <c r="A232" s="16"/>
      <c r="B232" s="16"/>
      <c r="C232" s="1"/>
      <c r="D232" s="1"/>
      <c r="E232" s="2"/>
      <c r="G232" s="13"/>
      <c r="H232" s="1"/>
      <c r="I232" s="1"/>
      <c r="J232" s="1"/>
      <c r="K232" s="1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M232" t="s">
        <v>28</v>
      </c>
      <c r="AN232">
        <f>74-AN231</f>
        <v>38</v>
      </c>
      <c r="AO232" s="16">
        <f>3900/117</f>
        <v>33.333333333333336</v>
      </c>
      <c r="AQ232" t="s">
        <v>514</v>
      </c>
      <c r="AR232">
        <f>COUNTIF(AA1:AA84,"&gt;3")</f>
        <v>29</v>
      </c>
    </row>
    <row r="233" spans="1:47" ht="16" thickBot="1" x14ac:dyDescent="0.35">
      <c r="A233" s="16"/>
      <c r="B233" s="16"/>
      <c r="C233" s="1"/>
      <c r="D233" s="1"/>
      <c r="E233" s="2"/>
      <c r="G233" s="1"/>
      <c r="H233" s="1"/>
      <c r="I233" s="1"/>
      <c r="J233" s="1"/>
      <c r="K233" s="1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O233" s="16"/>
      <c r="AR233">
        <f>2900/84</f>
        <v>34.523809523809526</v>
      </c>
      <c r="AT233" t="s">
        <v>519</v>
      </c>
    </row>
    <row r="234" spans="1:47" ht="16" thickBot="1" x14ac:dyDescent="0.35">
      <c r="C234" s="1"/>
      <c r="D234" s="1"/>
      <c r="E234" s="2"/>
      <c r="G234" s="1"/>
      <c r="H234" s="1"/>
      <c r="I234" s="1"/>
      <c r="J234" s="1"/>
      <c r="K234" s="1"/>
      <c r="AM234" s="1" t="s">
        <v>507</v>
      </c>
      <c r="AT234" t="s">
        <v>520</v>
      </c>
      <c r="AU234">
        <f>COUNTIF(AA1:AA99,"&gt;3")</f>
        <v>34</v>
      </c>
    </row>
    <row r="235" spans="1:47" ht="16" thickBot="1" x14ac:dyDescent="0.35">
      <c r="C235" s="1"/>
      <c r="D235" s="1"/>
      <c r="E235" s="2"/>
      <c r="G235" s="1"/>
      <c r="H235" s="1"/>
      <c r="I235" s="1"/>
      <c r="J235" s="1"/>
      <c r="K235" s="1"/>
      <c r="AM235" s="1">
        <f>COUNTIF(AA170:AA220,"&gt;3")</f>
        <v>17</v>
      </c>
      <c r="AQ235" t="s">
        <v>515</v>
      </c>
      <c r="AR235">
        <f>COUNTIF(AA85:AA173,"&gt;3")</f>
        <v>30</v>
      </c>
      <c r="AU235">
        <f>3400/99</f>
        <v>34.343434343434346</v>
      </c>
    </row>
    <row r="236" spans="1:47" ht="16" thickBot="1" x14ac:dyDescent="0.35">
      <c r="C236" s="1"/>
      <c r="D236" s="1"/>
      <c r="E236" s="2"/>
      <c r="G236" s="1"/>
      <c r="H236" s="1"/>
      <c r="I236" s="1"/>
      <c r="J236" s="1"/>
      <c r="K236" s="1"/>
      <c r="AM236" s="1">
        <f>1300/51</f>
        <v>25.490196078431371</v>
      </c>
      <c r="AR236">
        <f>3200/89</f>
        <v>35.955056179775283</v>
      </c>
    </row>
    <row r="237" spans="1:47" ht="16" thickBot="1" x14ac:dyDescent="0.35">
      <c r="C237" s="1"/>
      <c r="D237" s="1"/>
      <c r="E237" s="2"/>
      <c r="G237" s="1"/>
      <c r="H237" s="1"/>
      <c r="I237" s="1"/>
      <c r="J237" s="1"/>
      <c r="K237" s="1"/>
      <c r="AM237" s="1"/>
      <c r="AT237" t="s">
        <v>515</v>
      </c>
      <c r="AU237">
        <f>COUNTIF(AA100:AA203,"&gt;3")</f>
        <v>35</v>
      </c>
    </row>
    <row r="238" spans="1:47" ht="16" thickBot="1" x14ac:dyDescent="0.35">
      <c r="C238" s="1"/>
      <c r="D238" s="1"/>
      <c r="E238" s="2"/>
      <c r="F238" s="1"/>
      <c r="G238" s="1"/>
      <c r="H238" s="1"/>
      <c r="I238" s="1"/>
      <c r="J238" s="1"/>
      <c r="K238" s="1"/>
      <c r="AM238" s="1" t="s">
        <v>508</v>
      </c>
      <c r="AQ238" t="s">
        <v>516</v>
      </c>
      <c r="AR238">
        <f>COUNTIF(AA174:AA220,"&gt;3")</f>
        <v>15</v>
      </c>
      <c r="AU238">
        <f>3400/104</f>
        <v>32.692307692307693</v>
      </c>
    </row>
    <row r="239" spans="1:47" ht="16" thickBot="1" x14ac:dyDescent="0.35">
      <c r="C239" s="1"/>
      <c r="D239" s="1"/>
      <c r="E239" s="2"/>
      <c r="F239" s="1"/>
      <c r="G239" s="1"/>
      <c r="H239" s="1"/>
      <c r="I239" s="1"/>
      <c r="J239" s="1"/>
      <c r="K239" s="1"/>
      <c r="AM239" s="1">
        <f>COUNTIF(AA77:AA121,"&gt;3")</f>
        <v>18</v>
      </c>
      <c r="AR239">
        <f>1300/47</f>
        <v>27.659574468085108</v>
      </c>
    </row>
    <row r="240" spans="1:47" ht="16" thickBot="1" x14ac:dyDescent="0.35">
      <c r="C240" s="1"/>
      <c r="D240" s="1"/>
      <c r="E240" s="2"/>
      <c r="F240" s="1"/>
      <c r="G240" s="1"/>
      <c r="H240" s="1"/>
      <c r="I240" s="1"/>
      <c r="J240" s="1"/>
      <c r="K240" s="1"/>
      <c r="AM240" s="1">
        <f>1400/45</f>
        <v>31.111111111111111</v>
      </c>
      <c r="AT240" t="s">
        <v>521</v>
      </c>
      <c r="AU240">
        <f>COUNTIF(AA204:AA220,"&gt;3")</f>
        <v>5</v>
      </c>
    </row>
    <row r="241" spans="3:50" ht="16" thickBot="1" x14ac:dyDescent="0.35">
      <c r="C241" s="1"/>
      <c r="D241" s="1"/>
      <c r="E241" s="2"/>
      <c r="F241" s="1"/>
      <c r="G241" s="1"/>
      <c r="H241" s="1"/>
      <c r="I241" s="1"/>
      <c r="J241" s="1"/>
      <c r="K241" s="1"/>
      <c r="AM241" s="1"/>
      <c r="AU241">
        <f>600/17</f>
        <v>35.294117647058826</v>
      </c>
    </row>
    <row r="242" spans="3:50" ht="16" thickBot="1" x14ac:dyDescent="0.35">
      <c r="C242" s="1"/>
      <c r="D242" s="1"/>
      <c r="E242" s="2"/>
      <c r="F242" s="1"/>
      <c r="G242" s="1"/>
      <c r="H242" s="1"/>
      <c r="I242" s="1"/>
      <c r="J242" s="1"/>
      <c r="K242" s="1"/>
      <c r="AM242" s="1" t="s">
        <v>509</v>
      </c>
    </row>
    <row r="243" spans="3:50" ht="16" thickBot="1" x14ac:dyDescent="0.35">
      <c r="C243" s="1"/>
      <c r="D243" s="1"/>
      <c r="E243" s="2"/>
      <c r="F243" s="1"/>
      <c r="G243" s="1"/>
      <c r="H243" s="1"/>
      <c r="I243" s="1"/>
      <c r="J243" s="1"/>
      <c r="K243" s="1"/>
      <c r="AM243" s="1">
        <f>COUNTIF(AA122:AA169,"&gt;3")</f>
        <v>14</v>
      </c>
      <c r="AQ243" t="s">
        <v>522</v>
      </c>
    </row>
    <row r="244" spans="3:50" ht="16" thickBot="1" x14ac:dyDescent="0.35">
      <c r="C244" s="1"/>
      <c r="D244" s="1"/>
      <c r="E244" s="2"/>
      <c r="F244" s="1"/>
      <c r="G244" s="1"/>
      <c r="H244" s="1"/>
      <c r="I244" s="1"/>
      <c r="J244" s="1"/>
      <c r="K244" s="1"/>
      <c r="AM244" s="1">
        <f>2000/48</f>
        <v>41.666666666666664</v>
      </c>
      <c r="AQ244" t="s">
        <v>523</v>
      </c>
      <c r="AR244">
        <f>COUNTIF(AA17:AA76,"&gt;3")</f>
        <v>21</v>
      </c>
    </row>
    <row r="245" spans="3:50" ht="16" thickBot="1" x14ac:dyDescent="0.35">
      <c r="C245" s="1"/>
      <c r="D245" s="1"/>
      <c r="E245" s="2"/>
      <c r="F245" s="1"/>
      <c r="G245" s="1"/>
      <c r="H245" s="1"/>
      <c r="I245" s="1"/>
      <c r="J245" s="1"/>
      <c r="K245" s="1"/>
      <c r="AM245" s="1"/>
      <c r="AR245">
        <f>2000/60</f>
        <v>33.333333333333336</v>
      </c>
    </row>
    <row r="246" spans="3:50" ht="16" thickBot="1" x14ac:dyDescent="0.35">
      <c r="C246" s="1"/>
      <c r="D246" s="1"/>
      <c r="E246" s="2"/>
      <c r="F246" s="1"/>
      <c r="G246" s="1"/>
      <c r="H246" s="1"/>
      <c r="I246" s="1"/>
      <c r="J246" s="1"/>
      <c r="K246" s="1"/>
      <c r="AM246" s="1" t="s">
        <v>510</v>
      </c>
    </row>
    <row r="247" spans="3:50" ht="16" thickBot="1" x14ac:dyDescent="0.35">
      <c r="C247" s="1"/>
      <c r="D247" s="1"/>
      <c r="E247" s="2"/>
      <c r="F247" s="1"/>
      <c r="G247" s="1"/>
      <c r="H247" s="1"/>
      <c r="I247" s="1"/>
      <c r="J247" s="1"/>
      <c r="K247" s="1"/>
      <c r="AM247" s="1">
        <f>COUNTIF(AA1:AA76,"&gt;3")</f>
        <v>25</v>
      </c>
      <c r="AQ247" t="s">
        <v>34</v>
      </c>
      <c r="AR247">
        <f>COUNTIF(AA88:AA210,"&gt;3")</f>
        <v>41</v>
      </c>
    </row>
    <row r="248" spans="3:50" ht="16" thickBot="1" x14ac:dyDescent="0.35">
      <c r="C248" s="1"/>
      <c r="D248" s="1"/>
      <c r="E248" s="2"/>
      <c r="F248" s="1"/>
      <c r="G248" s="1"/>
      <c r="H248" s="1"/>
      <c r="I248" s="1"/>
      <c r="J248" s="1"/>
      <c r="K248" s="1"/>
      <c r="AM248" s="1">
        <f>2700/76</f>
        <v>35.526315789473685</v>
      </c>
      <c r="AR248">
        <f>4000/123</f>
        <v>32.520325203252035</v>
      </c>
    </row>
    <row r="249" spans="3:50" ht="16" thickBot="1" x14ac:dyDescent="0.35">
      <c r="C249" s="1"/>
      <c r="D249" s="1"/>
      <c r="E249" s="2"/>
      <c r="F249" s="1"/>
      <c r="G249" s="1"/>
      <c r="H249" s="1"/>
      <c r="I249" s="1"/>
      <c r="J249" s="1"/>
      <c r="K249" s="1"/>
    </row>
    <row r="250" spans="3:50" ht="16" thickBot="1" x14ac:dyDescent="0.35">
      <c r="C250" s="1"/>
      <c r="D250" s="1"/>
      <c r="E250" s="2"/>
      <c r="F250" s="1"/>
      <c r="G250" s="1"/>
      <c r="H250" s="1"/>
      <c r="I250" s="1"/>
      <c r="J250" s="1"/>
      <c r="K250" s="1"/>
      <c r="AQ250" t="s">
        <v>524</v>
      </c>
      <c r="AR250">
        <v>14</v>
      </c>
    </row>
    <row r="251" spans="3:50" ht="16" thickBot="1" x14ac:dyDescent="0.35">
      <c r="C251" s="1"/>
      <c r="D251" s="1"/>
      <c r="E251" s="2"/>
      <c r="F251" s="1"/>
      <c r="G251" s="1"/>
      <c r="H251" s="1"/>
      <c r="I251" s="1"/>
      <c r="J251" s="1"/>
      <c r="K251" s="1"/>
      <c r="AR251">
        <f>1400/37</f>
        <v>37.837837837837839</v>
      </c>
    </row>
    <row r="252" spans="3:50" ht="16" thickBot="1" x14ac:dyDescent="0.35">
      <c r="C252" s="1"/>
      <c r="D252" s="1"/>
      <c r="E252" s="2"/>
      <c r="F252" s="1"/>
      <c r="G252" s="1"/>
      <c r="H252" s="1"/>
      <c r="I252" s="1"/>
      <c r="J252" s="1"/>
      <c r="K252" s="1"/>
    </row>
    <row r="253" spans="3:50" ht="16" thickBot="1" x14ac:dyDescent="0.35">
      <c r="C253" s="1"/>
      <c r="D253" s="1"/>
      <c r="E253" s="2"/>
      <c r="F253" s="1"/>
      <c r="G253" s="1"/>
      <c r="H253" s="1"/>
      <c r="I253" s="1"/>
      <c r="J253" s="1"/>
      <c r="K253" s="1"/>
      <c r="AM253" s="18"/>
      <c r="AN253" s="18"/>
      <c r="AO253" s="18"/>
      <c r="AP253" s="18"/>
      <c r="AQ253" s="18"/>
      <c r="AR253" s="18"/>
      <c r="AS253" s="18"/>
      <c r="AT253" s="18"/>
      <c r="AU253" s="18"/>
    </row>
    <row r="254" spans="3:50" ht="16" thickBot="1" x14ac:dyDescent="0.35">
      <c r="C254" s="1"/>
      <c r="D254" s="1"/>
      <c r="E254" s="2"/>
      <c r="F254" s="1"/>
      <c r="G254" s="1"/>
      <c r="H254" s="1"/>
      <c r="I254" s="1"/>
      <c r="J254" s="1"/>
      <c r="K254" s="1"/>
      <c r="AM254" t="s">
        <v>525</v>
      </c>
    </row>
    <row r="255" spans="3:50" ht="16" thickBot="1" x14ac:dyDescent="0.35">
      <c r="C255" s="1"/>
      <c r="D255" s="1"/>
      <c r="E255" s="2"/>
      <c r="F255" s="1"/>
      <c r="G255" s="1"/>
      <c r="H255" s="1"/>
      <c r="I255" s="1"/>
      <c r="J255" s="1"/>
      <c r="K255" s="1"/>
      <c r="AM255" s="22">
        <v>1</v>
      </c>
      <c r="AN255" t="s">
        <v>526</v>
      </c>
      <c r="AR255" t="s">
        <v>4</v>
      </c>
    </row>
    <row r="256" spans="3:50" ht="16" thickBot="1" x14ac:dyDescent="0.35">
      <c r="C256" s="1"/>
      <c r="D256" s="1"/>
      <c r="E256" s="2"/>
      <c r="F256" s="1"/>
      <c r="G256" s="1"/>
      <c r="H256" s="1"/>
      <c r="I256" s="1"/>
      <c r="J256" s="1"/>
      <c r="K256" s="1"/>
      <c r="AM256" s="22">
        <v>2</v>
      </c>
      <c r="AN256" t="s">
        <v>527</v>
      </c>
      <c r="AR256" t="s">
        <v>505</v>
      </c>
      <c r="AS256">
        <f>COUNTIF(AB1:AB27,"=1")</f>
        <v>8</v>
      </c>
      <c r="AT256">
        <f>COUNTIF(AB1:AB27,"=2")</f>
        <v>11</v>
      </c>
      <c r="AU256">
        <f>COUNTIF(AB1:AB27,"=3")</f>
        <v>8</v>
      </c>
      <c r="AV256">
        <f>1000/27</f>
        <v>37.037037037037038</v>
      </c>
      <c r="AW256">
        <f>1300/27</f>
        <v>48.148148148148145</v>
      </c>
      <c r="AX256">
        <f>400/27</f>
        <v>14.814814814814815</v>
      </c>
    </row>
    <row r="257" spans="3:50" ht="16" thickBot="1" x14ac:dyDescent="0.35">
      <c r="C257" s="1"/>
      <c r="D257" s="1"/>
      <c r="E257" s="2"/>
      <c r="F257" s="1"/>
      <c r="G257" s="1"/>
      <c r="H257" s="1"/>
      <c r="I257" s="1"/>
      <c r="J257" s="1"/>
      <c r="K257" s="1"/>
      <c r="AM257" s="22">
        <v>3</v>
      </c>
      <c r="AN257" t="s">
        <v>528</v>
      </c>
      <c r="AR257">
        <v>20</v>
      </c>
      <c r="AS257">
        <f>COUNTIF(AB28:AB82,"=1")</f>
        <v>12</v>
      </c>
      <c r="AT257">
        <f>COUNTIF(AB28:AB82,"=2")</f>
        <v>28</v>
      </c>
      <c r="AU257">
        <f>COUNTIF(AB28:AB82,"=3")</f>
        <v>15</v>
      </c>
      <c r="AV257">
        <f>1200/55</f>
        <v>21.818181818181817</v>
      </c>
      <c r="AW257">
        <f>2500/55</f>
        <v>45.454545454545453</v>
      </c>
      <c r="AX257">
        <f>1800/55</f>
        <v>32.727272727272727</v>
      </c>
    </row>
    <row r="258" spans="3:50" ht="16" thickBot="1" x14ac:dyDescent="0.35">
      <c r="C258" s="1"/>
      <c r="D258" s="1"/>
      <c r="E258" s="2"/>
      <c r="F258" s="1"/>
      <c r="G258" s="1"/>
      <c r="H258" s="1"/>
      <c r="I258" s="1"/>
      <c r="J258" s="1"/>
      <c r="K258" s="1"/>
      <c r="AR258">
        <v>21</v>
      </c>
      <c r="AS258">
        <f>COUNTIF(AB83:AB156,"=1")</f>
        <v>22</v>
      </c>
      <c r="AT258">
        <f>COUNTIF(AB83:AB156,"=2")</f>
        <v>33</v>
      </c>
      <c r="AU258">
        <f>COUNTIF(AB83:AB156,"=3")</f>
        <v>19</v>
      </c>
      <c r="AV258">
        <f>1000/74</f>
        <v>13.513513513513514</v>
      </c>
      <c r="AW258">
        <f>4500/74</f>
        <v>60.810810810810814</v>
      </c>
      <c r="AX258">
        <f>1900/74</f>
        <v>25.675675675675677</v>
      </c>
    </row>
    <row r="259" spans="3:50" ht="16" thickBot="1" x14ac:dyDescent="0.35">
      <c r="C259" s="1"/>
      <c r="D259" s="1"/>
      <c r="E259" s="2"/>
      <c r="F259" s="1"/>
      <c r="G259" s="1"/>
      <c r="H259" s="1"/>
      <c r="I259" s="1"/>
      <c r="J259" s="1"/>
      <c r="K259" s="1"/>
      <c r="AM259" t="s">
        <v>155</v>
      </c>
      <c r="AN259">
        <f>COUNTIF(AB1:AB103,"=1")</f>
        <v>24</v>
      </c>
      <c r="AO259">
        <f>COUNTIF(AB1:AB103,"=2")</f>
        <v>51</v>
      </c>
      <c r="AP259">
        <f>COUNTIF(AB1:AB103,"=3")</f>
        <v>28</v>
      </c>
      <c r="AR259">
        <v>22</v>
      </c>
      <c r="AS259">
        <f>COUNTIF(AB157:AB191,"=1")</f>
        <v>6</v>
      </c>
      <c r="AT259">
        <f>COUNTIF(AB157:AB191,"=2")</f>
        <v>19</v>
      </c>
      <c r="AU259">
        <f>COUNTIF(AB157:AB191,"=3")</f>
        <v>10</v>
      </c>
      <c r="AV259">
        <f>1100/35</f>
        <v>31.428571428571427</v>
      </c>
      <c r="AW259">
        <f>1300/35</f>
        <v>37.142857142857146</v>
      </c>
      <c r="AX259">
        <f>1100/35</f>
        <v>31.428571428571427</v>
      </c>
    </row>
    <row r="260" spans="3:50" ht="16" thickBot="1" x14ac:dyDescent="0.35">
      <c r="C260" s="1"/>
      <c r="D260" s="1"/>
      <c r="E260" s="2"/>
      <c r="F260" s="1"/>
      <c r="G260" s="1"/>
      <c r="H260" s="1"/>
      <c r="I260" s="1"/>
      <c r="J260" s="1"/>
      <c r="K260" s="1"/>
      <c r="AM260" t="s">
        <v>28</v>
      </c>
      <c r="AN260">
        <f>COUNTIF(AB104:AB220,"=1")</f>
        <v>28</v>
      </c>
      <c r="AO260">
        <f>COUNTIF(AB104:AB220,"=2")</f>
        <v>59</v>
      </c>
      <c r="AP260">
        <f>COUNTIF(AB104:AB220,"=3")</f>
        <v>30</v>
      </c>
      <c r="AR260" t="s">
        <v>506</v>
      </c>
      <c r="AS260">
        <f>COUNTIF(AB192:AB220,"=1")</f>
        <v>4</v>
      </c>
      <c r="AT260">
        <f>COUNTIF(AB192:AB220,"=2")</f>
        <v>19</v>
      </c>
      <c r="AU260">
        <f>COUNTIF(AB192:AB220,"=3")</f>
        <v>6</v>
      </c>
      <c r="AV260">
        <f>900/29</f>
        <v>31.03448275862069</v>
      </c>
      <c r="AW260">
        <f>1400/29</f>
        <v>48.275862068965516</v>
      </c>
      <c r="AX260">
        <f>600/29</f>
        <v>20.689655172413794</v>
      </c>
    </row>
    <row r="261" spans="3:50" ht="16" thickBot="1" x14ac:dyDescent="0.35">
      <c r="C261" s="1"/>
      <c r="D261" s="1"/>
      <c r="E261" s="2"/>
      <c r="F261" s="1"/>
      <c r="G261" s="1"/>
      <c r="H261" s="1"/>
      <c r="I261" s="1"/>
      <c r="J261" s="1"/>
      <c r="K261" s="1"/>
    </row>
    <row r="262" spans="3:50" ht="16" thickBot="1" x14ac:dyDescent="0.35">
      <c r="C262" s="1"/>
      <c r="D262" s="1"/>
      <c r="E262" s="2"/>
      <c r="F262" s="1"/>
      <c r="G262" s="1"/>
      <c r="H262" s="1"/>
      <c r="I262" s="1"/>
      <c r="J262" s="1"/>
      <c r="K262" s="1"/>
      <c r="AM262" t="s">
        <v>529</v>
      </c>
      <c r="AN262" s="23" t="s">
        <v>531</v>
      </c>
      <c r="AO262" s="23" t="s">
        <v>530</v>
      </c>
      <c r="AR262" t="s">
        <v>532</v>
      </c>
    </row>
    <row r="263" spans="3:50" ht="16" thickBot="1" x14ac:dyDescent="0.35">
      <c r="C263" s="1"/>
      <c r="D263" s="1"/>
      <c r="E263" s="2"/>
      <c r="F263" s="1"/>
      <c r="G263" s="1"/>
      <c r="H263" s="1"/>
      <c r="I263" s="1"/>
      <c r="J263" s="1"/>
      <c r="K263" s="1"/>
      <c r="AN263">
        <v>39</v>
      </c>
      <c r="AO263">
        <f>COUNTIF(AB147:AB220,"=1")</f>
        <v>15</v>
      </c>
      <c r="AR263" t="s">
        <v>533</v>
      </c>
    </row>
    <row r="264" spans="3:50" ht="16" thickBot="1" x14ac:dyDescent="0.35">
      <c r="C264" s="1"/>
      <c r="D264" s="1"/>
      <c r="E264" s="2"/>
      <c r="F264" s="1"/>
      <c r="G264" s="1"/>
      <c r="H264" s="1"/>
      <c r="I264" s="1"/>
      <c r="J264" s="1"/>
      <c r="K264" s="1"/>
      <c r="AN264">
        <v>70</v>
      </c>
      <c r="AO264">
        <f>COUNTIF(AB147:AB220,"=2")</f>
        <v>40</v>
      </c>
      <c r="AR264" t="s">
        <v>534</v>
      </c>
    </row>
    <row r="265" spans="3:50" ht="16" thickBot="1" x14ac:dyDescent="0.35">
      <c r="C265" s="1"/>
      <c r="D265" s="1"/>
      <c r="E265" s="2"/>
      <c r="F265" s="1"/>
      <c r="G265" s="1"/>
      <c r="H265" s="1"/>
      <c r="I265" s="1"/>
      <c r="J265" s="1"/>
      <c r="K265" s="1"/>
      <c r="AN265">
        <v>37</v>
      </c>
      <c r="AO265">
        <f>COUNTIF(AB147:AB220,"=3")</f>
        <v>19</v>
      </c>
      <c r="AR265" t="s">
        <v>535</v>
      </c>
    </row>
    <row r="266" spans="3:50" ht="16" thickBot="1" x14ac:dyDescent="0.35">
      <c r="C266" s="1"/>
      <c r="D266" s="1"/>
      <c r="E266" s="2"/>
      <c r="F266" s="1"/>
      <c r="G266" s="1"/>
      <c r="H266" s="1"/>
      <c r="I266" s="1"/>
      <c r="J266" s="1"/>
      <c r="K266" s="1"/>
      <c r="AR266" t="s">
        <v>536</v>
      </c>
    </row>
    <row r="267" spans="3:50" ht="16" thickBot="1" x14ac:dyDescent="0.35">
      <c r="C267" s="1"/>
      <c r="D267" s="1"/>
      <c r="E267" s="2"/>
      <c r="F267" s="1"/>
      <c r="G267" s="1"/>
      <c r="H267" s="1"/>
      <c r="I267" s="1"/>
      <c r="J267" s="1"/>
      <c r="K267" s="1"/>
      <c r="AM267" t="s">
        <v>78</v>
      </c>
      <c r="AN267" t="s">
        <v>29</v>
      </c>
    </row>
    <row r="268" spans="3:50" ht="16" thickBot="1" x14ac:dyDescent="0.35">
      <c r="C268" s="1"/>
      <c r="D268" s="1"/>
      <c r="E268" s="2"/>
      <c r="F268" s="1"/>
      <c r="G268" s="1"/>
      <c r="H268" s="1"/>
      <c r="I268" s="1"/>
      <c r="J268" s="1"/>
      <c r="K268" s="1"/>
      <c r="AM268">
        <f>COUNTIF(AB1:AB74,"=1")</f>
        <v>19</v>
      </c>
      <c r="AN268">
        <f>COUNTIF(AB75:AB220,"=1")</f>
        <v>33</v>
      </c>
    </row>
    <row r="269" spans="3:50" ht="16" thickBot="1" x14ac:dyDescent="0.35">
      <c r="C269" s="1"/>
      <c r="D269" s="1"/>
      <c r="E269" s="2"/>
      <c r="F269" s="1"/>
      <c r="G269" s="1"/>
      <c r="H269" s="1"/>
      <c r="I269" s="1"/>
      <c r="J269" s="1"/>
      <c r="K269" s="1"/>
      <c r="AM269">
        <f>COUNTIF(AB1:AB74,"=2")</f>
        <v>33</v>
      </c>
      <c r="AN269">
        <f>COUNTIF(AB75:AB220,"=2")</f>
        <v>77</v>
      </c>
    </row>
    <row r="270" spans="3:50" ht="16" thickBot="1" x14ac:dyDescent="0.35">
      <c r="C270" s="1"/>
      <c r="D270" s="1"/>
      <c r="E270" s="2"/>
      <c r="F270" s="1"/>
      <c r="G270" s="1"/>
      <c r="H270" s="1"/>
      <c r="I270" s="1"/>
      <c r="J270" s="1"/>
      <c r="K270" s="1"/>
      <c r="AM270">
        <f>COUNTIF(AB1:AB74,"=3")</f>
        <v>22</v>
      </c>
      <c r="AN270">
        <f>COUNTIF(AB75:AB220,"=3")</f>
        <v>36</v>
      </c>
    </row>
    <row r="271" spans="3:50" ht="16" thickBot="1" x14ac:dyDescent="0.35">
      <c r="C271" s="1"/>
      <c r="D271" s="1"/>
      <c r="E271" s="2"/>
      <c r="F271" s="1"/>
      <c r="G271" s="1"/>
      <c r="H271" s="1"/>
      <c r="I271" s="1"/>
      <c r="J271" s="1"/>
      <c r="K271" s="1"/>
      <c r="AM271">
        <f>1200/74</f>
        <v>16.216216216216218</v>
      </c>
      <c r="AN271">
        <f>4000/146</f>
        <v>27.397260273972602</v>
      </c>
    </row>
    <row r="272" spans="3:50" ht="16" thickBot="1" x14ac:dyDescent="0.35">
      <c r="C272" s="1"/>
      <c r="D272" s="1"/>
      <c r="E272" s="2"/>
      <c r="F272" s="1"/>
      <c r="G272" s="1"/>
      <c r="H272" s="1"/>
      <c r="I272" s="1"/>
      <c r="J272" s="1"/>
      <c r="K272" s="1"/>
      <c r="AM272">
        <f>4000/74</f>
        <v>54.054054054054056</v>
      </c>
      <c r="AN272">
        <f>7000/146</f>
        <v>47.945205479452056</v>
      </c>
    </row>
    <row r="273" spans="3:40" ht="16" thickBot="1" x14ac:dyDescent="0.35">
      <c r="C273" s="1"/>
      <c r="D273" s="1"/>
      <c r="E273" s="2"/>
      <c r="F273" s="1"/>
      <c r="G273" s="1"/>
      <c r="H273" s="1"/>
      <c r="I273" s="1"/>
      <c r="J273" s="1"/>
      <c r="K273" s="1"/>
      <c r="AM273">
        <f>2200/74</f>
        <v>29.72972972972973</v>
      </c>
      <c r="AN273">
        <f>3600/146</f>
        <v>24.657534246575342</v>
      </c>
    </row>
    <row r="274" spans="3:40" ht="16" thickBot="1" x14ac:dyDescent="0.35">
      <c r="C274" s="1"/>
      <c r="D274" s="1"/>
      <c r="E274" s="2"/>
      <c r="F274" s="1"/>
      <c r="G274" s="1"/>
      <c r="H274" s="1"/>
      <c r="I274" s="1"/>
      <c r="J274" s="1"/>
      <c r="K274" s="1"/>
    </row>
    <row r="275" spans="3:40" ht="16" thickBot="1" x14ac:dyDescent="0.35">
      <c r="C275" s="1"/>
      <c r="D275" s="1"/>
      <c r="E275" s="2"/>
      <c r="F275" s="1"/>
      <c r="G275" s="1"/>
      <c r="H275" s="1"/>
      <c r="I275" s="1"/>
      <c r="J275" s="1"/>
      <c r="K275" s="1"/>
    </row>
    <row r="276" spans="3:40" ht="16" thickBot="1" x14ac:dyDescent="0.35">
      <c r="C276" s="1"/>
      <c r="D276" s="1"/>
      <c r="E276" s="2"/>
      <c r="F276" s="1"/>
      <c r="G276" s="1"/>
      <c r="H276" s="1"/>
      <c r="I276" s="1"/>
      <c r="J276" s="1"/>
      <c r="K276" s="1"/>
    </row>
    <row r="277" spans="3:40" ht="16" thickBot="1" x14ac:dyDescent="0.35">
      <c r="C277" s="1"/>
      <c r="D277" s="1"/>
      <c r="E277" s="2"/>
      <c r="F277" s="1"/>
      <c r="G277" s="1"/>
      <c r="H277" s="1"/>
      <c r="I277" s="1"/>
      <c r="J277" s="1"/>
      <c r="K277" s="1"/>
    </row>
    <row r="278" spans="3:40" ht="16" thickBot="1" x14ac:dyDescent="0.35">
      <c r="C278" s="1"/>
      <c r="D278" s="1"/>
      <c r="E278" s="2"/>
      <c r="F278" s="1"/>
      <c r="G278" s="1"/>
      <c r="H278" s="1"/>
      <c r="I278" s="1"/>
      <c r="J278" s="1"/>
      <c r="K278" s="1"/>
    </row>
    <row r="279" spans="3:40" ht="16" thickBot="1" x14ac:dyDescent="0.35">
      <c r="C279" s="1"/>
      <c r="D279" s="1"/>
      <c r="E279" s="2"/>
      <c r="F279" s="1"/>
      <c r="G279" s="1"/>
      <c r="H279" s="1"/>
      <c r="I279" s="1"/>
      <c r="J279" s="1"/>
      <c r="K279" s="1"/>
    </row>
    <row r="280" spans="3:40" ht="16" thickBot="1" x14ac:dyDescent="0.35">
      <c r="C280" s="1"/>
      <c r="D280" s="1"/>
      <c r="E280" s="2"/>
      <c r="F280" s="1"/>
      <c r="G280" s="1"/>
      <c r="H280" s="1"/>
      <c r="I280" s="1"/>
      <c r="J280" s="1"/>
      <c r="K280" s="1"/>
    </row>
    <row r="281" spans="3:40" ht="16" thickBot="1" x14ac:dyDescent="0.35">
      <c r="C281" s="1"/>
      <c r="D281" s="1"/>
      <c r="E281" s="2"/>
      <c r="F281" s="1"/>
      <c r="G281" s="1"/>
      <c r="H281" s="1"/>
      <c r="I281" s="1"/>
      <c r="J281" s="1"/>
      <c r="K281" s="1"/>
    </row>
    <row r="282" spans="3:40" ht="16" thickBot="1" x14ac:dyDescent="0.35">
      <c r="C282" s="1"/>
      <c r="D282" s="1"/>
      <c r="E282" s="2"/>
      <c r="F282" s="1"/>
      <c r="G282" s="1"/>
      <c r="H282" s="1"/>
      <c r="I282" s="1"/>
      <c r="J282" s="1"/>
      <c r="K282" s="1"/>
    </row>
    <row r="283" spans="3:40" ht="16" thickBot="1" x14ac:dyDescent="0.35">
      <c r="C283" s="1"/>
      <c r="D283" s="1"/>
      <c r="E283" s="2"/>
      <c r="F283" s="1"/>
      <c r="G283" s="1"/>
      <c r="H283" s="1"/>
      <c r="I283" s="1"/>
      <c r="J283" s="1"/>
      <c r="K283" s="1"/>
    </row>
    <row r="284" spans="3:40" ht="16" thickBot="1" x14ac:dyDescent="0.35">
      <c r="C284" s="1"/>
      <c r="D284" s="1"/>
      <c r="E284" s="2"/>
      <c r="F284" s="1"/>
      <c r="G284" s="1"/>
      <c r="H284" s="1"/>
      <c r="I284" s="1"/>
      <c r="J284" s="1"/>
      <c r="K284" s="1"/>
    </row>
    <row r="285" spans="3:40" ht="16" thickBot="1" x14ac:dyDescent="0.35">
      <c r="C285" s="1"/>
      <c r="D285" s="1"/>
      <c r="E285" s="2"/>
      <c r="F285" s="1"/>
      <c r="G285" s="1"/>
      <c r="H285" s="1"/>
      <c r="I285" s="1"/>
      <c r="J285" s="1"/>
      <c r="K285" s="1"/>
    </row>
    <row r="286" spans="3:40" ht="16" thickBot="1" x14ac:dyDescent="0.35">
      <c r="C286" s="1"/>
      <c r="D286" s="1"/>
      <c r="E286" s="2"/>
      <c r="F286" s="1"/>
      <c r="G286" s="1"/>
      <c r="H286" s="1"/>
      <c r="I286" s="1"/>
      <c r="J286" s="1"/>
      <c r="K286" s="1"/>
    </row>
    <row r="287" spans="3:40" ht="16" thickBot="1" x14ac:dyDescent="0.35">
      <c r="C287" s="1"/>
      <c r="D287" s="1"/>
      <c r="E287" s="2"/>
      <c r="F287" s="1"/>
      <c r="G287" s="1"/>
      <c r="H287" s="1"/>
      <c r="I287" s="1"/>
      <c r="J287" s="1"/>
      <c r="K287" s="1"/>
    </row>
    <row r="288" spans="3:40" ht="16" thickBot="1" x14ac:dyDescent="0.35">
      <c r="C288" s="1"/>
      <c r="D288" s="1"/>
      <c r="E288" s="2"/>
      <c r="F288" s="1"/>
      <c r="G288" s="1"/>
      <c r="H288" s="1"/>
      <c r="I288" s="1"/>
      <c r="J288" s="1"/>
      <c r="K288" s="1"/>
    </row>
    <row r="289" spans="3:11" ht="16" thickBot="1" x14ac:dyDescent="0.35">
      <c r="C289" s="1"/>
      <c r="D289" s="1"/>
      <c r="E289" s="2"/>
      <c r="F289" s="1"/>
      <c r="G289" s="1"/>
      <c r="H289" s="1"/>
      <c r="I289" s="1"/>
      <c r="J289" s="1"/>
      <c r="K289" s="1"/>
    </row>
    <row r="290" spans="3:11" ht="16" thickBot="1" x14ac:dyDescent="0.35">
      <c r="C290" s="1"/>
      <c r="D290" s="1"/>
      <c r="E290" s="2"/>
      <c r="F290" s="1"/>
      <c r="G290" s="1"/>
      <c r="H290" s="1"/>
      <c r="I290" s="1"/>
      <c r="J290" s="1"/>
      <c r="K290" s="1"/>
    </row>
    <row r="291" spans="3:11" ht="16" thickBot="1" x14ac:dyDescent="0.35">
      <c r="C291" s="1"/>
      <c r="D291" s="1"/>
      <c r="E291" s="2"/>
      <c r="F291" s="1"/>
      <c r="G291" s="1"/>
      <c r="H291" s="1"/>
      <c r="I291" s="1"/>
      <c r="J291" s="1"/>
      <c r="K291" s="1"/>
    </row>
    <row r="292" spans="3:11" ht="16" thickBot="1" x14ac:dyDescent="0.35">
      <c r="C292" s="1"/>
      <c r="D292" s="1"/>
      <c r="E292" s="2"/>
      <c r="F292" s="1"/>
      <c r="G292" s="1"/>
      <c r="H292" s="1"/>
      <c r="I292" s="1"/>
      <c r="J292" s="1"/>
      <c r="K292" s="1"/>
    </row>
    <row r="293" spans="3:11" ht="16" thickBot="1" x14ac:dyDescent="0.35">
      <c r="C293" s="1"/>
      <c r="D293" s="1"/>
      <c r="E293" s="2"/>
      <c r="F293" s="1"/>
      <c r="G293" s="1"/>
      <c r="H293" s="1"/>
      <c r="I293" s="1"/>
      <c r="J293" s="1"/>
      <c r="K293" s="1"/>
    </row>
    <row r="294" spans="3:11" ht="16" thickBot="1" x14ac:dyDescent="0.35">
      <c r="C294" s="1"/>
      <c r="D294" s="1"/>
      <c r="E294" s="2"/>
      <c r="F294" s="1"/>
      <c r="G294" s="1"/>
      <c r="H294" s="1"/>
      <c r="I294" s="1"/>
      <c r="J294" s="1"/>
      <c r="K294" s="1"/>
    </row>
    <row r="295" spans="3:11" ht="16" thickBot="1" x14ac:dyDescent="0.35">
      <c r="C295" s="1"/>
      <c r="D295" s="1"/>
      <c r="E295" s="2"/>
      <c r="F295" s="1"/>
      <c r="G295" s="1"/>
      <c r="H295" s="1"/>
      <c r="I295" s="1"/>
      <c r="J295" s="1"/>
      <c r="K295" s="1"/>
    </row>
    <row r="296" spans="3:11" ht="16" thickBot="1" x14ac:dyDescent="0.35">
      <c r="C296" s="1"/>
      <c r="D296" s="1"/>
      <c r="E296" s="2"/>
      <c r="F296" s="1"/>
      <c r="G296" s="1"/>
      <c r="H296" s="1"/>
      <c r="I296" s="1"/>
      <c r="J296" s="1"/>
      <c r="K296" s="1"/>
    </row>
    <row r="297" spans="3:11" ht="16" thickBot="1" x14ac:dyDescent="0.35">
      <c r="C297" s="1"/>
      <c r="D297" s="1"/>
      <c r="E297" s="2"/>
      <c r="F297" s="1"/>
      <c r="G297" s="1"/>
      <c r="H297" s="1"/>
      <c r="I297" s="1"/>
      <c r="J297" s="1"/>
      <c r="K297" s="1"/>
    </row>
    <row r="298" spans="3:11" ht="16" thickBot="1" x14ac:dyDescent="0.35">
      <c r="C298" s="1"/>
      <c r="D298" s="1"/>
      <c r="E298" s="2"/>
      <c r="F298" s="1"/>
      <c r="G298" s="1"/>
      <c r="H298" s="1"/>
      <c r="I298" s="1"/>
      <c r="J298" s="1"/>
      <c r="K298" s="1"/>
    </row>
    <row r="299" spans="3:11" ht="16" thickBot="1" x14ac:dyDescent="0.35">
      <c r="C299" s="1"/>
      <c r="D299" s="1"/>
      <c r="E299" s="2"/>
      <c r="F299" s="1"/>
      <c r="G299" s="1"/>
      <c r="H299" s="1"/>
      <c r="I299" s="1"/>
      <c r="J299" s="1"/>
      <c r="K299" s="1"/>
    </row>
    <row r="300" spans="3:11" ht="16" thickBot="1" x14ac:dyDescent="0.35">
      <c r="C300" s="1"/>
      <c r="D300" s="1"/>
      <c r="E300" s="2"/>
      <c r="F300" s="1"/>
      <c r="G300" s="1"/>
      <c r="H300" s="1"/>
      <c r="I300" s="1"/>
      <c r="J300" s="1"/>
      <c r="K300" s="1"/>
    </row>
    <row r="301" spans="3:11" ht="16" thickBot="1" x14ac:dyDescent="0.35">
      <c r="C301" s="1"/>
      <c r="D301" s="1"/>
      <c r="E301" s="2"/>
      <c r="F301" s="1"/>
      <c r="G301" s="1"/>
      <c r="H301" s="1"/>
      <c r="I301" s="1"/>
      <c r="J301" s="1"/>
      <c r="K301" s="1"/>
    </row>
    <row r="302" spans="3:11" ht="16" thickBot="1" x14ac:dyDescent="0.35">
      <c r="C302" s="1"/>
      <c r="D302" s="1"/>
      <c r="E302" s="2"/>
      <c r="F302" s="1"/>
      <c r="G302" s="1"/>
      <c r="H302" s="1"/>
      <c r="I302" s="1"/>
      <c r="J302" s="1"/>
      <c r="K302" s="1"/>
    </row>
    <row r="303" spans="3:11" ht="16" thickBot="1" x14ac:dyDescent="0.35">
      <c r="C303" s="1"/>
      <c r="D303" s="1"/>
      <c r="E303" s="2"/>
      <c r="F303" s="1"/>
      <c r="G303" s="1"/>
      <c r="H303" s="1"/>
      <c r="I303" s="1"/>
      <c r="J303" s="1"/>
      <c r="K303" s="1"/>
    </row>
    <row r="304" spans="3:11" ht="16" thickBot="1" x14ac:dyDescent="0.35">
      <c r="C304" s="1"/>
      <c r="D304" s="1"/>
      <c r="E304" s="2"/>
      <c r="F304" s="1"/>
      <c r="G304" s="1"/>
      <c r="H304" s="1"/>
      <c r="I304" s="1"/>
      <c r="J304" s="1"/>
      <c r="K304" s="1"/>
    </row>
    <row r="305" spans="3:11" ht="16" thickBot="1" x14ac:dyDescent="0.35">
      <c r="C305" s="1"/>
      <c r="D305" s="1"/>
      <c r="E305" s="2"/>
      <c r="F305" s="1"/>
      <c r="G305" s="1"/>
      <c r="H305" s="1"/>
      <c r="I305" s="1"/>
      <c r="J305" s="1"/>
      <c r="K305" s="1"/>
    </row>
    <row r="306" spans="3:11" ht="16" thickBot="1" x14ac:dyDescent="0.35">
      <c r="C306" s="1"/>
      <c r="D306" s="1"/>
      <c r="E306" s="2"/>
      <c r="F306" s="1"/>
      <c r="G306" s="1"/>
      <c r="H306" s="1"/>
      <c r="I306" s="1"/>
      <c r="J306" s="1"/>
      <c r="K306" s="1"/>
    </row>
    <row r="307" spans="3:11" ht="16" thickBot="1" x14ac:dyDescent="0.35">
      <c r="C307" s="1"/>
      <c r="D307" s="1"/>
      <c r="E307" s="2"/>
      <c r="F307" s="1"/>
      <c r="G307" s="1"/>
      <c r="H307" s="1"/>
      <c r="I307" s="1"/>
      <c r="J307" s="1"/>
      <c r="K307" s="1"/>
    </row>
    <row r="308" spans="3:11" ht="16" thickBot="1" x14ac:dyDescent="0.35">
      <c r="C308" s="1"/>
      <c r="D308" s="1"/>
      <c r="E308" s="2"/>
      <c r="F308" s="1"/>
      <c r="G308" s="1"/>
      <c r="H308" s="1"/>
      <c r="I308" s="1"/>
      <c r="J308" s="1"/>
      <c r="K308" s="1"/>
    </row>
    <row r="309" spans="3:11" ht="16" thickBot="1" x14ac:dyDescent="0.35">
      <c r="C309" s="1"/>
      <c r="D309" s="1"/>
      <c r="E309" s="2"/>
      <c r="F309" s="1"/>
      <c r="G309" s="1"/>
      <c r="H309" s="1"/>
      <c r="I309" s="1"/>
      <c r="J309" s="1"/>
      <c r="K309" s="1"/>
    </row>
    <row r="310" spans="3:11" ht="16" thickBot="1" x14ac:dyDescent="0.35">
      <c r="C310" s="1"/>
      <c r="D310" s="1"/>
      <c r="E310" s="2"/>
      <c r="F310" s="1"/>
      <c r="G310" s="1"/>
      <c r="H310" s="1"/>
      <c r="I310" s="1"/>
      <c r="J310" s="1"/>
      <c r="K310" s="1"/>
    </row>
    <row r="311" spans="3:11" ht="16" thickBot="1" x14ac:dyDescent="0.35">
      <c r="C311" s="1"/>
      <c r="D311" s="1"/>
      <c r="E311" s="2"/>
      <c r="F311" s="1"/>
      <c r="G311" s="1"/>
      <c r="H311" s="1"/>
      <c r="I311" s="1"/>
      <c r="J311" s="1"/>
      <c r="K311" s="1"/>
    </row>
    <row r="312" spans="3:11" ht="16" thickBot="1" x14ac:dyDescent="0.35">
      <c r="C312" s="1"/>
      <c r="D312" s="1"/>
      <c r="E312" s="2"/>
      <c r="F312" s="1"/>
      <c r="G312" s="1"/>
      <c r="H312" s="1"/>
      <c r="I312" s="1"/>
      <c r="J312" s="1"/>
      <c r="K312" s="1"/>
    </row>
    <row r="313" spans="3:11" ht="16" thickBot="1" x14ac:dyDescent="0.35">
      <c r="C313" s="1"/>
      <c r="D313" s="1"/>
      <c r="E313" s="2"/>
      <c r="F313" s="1"/>
      <c r="G313" s="1"/>
      <c r="H313" s="1"/>
      <c r="I313" s="1"/>
      <c r="J313" s="1"/>
      <c r="K313" s="1"/>
    </row>
    <row r="314" spans="3:11" ht="16" thickBot="1" x14ac:dyDescent="0.35">
      <c r="C314" s="1"/>
      <c r="D314" s="1"/>
      <c r="E314" s="2"/>
      <c r="F314" s="1"/>
      <c r="G314" s="1"/>
      <c r="H314" s="1"/>
      <c r="I314" s="1"/>
      <c r="J314" s="1"/>
      <c r="K314" s="1"/>
    </row>
    <row r="315" spans="3:11" ht="16" thickBot="1" x14ac:dyDescent="0.35">
      <c r="C315" s="1"/>
      <c r="D315" s="1"/>
      <c r="E315" s="2"/>
      <c r="F315" s="1"/>
      <c r="G315" s="1"/>
      <c r="H315" s="1"/>
      <c r="I315" s="1"/>
      <c r="J315" s="1"/>
      <c r="K315" s="1"/>
    </row>
    <row r="316" spans="3:11" ht="16" thickBot="1" x14ac:dyDescent="0.35">
      <c r="C316" s="1"/>
      <c r="D316" s="1"/>
      <c r="E316" s="2"/>
      <c r="F316" s="1"/>
      <c r="G316" s="1"/>
      <c r="H316" s="1"/>
      <c r="I316" s="1"/>
      <c r="J316" s="1"/>
      <c r="K316" s="1"/>
    </row>
    <row r="317" spans="3:11" ht="16" thickBot="1" x14ac:dyDescent="0.35">
      <c r="C317" s="1"/>
      <c r="D317" s="1"/>
      <c r="E317" s="2"/>
      <c r="F317" s="1"/>
      <c r="G317" s="1"/>
      <c r="H317" s="1"/>
      <c r="I317" s="1"/>
      <c r="J317" s="1"/>
      <c r="K317" s="1"/>
    </row>
    <row r="318" spans="3:11" ht="16" thickBot="1" x14ac:dyDescent="0.35">
      <c r="C318" s="1"/>
      <c r="D318" s="1"/>
      <c r="E318" s="2"/>
      <c r="F318" s="1"/>
      <c r="G318" s="1"/>
      <c r="H318" s="1"/>
      <c r="I318" s="1"/>
      <c r="J318" s="1"/>
      <c r="K318" s="1"/>
    </row>
    <row r="319" spans="3:11" ht="16" thickBot="1" x14ac:dyDescent="0.35">
      <c r="C319" s="1"/>
      <c r="D319" s="1"/>
      <c r="E319" s="2"/>
      <c r="F319" s="1"/>
      <c r="G319" s="1"/>
      <c r="H319" s="1"/>
      <c r="I319" s="1"/>
      <c r="J319" s="1"/>
      <c r="K319" s="1"/>
    </row>
    <row r="320" spans="3:11" ht="16" thickBot="1" x14ac:dyDescent="0.35">
      <c r="C320" s="1"/>
      <c r="D320" s="1"/>
      <c r="E320" s="2"/>
      <c r="F320" s="1"/>
      <c r="G320" s="1"/>
      <c r="H320" s="1"/>
      <c r="I320" s="1"/>
      <c r="J320" s="1"/>
      <c r="K320" s="1"/>
    </row>
    <row r="321" spans="3:11" ht="16" thickBot="1" x14ac:dyDescent="0.35">
      <c r="C321" s="1"/>
      <c r="D321" s="1"/>
      <c r="E321" s="2"/>
      <c r="F321" s="1"/>
      <c r="G321" s="1"/>
      <c r="H321" s="1"/>
      <c r="I321" s="1"/>
      <c r="J321" s="1"/>
      <c r="K321" s="1"/>
    </row>
    <row r="322" spans="3:11" ht="16" thickBot="1" x14ac:dyDescent="0.35">
      <c r="C322" s="1"/>
      <c r="D322" s="1"/>
      <c r="E322" s="2"/>
      <c r="F322" s="1"/>
      <c r="G322" s="1"/>
      <c r="H322" s="1"/>
      <c r="I322" s="1"/>
      <c r="J322" s="1"/>
      <c r="K322" s="1"/>
    </row>
    <row r="323" spans="3:11" ht="16" thickBot="1" x14ac:dyDescent="0.35">
      <c r="C323" s="1"/>
      <c r="D323" s="1"/>
      <c r="E323" s="2"/>
      <c r="F323" s="1"/>
      <c r="G323" s="1"/>
      <c r="H323" s="1"/>
      <c r="I323" s="1"/>
      <c r="J323" s="1"/>
      <c r="K323" s="1"/>
    </row>
    <row r="324" spans="3:11" ht="16" thickBot="1" x14ac:dyDescent="0.35">
      <c r="C324" s="1"/>
      <c r="D324" s="1"/>
      <c r="E324" s="2"/>
      <c r="F324" s="1"/>
      <c r="G324" s="1"/>
      <c r="H324" s="1"/>
      <c r="I324" s="1"/>
      <c r="J324" s="1"/>
      <c r="K324" s="1"/>
    </row>
    <row r="325" spans="3:11" ht="16" thickBot="1" x14ac:dyDescent="0.35">
      <c r="C325" s="1"/>
      <c r="D325" s="1"/>
      <c r="E325" s="2"/>
      <c r="F325" s="1"/>
      <c r="G325" s="1"/>
      <c r="H325" s="1"/>
      <c r="I325" s="1"/>
      <c r="J325" s="1"/>
      <c r="K325" s="1"/>
    </row>
    <row r="326" spans="3:11" ht="16" thickBot="1" x14ac:dyDescent="0.35">
      <c r="C326" s="1"/>
      <c r="D326" s="1"/>
      <c r="E326" s="2"/>
      <c r="F326" s="1"/>
      <c r="G326" s="1"/>
      <c r="H326" s="1"/>
      <c r="I326" s="1"/>
      <c r="J326" s="1"/>
      <c r="K326" s="1"/>
    </row>
    <row r="327" spans="3:11" ht="16" thickBot="1" x14ac:dyDescent="0.35">
      <c r="C327" s="1"/>
      <c r="D327" s="1"/>
      <c r="E327" s="2"/>
      <c r="F327" s="1"/>
      <c r="G327" s="1"/>
      <c r="H327" s="1"/>
      <c r="I327" s="1"/>
      <c r="J327" s="1"/>
      <c r="K327" s="1"/>
    </row>
    <row r="328" spans="3:11" ht="16" thickBot="1" x14ac:dyDescent="0.35">
      <c r="C328" s="1"/>
      <c r="D328" s="1"/>
      <c r="E328" s="2"/>
      <c r="F328" s="1"/>
      <c r="G328" s="1"/>
      <c r="H328" s="1"/>
      <c r="I328" s="1"/>
      <c r="J328" s="1"/>
      <c r="K328" s="1"/>
    </row>
    <row r="329" spans="3:11" ht="16" thickBot="1" x14ac:dyDescent="0.35">
      <c r="C329" s="1"/>
      <c r="D329" s="1"/>
      <c r="E329" s="2"/>
      <c r="F329" s="1"/>
      <c r="G329" s="1"/>
      <c r="H329" s="1"/>
      <c r="I329" s="1"/>
      <c r="J329" s="1"/>
      <c r="K329" s="1"/>
    </row>
    <row r="330" spans="3:11" ht="16" thickBot="1" x14ac:dyDescent="0.35">
      <c r="C330" s="1"/>
      <c r="D330" s="1"/>
      <c r="E330" s="2"/>
      <c r="F330" s="1"/>
      <c r="G330" s="1"/>
      <c r="H330" s="1"/>
      <c r="I330" s="1"/>
      <c r="J330" s="1"/>
      <c r="K330" s="1"/>
    </row>
    <row r="331" spans="3:11" ht="16" thickBot="1" x14ac:dyDescent="0.35">
      <c r="C331" s="1"/>
      <c r="D331" s="1"/>
      <c r="E331" s="2"/>
      <c r="F331" s="1"/>
      <c r="G331" s="1"/>
      <c r="H331" s="1"/>
      <c r="I331" s="1"/>
      <c r="J331" s="1"/>
      <c r="K331" s="1"/>
    </row>
    <row r="332" spans="3:11" ht="16" thickBot="1" x14ac:dyDescent="0.35">
      <c r="C332" s="1"/>
      <c r="D332" s="1"/>
      <c r="E332" s="2"/>
      <c r="F332" s="1"/>
      <c r="G332" s="1"/>
      <c r="H332" s="1"/>
      <c r="I332" s="1"/>
      <c r="J332" s="1"/>
      <c r="K332" s="1"/>
    </row>
    <row r="333" spans="3:11" ht="16" thickBot="1" x14ac:dyDescent="0.35">
      <c r="C333" s="1"/>
      <c r="D333" s="1"/>
      <c r="E333" s="2"/>
      <c r="F333" s="1"/>
      <c r="G333" s="1"/>
      <c r="H333" s="1"/>
      <c r="I333" s="1"/>
      <c r="J333" s="1"/>
      <c r="K333" s="1"/>
    </row>
    <row r="334" spans="3:11" ht="16" thickBot="1" x14ac:dyDescent="0.35">
      <c r="C334" s="1"/>
      <c r="D334" s="1"/>
      <c r="E334" s="2"/>
      <c r="F334" s="1"/>
      <c r="G334" s="1"/>
      <c r="H334" s="1"/>
      <c r="I334" s="1"/>
      <c r="J334" s="1"/>
      <c r="K334" s="1"/>
    </row>
    <row r="335" spans="3:11" ht="16" thickBot="1" x14ac:dyDescent="0.35">
      <c r="C335" s="1"/>
      <c r="D335" s="1"/>
      <c r="E335" s="2"/>
      <c r="F335" s="1"/>
      <c r="G335" s="1"/>
      <c r="H335" s="1"/>
      <c r="I335" s="1"/>
      <c r="J335" s="1"/>
      <c r="K335" s="1"/>
    </row>
    <row r="336" spans="3:11" ht="16" thickBot="1" x14ac:dyDescent="0.35">
      <c r="C336" s="1"/>
      <c r="D336" s="1"/>
      <c r="E336" s="2"/>
      <c r="F336" s="1"/>
      <c r="G336" s="1"/>
      <c r="H336" s="1"/>
      <c r="I336" s="1"/>
      <c r="J336" s="1"/>
      <c r="K336" s="1"/>
    </row>
    <row r="337" spans="3:11" ht="16" thickBot="1" x14ac:dyDescent="0.35">
      <c r="C337" s="1"/>
      <c r="D337" s="1"/>
      <c r="E337" s="2"/>
      <c r="F337" s="1"/>
      <c r="G337" s="1"/>
      <c r="H337" s="1"/>
      <c r="I337" s="1"/>
      <c r="J337" s="1"/>
      <c r="K337" s="1"/>
    </row>
    <row r="338" spans="3:11" ht="16" thickBot="1" x14ac:dyDescent="0.35">
      <c r="C338" s="1"/>
      <c r="D338" s="1"/>
      <c r="E338" s="2"/>
      <c r="F338" s="1"/>
      <c r="G338" s="1"/>
      <c r="H338" s="1"/>
      <c r="I338" s="1"/>
      <c r="J338" s="1"/>
      <c r="K338" s="1"/>
    </row>
    <row r="339" spans="3:11" ht="16" thickBot="1" x14ac:dyDescent="0.35">
      <c r="C339" s="1"/>
      <c r="D339" s="1"/>
      <c r="E339" s="2"/>
      <c r="F339" s="1"/>
      <c r="G339" s="1"/>
      <c r="H339" s="1"/>
      <c r="I339" s="1"/>
      <c r="J339" s="1"/>
      <c r="K339" s="1"/>
    </row>
    <row r="340" spans="3:11" ht="16" thickBot="1" x14ac:dyDescent="0.35">
      <c r="C340" s="1"/>
      <c r="D340" s="1"/>
      <c r="E340" s="2"/>
      <c r="F340" s="1"/>
      <c r="G340" s="1"/>
      <c r="H340" s="1"/>
      <c r="I340" s="1"/>
      <c r="J340" s="1"/>
      <c r="K340" s="1"/>
    </row>
    <row r="341" spans="3:11" ht="16" thickBot="1" x14ac:dyDescent="0.35">
      <c r="C341" s="1"/>
      <c r="D341" s="1"/>
      <c r="E341" s="2"/>
      <c r="F341" s="1"/>
      <c r="G341" s="1"/>
      <c r="H341" s="1"/>
      <c r="I341" s="1"/>
      <c r="J341" s="1"/>
      <c r="K341" s="1"/>
    </row>
    <row r="342" spans="3:11" ht="16" thickBot="1" x14ac:dyDescent="0.35">
      <c r="C342" s="1"/>
      <c r="D342" s="1"/>
      <c r="E342" s="2"/>
      <c r="F342" s="1"/>
      <c r="G342" s="1"/>
      <c r="H342" s="1"/>
      <c r="I342" s="1"/>
      <c r="J342" s="1"/>
      <c r="K342" s="1"/>
    </row>
    <row r="343" spans="3:11" ht="16" thickBot="1" x14ac:dyDescent="0.35">
      <c r="C343" s="1"/>
      <c r="D343" s="1"/>
      <c r="E343" s="2"/>
      <c r="F343" s="1"/>
      <c r="G343" s="1"/>
      <c r="H343" s="1"/>
      <c r="I343" s="1"/>
      <c r="J343" s="1"/>
      <c r="K343" s="1"/>
    </row>
    <row r="344" spans="3:11" ht="16" thickBot="1" x14ac:dyDescent="0.35">
      <c r="C344" s="1"/>
      <c r="D344" s="1"/>
      <c r="E344" s="2"/>
      <c r="F344" s="1"/>
      <c r="G344" s="1"/>
      <c r="H344" s="1"/>
      <c r="I344" s="1"/>
      <c r="J344" s="1"/>
      <c r="K344" s="1"/>
    </row>
    <row r="345" spans="3:11" ht="16" thickBot="1" x14ac:dyDescent="0.35">
      <c r="C345" s="1"/>
      <c r="D345" s="1"/>
      <c r="E345" s="2"/>
      <c r="F345" s="1"/>
      <c r="G345" s="1"/>
      <c r="H345" s="1"/>
      <c r="I345" s="1"/>
      <c r="J345" s="1"/>
      <c r="K345" s="1"/>
    </row>
    <row r="346" spans="3:11" ht="16" thickBot="1" x14ac:dyDescent="0.35">
      <c r="C346" s="1"/>
      <c r="D346" s="1"/>
      <c r="E346" s="2"/>
      <c r="F346" s="1"/>
      <c r="G346" s="1"/>
      <c r="H346" s="1"/>
      <c r="I346" s="1"/>
      <c r="J346" s="1"/>
      <c r="K346" s="1"/>
    </row>
    <row r="347" spans="3:11" ht="16" thickBot="1" x14ac:dyDescent="0.35">
      <c r="C347" s="1"/>
      <c r="D347" s="1"/>
      <c r="E347" s="2"/>
      <c r="F347" s="1"/>
      <c r="G347" s="1"/>
      <c r="H347" s="1"/>
      <c r="I347" s="1"/>
      <c r="J347" s="1"/>
      <c r="K347" s="1"/>
    </row>
    <row r="348" spans="3:11" ht="16" thickBot="1" x14ac:dyDescent="0.35">
      <c r="C348" s="1"/>
      <c r="D348" s="1"/>
      <c r="E348" s="2"/>
      <c r="F348" s="1"/>
      <c r="G348" s="1"/>
      <c r="H348" s="1"/>
      <c r="I348" s="1"/>
      <c r="J348" s="1"/>
      <c r="K348" s="1"/>
    </row>
    <row r="349" spans="3:11" ht="16" thickBot="1" x14ac:dyDescent="0.35">
      <c r="C349" s="1"/>
      <c r="D349" s="1"/>
      <c r="E349" s="2"/>
      <c r="F349" s="1"/>
      <c r="G349" s="1"/>
      <c r="H349" s="1"/>
      <c r="I349" s="1"/>
      <c r="J349" s="1"/>
      <c r="K349" s="1"/>
    </row>
    <row r="350" spans="3:11" ht="16" thickBot="1" x14ac:dyDescent="0.35">
      <c r="C350" s="1"/>
      <c r="D350" s="1"/>
      <c r="E350" s="2"/>
      <c r="F350" s="1"/>
      <c r="G350" s="1"/>
      <c r="H350" s="1"/>
      <c r="I350" s="1"/>
      <c r="J350" s="1"/>
      <c r="K350" s="1"/>
    </row>
    <row r="351" spans="3:11" ht="16" thickBot="1" x14ac:dyDescent="0.35">
      <c r="C351" s="1"/>
      <c r="D351" s="1"/>
      <c r="E351" s="2"/>
      <c r="F351" s="1"/>
      <c r="G351" s="1"/>
      <c r="H351" s="1"/>
      <c r="I351" s="1"/>
      <c r="J351" s="1"/>
      <c r="K351" s="1"/>
    </row>
    <row r="352" spans="3:11" ht="16" thickBot="1" x14ac:dyDescent="0.35">
      <c r="C352" s="1"/>
      <c r="D352" s="1"/>
      <c r="E352" s="2"/>
      <c r="F352" s="1"/>
      <c r="G352" s="1"/>
      <c r="H352" s="1"/>
      <c r="I352" s="1"/>
      <c r="J352" s="1"/>
      <c r="K352" s="1"/>
    </row>
    <row r="353" spans="3:11" ht="16" thickBot="1" x14ac:dyDescent="0.35">
      <c r="C353" s="1"/>
      <c r="D353" s="1"/>
      <c r="E353" s="2"/>
      <c r="F353" s="1"/>
      <c r="G353" s="1"/>
      <c r="H353" s="1"/>
      <c r="I353" s="1"/>
      <c r="J353" s="1"/>
      <c r="K353" s="1"/>
    </row>
    <row r="354" spans="3:11" ht="16" thickBot="1" x14ac:dyDescent="0.35">
      <c r="C354" s="1"/>
      <c r="D354" s="1"/>
      <c r="E354" s="2"/>
      <c r="F354" s="1"/>
      <c r="G354" s="1"/>
      <c r="H354" s="1"/>
      <c r="I354" s="1"/>
      <c r="J354" s="1"/>
      <c r="K354" s="1"/>
    </row>
    <row r="355" spans="3:11" ht="16" thickBot="1" x14ac:dyDescent="0.35">
      <c r="C355" s="1"/>
      <c r="D355" s="1"/>
      <c r="E355" s="2"/>
      <c r="F355" s="1"/>
      <c r="G355" s="1"/>
      <c r="H355" s="1"/>
      <c r="I355" s="1"/>
      <c r="J355" s="1"/>
      <c r="K355" s="1"/>
    </row>
    <row r="356" spans="3:11" ht="16" thickBot="1" x14ac:dyDescent="0.35">
      <c r="C356" s="1"/>
      <c r="D356" s="1"/>
      <c r="E356" s="2"/>
      <c r="F356" s="1"/>
      <c r="G356" s="1"/>
      <c r="H356" s="1"/>
      <c r="I356" s="1"/>
      <c r="J356" s="1"/>
      <c r="K356" s="1"/>
    </row>
    <row r="357" spans="3:11" ht="16" thickBot="1" x14ac:dyDescent="0.35">
      <c r="C357" s="1"/>
      <c r="D357" s="1"/>
      <c r="E357" s="2"/>
      <c r="F357" s="1"/>
      <c r="G357" s="1"/>
      <c r="H357" s="1"/>
      <c r="I357" s="1"/>
      <c r="J357" s="1"/>
      <c r="K357" s="1"/>
    </row>
    <row r="358" spans="3:11" ht="16" thickBot="1" x14ac:dyDescent="0.35">
      <c r="C358" s="1"/>
      <c r="D358" s="1"/>
      <c r="E358" s="2"/>
      <c r="F358" s="1"/>
      <c r="G358" s="1"/>
      <c r="H358" s="1"/>
      <c r="I358" s="1"/>
      <c r="J358" s="1"/>
      <c r="K358" s="1"/>
    </row>
    <row r="359" spans="3:11" ht="16" thickBot="1" x14ac:dyDescent="0.35">
      <c r="C359" s="1"/>
      <c r="D359" s="1"/>
      <c r="E359" s="2"/>
      <c r="F359" s="1"/>
      <c r="G359" s="1"/>
      <c r="H359" s="1"/>
      <c r="I359" s="1"/>
      <c r="J359" s="1"/>
      <c r="K359" s="1"/>
    </row>
    <row r="360" spans="3:11" ht="16" thickBot="1" x14ac:dyDescent="0.35">
      <c r="C360" s="1"/>
      <c r="D360" s="1"/>
      <c r="E360" s="2"/>
      <c r="F360" s="1"/>
      <c r="G360" s="1"/>
      <c r="H360" s="1"/>
      <c r="I360" s="1"/>
      <c r="J360" s="1"/>
      <c r="K360" s="1"/>
    </row>
    <row r="361" spans="3:11" ht="16" thickBot="1" x14ac:dyDescent="0.35">
      <c r="C361" s="1"/>
      <c r="D361" s="1"/>
      <c r="E361" s="2"/>
      <c r="F361" s="1"/>
      <c r="G361" s="1"/>
      <c r="H361" s="1"/>
      <c r="I361" s="1"/>
      <c r="J361" s="1"/>
      <c r="K361" s="1"/>
    </row>
    <row r="362" spans="3:11" ht="16" thickBot="1" x14ac:dyDescent="0.35">
      <c r="C362" s="1"/>
      <c r="D362" s="1"/>
      <c r="E362" s="2"/>
      <c r="F362" s="1"/>
      <c r="G362" s="1"/>
      <c r="H362" s="1"/>
      <c r="I362" s="1"/>
      <c r="J362" s="1"/>
      <c r="K362" s="1"/>
    </row>
    <row r="363" spans="3:11" ht="16" thickBot="1" x14ac:dyDescent="0.35">
      <c r="C363" s="1"/>
      <c r="D363" s="1"/>
      <c r="E363" s="2"/>
      <c r="F363" s="1"/>
      <c r="G363" s="1"/>
      <c r="H363" s="1"/>
      <c r="I363" s="1"/>
      <c r="J363" s="1"/>
      <c r="K363" s="1"/>
    </row>
    <row r="364" spans="3:11" ht="16" thickBot="1" x14ac:dyDescent="0.35">
      <c r="C364" s="1"/>
      <c r="D364" s="1"/>
      <c r="E364" s="2"/>
      <c r="F364" s="1"/>
      <c r="G364" s="1"/>
      <c r="H364" s="1"/>
      <c r="I364" s="1"/>
      <c r="J364" s="1"/>
      <c r="K364" s="1"/>
    </row>
    <row r="365" spans="3:11" ht="16" thickBot="1" x14ac:dyDescent="0.35">
      <c r="C365" s="1"/>
      <c r="D365" s="1"/>
      <c r="E365" s="2"/>
      <c r="F365" s="1"/>
      <c r="G365" s="1"/>
      <c r="H365" s="1"/>
      <c r="I365" s="1"/>
      <c r="J365" s="1"/>
      <c r="K365" s="1"/>
    </row>
    <row r="366" spans="3:11" ht="16" thickBot="1" x14ac:dyDescent="0.35">
      <c r="C366" s="1"/>
      <c r="D366" s="1"/>
      <c r="E366" s="2"/>
      <c r="F366" s="1"/>
      <c r="G366" s="1"/>
      <c r="H366" s="1"/>
      <c r="I366" s="1"/>
      <c r="J366" s="1"/>
      <c r="K366" s="1"/>
    </row>
    <row r="367" spans="3:11" ht="16" thickBot="1" x14ac:dyDescent="0.35">
      <c r="C367" s="1"/>
      <c r="D367" s="1"/>
      <c r="E367" s="2"/>
      <c r="F367" s="1"/>
      <c r="G367" s="1"/>
      <c r="H367" s="1"/>
      <c r="I367" s="1"/>
      <c r="J367" s="1"/>
      <c r="K367" s="1"/>
    </row>
    <row r="368" spans="3:11" ht="16" thickBot="1" x14ac:dyDescent="0.35">
      <c r="C368" s="1"/>
      <c r="D368" s="1"/>
      <c r="E368" s="2"/>
      <c r="F368" s="1"/>
      <c r="G368" s="1"/>
      <c r="H368" s="1"/>
      <c r="I368" s="1"/>
      <c r="J368" s="1"/>
      <c r="K368" s="1"/>
    </row>
    <row r="369" spans="3:11" ht="16" thickBot="1" x14ac:dyDescent="0.35">
      <c r="C369" s="1"/>
      <c r="D369" s="1"/>
      <c r="E369" s="2"/>
      <c r="F369" s="1"/>
      <c r="G369" s="1"/>
      <c r="H369" s="1"/>
      <c r="I369" s="1"/>
      <c r="J369" s="1"/>
      <c r="K369" s="1"/>
    </row>
    <row r="370" spans="3:11" ht="16" thickBot="1" x14ac:dyDescent="0.35">
      <c r="C370" s="1"/>
      <c r="D370" s="1"/>
      <c r="E370" s="2"/>
      <c r="F370" s="1"/>
      <c r="G370" s="1"/>
      <c r="H370" s="1"/>
      <c r="I370" s="1"/>
      <c r="J370" s="1"/>
      <c r="K370" s="1"/>
    </row>
    <row r="371" spans="3:11" ht="16" thickBot="1" x14ac:dyDescent="0.35">
      <c r="C371" s="1"/>
      <c r="D371" s="1"/>
      <c r="E371" s="2"/>
      <c r="F371" s="1"/>
      <c r="G371" s="1"/>
      <c r="H371" s="1"/>
      <c r="I371" s="1"/>
      <c r="J371" s="1"/>
      <c r="K371" s="1"/>
    </row>
    <row r="372" spans="3:11" ht="16" thickBot="1" x14ac:dyDescent="0.35">
      <c r="C372" s="1"/>
      <c r="D372" s="1"/>
      <c r="E372" s="2"/>
      <c r="F372" s="1"/>
      <c r="G372" s="1"/>
      <c r="H372" s="1"/>
      <c r="I372" s="1"/>
      <c r="J372" s="1"/>
      <c r="K372" s="1"/>
    </row>
    <row r="373" spans="3:11" ht="16" thickBot="1" x14ac:dyDescent="0.35">
      <c r="C373" s="1"/>
      <c r="D373" s="1"/>
      <c r="E373" s="2"/>
      <c r="F373" s="1"/>
      <c r="G373" s="1"/>
      <c r="H373" s="1"/>
      <c r="I373" s="1"/>
      <c r="J373" s="1"/>
      <c r="K373" s="1"/>
    </row>
    <row r="374" spans="3:11" ht="16" thickBot="1" x14ac:dyDescent="0.35">
      <c r="C374" s="1"/>
      <c r="D374" s="1"/>
      <c r="E374" s="2"/>
      <c r="F374" s="1"/>
      <c r="G374" s="1"/>
      <c r="H374" s="1"/>
      <c r="I374" s="1"/>
      <c r="J374" s="1"/>
      <c r="K374" s="1"/>
    </row>
    <row r="375" spans="3:11" ht="16" thickBot="1" x14ac:dyDescent="0.35">
      <c r="C375" s="1"/>
      <c r="D375" s="1"/>
      <c r="E375" s="2"/>
      <c r="F375" s="1"/>
      <c r="G375" s="1"/>
      <c r="H375" s="1"/>
      <c r="I375" s="1"/>
      <c r="J375" s="1"/>
      <c r="K375" s="1"/>
    </row>
    <row r="376" spans="3:11" ht="16" thickBot="1" x14ac:dyDescent="0.35">
      <c r="C376" s="1"/>
      <c r="D376" s="1"/>
      <c r="E376" s="2"/>
      <c r="F376" s="1"/>
      <c r="G376" s="1"/>
      <c r="H376" s="1"/>
      <c r="I376" s="1"/>
      <c r="J376" s="1"/>
      <c r="K376" s="1"/>
    </row>
    <row r="377" spans="3:11" ht="16" thickBot="1" x14ac:dyDescent="0.35">
      <c r="C377" s="1"/>
      <c r="D377" s="1"/>
      <c r="E377" s="2"/>
      <c r="F377" s="1"/>
      <c r="G377" s="1"/>
      <c r="H377" s="1"/>
      <c r="I377" s="1"/>
      <c r="J377" s="1"/>
      <c r="K377" s="1"/>
    </row>
    <row r="378" spans="3:11" ht="16" thickBot="1" x14ac:dyDescent="0.35">
      <c r="C378" s="1"/>
      <c r="D378" s="1"/>
      <c r="E378" s="2"/>
      <c r="F378" s="1"/>
      <c r="G378" s="1"/>
      <c r="H378" s="1"/>
      <c r="I378" s="1"/>
      <c r="J378" s="1"/>
      <c r="K378" s="1"/>
    </row>
    <row r="379" spans="3:11" ht="16" thickBot="1" x14ac:dyDescent="0.35">
      <c r="C379" s="1"/>
      <c r="D379" s="1"/>
      <c r="E379" s="2"/>
      <c r="F379" s="1"/>
      <c r="G379" s="1"/>
      <c r="H379" s="1"/>
      <c r="I379" s="1"/>
      <c r="J379" s="1"/>
      <c r="K379" s="1"/>
    </row>
    <row r="380" spans="3:11" ht="16" thickBot="1" x14ac:dyDescent="0.35">
      <c r="C380" s="1"/>
      <c r="D380" s="1"/>
      <c r="E380" s="2"/>
      <c r="F380" s="1"/>
      <c r="G380" s="1"/>
      <c r="H380" s="1"/>
      <c r="I380" s="1"/>
      <c r="J380" s="1"/>
      <c r="K380" s="1"/>
    </row>
    <row r="381" spans="3:11" ht="16" thickBot="1" x14ac:dyDescent="0.35">
      <c r="C381" s="1"/>
      <c r="D381" s="1"/>
      <c r="E381" s="2"/>
      <c r="F381" s="1"/>
      <c r="G381" s="1"/>
      <c r="H381" s="1"/>
      <c r="I381" s="1"/>
      <c r="J381" s="1"/>
      <c r="K381" s="1"/>
    </row>
    <row r="382" spans="3:11" ht="16" thickBot="1" x14ac:dyDescent="0.35">
      <c r="C382" s="1"/>
      <c r="D382" s="1"/>
      <c r="E382" s="2"/>
      <c r="F382" s="1"/>
      <c r="G382" s="1"/>
      <c r="H382" s="1"/>
      <c r="I382" s="1"/>
      <c r="J382" s="1"/>
      <c r="K382" s="1"/>
    </row>
    <row r="383" spans="3:11" ht="16" thickBot="1" x14ac:dyDescent="0.35">
      <c r="C383" s="1"/>
      <c r="D383" s="1"/>
      <c r="E383" s="2"/>
      <c r="F383" s="1"/>
      <c r="G383" s="1"/>
      <c r="H383" s="1"/>
      <c r="I383" s="1"/>
      <c r="J383" s="1"/>
      <c r="K383" s="1"/>
    </row>
    <row r="384" spans="3:11" ht="16" thickBot="1" x14ac:dyDescent="0.35">
      <c r="C384" s="1"/>
      <c r="D384" s="1"/>
      <c r="E384" s="2"/>
      <c r="F384" s="1"/>
      <c r="G384" s="1"/>
      <c r="H384" s="1"/>
      <c r="I384" s="1"/>
      <c r="J384" s="1"/>
      <c r="K384" s="1"/>
    </row>
    <row r="385" spans="3:11" ht="16" thickBot="1" x14ac:dyDescent="0.35">
      <c r="C385" s="1"/>
      <c r="D385" s="1"/>
      <c r="E385" s="2"/>
      <c r="F385" s="1"/>
      <c r="G385" s="1"/>
      <c r="H385" s="1"/>
      <c r="I385" s="1"/>
      <c r="J385" s="1"/>
      <c r="K385" s="1"/>
    </row>
    <row r="386" spans="3:11" ht="16" thickBot="1" x14ac:dyDescent="0.35">
      <c r="C386" s="1"/>
      <c r="D386" s="1"/>
      <c r="E386" s="2"/>
      <c r="F386" s="1"/>
      <c r="G386" s="1"/>
      <c r="H386" s="1"/>
      <c r="I386" s="1"/>
      <c r="J386" s="1"/>
      <c r="K386" s="1"/>
    </row>
    <row r="387" spans="3:11" ht="16" thickBot="1" x14ac:dyDescent="0.35">
      <c r="C387" s="1"/>
      <c r="D387" s="1"/>
      <c r="E387" s="2"/>
      <c r="F387" s="1"/>
      <c r="G387" s="1"/>
      <c r="H387" s="1"/>
      <c r="I387" s="1"/>
      <c r="J387" s="1"/>
      <c r="K387" s="1"/>
    </row>
    <row r="388" spans="3:11" ht="16" thickBot="1" x14ac:dyDescent="0.35">
      <c r="C388" s="1"/>
      <c r="D388" s="1"/>
      <c r="E388" s="2"/>
      <c r="F388" s="1"/>
      <c r="G388" s="1"/>
      <c r="H388" s="1"/>
      <c r="I388" s="1"/>
      <c r="J388" s="1"/>
      <c r="K388" s="1"/>
    </row>
    <row r="389" spans="3:11" ht="16" thickBot="1" x14ac:dyDescent="0.35">
      <c r="C389" s="1"/>
      <c r="D389" s="1"/>
      <c r="E389" s="2"/>
      <c r="F389" s="1"/>
      <c r="G389" s="1"/>
      <c r="H389" s="1"/>
      <c r="I389" s="1"/>
      <c r="J389" s="1"/>
      <c r="K389" s="1"/>
    </row>
    <row r="390" spans="3:11" ht="16" thickBot="1" x14ac:dyDescent="0.35">
      <c r="C390" s="1"/>
      <c r="D390" s="1"/>
      <c r="E390" s="2"/>
      <c r="F390" s="1"/>
      <c r="G390" s="1"/>
      <c r="H390" s="1"/>
      <c r="I390" s="1"/>
      <c r="J390" s="1"/>
      <c r="K390" s="1"/>
    </row>
    <row r="391" spans="3:11" ht="16" thickBot="1" x14ac:dyDescent="0.35">
      <c r="C391" s="1"/>
      <c r="D391" s="1"/>
      <c r="E391" s="2"/>
      <c r="F391" s="1"/>
      <c r="G391" s="1"/>
      <c r="H391" s="1"/>
      <c r="I391" s="1"/>
      <c r="J391" s="1"/>
      <c r="K391" s="1"/>
    </row>
    <row r="392" spans="3:11" ht="16" thickBot="1" x14ac:dyDescent="0.35">
      <c r="C392" s="1"/>
      <c r="D392" s="1"/>
      <c r="E392" s="2"/>
      <c r="F392" s="1"/>
      <c r="G392" s="1"/>
      <c r="H392" s="1"/>
      <c r="I392" s="1"/>
      <c r="J392" s="1"/>
      <c r="K392" s="1"/>
    </row>
    <row r="393" spans="3:11" ht="16" thickBot="1" x14ac:dyDescent="0.35">
      <c r="C393" s="1"/>
      <c r="D393" s="1"/>
      <c r="E393" s="2"/>
      <c r="F393" s="1"/>
      <c r="G393" s="1"/>
      <c r="H393" s="1"/>
      <c r="I393" s="1"/>
      <c r="J393" s="1"/>
      <c r="K393" s="1"/>
    </row>
    <row r="394" spans="3:11" ht="16" thickBot="1" x14ac:dyDescent="0.35">
      <c r="C394" s="1"/>
      <c r="D394" s="1"/>
      <c r="E394" s="2"/>
      <c r="F394" s="1"/>
      <c r="G394" s="1"/>
      <c r="H394" s="1"/>
      <c r="I394" s="1"/>
      <c r="J394" s="1"/>
      <c r="K394" s="1"/>
    </row>
    <row r="395" spans="3:11" ht="16" thickBot="1" x14ac:dyDescent="0.35">
      <c r="C395" s="1"/>
      <c r="D395" s="1"/>
      <c r="E395" s="2"/>
      <c r="F395" s="1"/>
      <c r="G395" s="1"/>
      <c r="H395" s="1"/>
      <c r="I395" s="1"/>
      <c r="J395" s="1"/>
      <c r="K395" s="1"/>
    </row>
    <row r="396" spans="3:11" ht="16" thickBot="1" x14ac:dyDescent="0.35">
      <c r="C396" s="1"/>
      <c r="D396" s="1"/>
      <c r="E396" s="2"/>
      <c r="F396" s="1"/>
      <c r="G396" s="1"/>
      <c r="H396" s="1"/>
      <c r="I396" s="1"/>
      <c r="J396" s="1"/>
      <c r="K396" s="1"/>
    </row>
    <row r="397" spans="3:11" ht="16" thickBot="1" x14ac:dyDescent="0.35">
      <c r="C397" s="1"/>
      <c r="D397" s="1"/>
      <c r="E397" s="2"/>
      <c r="F397" s="1"/>
      <c r="G397" s="1"/>
      <c r="H397" s="1"/>
      <c r="I397" s="1"/>
      <c r="J397" s="1"/>
      <c r="K397" s="1"/>
    </row>
    <row r="398" spans="3:11" ht="16" thickBot="1" x14ac:dyDescent="0.35">
      <c r="C398" s="1"/>
      <c r="D398" s="1"/>
      <c r="E398" s="2"/>
      <c r="F398" s="1"/>
      <c r="G398" s="1"/>
      <c r="H398" s="1"/>
      <c r="I398" s="1"/>
      <c r="J398" s="1"/>
      <c r="K398" s="1"/>
    </row>
    <row r="399" spans="3:11" ht="16" thickBot="1" x14ac:dyDescent="0.35">
      <c r="C399" s="1"/>
      <c r="D399" s="1"/>
      <c r="E399" s="2"/>
      <c r="F399" s="1"/>
      <c r="G399" s="1"/>
      <c r="H399" s="1"/>
      <c r="I399" s="1"/>
      <c r="J399" s="1"/>
      <c r="K399" s="1"/>
    </row>
    <row r="400" spans="3:11" ht="16" thickBot="1" x14ac:dyDescent="0.35">
      <c r="C400" s="1"/>
      <c r="D400" s="1"/>
      <c r="E400" s="2"/>
      <c r="F400" s="1"/>
      <c r="G400" s="1"/>
      <c r="H400" s="1"/>
      <c r="I400" s="1"/>
      <c r="J400" s="1"/>
      <c r="K400" s="1"/>
    </row>
    <row r="401" spans="3:11" ht="16" thickBot="1" x14ac:dyDescent="0.35">
      <c r="C401" s="1"/>
      <c r="D401" s="1"/>
      <c r="E401" s="2"/>
      <c r="F401" s="1"/>
      <c r="G401" s="1"/>
      <c r="H401" s="1"/>
      <c r="I401" s="1"/>
      <c r="J401" s="1"/>
      <c r="K401" s="1"/>
    </row>
    <row r="402" spans="3:11" ht="16" thickBot="1" x14ac:dyDescent="0.35">
      <c r="C402" s="1"/>
      <c r="D402" s="1"/>
      <c r="E402" s="2"/>
      <c r="F402" s="1"/>
      <c r="G402" s="1"/>
      <c r="H402" s="1"/>
      <c r="I402" s="1"/>
      <c r="J402" s="1"/>
      <c r="K402" s="1"/>
    </row>
    <row r="403" spans="3:11" ht="16" thickBot="1" x14ac:dyDescent="0.35">
      <c r="C403" s="1"/>
      <c r="D403" s="1"/>
      <c r="E403" s="2"/>
      <c r="F403" s="1"/>
      <c r="G403" s="1"/>
      <c r="H403" s="1"/>
      <c r="I403" s="1"/>
      <c r="J403" s="1"/>
      <c r="K403" s="1"/>
    </row>
    <row r="404" spans="3:11" ht="16" thickBot="1" x14ac:dyDescent="0.35">
      <c r="C404" s="1"/>
      <c r="D404" s="1"/>
      <c r="E404" s="2"/>
      <c r="F404" s="1"/>
      <c r="G404" s="1"/>
      <c r="H404" s="1"/>
      <c r="I404" s="1"/>
      <c r="J404" s="1"/>
      <c r="K404" s="1"/>
    </row>
    <row r="405" spans="3:11" ht="16" thickBot="1" x14ac:dyDescent="0.35">
      <c r="C405" s="1"/>
      <c r="D405" s="1"/>
      <c r="E405" s="2"/>
      <c r="F405" s="1"/>
      <c r="G405" s="1"/>
      <c r="H405" s="1"/>
      <c r="I405" s="1"/>
      <c r="J405" s="1"/>
      <c r="K405" s="1"/>
    </row>
    <row r="406" spans="3:11" ht="16" thickBot="1" x14ac:dyDescent="0.35">
      <c r="C406" s="1"/>
      <c r="D406" s="1"/>
      <c r="E406" s="2"/>
      <c r="F406" s="1"/>
      <c r="G406" s="1"/>
      <c r="H406" s="1"/>
      <c r="I406" s="1"/>
      <c r="J406" s="1"/>
      <c r="K406" s="1"/>
    </row>
    <row r="407" spans="3:11" ht="16" thickBot="1" x14ac:dyDescent="0.35">
      <c r="C407" s="1"/>
      <c r="D407" s="1"/>
      <c r="E407" s="2"/>
      <c r="F407" s="1"/>
      <c r="G407" s="1"/>
      <c r="H407" s="1"/>
      <c r="I407" s="1"/>
      <c r="J407" s="1"/>
      <c r="K407" s="1"/>
    </row>
    <row r="408" spans="3:11" ht="16" thickBot="1" x14ac:dyDescent="0.35">
      <c r="C408" s="1"/>
      <c r="D408" s="1"/>
      <c r="E408" s="2"/>
      <c r="F408" s="1"/>
      <c r="G408" s="1"/>
      <c r="H408" s="1"/>
      <c r="I408" s="1"/>
      <c r="J408" s="1"/>
      <c r="K408" s="1"/>
    </row>
    <row r="409" spans="3:11" ht="16" thickBot="1" x14ac:dyDescent="0.35">
      <c r="C409" s="1"/>
      <c r="D409" s="1"/>
      <c r="E409" s="2"/>
      <c r="F409" s="1"/>
      <c r="G409" s="1"/>
      <c r="H409" s="1"/>
      <c r="I409" s="1"/>
      <c r="J409" s="1"/>
      <c r="K409" s="1"/>
    </row>
    <row r="410" spans="3:11" ht="16" thickBot="1" x14ac:dyDescent="0.35">
      <c r="C410" s="1"/>
      <c r="D410" s="1"/>
      <c r="E410" s="2"/>
      <c r="F410" s="1"/>
      <c r="G410" s="1"/>
      <c r="H410" s="1"/>
      <c r="I410" s="1"/>
      <c r="J410" s="1"/>
      <c r="K410" s="1"/>
    </row>
    <row r="411" spans="3:11" ht="16" thickBot="1" x14ac:dyDescent="0.35">
      <c r="C411" s="1"/>
      <c r="D411" s="1"/>
      <c r="E411" s="2"/>
      <c r="F411" s="1"/>
      <c r="G411" s="1"/>
      <c r="H411" s="1"/>
      <c r="I411" s="1"/>
      <c r="J411" s="1"/>
      <c r="K411" s="1"/>
    </row>
    <row r="412" spans="3:11" ht="16" thickBot="1" x14ac:dyDescent="0.35">
      <c r="C412" s="1"/>
      <c r="D412" s="1"/>
      <c r="E412" s="2"/>
      <c r="F412" s="1"/>
      <c r="G412" s="1"/>
      <c r="H412" s="1"/>
      <c r="I412" s="1"/>
      <c r="J412" s="1"/>
      <c r="K412" s="1"/>
    </row>
    <row r="413" spans="3:11" ht="16" thickBot="1" x14ac:dyDescent="0.35">
      <c r="C413" s="1"/>
      <c r="D413" s="1"/>
      <c r="E413" s="2"/>
      <c r="F413" s="1"/>
      <c r="G413" s="1"/>
      <c r="H413" s="1"/>
      <c r="I413" s="1"/>
      <c r="J413" s="1"/>
      <c r="K413" s="1"/>
    </row>
    <row r="414" spans="3:11" ht="16" thickBot="1" x14ac:dyDescent="0.35">
      <c r="C414" s="1"/>
      <c r="D414" s="1"/>
      <c r="E414" s="2"/>
      <c r="F414" s="1"/>
      <c r="G414" s="1"/>
      <c r="H414" s="1"/>
      <c r="I414" s="1"/>
      <c r="J414" s="1"/>
      <c r="K414" s="1"/>
    </row>
    <row r="415" spans="3:11" ht="16" thickBot="1" x14ac:dyDescent="0.35">
      <c r="C415" s="1"/>
      <c r="D415" s="1"/>
      <c r="E415" s="2"/>
      <c r="F415" s="1"/>
      <c r="G415" s="1"/>
      <c r="H415" s="1"/>
      <c r="I415" s="1"/>
      <c r="J415" s="1"/>
      <c r="K415" s="1"/>
    </row>
    <row r="416" spans="3:11" ht="16" thickBot="1" x14ac:dyDescent="0.35">
      <c r="C416" s="1"/>
      <c r="D416" s="1"/>
      <c r="E416" s="2"/>
      <c r="F416" s="1"/>
      <c r="G416" s="1"/>
      <c r="H416" s="1"/>
      <c r="I416" s="1"/>
      <c r="J416" s="1"/>
      <c r="K416" s="1"/>
    </row>
    <row r="417" spans="3:11" ht="16" thickBot="1" x14ac:dyDescent="0.35">
      <c r="C417" s="1"/>
      <c r="D417" s="1"/>
      <c r="E417" s="2"/>
      <c r="F417" s="1"/>
      <c r="G417" s="1"/>
      <c r="H417" s="1"/>
      <c r="I417" s="1"/>
      <c r="J417" s="1"/>
      <c r="K417" s="1"/>
    </row>
    <row r="418" spans="3:11" ht="16" thickBot="1" x14ac:dyDescent="0.35">
      <c r="C418" s="1"/>
      <c r="D418" s="1"/>
      <c r="E418" s="2"/>
      <c r="F418" s="1"/>
      <c r="G418" s="1"/>
      <c r="H418" s="1"/>
      <c r="I418" s="1"/>
      <c r="J418" s="1"/>
      <c r="K418" s="1"/>
    </row>
    <row r="419" spans="3:11" ht="16" thickBot="1" x14ac:dyDescent="0.35">
      <c r="C419" s="1"/>
      <c r="D419" s="1"/>
      <c r="E419" s="2"/>
      <c r="F419" s="1"/>
      <c r="G419" s="1"/>
      <c r="H419" s="1"/>
      <c r="I419" s="1"/>
      <c r="J419" s="1"/>
      <c r="K419" s="1"/>
    </row>
    <row r="420" spans="3:11" ht="16" thickBot="1" x14ac:dyDescent="0.35">
      <c r="C420" s="1"/>
      <c r="D420" s="1"/>
      <c r="E420" s="2"/>
      <c r="F420" s="1"/>
      <c r="G420" s="1"/>
      <c r="H420" s="1"/>
      <c r="I420" s="1"/>
      <c r="J420" s="1"/>
      <c r="K420" s="1"/>
    </row>
    <row r="421" spans="3:11" ht="16" thickBot="1" x14ac:dyDescent="0.35">
      <c r="C421" s="1"/>
      <c r="D421" s="1"/>
      <c r="E421" s="2"/>
      <c r="F421" s="1"/>
      <c r="G421" s="1"/>
      <c r="H421" s="1"/>
      <c r="I421" s="1"/>
      <c r="J421" s="1"/>
      <c r="K421" s="1"/>
    </row>
    <row r="422" spans="3:11" ht="16" thickBot="1" x14ac:dyDescent="0.35">
      <c r="C422" s="1"/>
      <c r="D422" s="1"/>
      <c r="E422" s="2"/>
      <c r="F422" s="1"/>
      <c r="G422" s="1"/>
      <c r="H422" s="1"/>
      <c r="I422" s="1"/>
      <c r="J422" s="1"/>
      <c r="K422" s="1"/>
    </row>
    <row r="423" spans="3:11" ht="16" thickBot="1" x14ac:dyDescent="0.35">
      <c r="C423" s="1"/>
      <c r="D423" s="1"/>
      <c r="E423" s="2"/>
      <c r="F423" s="1"/>
      <c r="G423" s="1"/>
      <c r="H423" s="1"/>
      <c r="I423" s="1"/>
      <c r="J423" s="1"/>
      <c r="K423" s="1"/>
    </row>
    <row r="424" spans="3:11" ht="16" thickBot="1" x14ac:dyDescent="0.35">
      <c r="C424" s="1"/>
      <c r="D424" s="1"/>
      <c r="E424" s="2"/>
      <c r="F424" s="1"/>
      <c r="G424" s="1"/>
      <c r="H424" s="1"/>
      <c r="I424" s="1"/>
      <c r="J424" s="1"/>
      <c r="K424" s="1"/>
    </row>
    <row r="425" spans="3:11" ht="16" thickBot="1" x14ac:dyDescent="0.35">
      <c r="C425" s="1"/>
      <c r="D425" s="1"/>
      <c r="E425" s="2"/>
      <c r="F425" s="1"/>
      <c r="G425" s="1"/>
      <c r="H425" s="1"/>
      <c r="I425" s="1"/>
      <c r="J425" s="1"/>
      <c r="K425" s="1"/>
    </row>
    <row r="426" spans="3:11" ht="16" thickBot="1" x14ac:dyDescent="0.35">
      <c r="C426" s="1"/>
      <c r="D426" s="1"/>
      <c r="E426" s="2"/>
      <c r="F426" s="1"/>
      <c r="G426" s="1"/>
      <c r="H426" s="1"/>
      <c r="I426" s="1"/>
      <c r="J426" s="1"/>
      <c r="K426" s="1"/>
    </row>
    <row r="427" spans="3:11" ht="16" thickBot="1" x14ac:dyDescent="0.35">
      <c r="C427" s="1"/>
      <c r="D427" s="1"/>
      <c r="E427" s="2"/>
      <c r="F427" s="1"/>
      <c r="G427" s="1"/>
      <c r="H427" s="2"/>
      <c r="I427" s="1"/>
      <c r="J427" s="1"/>
      <c r="K427" s="1"/>
    </row>
    <row r="428" spans="3:11" ht="16" thickBot="1" x14ac:dyDescent="0.35">
      <c r="C428" s="1"/>
      <c r="D428" s="1"/>
      <c r="E428" s="2"/>
      <c r="F428" s="1"/>
      <c r="G428" s="1"/>
      <c r="H428" s="1"/>
      <c r="I428" s="1"/>
      <c r="J428" s="1"/>
      <c r="K428" s="1"/>
    </row>
    <row r="429" spans="3:11" ht="16" thickBot="1" x14ac:dyDescent="0.35">
      <c r="C429" s="1"/>
      <c r="D429" s="1"/>
      <c r="E429" s="2"/>
      <c r="F429" s="1"/>
      <c r="G429" s="1"/>
      <c r="H429" s="1"/>
      <c r="I429" s="1"/>
      <c r="J429" s="1"/>
      <c r="K429" s="1"/>
    </row>
    <row r="430" spans="3:11" ht="16" thickBot="1" x14ac:dyDescent="0.35">
      <c r="C430" s="1"/>
      <c r="D430" s="1"/>
      <c r="E430" s="2"/>
      <c r="F430" s="1"/>
      <c r="G430" s="1"/>
      <c r="H430" s="1"/>
      <c r="I430" s="1"/>
      <c r="J430" s="1"/>
      <c r="K430" s="1"/>
    </row>
    <row r="431" spans="3:11" ht="16" thickBot="1" x14ac:dyDescent="0.35">
      <c r="C431" s="1"/>
      <c r="D431" s="1"/>
      <c r="E431" s="2"/>
      <c r="F431" s="1"/>
      <c r="G431" s="1"/>
      <c r="H431" s="1"/>
      <c r="I431" s="1"/>
      <c r="J431" s="1"/>
      <c r="K431" s="1"/>
    </row>
    <row r="432" spans="3:11" ht="16" thickBot="1" x14ac:dyDescent="0.35">
      <c r="C432" s="1"/>
      <c r="D432" s="1"/>
      <c r="E432" s="2"/>
      <c r="F432" s="1"/>
      <c r="G432" s="1"/>
      <c r="H432" s="1"/>
      <c r="I432" s="1"/>
      <c r="J432" s="1"/>
      <c r="K432" s="1"/>
    </row>
    <row r="433" spans="3:11" ht="16" thickBot="1" x14ac:dyDescent="0.35">
      <c r="C433" s="1"/>
      <c r="D433" s="1"/>
      <c r="E433" s="2"/>
      <c r="F433" s="1"/>
      <c r="G433" s="1"/>
      <c r="H433" s="1"/>
      <c r="I433" s="1"/>
      <c r="J433" s="1"/>
      <c r="K433" s="1"/>
    </row>
    <row r="434" spans="3:11" ht="16" thickBot="1" x14ac:dyDescent="0.35">
      <c r="C434" s="1"/>
      <c r="D434" s="1"/>
      <c r="E434" s="2"/>
      <c r="F434" s="1"/>
      <c r="G434" s="1"/>
      <c r="H434" s="1"/>
      <c r="I434" s="1"/>
      <c r="J434" s="1"/>
      <c r="K434" s="1"/>
    </row>
    <row r="435" spans="3:11" ht="16" thickBot="1" x14ac:dyDescent="0.35">
      <c r="C435" s="1"/>
      <c r="D435" s="1"/>
      <c r="E435" s="2"/>
      <c r="F435" s="1"/>
      <c r="G435" s="1"/>
      <c r="H435" s="1"/>
      <c r="I435" s="1"/>
      <c r="J435" s="1"/>
      <c r="K435" s="1"/>
    </row>
    <row r="436" spans="3:11" ht="16" thickBot="1" x14ac:dyDescent="0.35">
      <c r="C436" s="1"/>
      <c r="D436" s="1"/>
      <c r="E436" s="2"/>
      <c r="F436" s="1"/>
      <c r="G436" s="1"/>
      <c r="H436" s="1"/>
      <c r="I436" s="1"/>
      <c r="J436" s="1"/>
      <c r="K436" s="1"/>
    </row>
    <row r="437" spans="3:11" ht="16" thickBot="1" x14ac:dyDescent="0.35">
      <c r="C437" s="1"/>
      <c r="D437" s="1"/>
      <c r="E437" s="2"/>
      <c r="F437" s="1"/>
      <c r="G437" s="1"/>
      <c r="H437" s="1"/>
      <c r="I437" s="1"/>
      <c r="J437" s="1"/>
      <c r="K437" s="1"/>
    </row>
    <row r="438" spans="3:11" ht="16" thickBot="1" x14ac:dyDescent="0.35">
      <c r="C438" s="1"/>
      <c r="D438" s="1"/>
      <c r="E438" s="2"/>
      <c r="F438" s="1"/>
      <c r="G438" s="1"/>
      <c r="H438" s="1"/>
      <c r="I438" s="1"/>
      <c r="J438" s="1"/>
      <c r="K438" s="1"/>
    </row>
    <row r="439" spans="3:11" ht="16" thickBot="1" x14ac:dyDescent="0.35">
      <c r="C439" s="1"/>
      <c r="D439" s="1"/>
      <c r="E439" s="2"/>
      <c r="F439" s="1"/>
      <c r="G439" s="1"/>
      <c r="H439" s="1"/>
      <c r="I439" s="1"/>
      <c r="J439" s="1"/>
      <c r="K439" s="1"/>
    </row>
    <row r="440" spans="3:11" ht="16" thickBot="1" x14ac:dyDescent="0.35">
      <c r="C440" s="1"/>
      <c r="D440" s="1"/>
      <c r="E440" s="2"/>
      <c r="F440" s="1"/>
      <c r="G440" s="1"/>
      <c r="H440" s="1"/>
      <c r="I440" s="1"/>
      <c r="J440" s="1"/>
      <c r="K440" s="1"/>
    </row>
    <row r="441" spans="3:11" ht="16" thickBot="1" x14ac:dyDescent="0.35">
      <c r="C441" s="1"/>
      <c r="D441" s="1"/>
      <c r="E441" s="2"/>
      <c r="F441" s="1"/>
      <c r="G441" s="1"/>
      <c r="H441" s="1"/>
      <c r="I441" s="1"/>
      <c r="J441" s="1"/>
      <c r="K441" s="1"/>
    </row>
    <row r="442" spans="3:11" ht="16" thickBot="1" x14ac:dyDescent="0.35">
      <c r="C442" s="1"/>
      <c r="D442" s="1"/>
      <c r="E442" s="2"/>
      <c r="F442" s="1"/>
      <c r="G442" s="1"/>
      <c r="H442" s="1"/>
      <c r="I442" s="1"/>
      <c r="J442" s="1"/>
      <c r="K442" s="1"/>
    </row>
  </sheetData>
  <sortState xmlns:xlrd2="http://schemas.microsoft.com/office/spreadsheetml/2017/richdata2" ref="A1:AB221">
    <sortCondition ref="J1:J2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DD6E-5969-45DF-88C0-2DA330A2941C}">
  <dimension ref="A3:Y459"/>
  <sheetViews>
    <sheetView workbookViewId="0">
      <selection activeCell="K449" sqref="K449"/>
    </sheetView>
  </sheetViews>
  <sheetFormatPr defaultRowHeight="15.35" x14ac:dyDescent="0.3"/>
  <cols>
    <col min="1" max="1" width="36.77734375" bestFit="1" customWidth="1"/>
    <col min="2" max="2" width="15.21875" bestFit="1" customWidth="1"/>
    <col min="3" max="3" width="19.21875" customWidth="1"/>
    <col min="4" max="4" width="19.5546875" customWidth="1"/>
    <col min="5" max="5" width="17.44140625" customWidth="1"/>
    <col min="6" max="7" width="25.5546875" customWidth="1"/>
    <col min="8" max="8" width="21" customWidth="1"/>
    <col min="9" max="9" width="18.88671875" customWidth="1"/>
    <col min="10" max="10" width="21.33203125" customWidth="1"/>
    <col min="11" max="11" width="25.6640625" customWidth="1"/>
    <col min="12" max="12" width="17.44140625" customWidth="1"/>
    <col min="13" max="13" width="13.21875" customWidth="1"/>
    <col min="14" max="14" width="9.21875" customWidth="1"/>
    <col min="15" max="15" width="10" customWidth="1"/>
    <col min="16" max="16" width="13.5546875" customWidth="1"/>
    <col min="17" max="17" width="18.77734375" customWidth="1"/>
    <col min="18" max="18" width="17.44140625" bestFit="1" customWidth="1"/>
    <col min="19" max="19" width="14.77734375" bestFit="1" customWidth="1"/>
    <col min="20" max="20" width="24.21875" bestFit="1" customWidth="1"/>
    <col min="21" max="21" width="19.88671875" bestFit="1" customWidth="1"/>
    <col min="22" max="22" width="29.33203125" bestFit="1" customWidth="1"/>
    <col min="23" max="23" width="22.88671875" bestFit="1" customWidth="1"/>
    <col min="24" max="24" width="4.77734375" bestFit="1" customWidth="1"/>
    <col min="25" max="25" width="10.77734375" bestFit="1" customWidth="1"/>
  </cols>
  <sheetData>
    <row r="3" spans="1:19" x14ac:dyDescent="0.3">
      <c r="A3" s="26" t="s">
        <v>541</v>
      </c>
      <c r="B3" s="26" t="s">
        <v>540</v>
      </c>
      <c r="J3" s="26" t="s">
        <v>541</v>
      </c>
      <c r="K3" s="26" t="s">
        <v>540</v>
      </c>
    </row>
    <row r="4" spans="1:19" x14ac:dyDescent="0.3">
      <c r="A4" s="26" t="s">
        <v>537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538</v>
      </c>
      <c r="J4" s="26" t="s">
        <v>537</v>
      </c>
      <c r="K4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 t="s">
        <v>538</v>
      </c>
    </row>
    <row r="5" spans="1:19" x14ac:dyDescent="0.3">
      <c r="A5" s="27" t="s">
        <v>78</v>
      </c>
      <c r="B5" s="28">
        <v>3</v>
      </c>
      <c r="C5" s="28">
        <v>10</v>
      </c>
      <c r="D5" s="28">
        <v>14</v>
      </c>
      <c r="E5" s="28">
        <v>25</v>
      </c>
      <c r="F5" s="28">
        <v>17</v>
      </c>
      <c r="G5" s="28">
        <v>5</v>
      </c>
      <c r="H5" s="28"/>
      <c r="I5" s="28">
        <v>74</v>
      </c>
      <c r="J5" s="27" t="s">
        <v>78</v>
      </c>
      <c r="K5" s="28">
        <v>3</v>
      </c>
      <c r="L5" s="28">
        <v>10</v>
      </c>
      <c r="M5" s="28">
        <v>14</v>
      </c>
      <c r="N5" s="28">
        <v>25</v>
      </c>
      <c r="O5" s="28">
        <v>17</v>
      </c>
      <c r="P5" s="28">
        <v>5</v>
      </c>
      <c r="Q5" s="28"/>
      <c r="R5" s="28">
        <v>74</v>
      </c>
    </row>
    <row r="6" spans="1:19" x14ac:dyDescent="0.3">
      <c r="A6" s="27" t="s">
        <v>29</v>
      </c>
      <c r="B6" s="28">
        <v>4</v>
      </c>
      <c r="C6" s="28">
        <v>12</v>
      </c>
      <c r="D6" s="28">
        <v>17</v>
      </c>
      <c r="E6" s="28">
        <v>61</v>
      </c>
      <c r="F6" s="28">
        <v>40</v>
      </c>
      <c r="G6" s="28">
        <v>10</v>
      </c>
      <c r="H6" s="28">
        <v>2</v>
      </c>
      <c r="I6" s="28">
        <v>146</v>
      </c>
      <c r="J6" s="27" t="s">
        <v>29</v>
      </c>
      <c r="K6" s="28">
        <v>4</v>
      </c>
      <c r="L6" s="28">
        <v>12</v>
      </c>
      <c r="M6" s="28">
        <v>17</v>
      </c>
      <c r="N6" s="28">
        <v>61</v>
      </c>
      <c r="O6" s="28">
        <v>40</v>
      </c>
      <c r="P6" s="28">
        <v>10</v>
      </c>
      <c r="Q6" s="28">
        <v>2</v>
      </c>
      <c r="R6" s="28">
        <v>146</v>
      </c>
    </row>
    <row r="7" spans="1:19" x14ac:dyDescent="0.3">
      <c r="A7" s="27" t="s">
        <v>538</v>
      </c>
      <c r="B7" s="28">
        <v>7</v>
      </c>
      <c r="C7" s="28">
        <v>22</v>
      </c>
      <c r="D7" s="28">
        <v>31</v>
      </c>
      <c r="E7" s="28">
        <v>86</v>
      </c>
      <c r="F7" s="28">
        <v>57</v>
      </c>
      <c r="G7" s="28">
        <v>15</v>
      </c>
      <c r="H7" s="28">
        <v>2</v>
      </c>
      <c r="I7" s="28">
        <v>220</v>
      </c>
      <c r="J7" s="27" t="s">
        <v>538</v>
      </c>
      <c r="K7" s="28">
        <v>7</v>
      </c>
      <c r="L7" s="28">
        <v>22</v>
      </c>
      <c r="M7" s="28">
        <v>31</v>
      </c>
      <c r="N7" s="28">
        <v>86</v>
      </c>
      <c r="O7" s="28">
        <v>57</v>
      </c>
      <c r="P7" s="28">
        <v>15</v>
      </c>
      <c r="Q7" s="28">
        <v>2</v>
      </c>
      <c r="R7" s="28">
        <v>220</v>
      </c>
    </row>
    <row r="9" spans="1:19" x14ac:dyDescent="0.3">
      <c r="A9" s="26" t="s">
        <v>544</v>
      </c>
      <c r="B9" s="26" t="s">
        <v>540</v>
      </c>
      <c r="K9" s="26" t="s">
        <v>545</v>
      </c>
      <c r="L9" s="26" t="s">
        <v>540</v>
      </c>
    </row>
    <row r="10" spans="1:19" x14ac:dyDescent="0.3">
      <c r="A10" s="26" t="s">
        <v>537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 t="s">
        <v>538</v>
      </c>
      <c r="K10" s="26" t="s">
        <v>537</v>
      </c>
      <c r="L10">
        <v>0</v>
      </c>
      <c r="M10">
        <v>1</v>
      </c>
      <c r="N10">
        <v>2</v>
      </c>
      <c r="O10">
        <v>3</v>
      </c>
      <c r="P10">
        <v>4</v>
      </c>
      <c r="Q10">
        <v>5</v>
      </c>
      <c r="R10">
        <v>6</v>
      </c>
      <c r="S10" t="s">
        <v>538</v>
      </c>
    </row>
    <row r="11" spans="1:19" x14ac:dyDescent="0.3">
      <c r="A11" s="27" t="s">
        <v>66</v>
      </c>
      <c r="B11" s="28">
        <v>6</v>
      </c>
      <c r="C11" s="28">
        <v>12</v>
      </c>
      <c r="D11" s="28">
        <v>22</v>
      </c>
      <c r="E11" s="28">
        <v>73</v>
      </c>
      <c r="F11" s="28">
        <v>44</v>
      </c>
      <c r="G11" s="28">
        <v>13</v>
      </c>
      <c r="H11" s="28">
        <v>2</v>
      </c>
      <c r="I11" s="28">
        <v>172</v>
      </c>
      <c r="K11" s="27" t="s">
        <v>33</v>
      </c>
      <c r="L11" s="28">
        <v>5</v>
      </c>
      <c r="M11" s="28">
        <v>5</v>
      </c>
      <c r="N11" s="28">
        <v>16</v>
      </c>
      <c r="O11" s="28">
        <v>39</v>
      </c>
      <c r="P11" s="28">
        <v>25</v>
      </c>
      <c r="Q11" s="28">
        <v>9</v>
      </c>
      <c r="R11" s="28"/>
      <c r="S11" s="28">
        <v>99</v>
      </c>
    </row>
    <row r="12" spans="1:19" x14ac:dyDescent="0.3">
      <c r="A12" s="27" t="s">
        <v>31</v>
      </c>
      <c r="B12" s="28">
        <v>1</v>
      </c>
      <c r="C12" s="28">
        <v>10</v>
      </c>
      <c r="D12" s="28">
        <v>9</v>
      </c>
      <c r="E12" s="28">
        <v>13</v>
      </c>
      <c r="F12" s="28">
        <v>13</v>
      </c>
      <c r="G12" s="28">
        <v>2</v>
      </c>
      <c r="H12" s="28"/>
      <c r="I12" s="28">
        <v>48</v>
      </c>
      <c r="K12" s="27" t="s">
        <v>51</v>
      </c>
      <c r="L12" s="28">
        <v>2</v>
      </c>
      <c r="M12" s="28">
        <v>15</v>
      </c>
      <c r="N12" s="28">
        <v>13</v>
      </c>
      <c r="O12" s="28">
        <v>39</v>
      </c>
      <c r="P12" s="28">
        <v>27</v>
      </c>
      <c r="Q12" s="28">
        <v>6</v>
      </c>
      <c r="R12" s="28">
        <v>2</v>
      </c>
      <c r="S12" s="28">
        <v>104</v>
      </c>
    </row>
    <row r="13" spans="1:19" x14ac:dyDescent="0.3">
      <c r="A13" s="27" t="s">
        <v>538</v>
      </c>
      <c r="B13" s="28">
        <v>7</v>
      </c>
      <c r="C13" s="28">
        <v>22</v>
      </c>
      <c r="D13" s="28">
        <v>31</v>
      </c>
      <c r="E13" s="28">
        <v>86</v>
      </c>
      <c r="F13" s="28">
        <v>57</v>
      </c>
      <c r="G13" s="28">
        <v>15</v>
      </c>
      <c r="H13" s="28">
        <v>2</v>
      </c>
      <c r="I13" s="28">
        <v>220</v>
      </c>
      <c r="K13" s="27" t="s">
        <v>52</v>
      </c>
      <c r="L13" s="28"/>
      <c r="M13" s="28">
        <v>2</v>
      </c>
      <c r="N13" s="28">
        <v>2</v>
      </c>
      <c r="O13" s="28">
        <v>8</v>
      </c>
      <c r="P13" s="28">
        <v>5</v>
      </c>
      <c r="Q13" s="28"/>
      <c r="R13" s="28"/>
      <c r="S13" s="28">
        <v>17</v>
      </c>
    </row>
    <row r="14" spans="1:19" x14ac:dyDescent="0.3">
      <c r="K14" s="27" t="s">
        <v>538</v>
      </c>
      <c r="L14" s="28">
        <v>7</v>
      </c>
      <c r="M14" s="28">
        <v>22</v>
      </c>
      <c r="N14" s="28">
        <v>31</v>
      </c>
      <c r="O14" s="28">
        <v>86</v>
      </c>
      <c r="P14" s="28">
        <v>57</v>
      </c>
      <c r="Q14" s="28">
        <v>15</v>
      </c>
      <c r="R14" s="28">
        <v>2</v>
      </c>
      <c r="S14" s="28">
        <v>220</v>
      </c>
    </row>
    <row r="16" spans="1:19" x14ac:dyDescent="0.3">
      <c r="A16" s="26" t="s">
        <v>539</v>
      </c>
      <c r="B16" s="26" t="s">
        <v>540</v>
      </c>
      <c r="F16" s="26" t="s">
        <v>545</v>
      </c>
      <c r="G16" s="26" t="s">
        <v>540</v>
      </c>
    </row>
    <row r="17" spans="1:9" x14ac:dyDescent="0.3">
      <c r="A17" s="26" t="s">
        <v>537</v>
      </c>
      <c r="B17" t="s">
        <v>47</v>
      </c>
      <c r="C17" t="s">
        <v>63</v>
      </c>
      <c r="D17" t="s">
        <v>538</v>
      </c>
      <c r="F17" s="26" t="s">
        <v>537</v>
      </c>
      <c r="G17" t="s">
        <v>47</v>
      </c>
      <c r="H17" t="s">
        <v>63</v>
      </c>
      <c r="I17" t="s">
        <v>538</v>
      </c>
    </row>
    <row r="18" spans="1:9" x14ac:dyDescent="0.3">
      <c r="A18" s="27" t="s">
        <v>155</v>
      </c>
      <c r="B18" s="28">
        <v>54</v>
      </c>
      <c r="C18" s="28">
        <v>49</v>
      </c>
      <c r="D18" s="28">
        <v>103</v>
      </c>
      <c r="F18" s="27" t="s">
        <v>33</v>
      </c>
      <c r="G18" s="28">
        <v>50</v>
      </c>
      <c r="H18" s="28">
        <v>49</v>
      </c>
      <c r="I18" s="28">
        <v>99</v>
      </c>
    </row>
    <row r="19" spans="1:9" x14ac:dyDescent="0.3">
      <c r="A19" s="27" t="s">
        <v>28</v>
      </c>
      <c r="B19" s="28">
        <v>58</v>
      </c>
      <c r="C19" s="28">
        <v>59</v>
      </c>
      <c r="D19" s="28">
        <v>117</v>
      </c>
      <c r="F19" s="27" t="s">
        <v>51</v>
      </c>
      <c r="G19" s="28">
        <v>55</v>
      </c>
      <c r="H19" s="28">
        <v>49</v>
      </c>
      <c r="I19" s="28">
        <v>104</v>
      </c>
    </row>
    <row r="20" spans="1:9" x14ac:dyDescent="0.3">
      <c r="A20" s="27" t="s">
        <v>538</v>
      </c>
      <c r="B20" s="28">
        <v>112</v>
      </c>
      <c r="C20" s="28">
        <v>108</v>
      </c>
      <c r="D20" s="28">
        <v>220</v>
      </c>
      <c r="F20" s="27" t="s">
        <v>52</v>
      </c>
      <c r="G20" s="28">
        <v>7</v>
      </c>
      <c r="H20" s="28">
        <v>10</v>
      </c>
      <c r="I20" s="28">
        <v>17</v>
      </c>
    </row>
    <row r="21" spans="1:9" x14ac:dyDescent="0.3">
      <c r="F21" s="27" t="s">
        <v>538</v>
      </c>
      <c r="G21" s="28">
        <v>112</v>
      </c>
      <c r="H21" s="28">
        <v>108</v>
      </c>
      <c r="I21" s="28">
        <v>220</v>
      </c>
    </row>
    <row r="23" spans="1:9" x14ac:dyDescent="0.3">
      <c r="A23" s="26" t="s">
        <v>545</v>
      </c>
      <c r="B23" s="26" t="s">
        <v>540</v>
      </c>
    </row>
    <row r="24" spans="1:9" x14ac:dyDescent="0.3">
      <c r="A24" s="26" t="s">
        <v>537</v>
      </c>
      <c r="B24" t="s">
        <v>46</v>
      </c>
      <c r="C24" t="s">
        <v>62</v>
      </c>
      <c r="D24" t="s">
        <v>538</v>
      </c>
    </row>
    <row r="25" spans="1:9" x14ac:dyDescent="0.3">
      <c r="A25" s="27" t="s">
        <v>33</v>
      </c>
      <c r="B25" s="28">
        <v>20</v>
      </c>
      <c r="C25" s="28">
        <v>79</v>
      </c>
      <c r="D25" s="28">
        <v>99</v>
      </c>
    </row>
    <row r="26" spans="1:9" x14ac:dyDescent="0.3">
      <c r="A26" s="27" t="s">
        <v>51</v>
      </c>
      <c r="B26" s="28">
        <v>24</v>
      </c>
      <c r="C26" s="28">
        <v>80</v>
      </c>
      <c r="D26" s="28">
        <v>104</v>
      </c>
    </row>
    <row r="27" spans="1:9" x14ac:dyDescent="0.3">
      <c r="A27" s="27" t="s">
        <v>52</v>
      </c>
      <c r="B27" s="28">
        <v>6</v>
      </c>
      <c r="C27" s="28">
        <v>11</v>
      </c>
      <c r="D27" s="28">
        <v>17</v>
      </c>
    </row>
    <row r="28" spans="1:9" x14ac:dyDescent="0.3">
      <c r="A28" s="27" t="s">
        <v>538</v>
      </c>
      <c r="B28" s="28">
        <v>50</v>
      </c>
      <c r="C28" s="28">
        <v>170</v>
      </c>
      <c r="D28" s="28">
        <v>220</v>
      </c>
    </row>
    <row r="30" spans="1:9" x14ac:dyDescent="0.3">
      <c r="A30" s="26" t="s">
        <v>539</v>
      </c>
      <c r="B30" s="26" t="s">
        <v>540</v>
      </c>
      <c r="F30" s="26" t="s">
        <v>541</v>
      </c>
      <c r="G30" s="26" t="s">
        <v>540</v>
      </c>
    </row>
    <row r="31" spans="1:9" x14ac:dyDescent="0.3">
      <c r="A31" s="26" t="s">
        <v>537</v>
      </c>
      <c r="B31" t="s">
        <v>46</v>
      </c>
      <c r="C31" t="s">
        <v>62</v>
      </c>
      <c r="D31" t="s">
        <v>538</v>
      </c>
      <c r="F31" s="26" t="s">
        <v>537</v>
      </c>
      <c r="G31" t="s">
        <v>47</v>
      </c>
      <c r="H31" t="s">
        <v>63</v>
      </c>
      <c r="I31" t="s">
        <v>538</v>
      </c>
    </row>
    <row r="32" spans="1:9" x14ac:dyDescent="0.3">
      <c r="A32" s="27" t="s">
        <v>155</v>
      </c>
      <c r="B32" s="28">
        <v>24</v>
      </c>
      <c r="C32" s="28">
        <v>79</v>
      </c>
      <c r="D32" s="28">
        <v>103</v>
      </c>
      <c r="F32" s="27" t="s">
        <v>78</v>
      </c>
      <c r="G32" s="28">
        <v>35</v>
      </c>
      <c r="H32" s="28">
        <v>39</v>
      </c>
      <c r="I32" s="28">
        <v>74</v>
      </c>
    </row>
    <row r="33" spans="1:9" x14ac:dyDescent="0.3">
      <c r="A33" s="27" t="s">
        <v>28</v>
      </c>
      <c r="B33" s="28">
        <v>26</v>
      </c>
      <c r="C33" s="28">
        <v>91</v>
      </c>
      <c r="D33" s="28">
        <v>117</v>
      </c>
      <c r="F33" s="27" t="s">
        <v>29</v>
      </c>
      <c r="G33" s="28">
        <v>77</v>
      </c>
      <c r="H33" s="28">
        <v>69</v>
      </c>
      <c r="I33" s="28">
        <v>146</v>
      </c>
    </row>
    <row r="34" spans="1:9" x14ac:dyDescent="0.3">
      <c r="A34" s="27" t="s">
        <v>538</v>
      </c>
      <c r="B34" s="28">
        <v>50</v>
      </c>
      <c r="C34" s="28">
        <v>170</v>
      </c>
      <c r="D34" s="28">
        <v>220</v>
      </c>
      <c r="F34" s="27" t="s">
        <v>538</v>
      </c>
      <c r="G34" s="28">
        <v>112</v>
      </c>
      <c r="H34" s="28">
        <v>108</v>
      </c>
      <c r="I34" s="28">
        <v>220</v>
      </c>
    </row>
    <row r="36" spans="1:9" x14ac:dyDescent="0.3">
      <c r="A36" s="26" t="s">
        <v>541</v>
      </c>
      <c r="B36" s="26" t="s">
        <v>540</v>
      </c>
    </row>
    <row r="37" spans="1:9" x14ac:dyDescent="0.3">
      <c r="A37" s="26" t="s">
        <v>537</v>
      </c>
      <c r="B37" t="s">
        <v>46</v>
      </c>
      <c r="C37" t="s">
        <v>62</v>
      </c>
      <c r="D37" t="s">
        <v>538</v>
      </c>
    </row>
    <row r="38" spans="1:9" x14ac:dyDescent="0.3">
      <c r="A38" s="27" t="s">
        <v>78</v>
      </c>
      <c r="B38" s="28">
        <v>14</v>
      </c>
      <c r="C38" s="28">
        <v>60</v>
      </c>
      <c r="D38" s="28">
        <v>74</v>
      </c>
    </row>
    <row r="39" spans="1:9" x14ac:dyDescent="0.3">
      <c r="A39" s="27" t="s">
        <v>29</v>
      </c>
      <c r="B39" s="28">
        <v>36</v>
      </c>
      <c r="C39" s="28">
        <v>110</v>
      </c>
      <c r="D39" s="28">
        <v>146</v>
      </c>
    </row>
    <row r="40" spans="1:9" x14ac:dyDescent="0.3">
      <c r="A40" s="27" t="s">
        <v>538</v>
      </c>
      <c r="B40" s="28">
        <v>50</v>
      </c>
      <c r="C40" s="28">
        <v>170</v>
      </c>
      <c r="D40" s="28">
        <v>220</v>
      </c>
    </row>
    <row r="42" spans="1:9" x14ac:dyDescent="0.3">
      <c r="A42" s="26" t="s">
        <v>539</v>
      </c>
      <c r="B42" s="26" t="s">
        <v>540</v>
      </c>
    </row>
    <row r="43" spans="1:9" x14ac:dyDescent="0.3">
      <c r="A43" s="26" t="s">
        <v>537</v>
      </c>
      <c r="B43" t="s">
        <v>45</v>
      </c>
      <c r="C43" t="s">
        <v>61</v>
      </c>
      <c r="D43" t="s">
        <v>538</v>
      </c>
    </row>
    <row r="44" spans="1:9" x14ac:dyDescent="0.3">
      <c r="A44" s="27" t="s">
        <v>155</v>
      </c>
      <c r="B44" s="28">
        <v>80</v>
      </c>
      <c r="C44" s="28">
        <v>23</v>
      </c>
      <c r="D44" s="28">
        <v>103</v>
      </c>
    </row>
    <row r="45" spans="1:9" x14ac:dyDescent="0.3">
      <c r="A45" s="27" t="s">
        <v>28</v>
      </c>
      <c r="B45" s="28">
        <v>82</v>
      </c>
      <c r="C45" s="28">
        <v>35</v>
      </c>
      <c r="D45" s="28">
        <v>117</v>
      </c>
    </row>
    <row r="46" spans="1:9" x14ac:dyDescent="0.3">
      <c r="A46" s="27" t="s">
        <v>538</v>
      </c>
      <c r="B46" s="28">
        <v>162</v>
      </c>
      <c r="C46" s="28">
        <v>58</v>
      </c>
      <c r="D46" s="28">
        <v>220</v>
      </c>
    </row>
    <row r="48" spans="1:9" x14ac:dyDescent="0.3">
      <c r="A48" s="26" t="s">
        <v>541</v>
      </c>
      <c r="B48" s="26" t="s">
        <v>540</v>
      </c>
    </row>
    <row r="49" spans="1:4" x14ac:dyDescent="0.3">
      <c r="A49" s="26" t="s">
        <v>537</v>
      </c>
      <c r="B49" t="s">
        <v>45</v>
      </c>
      <c r="C49" t="s">
        <v>61</v>
      </c>
      <c r="D49" t="s">
        <v>538</v>
      </c>
    </row>
    <row r="50" spans="1:4" x14ac:dyDescent="0.3">
      <c r="A50" s="27" t="s">
        <v>78</v>
      </c>
      <c r="B50" s="28">
        <v>51</v>
      </c>
      <c r="C50" s="28">
        <v>23</v>
      </c>
      <c r="D50" s="28">
        <v>74</v>
      </c>
    </row>
    <row r="51" spans="1:4" x14ac:dyDescent="0.3">
      <c r="A51" s="27" t="s">
        <v>29</v>
      </c>
      <c r="B51" s="28">
        <v>111</v>
      </c>
      <c r="C51" s="28">
        <v>35</v>
      </c>
      <c r="D51" s="28">
        <v>146</v>
      </c>
    </row>
    <row r="52" spans="1:4" x14ac:dyDescent="0.3">
      <c r="A52" s="27" t="s">
        <v>538</v>
      </c>
      <c r="B52" s="28">
        <v>162</v>
      </c>
      <c r="C52" s="28">
        <v>58</v>
      </c>
      <c r="D52" s="28">
        <v>220</v>
      </c>
    </row>
    <row r="54" spans="1:4" x14ac:dyDescent="0.3">
      <c r="A54" s="26" t="s">
        <v>545</v>
      </c>
      <c r="B54" s="26" t="s">
        <v>540</v>
      </c>
    </row>
    <row r="55" spans="1:4" x14ac:dyDescent="0.3">
      <c r="A55" s="26" t="s">
        <v>537</v>
      </c>
      <c r="B55" t="s">
        <v>45</v>
      </c>
      <c r="C55" t="s">
        <v>61</v>
      </c>
      <c r="D55" t="s">
        <v>538</v>
      </c>
    </row>
    <row r="56" spans="1:4" x14ac:dyDescent="0.3">
      <c r="A56" s="27" t="s">
        <v>33</v>
      </c>
      <c r="B56" s="28">
        <v>74</v>
      </c>
      <c r="C56" s="28">
        <v>25</v>
      </c>
      <c r="D56" s="28">
        <v>99</v>
      </c>
    </row>
    <row r="57" spans="1:4" x14ac:dyDescent="0.3">
      <c r="A57" s="27" t="s">
        <v>51</v>
      </c>
      <c r="B57" s="28">
        <v>76</v>
      </c>
      <c r="C57" s="28">
        <v>28</v>
      </c>
      <c r="D57" s="28">
        <v>104</v>
      </c>
    </row>
    <row r="58" spans="1:4" x14ac:dyDescent="0.3">
      <c r="A58" s="27" t="s">
        <v>52</v>
      </c>
      <c r="B58" s="28">
        <v>12</v>
      </c>
      <c r="C58" s="28">
        <v>5</v>
      </c>
      <c r="D58" s="28">
        <v>17</v>
      </c>
    </row>
    <row r="59" spans="1:4" x14ac:dyDescent="0.3">
      <c r="A59" s="27" t="s">
        <v>538</v>
      </c>
      <c r="B59" s="28">
        <v>162</v>
      </c>
      <c r="C59" s="28">
        <v>58</v>
      </c>
      <c r="D59" s="28">
        <v>220</v>
      </c>
    </row>
    <row r="61" spans="1:4" x14ac:dyDescent="0.3">
      <c r="A61" s="26" t="s">
        <v>545</v>
      </c>
      <c r="B61" s="26" t="s">
        <v>540</v>
      </c>
    </row>
    <row r="62" spans="1:4" x14ac:dyDescent="0.3">
      <c r="A62" s="26" t="s">
        <v>537</v>
      </c>
      <c r="B62" t="s">
        <v>86</v>
      </c>
      <c r="C62" t="s">
        <v>44</v>
      </c>
      <c r="D62" t="s">
        <v>538</v>
      </c>
    </row>
    <row r="63" spans="1:4" x14ac:dyDescent="0.3">
      <c r="A63" s="27" t="s">
        <v>33</v>
      </c>
      <c r="B63" s="28">
        <v>79</v>
      </c>
      <c r="C63" s="28">
        <v>20</v>
      </c>
      <c r="D63" s="28">
        <v>99</v>
      </c>
    </row>
    <row r="64" spans="1:4" x14ac:dyDescent="0.3">
      <c r="A64" s="27" t="s">
        <v>51</v>
      </c>
      <c r="B64" s="28">
        <v>74</v>
      </c>
      <c r="C64" s="28">
        <v>30</v>
      </c>
      <c r="D64" s="28">
        <v>104</v>
      </c>
    </row>
    <row r="65" spans="1:4" x14ac:dyDescent="0.3">
      <c r="A65" s="27" t="s">
        <v>52</v>
      </c>
      <c r="B65" s="28">
        <v>14</v>
      </c>
      <c r="C65" s="28">
        <v>3</v>
      </c>
      <c r="D65" s="28">
        <v>17</v>
      </c>
    </row>
    <row r="66" spans="1:4" x14ac:dyDescent="0.3">
      <c r="A66" s="27" t="s">
        <v>538</v>
      </c>
      <c r="B66" s="28">
        <v>167</v>
      </c>
      <c r="C66" s="28">
        <v>53</v>
      </c>
      <c r="D66" s="28">
        <v>220</v>
      </c>
    </row>
    <row r="68" spans="1:4" x14ac:dyDescent="0.3">
      <c r="A68" s="26" t="s">
        <v>539</v>
      </c>
      <c r="B68" s="26" t="s">
        <v>540</v>
      </c>
    </row>
    <row r="69" spans="1:4" x14ac:dyDescent="0.3">
      <c r="A69" s="26" t="s">
        <v>537</v>
      </c>
      <c r="B69" t="s">
        <v>86</v>
      </c>
      <c r="C69" t="s">
        <v>44</v>
      </c>
      <c r="D69" t="s">
        <v>538</v>
      </c>
    </row>
    <row r="70" spans="1:4" x14ac:dyDescent="0.3">
      <c r="A70" s="27" t="s">
        <v>155</v>
      </c>
      <c r="B70" s="28">
        <v>77</v>
      </c>
      <c r="C70" s="28">
        <v>26</v>
      </c>
      <c r="D70" s="28">
        <v>103</v>
      </c>
    </row>
    <row r="71" spans="1:4" x14ac:dyDescent="0.3">
      <c r="A71" s="27" t="s">
        <v>28</v>
      </c>
      <c r="B71" s="28">
        <v>90</v>
      </c>
      <c r="C71" s="28">
        <v>27</v>
      </c>
      <c r="D71" s="28">
        <v>117</v>
      </c>
    </row>
    <row r="72" spans="1:4" x14ac:dyDescent="0.3">
      <c r="A72" s="27" t="s">
        <v>538</v>
      </c>
      <c r="B72" s="28">
        <v>167</v>
      </c>
      <c r="C72" s="28">
        <v>53</v>
      </c>
      <c r="D72" s="28">
        <v>220</v>
      </c>
    </row>
    <row r="74" spans="1:4" x14ac:dyDescent="0.3">
      <c r="A74" s="26" t="s">
        <v>541</v>
      </c>
      <c r="B74" s="26" t="s">
        <v>540</v>
      </c>
    </row>
    <row r="75" spans="1:4" x14ac:dyDescent="0.3">
      <c r="A75" s="26" t="s">
        <v>537</v>
      </c>
      <c r="B75" t="s">
        <v>86</v>
      </c>
      <c r="C75" t="s">
        <v>44</v>
      </c>
      <c r="D75" t="s">
        <v>538</v>
      </c>
    </row>
    <row r="76" spans="1:4" x14ac:dyDescent="0.3">
      <c r="A76" s="27" t="s">
        <v>78</v>
      </c>
      <c r="B76" s="28">
        <v>60</v>
      </c>
      <c r="C76" s="28">
        <v>14</v>
      </c>
      <c r="D76" s="28">
        <v>74</v>
      </c>
    </row>
    <row r="77" spans="1:4" x14ac:dyDescent="0.3">
      <c r="A77" s="27" t="s">
        <v>29</v>
      </c>
      <c r="B77" s="28">
        <v>107</v>
      </c>
      <c r="C77" s="28">
        <v>39</v>
      </c>
      <c r="D77" s="28">
        <v>146</v>
      </c>
    </row>
    <row r="78" spans="1:4" x14ac:dyDescent="0.3">
      <c r="A78" s="27" t="s">
        <v>538</v>
      </c>
      <c r="B78" s="28">
        <v>167</v>
      </c>
      <c r="C78" s="28">
        <v>53</v>
      </c>
      <c r="D78" s="28">
        <v>220</v>
      </c>
    </row>
    <row r="80" spans="1:4" x14ac:dyDescent="0.3">
      <c r="A80" s="26" t="s">
        <v>541</v>
      </c>
      <c r="B80" s="26" t="s">
        <v>540</v>
      </c>
    </row>
    <row r="81" spans="1:5" x14ac:dyDescent="0.3">
      <c r="A81" s="26" t="s">
        <v>537</v>
      </c>
      <c r="B81" t="s">
        <v>161</v>
      </c>
      <c r="C81" t="s">
        <v>38</v>
      </c>
      <c r="D81" t="s">
        <v>72</v>
      </c>
      <c r="E81" t="s">
        <v>538</v>
      </c>
    </row>
    <row r="82" spans="1:5" x14ac:dyDescent="0.3">
      <c r="A82" s="27" t="s">
        <v>78</v>
      </c>
      <c r="B82" s="28">
        <v>22</v>
      </c>
      <c r="C82" s="28">
        <v>40</v>
      </c>
      <c r="D82" s="28">
        <v>12</v>
      </c>
      <c r="E82" s="28">
        <v>74</v>
      </c>
    </row>
    <row r="83" spans="1:5" x14ac:dyDescent="0.3">
      <c r="A83" s="27" t="s">
        <v>29</v>
      </c>
      <c r="B83" s="28">
        <v>36</v>
      </c>
      <c r="C83" s="28">
        <v>71</v>
      </c>
      <c r="D83" s="28">
        <v>39</v>
      </c>
      <c r="E83" s="28">
        <v>146</v>
      </c>
    </row>
    <row r="84" spans="1:5" x14ac:dyDescent="0.3">
      <c r="A84" s="27" t="s">
        <v>538</v>
      </c>
      <c r="B84" s="28">
        <v>58</v>
      </c>
      <c r="C84" s="28">
        <v>111</v>
      </c>
      <c r="D84" s="28">
        <v>51</v>
      </c>
      <c r="E84" s="28">
        <v>220</v>
      </c>
    </row>
    <row r="86" spans="1:5" x14ac:dyDescent="0.3">
      <c r="A86" s="26" t="s">
        <v>539</v>
      </c>
      <c r="B86" s="26" t="s">
        <v>540</v>
      </c>
    </row>
    <row r="87" spans="1:5" x14ac:dyDescent="0.3">
      <c r="A87" s="26" t="s">
        <v>537</v>
      </c>
      <c r="B87" t="s">
        <v>161</v>
      </c>
      <c r="C87" t="s">
        <v>38</v>
      </c>
      <c r="D87" t="s">
        <v>72</v>
      </c>
      <c r="E87" t="s">
        <v>538</v>
      </c>
    </row>
    <row r="88" spans="1:5" x14ac:dyDescent="0.3">
      <c r="A88" s="27" t="s">
        <v>155</v>
      </c>
      <c r="B88" s="28">
        <v>22</v>
      </c>
      <c r="C88" s="28">
        <v>53</v>
      </c>
      <c r="D88" s="28">
        <v>28</v>
      </c>
      <c r="E88" s="28">
        <v>103</v>
      </c>
    </row>
    <row r="89" spans="1:5" x14ac:dyDescent="0.3">
      <c r="A89" s="27" t="s">
        <v>28</v>
      </c>
      <c r="B89" s="28">
        <v>36</v>
      </c>
      <c r="C89" s="28">
        <v>58</v>
      </c>
      <c r="D89" s="28">
        <v>23</v>
      </c>
      <c r="E89" s="28">
        <v>117</v>
      </c>
    </row>
    <row r="90" spans="1:5" x14ac:dyDescent="0.3">
      <c r="A90" s="27" t="s">
        <v>538</v>
      </c>
      <c r="B90" s="28">
        <v>58</v>
      </c>
      <c r="C90" s="28">
        <v>111</v>
      </c>
      <c r="D90" s="28">
        <v>51</v>
      </c>
      <c r="E90" s="28">
        <v>220</v>
      </c>
    </row>
    <row r="92" spans="1:5" x14ac:dyDescent="0.3">
      <c r="A92" s="26" t="s">
        <v>539</v>
      </c>
      <c r="B92" s="26" t="s">
        <v>540</v>
      </c>
    </row>
    <row r="93" spans="1:5" x14ac:dyDescent="0.3">
      <c r="A93" s="26" t="s">
        <v>537</v>
      </c>
      <c r="B93" t="s">
        <v>57</v>
      </c>
      <c r="C93" t="s">
        <v>39</v>
      </c>
      <c r="D93" t="s">
        <v>73</v>
      </c>
      <c r="E93" t="s">
        <v>538</v>
      </c>
    </row>
    <row r="94" spans="1:5" x14ac:dyDescent="0.3">
      <c r="A94" s="27" t="s">
        <v>155</v>
      </c>
      <c r="B94" s="28">
        <v>47</v>
      </c>
      <c r="C94" s="28">
        <v>27</v>
      </c>
      <c r="D94" s="28">
        <v>29</v>
      </c>
      <c r="E94" s="28">
        <v>103</v>
      </c>
    </row>
    <row r="95" spans="1:5" x14ac:dyDescent="0.3">
      <c r="A95" s="27" t="s">
        <v>28</v>
      </c>
      <c r="B95" s="28">
        <v>60</v>
      </c>
      <c r="C95" s="28">
        <v>17</v>
      </c>
      <c r="D95" s="28">
        <v>40</v>
      </c>
      <c r="E95" s="28">
        <v>117</v>
      </c>
    </row>
    <row r="96" spans="1:5" x14ac:dyDescent="0.3">
      <c r="A96" s="27" t="s">
        <v>538</v>
      </c>
      <c r="B96" s="28">
        <v>107</v>
      </c>
      <c r="C96" s="28">
        <v>44</v>
      </c>
      <c r="D96" s="28">
        <v>69</v>
      </c>
      <c r="E96" s="28">
        <v>220</v>
      </c>
    </row>
    <row r="98" spans="1:6" x14ac:dyDescent="0.3">
      <c r="A98" s="26" t="s">
        <v>541</v>
      </c>
      <c r="B98" s="26" t="s">
        <v>540</v>
      </c>
    </row>
    <row r="99" spans="1:6" x14ac:dyDescent="0.3">
      <c r="A99" s="26" t="s">
        <v>537</v>
      </c>
      <c r="B99" t="s">
        <v>57</v>
      </c>
      <c r="C99" t="s">
        <v>39</v>
      </c>
      <c r="D99" t="s">
        <v>73</v>
      </c>
      <c r="E99" t="s">
        <v>538</v>
      </c>
    </row>
    <row r="100" spans="1:6" x14ac:dyDescent="0.3">
      <c r="A100" s="27" t="s">
        <v>78</v>
      </c>
      <c r="B100" s="28">
        <v>32</v>
      </c>
      <c r="C100" s="28">
        <v>14</v>
      </c>
      <c r="D100" s="28">
        <v>28</v>
      </c>
      <c r="E100" s="28">
        <v>74</v>
      </c>
    </row>
    <row r="101" spans="1:6" x14ac:dyDescent="0.3">
      <c r="A101" s="27" t="s">
        <v>29</v>
      </c>
      <c r="B101" s="28">
        <v>75</v>
      </c>
      <c r="C101" s="28">
        <v>30</v>
      </c>
      <c r="D101" s="28">
        <v>41</v>
      </c>
      <c r="E101" s="28">
        <v>146</v>
      </c>
    </row>
    <row r="102" spans="1:6" x14ac:dyDescent="0.3">
      <c r="A102" s="27" t="s">
        <v>538</v>
      </c>
      <c r="B102" s="28">
        <v>107</v>
      </c>
      <c r="C102" s="28">
        <v>44</v>
      </c>
      <c r="D102" s="28">
        <v>69</v>
      </c>
      <c r="E102" s="28">
        <v>220</v>
      </c>
    </row>
    <row r="104" spans="1:6" x14ac:dyDescent="0.3">
      <c r="A104" s="26" t="s">
        <v>539</v>
      </c>
      <c r="B104" s="26" t="s">
        <v>540</v>
      </c>
    </row>
    <row r="105" spans="1:6" x14ac:dyDescent="0.3">
      <c r="A105" s="26" t="s">
        <v>537</v>
      </c>
      <c r="B105" t="s">
        <v>60</v>
      </c>
      <c r="C105" t="s">
        <v>43</v>
      </c>
      <c r="D105" t="s">
        <v>85</v>
      </c>
      <c r="E105" t="s">
        <v>103</v>
      </c>
      <c r="F105" t="s">
        <v>538</v>
      </c>
    </row>
    <row r="106" spans="1:6" x14ac:dyDescent="0.3">
      <c r="A106" s="27" t="s">
        <v>155</v>
      </c>
      <c r="B106" s="28">
        <v>40</v>
      </c>
      <c r="C106" s="28">
        <v>36</v>
      </c>
      <c r="D106" s="28">
        <v>3</v>
      </c>
      <c r="E106" s="28">
        <v>24</v>
      </c>
      <c r="F106" s="28">
        <v>103</v>
      </c>
    </row>
    <row r="107" spans="1:6" x14ac:dyDescent="0.3">
      <c r="A107" s="27" t="s">
        <v>28</v>
      </c>
      <c r="B107" s="28">
        <v>43</v>
      </c>
      <c r="C107" s="28">
        <v>39</v>
      </c>
      <c r="D107" s="28">
        <v>8</v>
      </c>
      <c r="E107" s="28">
        <v>27</v>
      </c>
      <c r="F107" s="28">
        <v>117</v>
      </c>
    </row>
    <row r="108" spans="1:6" x14ac:dyDescent="0.3">
      <c r="A108" s="27" t="s">
        <v>538</v>
      </c>
      <c r="B108" s="28">
        <v>83</v>
      </c>
      <c r="C108" s="28">
        <v>75</v>
      </c>
      <c r="D108" s="28">
        <v>11</v>
      </c>
      <c r="E108" s="28">
        <v>51</v>
      </c>
      <c r="F108" s="28">
        <v>220</v>
      </c>
    </row>
    <row r="110" spans="1:6" x14ac:dyDescent="0.3">
      <c r="A110" s="26" t="s">
        <v>541</v>
      </c>
      <c r="B110" s="26" t="s">
        <v>540</v>
      </c>
    </row>
    <row r="111" spans="1:6" x14ac:dyDescent="0.3">
      <c r="A111" s="26" t="s">
        <v>537</v>
      </c>
      <c r="B111" t="s">
        <v>60</v>
      </c>
      <c r="C111" t="s">
        <v>43</v>
      </c>
      <c r="D111" t="s">
        <v>85</v>
      </c>
      <c r="E111" t="s">
        <v>103</v>
      </c>
      <c r="F111" t="s">
        <v>538</v>
      </c>
    </row>
    <row r="112" spans="1:6" x14ac:dyDescent="0.3">
      <c r="A112" s="27" t="s">
        <v>78</v>
      </c>
      <c r="B112" s="28">
        <v>17</v>
      </c>
      <c r="C112" s="28">
        <v>32</v>
      </c>
      <c r="D112" s="28">
        <v>3</v>
      </c>
      <c r="E112" s="28">
        <v>22</v>
      </c>
      <c r="F112" s="28">
        <v>74</v>
      </c>
    </row>
    <row r="113" spans="1:6" x14ac:dyDescent="0.3">
      <c r="A113" s="27" t="s">
        <v>29</v>
      </c>
      <c r="B113" s="28">
        <v>66</v>
      </c>
      <c r="C113" s="28">
        <v>43</v>
      </c>
      <c r="D113" s="28">
        <v>8</v>
      </c>
      <c r="E113" s="28">
        <v>29</v>
      </c>
      <c r="F113" s="28">
        <v>146</v>
      </c>
    </row>
    <row r="114" spans="1:6" x14ac:dyDescent="0.3">
      <c r="A114" s="27" t="s">
        <v>538</v>
      </c>
      <c r="B114" s="28">
        <v>83</v>
      </c>
      <c r="C114" s="28">
        <v>75</v>
      </c>
      <c r="D114" s="28">
        <v>11</v>
      </c>
      <c r="E114" s="28">
        <v>51</v>
      </c>
      <c r="F114" s="28">
        <v>220</v>
      </c>
    </row>
    <row r="116" spans="1:6" x14ac:dyDescent="0.3">
      <c r="A116" s="26" t="s">
        <v>545</v>
      </c>
      <c r="B116" s="26" t="s">
        <v>540</v>
      </c>
    </row>
    <row r="117" spans="1:6" x14ac:dyDescent="0.3">
      <c r="A117" s="26" t="s">
        <v>537</v>
      </c>
      <c r="B117" t="s">
        <v>60</v>
      </c>
      <c r="C117" t="s">
        <v>43</v>
      </c>
      <c r="D117" t="s">
        <v>85</v>
      </c>
      <c r="E117" t="s">
        <v>103</v>
      </c>
      <c r="F117" t="s">
        <v>538</v>
      </c>
    </row>
    <row r="118" spans="1:6" x14ac:dyDescent="0.3">
      <c r="A118" s="27" t="s">
        <v>33</v>
      </c>
      <c r="B118" s="28">
        <v>33</v>
      </c>
      <c r="C118" s="28">
        <v>33</v>
      </c>
      <c r="D118" s="28">
        <v>7</v>
      </c>
      <c r="E118" s="28">
        <v>26</v>
      </c>
      <c r="F118" s="28">
        <v>99</v>
      </c>
    </row>
    <row r="119" spans="1:6" x14ac:dyDescent="0.3">
      <c r="A119" s="27" t="s">
        <v>51</v>
      </c>
      <c r="B119" s="28">
        <v>43</v>
      </c>
      <c r="C119" s="28">
        <v>36</v>
      </c>
      <c r="D119" s="28">
        <v>4</v>
      </c>
      <c r="E119" s="28">
        <v>21</v>
      </c>
      <c r="F119" s="28">
        <v>104</v>
      </c>
    </row>
    <row r="120" spans="1:6" x14ac:dyDescent="0.3">
      <c r="A120" s="27" t="s">
        <v>52</v>
      </c>
      <c r="B120" s="28">
        <v>7</v>
      </c>
      <c r="C120" s="28">
        <v>6</v>
      </c>
      <c r="D120" s="28"/>
      <c r="E120" s="28">
        <v>4</v>
      </c>
      <c r="F120" s="28">
        <v>17</v>
      </c>
    </row>
    <row r="121" spans="1:6" x14ac:dyDescent="0.3">
      <c r="A121" s="27" t="s">
        <v>538</v>
      </c>
      <c r="B121" s="28">
        <v>83</v>
      </c>
      <c r="C121" s="28">
        <v>75</v>
      </c>
      <c r="D121" s="28">
        <v>11</v>
      </c>
      <c r="E121" s="28">
        <v>51</v>
      </c>
      <c r="F121" s="28">
        <v>220</v>
      </c>
    </row>
    <row r="123" spans="1:6" x14ac:dyDescent="0.3">
      <c r="A123" s="26" t="s">
        <v>539</v>
      </c>
      <c r="B123" s="26" t="s">
        <v>540</v>
      </c>
    </row>
    <row r="124" spans="1:6" x14ac:dyDescent="0.3">
      <c r="A124" s="26" t="s">
        <v>537</v>
      </c>
      <c r="B124" t="s">
        <v>53</v>
      </c>
      <c r="C124" t="s">
        <v>83</v>
      </c>
      <c r="D124" t="s">
        <v>35</v>
      </c>
      <c r="E124" t="s">
        <v>538</v>
      </c>
    </row>
    <row r="125" spans="1:6" x14ac:dyDescent="0.3">
      <c r="A125" s="27" t="s">
        <v>155</v>
      </c>
      <c r="B125" s="28">
        <v>81</v>
      </c>
      <c r="C125" s="28">
        <v>14</v>
      </c>
      <c r="D125" s="28">
        <v>8</v>
      </c>
      <c r="E125" s="28">
        <v>103</v>
      </c>
    </row>
    <row r="126" spans="1:6" x14ac:dyDescent="0.3">
      <c r="A126" s="27" t="s">
        <v>28</v>
      </c>
      <c r="B126" s="28">
        <v>87</v>
      </c>
      <c r="C126" s="28">
        <v>16</v>
      </c>
      <c r="D126" s="28">
        <v>14</v>
      </c>
      <c r="E126" s="28">
        <v>117</v>
      </c>
    </row>
    <row r="127" spans="1:6" x14ac:dyDescent="0.3">
      <c r="A127" s="27" t="s">
        <v>538</v>
      </c>
      <c r="B127" s="28">
        <v>168</v>
      </c>
      <c r="C127" s="28">
        <v>30</v>
      </c>
      <c r="D127" s="28">
        <v>22</v>
      </c>
      <c r="E127" s="28">
        <v>220</v>
      </c>
    </row>
    <row r="129" spans="1:5" x14ac:dyDescent="0.3">
      <c r="A129" s="26" t="s">
        <v>541</v>
      </c>
      <c r="B129" s="26" t="s">
        <v>540</v>
      </c>
    </row>
    <row r="130" spans="1:5" x14ac:dyDescent="0.3">
      <c r="A130" s="26" t="s">
        <v>537</v>
      </c>
      <c r="B130" t="s">
        <v>53</v>
      </c>
      <c r="C130" t="s">
        <v>83</v>
      </c>
      <c r="D130" t="s">
        <v>35</v>
      </c>
      <c r="E130" t="s">
        <v>538</v>
      </c>
    </row>
    <row r="131" spans="1:5" x14ac:dyDescent="0.3">
      <c r="A131" s="27" t="s">
        <v>78</v>
      </c>
      <c r="B131" s="28">
        <v>53</v>
      </c>
      <c r="C131" s="28">
        <v>13</v>
      </c>
      <c r="D131" s="28">
        <v>8</v>
      </c>
      <c r="E131" s="28">
        <v>74</v>
      </c>
    </row>
    <row r="132" spans="1:5" x14ac:dyDescent="0.3">
      <c r="A132" s="27" t="s">
        <v>29</v>
      </c>
      <c r="B132" s="28">
        <v>115</v>
      </c>
      <c r="C132" s="28">
        <v>17</v>
      </c>
      <c r="D132" s="28">
        <v>14</v>
      </c>
      <c r="E132" s="28">
        <v>146</v>
      </c>
    </row>
    <row r="133" spans="1:5" x14ac:dyDescent="0.3">
      <c r="A133" s="27" t="s">
        <v>538</v>
      </c>
      <c r="B133" s="28">
        <v>168</v>
      </c>
      <c r="C133" s="28">
        <v>30</v>
      </c>
      <c r="D133" s="28">
        <v>22</v>
      </c>
      <c r="E133" s="28">
        <v>220</v>
      </c>
    </row>
    <row r="135" spans="1:5" x14ac:dyDescent="0.3">
      <c r="A135" s="26" t="s">
        <v>546</v>
      </c>
      <c r="B135" s="26" t="s">
        <v>540</v>
      </c>
    </row>
    <row r="136" spans="1:5" x14ac:dyDescent="0.3">
      <c r="A136" s="26" t="s">
        <v>537</v>
      </c>
      <c r="B136" t="s">
        <v>53</v>
      </c>
      <c r="C136" t="s">
        <v>83</v>
      </c>
      <c r="D136" t="s">
        <v>35</v>
      </c>
      <c r="E136" t="s">
        <v>538</v>
      </c>
    </row>
    <row r="137" spans="1:5" x14ac:dyDescent="0.3">
      <c r="A137" s="27" t="s">
        <v>50</v>
      </c>
      <c r="B137" s="28">
        <v>67</v>
      </c>
      <c r="C137" s="28">
        <v>5</v>
      </c>
      <c r="D137" s="28">
        <v>4</v>
      </c>
      <c r="E137" s="28">
        <v>76</v>
      </c>
    </row>
    <row r="138" spans="1:5" x14ac:dyDescent="0.3">
      <c r="A138" s="27" t="s">
        <v>70</v>
      </c>
      <c r="B138" s="28">
        <v>32</v>
      </c>
      <c r="C138" s="28">
        <v>8</v>
      </c>
      <c r="D138" s="28">
        <v>5</v>
      </c>
      <c r="E138" s="28">
        <v>45</v>
      </c>
    </row>
    <row r="139" spans="1:5" x14ac:dyDescent="0.3">
      <c r="A139" s="27" t="s">
        <v>30</v>
      </c>
      <c r="B139" s="28">
        <v>37</v>
      </c>
      <c r="C139" s="28">
        <v>5</v>
      </c>
      <c r="D139" s="28">
        <v>6</v>
      </c>
      <c r="E139" s="28">
        <v>48</v>
      </c>
    </row>
    <row r="140" spans="1:5" x14ac:dyDescent="0.3">
      <c r="A140" s="27" t="s">
        <v>99</v>
      </c>
      <c r="B140" s="28">
        <v>32</v>
      </c>
      <c r="C140" s="28">
        <v>12</v>
      </c>
      <c r="D140" s="28">
        <v>7</v>
      </c>
      <c r="E140" s="28">
        <v>51</v>
      </c>
    </row>
    <row r="141" spans="1:5" x14ac:dyDescent="0.3">
      <c r="A141" s="27" t="s">
        <v>538</v>
      </c>
      <c r="B141" s="28">
        <v>168</v>
      </c>
      <c r="C141" s="28">
        <v>30</v>
      </c>
      <c r="D141" s="28">
        <v>22</v>
      </c>
      <c r="E141" s="28">
        <v>220</v>
      </c>
    </row>
    <row r="143" spans="1:5" x14ac:dyDescent="0.3">
      <c r="A143" s="26" t="s">
        <v>544</v>
      </c>
      <c r="B143" s="26" t="s">
        <v>540</v>
      </c>
    </row>
    <row r="144" spans="1:5" x14ac:dyDescent="0.3">
      <c r="A144" s="26" t="s">
        <v>537</v>
      </c>
      <c r="B144" t="s">
        <v>53</v>
      </c>
      <c r="C144" t="s">
        <v>83</v>
      </c>
      <c r="D144" t="s">
        <v>35</v>
      </c>
      <c r="E144" t="s">
        <v>538</v>
      </c>
    </row>
    <row r="145" spans="1:5" x14ac:dyDescent="0.3">
      <c r="A145" s="27" t="s">
        <v>66</v>
      </c>
      <c r="B145" s="28">
        <v>140</v>
      </c>
      <c r="C145" s="28">
        <v>18</v>
      </c>
      <c r="D145" s="28">
        <v>14</v>
      </c>
      <c r="E145" s="28">
        <v>172</v>
      </c>
    </row>
    <row r="146" spans="1:5" x14ac:dyDescent="0.3">
      <c r="A146" s="27" t="s">
        <v>31</v>
      </c>
      <c r="B146" s="28">
        <v>28</v>
      </c>
      <c r="C146" s="28">
        <v>12</v>
      </c>
      <c r="D146" s="28">
        <v>8</v>
      </c>
      <c r="E146" s="28">
        <v>48</v>
      </c>
    </row>
    <row r="147" spans="1:5" x14ac:dyDescent="0.3">
      <c r="A147" s="27" t="s">
        <v>538</v>
      </c>
      <c r="B147" s="28">
        <v>168</v>
      </c>
      <c r="C147" s="28">
        <v>30</v>
      </c>
      <c r="D147" s="28">
        <v>22</v>
      </c>
      <c r="E147" s="28">
        <v>220</v>
      </c>
    </row>
    <row r="149" spans="1:5" x14ac:dyDescent="0.3">
      <c r="A149" s="26" t="s">
        <v>547</v>
      </c>
      <c r="B149" s="26" t="s">
        <v>540</v>
      </c>
    </row>
    <row r="150" spans="1:5" x14ac:dyDescent="0.3">
      <c r="A150" s="26" t="s">
        <v>537</v>
      </c>
      <c r="B150" t="s">
        <v>53</v>
      </c>
      <c r="C150" t="s">
        <v>83</v>
      </c>
      <c r="D150" t="s">
        <v>35</v>
      </c>
      <c r="E150" t="s">
        <v>538</v>
      </c>
    </row>
    <row r="151" spans="1:5" x14ac:dyDescent="0.3">
      <c r="A151" s="27" t="s">
        <v>32</v>
      </c>
      <c r="B151" s="28">
        <v>37</v>
      </c>
      <c r="C151" s="28">
        <v>11</v>
      </c>
      <c r="D151" s="28">
        <v>5</v>
      </c>
      <c r="E151" s="28">
        <v>53</v>
      </c>
    </row>
    <row r="152" spans="1:5" x14ac:dyDescent="0.3">
      <c r="A152" s="27" t="s">
        <v>51</v>
      </c>
      <c r="B152" s="28">
        <v>72</v>
      </c>
      <c r="C152" s="28">
        <v>13</v>
      </c>
      <c r="D152" s="28">
        <v>11</v>
      </c>
      <c r="E152" s="28">
        <v>96</v>
      </c>
    </row>
    <row r="153" spans="1:5" x14ac:dyDescent="0.3">
      <c r="A153" s="27" t="s">
        <v>115</v>
      </c>
      <c r="B153" s="28">
        <v>7</v>
      </c>
      <c r="C153" s="28">
        <v>1</v>
      </c>
      <c r="D153" s="28"/>
      <c r="E153" s="28">
        <v>8</v>
      </c>
    </row>
    <row r="154" spans="1:5" x14ac:dyDescent="0.3">
      <c r="A154" s="27" t="s">
        <v>52</v>
      </c>
      <c r="B154" s="28">
        <v>52</v>
      </c>
      <c r="C154" s="28">
        <v>5</v>
      </c>
      <c r="D154" s="28">
        <v>6</v>
      </c>
      <c r="E154" s="28">
        <v>63</v>
      </c>
    </row>
    <row r="155" spans="1:5" x14ac:dyDescent="0.3">
      <c r="A155" s="27" t="s">
        <v>538</v>
      </c>
      <c r="B155" s="28">
        <v>168</v>
      </c>
      <c r="C155" s="28">
        <v>30</v>
      </c>
      <c r="D155" s="28">
        <v>22</v>
      </c>
      <c r="E155" s="28">
        <v>220</v>
      </c>
    </row>
    <row r="157" spans="1:5" x14ac:dyDescent="0.3">
      <c r="A157" s="26" t="s">
        <v>545</v>
      </c>
      <c r="B157" s="26" t="s">
        <v>540</v>
      </c>
    </row>
    <row r="158" spans="1:5" x14ac:dyDescent="0.3">
      <c r="A158" s="26" t="s">
        <v>537</v>
      </c>
      <c r="B158" t="s">
        <v>53</v>
      </c>
      <c r="C158" t="s">
        <v>83</v>
      </c>
      <c r="D158" t="s">
        <v>35</v>
      </c>
      <c r="E158" t="s">
        <v>538</v>
      </c>
    </row>
    <row r="159" spans="1:5" x14ac:dyDescent="0.3">
      <c r="A159" s="27" t="s">
        <v>33</v>
      </c>
      <c r="B159" s="28">
        <v>74</v>
      </c>
      <c r="C159" s="28">
        <v>16</v>
      </c>
      <c r="D159" s="28">
        <v>9</v>
      </c>
      <c r="E159" s="28">
        <v>99</v>
      </c>
    </row>
    <row r="160" spans="1:5" x14ac:dyDescent="0.3">
      <c r="A160" s="27" t="s">
        <v>51</v>
      </c>
      <c r="B160" s="28">
        <v>82</v>
      </c>
      <c r="C160" s="28">
        <v>12</v>
      </c>
      <c r="D160" s="28">
        <v>10</v>
      </c>
      <c r="E160" s="28">
        <v>104</v>
      </c>
    </row>
    <row r="161" spans="1:6" x14ac:dyDescent="0.3">
      <c r="A161" s="27" t="s">
        <v>52</v>
      </c>
      <c r="B161" s="28">
        <v>12</v>
      </c>
      <c r="C161" s="28">
        <v>2</v>
      </c>
      <c r="D161" s="28">
        <v>3</v>
      </c>
      <c r="E161" s="28">
        <v>17</v>
      </c>
    </row>
    <row r="162" spans="1:6" x14ac:dyDescent="0.3">
      <c r="A162" s="27" t="s">
        <v>538</v>
      </c>
      <c r="B162" s="28">
        <v>168</v>
      </c>
      <c r="C162" s="28">
        <v>30</v>
      </c>
      <c r="D162" s="28">
        <v>22</v>
      </c>
      <c r="E162" s="28">
        <v>220</v>
      </c>
    </row>
    <row r="164" spans="1:6" x14ac:dyDescent="0.3">
      <c r="A164" s="26" t="s">
        <v>539</v>
      </c>
      <c r="B164" s="26" t="s">
        <v>540</v>
      </c>
    </row>
    <row r="165" spans="1:6" x14ac:dyDescent="0.3">
      <c r="A165" s="26" t="s">
        <v>537</v>
      </c>
      <c r="B165" t="s">
        <v>36</v>
      </c>
      <c r="C165" t="s">
        <v>71</v>
      </c>
      <c r="D165" t="s">
        <v>83</v>
      </c>
      <c r="E165" t="s">
        <v>54</v>
      </c>
      <c r="F165" t="s">
        <v>538</v>
      </c>
    </row>
    <row r="166" spans="1:6" x14ac:dyDescent="0.3">
      <c r="A166" s="27" t="s">
        <v>155</v>
      </c>
      <c r="B166" s="28">
        <v>49</v>
      </c>
      <c r="C166" s="28">
        <v>15</v>
      </c>
      <c r="D166" s="28">
        <v>7</v>
      </c>
      <c r="E166" s="28">
        <v>32</v>
      </c>
      <c r="F166" s="28">
        <v>103</v>
      </c>
    </row>
    <row r="167" spans="1:6" x14ac:dyDescent="0.3">
      <c r="A167" s="27" t="s">
        <v>28</v>
      </c>
      <c r="B167" s="28">
        <v>60</v>
      </c>
      <c r="C167" s="28">
        <v>20</v>
      </c>
      <c r="D167" s="28">
        <v>9</v>
      </c>
      <c r="E167" s="28">
        <v>28</v>
      </c>
      <c r="F167" s="28">
        <v>117</v>
      </c>
    </row>
    <row r="168" spans="1:6" x14ac:dyDescent="0.3">
      <c r="A168" s="27" t="s">
        <v>538</v>
      </c>
      <c r="B168" s="28">
        <v>109</v>
      </c>
      <c r="C168" s="28">
        <v>35</v>
      </c>
      <c r="D168" s="28">
        <v>16</v>
      </c>
      <c r="E168" s="28">
        <v>60</v>
      </c>
      <c r="F168" s="28">
        <v>220</v>
      </c>
    </row>
    <row r="170" spans="1:6" x14ac:dyDescent="0.3">
      <c r="A170" s="26" t="s">
        <v>541</v>
      </c>
      <c r="B170" s="26" t="s">
        <v>540</v>
      </c>
    </row>
    <row r="171" spans="1:6" x14ac:dyDescent="0.3">
      <c r="A171" s="26" t="s">
        <v>537</v>
      </c>
      <c r="B171" t="s">
        <v>36</v>
      </c>
      <c r="C171" t="s">
        <v>71</v>
      </c>
      <c r="D171" t="s">
        <v>83</v>
      </c>
      <c r="E171" t="s">
        <v>54</v>
      </c>
      <c r="F171" t="s">
        <v>538</v>
      </c>
    </row>
    <row r="172" spans="1:6" x14ac:dyDescent="0.3">
      <c r="A172" s="27" t="s">
        <v>78</v>
      </c>
      <c r="B172" s="28">
        <v>33</v>
      </c>
      <c r="C172" s="28">
        <v>13</v>
      </c>
      <c r="D172" s="28">
        <v>11</v>
      </c>
      <c r="E172" s="28">
        <v>17</v>
      </c>
      <c r="F172" s="28">
        <v>74</v>
      </c>
    </row>
    <row r="173" spans="1:6" x14ac:dyDescent="0.3">
      <c r="A173" s="27" t="s">
        <v>29</v>
      </c>
      <c r="B173" s="28">
        <v>76</v>
      </c>
      <c r="C173" s="28">
        <v>22</v>
      </c>
      <c r="D173" s="28">
        <v>5</v>
      </c>
      <c r="E173" s="28">
        <v>43</v>
      </c>
      <c r="F173" s="28">
        <v>146</v>
      </c>
    </row>
    <row r="174" spans="1:6" x14ac:dyDescent="0.3">
      <c r="A174" s="27" t="s">
        <v>538</v>
      </c>
      <c r="B174" s="28">
        <v>109</v>
      </c>
      <c r="C174" s="28">
        <v>35</v>
      </c>
      <c r="D174" s="28">
        <v>16</v>
      </c>
      <c r="E174" s="28">
        <v>60</v>
      </c>
      <c r="F174" s="28">
        <v>220</v>
      </c>
    </row>
    <row r="176" spans="1:6" x14ac:dyDescent="0.3">
      <c r="A176" s="26" t="s">
        <v>546</v>
      </c>
      <c r="B176" s="26" t="s">
        <v>540</v>
      </c>
    </row>
    <row r="177" spans="1:6" x14ac:dyDescent="0.3">
      <c r="A177" s="26" t="s">
        <v>537</v>
      </c>
      <c r="B177" t="s">
        <v>36</v>
      </c>
      <c r="C177" t="s">
        <v>71</v>
      </c>
      <c r="D177" t="s">
        <v>83</v>
      </c>
      <c r="E177" t="s">
        <v>54</v>
      </c>
      <c r="F177" t="s">
        <v>538</v>
      </c>
    </row>
    <row r="178" spans="1:6" x14ac:dyDescent="0.3">
      <c r="A178" s="27" t="s">
        <v>50</v>
      </c>
      <c r="B178" s="28">
        <v>31</v>
      </c>
      <c r="C178" s="28">
        <v>15</v>
      </c>
      <c r="D178" s="28">
        <v>7</v>
      </c>
      <c r="E178" s="28">
        <v>23</v>
      </c>
      <c r="F178" s="28">
        <v>76</v>
      </c>
    </row>
    <row r="179" spans="1:6" x14ac:dyDescent="0.3">
      <c r="A179" s="27" t="s">
        <v>70</v>
      </c>
      <c r="B179" s="28">
        <v>26</v>
      </c>
      <c r="C179" s="28">
        <v>8</v>
      </c>
      <c r="D179" s="28">
        <v>3</v>
      </c>
      <c r="E179" s="28">
        <v>8</v>
      </c>
      <c r="F179" s="28">
        <v>45</v>
      </c>
    </row>
    <row r="180" spans="1:6" x14ac:dyDescent="0.3">
      <c r="A180" s="27" t="s">
        <v>30</v>
      </c>
      <c r="B180" s="28">
        <v>22</v>
      </c>
      <c r="C180" s="28">
        <v>5</v>
      </c>
      <c r="D180" s="28">
        <v>2</v>
      </c>
      <c r="E180" s="28">
        <v>19</v>
      </c>
      <c r="F180" s="28">
        <v>48</v>
      </c>
    </row>
    <row r="181" spans="1:6" x14ac:dyDescent="0.3">
      <c r="A181" s="27" t="s">
        <v>99</v>
      </c>
      <c r="B181" s="28">
        <v>30</v>
      </c>
      <c r="C181" s="28">
        <v>7</v>
      </c>
      <c r="D181" s="28">
        <v>4</v>
      </c>
      <c r="E181" s="28">
        <v>10</v>
      </c>
      <c r="F181" s="28">
        <v>51</v>
      </c>
    </row>
    <row r="182" spans="1:6" x14ac:dyDescent="0.3">
      <c r="A182" s="27" t="s">
        <v>538</v>
      </c>
      <c r="B182" s="28">
        <v>109</v>
      </c>
      <c r="C182" s="28">
        <v>35</v>
      </c>
      <c r="D182" s="28">
        <v>16</v>
      </c>
      <c r="E182" s="28">
        <v>60</v>
      </c>
      <c r="F182" s="28">
        <v>220</v>
      </c>
    </row>
    <row r="184" spans="1:6" x14ac:dyDescent="0.3">
      <c r="A184" s="26" t="s">
        <v>544</v>
      </c>
      <c r="B184" s="26" t="s">
        <v>540</v>
      </c>
    </row>
    <row r="185" spans="1:6" x14ac:dyDescent="0.3">
      <c r="A185" s="26" t="s">
        <v>537</v>
      </c>
      <c r="B185" t="s">
        <v>36</v>
      </c>
      <c r="C185" t="s">
        <v>71</v>
      </c>
      <c r="D185" t="s">
        <v>83</v>
      </c>
      <c r="E185" t="s">
        <v>54</v>
      </c>
      <c r="F185" t="s">
        <v>538</v>
      </c>
    </row>
    <row r="186" spans="1:6" x14ac:dyDescent="0.3">
      <c r="A186" s="27" t="s">
        <v>66</v>
      </c>
      <c r="B186" s="28">
        <v>77</v>
      </c>
      <c r="C186" s="28">
        <v>30</v>
      </c>
      <c r="D186" s="28">
        <v>14</v>
      </c>
      <c r="E186" s="28">
        <v>51</v>
      </c>
      <c r="F186" s="28">
        <v>172</v>
      </c>
    </row>
    <row r="187" spans="1:6" x14ac:dyDescent="0.3">
      <c r="A187" s="27" t="s">
        <v>31</v>
      </c>
      <c r="B187" s="28">
        <v>32</v>
      </c>
      <c r="C187" s="28">
        <v>5</v>
      </c>
      <c r="D187" s="28">
        <v>2</v>
      </c>
      <c r="E187" s="28">
        <v>9</v>
      </c>
      <c r="F187" s="28">
        <v>48</v>
      </c>
    </row>
    <row r="188" spans="1:6" x14ac:dyDescent="0.3">
      <c r="A188" s="27" t="s">
        <v>538</v>
      </c>
      <c r="B188" s="28">
        <v>109</v>
      </c>
      <c r="C188" s="28">
        <v>35</v>
      </c>
      <c r="D188" s="28">
        <v>16</v>
      </c>
      <c r="E188" s="28">
        <v>60</v>
      </c>
      <c r="F188" s="28">
        <v>220</v>
      </c>
    </row>
    <row r="190" spans="1:6" x14ac:dyDescent="0.3">
      <c r="A190" s="26" t="s">
        <v>547</v>
      </c>
      <c r="B190" s="26" t="s">
        <v>540</v>
      </c>
    </row>
    <row r="191" spans="1:6" x14ac:dyDescent="0.3">
      <c r="A191" s="26" t="s">
        <v>537</v>
      </c>
      <c r="B191" t="s">
        <v>36</v>
      </c>
      <c r="C191" t="s">
        <v>71</v>
      </c>
      <c r="D191" t="s">
        <v>83</v>
      </c>
      <c r="E191" t="s">
        <v>54</v>
      </c>
      <c r="F191" t="s">
        <v>538</v>
      </c>
    </row>
    <row r="192" spans="1:6" x14ac:dyDescent="0.3">
      <c r="A192" s="27" t="s">
        <v>32</v>
      </c>
      <c r="B192" s="28">
        <v>30</v>
      </c>
      <c r="C192" s="28">
        <v>7</v>
      </c>
      <c r="D192" s="28">
        <v>4</v>
      </c>
      <c r="E192" s="28">
        <v>12</v>
      </c>
      <c r="F192" s="28">
        <v>53</v>
      </c>
    </row>
    <row r="193" spans="1:6" x14ac:dyDescent="0.3">
      <c r="A193" s="27" t="s">
        <v>51</v>
      </c>
      <c r="B193" s="28">
        <v>47</v>
      </c>
      <c r="C193" s="28">
        <v>19</v>
      </c>
      <c r="D193" s="28">
        <v>6</v>
      </c>
      <c r="E193" s="28">
        <v>24</v>
      </c>
      <c r="F193" s="28">
        <v>96</v>
      </c>
    </row>
    <row r="194" spans="1:6" x14ac:dyDescent="0.3">
      <c r="A194" s="27" t="s">
        <v>115</v>
      </c>
      <c r="B194" s="28">
        <v>4</v>
      </c>
      <c r="C194" s="28">
        <v>2</v>
      </c>
      <c r="D194" s="28">
        <v>1</v>
      </c>
      <c r="E194" s="28">
        <v>1</v>
      </c>
      <c r="F194" s="28">
        <v>8</v>
      </c>
    </row>
    <row r="195" spans="1:6" x14ac:dyDescent="0.3">
      <c r="A195" s="27" t="s">
        <v>52</v>
      </c>
      <c r="B195" s="28">
        <v>28</v>
      </c>
      <c r="C195" s="28">
        <v>7</v>
      </c>
      <c r="D195" s="28">
        <v>5</v>
      </c>
      <c r="E195" s="28">
        <v>23</v>
      </c>
      <c r="F195" s="28">
        <v>63</v>
      </c>
    </row>
    <row r="196" spans="1:6" x14ac:dyDescent="0.3">
      <c r="A196" s="27" t="s">
        <v>538</v>
      </c>
      <c r="B196" s="28">
        <v>109</v>
      </c>
      <c r="C196" s="28">
        <v>35</v>
      </c>
      <c r="D196" s="28">
        <v>16</v>
      </c>
      <c r="E196" s="28">
        <v>60</v>
      </c>
      <c r="F196" s="28">
        <v>220</v>
      </c>
    </row>
    <row r="198" spans="1:6" x14ac:dyDescent="0.3">
      <c r="A198" s="26" t="s">
        <v>545</v>
      </c>
      <c r="B198" s="26" t="s">
        <v>540</v>
      </c>
    </row>
    <row r="199" spans="1:6" x14ac:dyDescent="0.3">
      <c r="A199" s="26" t="s">
        <v>537</v>
      </c>
      <c r="B199" t="s">
        <v>36</v>
      </c>
      <c r="C199" t="s">
        <v>71</v>
      </c>
      <c r="D199" t="s">
        <v>83</v>
      </c>
      <c r="E199" t="s">
        <v>54</v>
      </c>
      <c r="F199" t="s">
        <v>538</v>
      </c>
    </row>
    <row r="200" spans="1:6" x14ac:dyDescent="0.3">
      <c r="A200" s="27" t="s">
        <v>33</v>
      </c>
      <c r="B200" s="28">
        <v>46</v>
      </c>
      <c r="C200" s="28">
        <v>17</v>
      </c>
      <c r="D200" s="28">
        <v>9</v>
      </c>
      <c r="E200" s="28">
        <v>27</v>
      </c>
      <c r="F200" s="28">
        <v>99</v>
      </c>
    </row>
    <row r="201" spans="1:6" x14ac:dyDescent="0.3">
      <c r="A201" s="27" t="s">
        <v>51</v>
      </c>
      <c r="B201" s="28">
        <v>53</v>
      </c>
      <c r="C201" s="28">
        <v>16</v>
      </c>
      <c r="D201" s="28">
        <v>7</v>
      </c>
      <c r="E201" s="28">
        <v>28</v>
      </c>
      <c r="F201" s="28">
        <v>104</v>
      </c>
    </row>
    <row r="202" spans="1:6" x14ac:dyDescent="0.3">
      <c r="A202" s="27" t="s">
        <v>52</v>
      </c>
      <c r="B202" s="28">
        <v>10</v>
      </c>
      <c r="C202" s="28">
        <v>2</v>
      </c>
      <c r="D202" s="28"/>
      <c r="E202" s="28">
        <v>5</v>
      </c>
      <c r="F202" s="28">
        <v>17</v>
      </c>
    </row>
    <row r="203" spans="1:6" x14ac:dyDescent="0.3">
      <c r="A203" s="27" t="s">
        <v>538</v>
      </c>
      <c r="B203" s="28">
        <v>109</v>
      </c>
      <c r="C203" s="28">
        <v>35</v>
      </c>
      <c r="D203" s="28">
        <v>16</v>
      </c>
      <c r="E203" s="28">
        <v>60</v>
      </c>
      <c r="F203" s="28">
        <v>220</v>
      </c>
    </row>
    <row r="205" spans="1:6" x14ac:dyDescent="0.3">
      <c r="A205" s="26" t="s">
        <v>539</v>
      </c>
      <c r="B205" s="26" t="s">
        <v>540</v>
      </c>
    </row>
    <row r="206" spans="1:6" x14ac:dyDescent="0.3">
      <c r="A206" s="26" t="s">
        <v>537</v>
      </c>
      <c r="B206" t="s">
        <v>55</v>
      </c>
      <c r="C206" t="s">
        <v>83</v>
      </c>
      <c r="D206" t="s">
        <v>37</v>
      </c>
      <c r="E206" t="s">
        <v>538</v>
      </c>
    </row>
    <row r="207" spans="1:6" x14ac:dyDescent="0.3">
      <c r="A207" s="27" t="s">
        <v>155</v>
      </c>
      <c r="B207" s="28">
        <v>76</v>
      </c>
      <c r="C207" s="28">
        <v>17</v>
      </c>
      <c r="D207" s="28">
        <v>10</v>
      </c>
      <c r="E207" s="28">
        <v>103</v>
      </c>
    </row>
    <row r="208" spans="1:6" x14ac:dyDescent="0.3">
      <c r="A208" s="27" t="s">
        <v>28</v>
      </c>
      <c r="B208" s="28">
        <v>94</v>
      </c>
      <c r="C208" s="28">
        <v>9</v>
      </c>
      <c r="D208" s="28">
        <v>14</v>
      </c>
      <c r="E208" s="28">
        <v>117</v>
      </c>
    </row>
    <row r="209" spans="1:5" x14ac:dyDescent="0.3">
      <c r="A209" s="27" t="s">
        <v>538</v>
      </c>
      <c r="B209" s="28">
        <v>170</v>
      </c>
      <c r="C209" s="28">
        <v>26</v>
      </c>
      <c r="D209" s="28">
        <v>24</v>
      </c>
      <c r="E209" s="28">
        <v>220</v>
      </c>
    </row>
    <row r="211" spans="1:5" x14ac:dyDescent="0.3">
      <c r="A211" s="26" t="s">
        <v>541</v>
      </c>
      <c r="B211" s="26" t="s">
        <v>540</v>
      </c>
    </row>
    <row r="212" spans="1:5" x14ac:dyDescent="0.3">
      <c r="A212" s="26" t="s">
        <v>537</v>
      </c>
      <c r="B212" t="s">
        <v>55</v>
      </c>
      <c r="C212" t="s">
        <v>83</v>
      </c>
      <c r="D212" t="s">
        <v>37</v>
      </c>
      <c r="E212" t="s">
        <v>538</v>
      </c>
    </row>
    <row r="213" spans="1:5" x14ac:dyDescent="0.3">
      <c r="A213" s="27" t="s">
        <v>78</v>
      </c>
      <c r="B213" s="28">
        <v>54</v>
      </c>
      <c r="C213" s="28">
        <v>14</v>
      </c>
      <c r="D213" s="28">
        <v>6</v>
      </c>
      <c r="E213" s="28">
        <v>74</v>
      </c>
    </row>
    <row r="214" spans="1:5" x14ac:dyDescent="0.3">
      <c r="A214" s="27" t="s">
        <v>29</v>
      </c>
      <c r="B214" s="28">
        <v>116</v>
      </c>
      <c r="C214" s="28">
        <v>12</v>
      </c>
      <c r="D214" s="28">
        <v>18</v>
      </c>
      <c r="E214" s="28">
        <v>146</v>
      </c>
    </row>
    <row r="215" spans="1:5" x14ac:dyDescent="0.3">
      <c r="A215" s="27" t="s">
        <v>538</v>
      </c>
      <c r="B215" s="28">
        <v>170</v>
      </c>
      <c r="C215" s="28">
        <v>26</v>
      </c>
      <c r="D215" s="28">
        <v>24</v>
      </c>
      <c r="E215" s="28">
        <v>220</v>
      </c>
    </row>
    <row r="217" spans="1:5" x14ac:dyDescent="0.3">
      <c r="A217" s="26" t="s">
        <v>546</v>
      </c>
      <c r="B217" s="26" t="s">
        <v>540</v>
      </c>
    </row>
    <row r="218" spans="1:5" x14ac:dyDescent="0.3">
      <c r="A218" s="26" t="s">
        <v>537</v>
      </c>
      <c r="B218" t="s">
        <v>55</v>
      </c>
      <c r="C218" t="s">
        <v>83</v>
      </c>
      <c r="D218" t="s">
        <v>37</v>
      </c>
      <c r="E218" t="s">
        <v>538</v>
      </c>
    </row>
    <row r="219" spans="1:5" x14ac:dyDescent="0.3">
      <c r="A219" s="27" t="s">
        <v>50</v>
      </c>
      <c r="B219" s="28">
        <v>65</v>
      </c>
      <c r="C219" s="28">
        <v>9</v>
      </c>
      <c r="D219" s="28">
        <v>2</v>
      </c>
      <c r="E219" s="28">
        <v>76</v>
      </c>
    </row>
    <row r="220" spans="1:5" x14ac:dyDescent="0.3">
      <c r="A220" s="27" t="s">
        <v>70</v>
      </c>
      <c r="B220" s="28">
        <v>31</v>
      </c>
      <c r="C220" s="28">
        <v>7</v>
      </c>
      <c r="D220" s="28">
        <v>7</v>
      </c>
      <c r="E220" s="28">
        <v>45</v>
      </c>
    </row>
    <row r="221" spans="1:5" x14ac:dyDescent="0.3">
      <c r="A221" s="27" t="s">
        <v>30</v>
      </c>
      <c r="B221" s="28">
        <v>37</v>
      </c>
      <c r="C221" s="28">
        <v>6</v>
      </c>
      <c r="D221" s="28">
        <v>5</v>
      </c>
      <c r="E221" s="28">
        <v>48</v>
      </c>
    </row>
    <row r="222" spans="1:5" x14ac:dyDescent="0.3">
      <c r="A222" s="27" t="s">
        <v>99</v>
      </c>
      <c r="B222" s="28">
        <v>37</v>
      </c>
      <c r="C222" s="28">
        <v>4</v>
      </c>
      <c r="D222" s="28">
        <v>10</v>
      </c>
      <c r="E222" s="28">
        <v>51</v>
      </c>
    </row>
    <row r="223" spans="1:5" x14ac:dyDescent="0.3">
      <c r="A223" s="27" t="s">
        <v>538</v>
      </c>
      <c r="B223" s="28">
        <v>170</v>
      </c>
      <c r="C223" s="28">
        <v>26</v>
      </c>
      <c r="D223" s="28">
        <v>24</v>
      </c>
      <c r="E223" s="28">
        <v>220</v>
      </c>
    </row>
    <row r="225" spans="1:5" x14ac:dyDescent="0.3">
      <c r="A225" s="26" t="s">
        <v>544</v>
      </c>
      <c r="B225" s="26" t="s">
        <v>540</v>
      </c>
    </row>
    <row r="226" spans="1:5" x14ac:dyDescent="0.3">
      <c r="A226" s="26" t="s">
        <v>537</v>
      </c>
      <c r="B226" t="s">
        <v>55</v>
      </c>
      <c r="C226" t="s">
        <v>83</v>
      </c>
      <c r="D226" t="s">
        <v>37</v>
      </c>
      <c r="E226" t="s">
        <v>538</v>
      </c>
    </row>
    <row r="227" spans="1:5" x14ac:dyDescent="0.3">
      <c r="A227" s="27" t="s">
        <v>66</v>
      </c>
      <c r="B227" s="28">
        <v>135</v>
      </c>
      <c r="C227" s="28">
        <v>22</v>
      </c>
      <c r="D227" s="28">
        <v>15</v>
      </c>
      <c r="E227" s="28">
        <v>172</v>
      </c>
    </row>
    <row r="228" spans="1:5" x14ac:dyDescent="0.3">
      <c r="A228" s="27" t="s">
        <v>31</v>
      </c>
      <c r="B228" s="28">
        <v>35</v>
      </c>
      <c r="C228" s="28">
        <v>4</v>
      </c>
      <c r="D228" s="28">
        <v>9</v>
      </c>
      <c r="E228" s="28">
        <v>48</v>
      </c>
    </row>
    <row r="229" spans="1:5" x14ac:dyDescent="0.3">
      <c r="A229" s="27" t="s">
        <v>538</v>
      </c>
      <c r="B229" s="28">
        <v>170</v>
      </c>
      <c r="C229" s="28">
        <v>26</v>
      </c>
      <c r="D229" s="28">
        <v>24</v>
      </c>
      <c r="E229" s="28">
        <v>220</v>
      </c>
    </row>
    <row r="231" spans="1:5" x14ac:dyDescent="0.3">
      <c r="A231" s="26" t="s">
        <v>547</v>
      </c>
      <c r="B231" s="26" t="s">
        <v>540</v>
      </c>
    </row>
    <row r="232" spans="1:5" x14ac:dyDescent="0.3">
      <c r="A232" s="26" t="s">
        <v>537</v>
      </c>
      <c r="B232" t="s">
        <v>55</v>
      </c>
      <c r="C232" t="s">
        <v>83</v>
      </c>
      <c r="D232" t="s">
        <v>37</v>
      </c>
      <c r="E232" t="s">
        <v>538</v>
      </c>
    </row>
    <row r="233" spans="1:5" x14ac:dyDescent="0.3">
      <c r="A233" s="27" t="s">
        <v>32</v>
      </c>
      <c r="B233" s="28">
        <v>40</v>
      </c>
      <c r="C233" s="28">
        <v>4</v>
      </c>
      <c r="D233" s="28">
        <v>9</v>
      </c>
      <c r="E233" s="28">
        <v>53</v>
      </c>
    </row>
    <row r="234" spans="1:5" x14ac:dyDescent="0.3">
      <c r="A234" s="27" t="s">
        <v>51</v>
      </c>
      <c r="B234" s="28">
        <v>75</v>
      </c>
      <c r="C234" s="28">
        <v>11</v>
      </c>
      <c r="D234" s="28">
        <v>10</v>
      </c>
      <c r="E234" s="28">
        <v>96</v>
      </c>
    </row>
    <row r="235" spans="1:5" x14ac:dyDescent="0.3">
      <c r="A235" s="27" t="s">
        <v>115</v>
      </c>
      <c r="B235" s="28">
        <v>8</v>
      </c>
      <c r="C235" s="28"/>
      <c r="D235" s="28"/>
      <c r="E235" s="28">
        <v>8</v>
      </c>
    </row>
    <row r="236" spans="1:5" x14ac:dyDescent="0.3">
      <c r="A236" s="27" t="s">
        <v>52</v>
      </c>
      <c r="B236" s="28">
        <v>47</v>
      </c>
      <c r="C236" s="28">
        <v>11</v>
      </c>
      <c r="D236" s="28">
        <v>5</v>
      </c>
      <c r="E236" s="28">
        <v>63</v>
      </c>
    </row>
    <row r="237" spans="1:5" x14ac:dyDescent="0.3">
      <c r="A237" s="27" t="s">
        <v>538</v>
      </c>
      <c r="B237" s="28">
        <v>170</v>
      </c>
      <c r="C237" s="28">
        <v>26</v>
      </c>
      <c r="D237" s="28">
        <v>24</v>
      </c>
      <c r="E237" s="28">
        <v>220</v>
      </c>
    </row>
    <row r="239" spans="1:5" x14ac:dyDescent="0.3">
      <c r="A239" s="26" t="s">
        <v>545</v>
      </c>
      <c r="B239" s="26" t="s">
        <v>540</v>
      </c>
    </row>
    <row r="240" spans="1:5" x14ac:dyDescent="0.3">
      <c r="A240" s="26" t="s">
        <v>537</v>
      </c>
      <c r="B240" t="s">
        <v>55</v>
      </c>
      <c r="C240" t="s">
        <v>83</v>
      </c>
      <c r="D240" t="s">
        <v>37</v>
      </c>
      <c r="E240" t="s">
        <v>538</v>
      </c>
    </row>
    <row r="241" spans="1:5" x14ac:dyDescent="0.3">
      <c r="A241" s="27" t="s">
        <v>33</v>
      </c>
      <c r="B241" s="28">
        <v>80</v>
      </c>
      <c r="C241" s="28">
        <v>10</v>
      </c>
      <c r="D241" s="28">
        <v>9</v>
      </c>
      <c r="E241" s="28">
        <v>99</v>
      </c>
    </row>
    <row r="242" spans="1:5" x14ac:dyDescent="0.3">
      <c r="A242" s="27" t="s">
        <v>51</v>
      </c>
      <c r="B242" s="28">
        <v>77</v>
      </c>
      <c r="C242" s="28">
        <v>16</v>
      </c>
      <c r="D242" s="28">
        <v>11</v>
      </c>
      <c r="E242" s="28">
        <v>104</v>
      </c>
    </row>
    <row r="243" spans="1:5" x14ac:dyDescent="0.3">
      <c r="A243" s="27" t="s">
        <v>52</v>
      </c>
      <c r="B243" s="28">
        <v>13</v>
      </c>
      <c r="C243" s="28"/>
      <c r="D243" s="28">
        <v>4</v>
      </c>
      <c r="E243" s="28">
        <v>17</v>
      </c>
    </row>
    <row r="244" spans="1:5" x14ac:dyDescent="0.3">
      <c r="A244" s="27" t="s">
        <v>538</v>
      </c>
      <c r="B244" s="28">
        <v>170</v>
      </c>
      <c r="C244" s="28">
        <v>26</v>
      </c>
      <c r="D244" s="28">
        <v>24</v>
      </c>
      <c r="E244" s="28">
        <v>220</v>
      </c>
    </row>
    <row r="246" spans="1:5" x14ac:dyDescent="0.3">
      <c r="A246" s="26" t="s">
        <v>539</v>
      </c>
      <c r="B246" s="26" t="s">
        <v>540</v>
      </c>
    </row>
    <row r="247" spans="1:5" x14ac:dyDescent="0.3">
      <c r="A247" s="26" t="s">
        <v>537</v>
      </c>
      <c r="B247">
        <v>105</v>
      </c>
      <c r="C247" t="s">
        <v>56</v>
      </c>
      <c r="D247" t="s">
        <v>83</v>
      </c>
      <c r="E247" t="s">
        <v>538</v>
      </c>
    </row>
    <row r="248" spans="1:5" x14ac:dyDescent="0.3">
      <c r="A248" s="27" t="s">
        <v>155</v>
      </c>
      <c r="B248" s="28">
        <v>10</v>
      </c>
      <c r="C248" s="28">
        <v>86</v>
      </c>
      <c r="D248" s="28">
        <v>7</v>
      </c>
      <c r="E248" s="28">
        <v>103</v>
      </c>
    </row>
    <row r="249" spans="1:5" x14ac:dyDescent="0.3">
      <c r="A249" s="27" t="s">
        <v>28</v>
      </c>
      <c r="B249" s="28">
        <v>16</v>
      </c>
      <c r="C249" s="28">
        <v>92</v>
      </c>
      <c r="D249" s="28">
        <v>9</v>
      </c>
      <c r="E249" s="28">
        <v>117</v>
      </c>
    </row>
    <row r="250" spans="1:5" x14ac:dyDescent="0.3">
      <c r="A250" s="27" t="s">
        <v>538</v>
      </c>
      <c r="B250" s="28">
        <v>26</v>
      </c>
      <c r="C250" s="28">
        <v>178</v>
      </c>
      <c r="D250" s="28">
        <v>16</v>
      </c>
      <c r="E250" s="28">
        <v>220</v>
      </c>
    </row>
    <row r="252" spans="1:5" x14ac:dyDescent="0.3">
      <c r="A252" s="26" t="s">
        <v>541</v>
      </c>
      <c r="B252" s="26" t="s">
        <v>540</v>
      </c>
    </row>
    <row r="253" spans="1:5" x14ac:dyDescent="0.3">
      <c r="A253" s="26" t="s">
        <v>537</v>
      </c>
      <c r="B253">
        <v>105</v>
      </c>
      <c r="C253" t="s">
        <v>56</v>
      </c>
      <c r="D253" t="s">
        <v>83</v>
      </c>
      <c r="E253" t="s">
        <v>538</v>
      </c>
    </row>
    <row r="254" spans="1:5" x14ac:dyDescent="0.3">
      <c r="A254" s="27" t="s">
        <v>78</v>
      </c>
      <c r="B254" s="28">
        <v>10</v>
      </c>
      <c r="C254" s="28">
        <v>55</v>
      </c>
      <c r="D254" s="28">
        <v>9</v>
      </c>
      <c r="E254" s="28">
        <v>74</v>
      </c>
    </row>
    <row r="255" spans="1:5" x14ac:dyDescent="0.3">
      <c r="A255" s="27" t="s">
        <v>29</v>
      </c>
      <c r="B255" s="28">
        <v>16</v>
      </c>
      <c r="C255" s="28">
        <v>123</v>
      </c>
      <c r="D255" s="28">
        <v>7</v>
      </c>
      <c r="E255" s="28">
        <v>146</v>
      </c>
    </row>
    <row r="256" spans="1:5" x14ac:dyDescent="0.3">
      <c r="A256" s="27" t="s">
        <v>538</v>
      </c>
      <c r="B256" s="28">
        <v>26</v>
      </c>
      <c r="C256" s="28">
        <v>178</v>
      </c>
      <c r="D256" s="28">
        <v>16</v>
      </c>
      <c r="E256" s="28">
        <v>220</v>
      </c>
    </row>
    <row r="258" spans="1:5" x14ac:dyDescent="0.3">
      <c r="A258" s="26" t="s">
        <v>544</v>
      </c>
      <c r="B258" s="26" t="s">
        <v>540</v>
      </c>
    </row>
    <row r="259" spans="1:5" x14ac:dyDescent="0.3">
      <c r="A259" s="26" t="s">
        <v>537</v>
      </c>
      <c r="B259">
        <v>105</v>
      </c>
      <c r="C259" t="s">
        <v>56</v>
      </c>
      <c r="D259" t="s">
        <v>83</v>
      </c>
      <c r="E259" t="s">
        <v>538</v>
      </c>
    </row>
    <row r="260" spans="1:5" x14ac:dyDescent="0.3">
      <c r="A260" s="27" t="s">
        <v>66</v>
      </c>
      <c r="B260" s="28">
        <v>20</v>
      </c>
      <c r="C260" s="28">
        <v>141</v>
      </c>
      <c r="D260" s="28">
        <v>11</v>
      </c>
      <c r="E260" s="28">
        <v>172</v>
      </c>
    </row>
    <row r="261" spans="1:5" x14ac:dyDescent="0.3">
      <c r="A261" s="27" t="s">
        <v>31</v>
      </c>
      <c r="B261" s="28">
        <v>6</v>
      </c>
      <c r="C261" s="28">
        <v>37</v>
      </c>
      <c r="D261" s="28">
        <v>5</v>
      </c>
      <c r="E261" s="28">
        <v>48</v>
      </c>
    </row>
    <row r="262" spans="1:5" x14ac:dyDescent="0.3">
      <c r="A262" s="27" t="s">
        <v>538</v>
      </c>
      <c r="B262" s="28">
        <v>26</v>
      </c>
      <c r="C262" s="28">
        <v>178</v>
      </c>
      <c r="D262" s="28">
        <v>16</v>
      </c>
      <c r="E262" s="28">
        <v>220</v>
      </c>
    </row>
    <row r="264" spans="1:5" x14ac:dyDescent="0.3">
      <c r="A264" s="26" t="s">
        <v>547</v>
      </c>
      <c r="B264" s="26" t="s">
        <v>540</v>
      </c>
    </row>
    <row r="265" spans="1:5" x14ac:dyDescent="0.3">
      <c r="A265" s="26" t="s">
        <v>537</v>
      </c>
      <c r="B265">
        <v>105</v>
      </c>
      <c r="C265" t="s">
        <v>56</v>
      </c>
      <c r="D265" t="s">
        <v>83</v>
      </c>
      <c r="E265" t="s">
        <v>538</v>
      </c>
    </row>
    <row r="266" spans="1:5" x14ac:dyDescent="0.3">
      <c r="A266" s="27" t="s">
        <v>32</v>
      </c>
      <c r="B266" s="28">
        <v>7</v>
      </c>
      <c r="C266" s="28">
        <v>40</v>
      </c>
      <c r="D266" s="28">
        <v>6</v>
      </c>
      <c r="E266" s="28">
        <v>53</v>
      </c>
    </row>
    <row r="267" spans="1:5" x14ac:dyDescent="0.3">
      <c r="A267" s="27" t="s">
        <v>51</v>
      </c>
      <c r="B267" s="28">
        <v>10</v>
      </c>
      <c r="C267" s="28">
        <v>81</v>
      </c>
      <c r="D267" s="28">
        <v>5</v>
      </c>
      <c r="E267" s="28">
        <v>96</v>
      </c>
    </row>
    <row r="268" spans="1:5" x14ac:dyDescent="0.3">
      <c r="A268" s="27" t="s">
        <v>115</v>
      </c>
      <c r="B268" s="28">
        <v>1</v>
      </c>
      <c r="C268" s="28">
        <v>6</v>
      </c>
      <c r="D268" s="28">
        <v>1</v>
      </c>
      <c r="E268" s="28">
        <v>8</v>
      </c>
    </row>
    <row r="269" spans="1:5" x14ac:dyDescent="0.3">
      <c r="A269" s="27" t="s">
        <v>52</v>
      </c>
      <c r="B269" s="28">
        <v>8</v>
      </c>
      <c r="C269" s="28">
        <v>51</v>
      </c>
      <c r="D269" s="28">
        <v>4</v>
      </c>
      <c r="E269" s="28">
        <v>63</v>
      </c>
    </row>
    <row r="270" spans="1:5" x14ac:dyDescent="0.3">
      <c r="A270" s="27" t="s">
        <v>538</v>
      </c>
      <c r="B270" s="28">
        <v>26</v>
      </c>
      <c r="C270" s="28">
        <v>178</v>
      </c>
      <c r="D270" s="28">
        <v>16</v>
      </c>
      <c r="E270" s="28">
        <v>220</v>
      </c>
    </row>
    <row r="272" spans="1:5" x14ac:dyDescent="0.3">
      <c r="A272" s="26" t="s">
        <v>545</v>
      </c>
      <c r="B272" s="26" t="s">
        <v>540</v>
      </c>
    </row>
    <row r="273" spans="1:6" x14ac:dyDescent="0.3">
      <c r="A273" s="26" t="s">
        <v>537</v>
      </c>
      <c r="B273">
        <v>105</v>
      </c>
      <c r="C273" t="s">
        <v>56</v>
      </c>
      <c r="D273" t="s">
        <v>83</v>
      </c>
      <c r="E273" t="s">
        <v>538</v>
      </c>
    </row>
    <row r="274" spans="1:6" x14ac:dyDescent="0.3">
      <c r="A274" s="27" t="s">
        <v>33</v>
      </c>
      <c r="B274" s="28">
        <v>9</v>
      </c>
      <c r="C274" s="28">
        <v>84</v>
      </c>
      <c r="D274" s="28">
        <v>6</v>
      </c>
      <c r="E274" s="28">
        <v>99</v>
      </c>
    </row>
    <row r="275" spans="1:6" x14ac:dyDescent="0.3">
      <c r="A275" s="27" t="s">
        <v>51</v>
      </c>
      <c r="B275" s="28">
        <v>16</v>
      </c>
      <c r="C275" s="28">
        <v>80</v>
      </c>
      <c r="D275" s="28">
        <v>8</v>
      </c>
      <c r="E275" s="28">
        <v>104</v>
      </c>
    </row>
    <row r="276" spans="1:6" x14ac:dyDescent="0.3">
      <c r="A276" s="27" t="s">
        <v>52</v>
      </c>
      <c r="B276" s="28">
        <v>1</v>
      </c>
      <c r="C276" s="28">
        <v>14</v>
      </c>
      <c r="D276" s="28">
        <v>2</v>
      </c>
      <c r="E276" s="28">
        <v>17</v>
      </c>
    </row>
    <row r="277" spans="1:6" x14ac:dyDescent="0.3">
      <c r="A277" s="27" t="s">
        <v>538</v>
      </c>
      <c r="B277" s="28">
        <v>26</v>
      </c>
      <c r="C277" s="28">
        <v>178</v>
      </c>
      <c r="D277" s="28">
        <v>16</v>
      </c>
      <c r="E277" s="28">
        <v>220</v>
      </c>
    </row>
    <row r="279" spans="1:6" x14ac:dyDescent="0.3">
      <c r="A279" s="26" t="s">
        <v>539</v>
      </c>
      <c r="B279" s="26" t="s">
        <v>540</v>
      </c>
    </row>
    <row r="280" spans="1:6" x14ac:dyDescent="0.3">
      <c r="A280" s="26" t="s">
        <v>537</v>
      </c>
      <c r="B280">
        <v>15000</v>
      </c>
      <c r="C280">
        <v>25000</v>
      </c>
      <c r="D280">
        <v>30000</v>
      </c>
      <c r="E280" t="s">
        <v>83</v>
      </c>
      <c r="F280" t="s">
        <v>538</v>
      </c>
    </row>
    <row r="281" spans="1:6" x14ac:dyDescent="0.3">
      <c r="A281" s="27" t="s">
        <v>155</v>
      </c>
      <c r="B281" s="28">
        <v>9</v>
      </c>
      <c r="C281" s="28">
        <v>8</v>
      </c>
      <c r="D281" s="28">
        <v>58</v>
      </c>
      <c r="E281" s="28">
        <v>28</v>
      </c>
      <c r="F281" s="28">
        <v>103</v>
      </c>
    </row>
    <row r="282" spans="1:6" x14ac:dyDescent="0.3">
      <c r="A282" s="27" t="s">
        <v>28</v>
      </c>
      <c r="B282" s="28">
        <v>21</v>
      </c>
      <c r="C282" s="28">
        <v>6</v>
      </c>
      <c r="D282" s="28">
        <v>78</v>
      </c>
      <c r="E282" s="28">
        <v>12</v>
      </c>
      <c r="F282" s="28">
        <v>117</v>
      </c>
    </row>
    <row r="283" spans="1:6" x14ac:dyDescent="0.3">
      <c r="A283" s="27" t="s">
        <v>538</v>
      </c>
      <c r="B283" s="28">
        <v>30</v>
      </c>
      <c r="C283" s="28">
        <v>14</v>
      </c>
      <c r="D283" s="28">
        <v>136</v>
      </c>
      <c r="E283" s="28">
        <v>40</v>
      </c>
      <c r="F283" s="28">
        <v>220</v>
      </c>
    </row>
    <row r="285" spans="1:6" x14ac:dyDescent="0.3">
      <c r="A285" s="26" t="s">
        <v>541</v>
      </c>
      <c r="B285" s="26" t="s">
        <v>540</v>
      </c>
    </row>
    <row r="286" spans="1:6" x14ac:dyDescent="0.3">
      <c r="A286" s="26" t="s">
        <v>537</v>
      </c>
      <c r="B286">
        <v>15000</v>
      </c>
      <c r="C286">
        <v>25000</v>
      </c>
      <c r="D286">
        <v>30000</v>
      </c>
      <c r="E286" t="s">
        <v>83</v>
      </c>
      <c r="F286" t="s">
        <v>538</v>
      </c>
    </row>
    <row r="287" spans="1:6" x14ac:dyDescent="0.3">
      <c r="A287" s="27" t="s">
        <v>78</v>
      </c>
      <c r="B287" s="28">
        <v>5</v>
      </c>
      <c r="C287" s="28">
        <v>5</v>
      </c>
      <c r="D287" s="28">
        <v>44</v>
      </c>
      <c r="E287" s="28">
        <v>20</v>
      </c>
      <c r="F287" s="28">
        <v>74</v>
      </c>
    </row>
    <row r="288" spans="1:6" x14ac:dyDescent="0.3">
      <c r="A288" s="27" t="s">
        <v>29</v>
      </c>
      <c r="B288" s="28">
        <v>25</v>
      </c>
      <c r="C288" s="28">
        <v>9</v>
      </c>
      <c r="D288" s="28">
        <v>92</v>
      </c>
      <c r="E288" s="28">
        <v>20</v>
      </c>
      <c r="F288" s="28">
        <v>146</v>
      </c>
    </row>
    <row r="289" spans="1:6" x14ac:dyDescent="0.3">
      <c r="A289" s="27" t="s">
        <v>538</v>
      </c>
      <c r="B289" s="28">
        <v>30</v>
      </c>
      <c r="C289" s="28">
        <v>14</v>
      </c>
      <c r="D289" s="28">
        <v>136</v>
      </c>
      <c r="E289" s="28">
        <v>40</v>
      </c>
      <c r="F289" s="28">
        <v>220</v>
      </c>
    </row>
    <row r="291" spans="1:6" x14ac:dyDescent="0.3">
      <c r="A291" s="26" t="s">
        <v>546</v>
      </c>
      <c r="B291" s="26" t="s">
        <v>540</v>
      </c>
    </row>
    <row r="292" spans="1:6" x14ac:dyDescent="0.3">
      <c r="A292" s="26" t="s">
        <v>537</v>
      </c>
      <c r="B292">
        <v>15000</v>
      </c>
      <c r="C292">
        <v>25000</v>
      </c>
      <c r="D292">
        <v>30000</v>
      </c>
      <c r="E292" t="s">
        <v>83</v>
      </c>
      <c r="F292" t="s">
        <v>538</v>
      </c>
    </row>
    <row r="293" spans="1:6" x14ac:dyDescent="0.3">
      <c r="A293" s="27" t="s">
        <v>50</v>
      </c>
      <c r="B293" s="28">
        <v>8</v>
      </c>
      <c r="C293" s="28">
        <v>5</v>
      </c>
      <c r="D293" s="28">
        <v>51</v>
      </c>
      <c r="E293" s="28">
        <v>12</v>
      </c>
      <c r="F293" s="28">
        <v>76</v>
      </c>
    </row>
    <row r="294" spans="1:6" x14ac:dyDescent="0.3">
      <c r="A294" s="27" t="s">
        <v>70</v>
      </c>
      <c r="B294" s="28">
        <v>6</v>
      </c>
      <c r="C294" s="28">
        <v>5</v>
      </c>
      <c r="D294" s="28">
        <v>25</v>
      </c>
      <c r="E294" s="28">
        <v>9</v>
      </c>
      <c r="F294" s="28">
        <v>45</v>
      </c>
    </row>
    <row r="295" spans="1:6" x14ac:dyDescent="0.3">
      <c r="A295" s="27" t="s">
        <v>30</v>
      </c>
      <c r="B295" s="28">
        <v>5</v>
      </c>
      <c r="C295" s="28">
        <v>2</v>
      </c>
      <c r="D295" s="28">
        <v>33</v>
      </c>
      <c r="E295" s="28">
        <v>8</v>
      </c>
      <c r="F295" s="28">
        <v>48</v>
      </c>
    </row>
    <row r="296" spans="1:6" x14ac:dyDescent="0.3">
      <c r="A296" s="27" t="s">
        <v>99</v>
      </c>
      <c r="B296" s="28">
        <v>11</v>
      </c>
      <c r="C296" s="28">
        <v>2</v>
      </c>
      <c r="D296" s="28">
        <v>27</v>
      </c>
      <c r="E296" s="28">
        <v>11</v>
      </c>
      <c r="F296" s="28">
        <v>51</v>
      </c>
    </row>
    <row r="297" spans="1:6" x14ac:dyDescent="0.3">
      <c r="A297" s="27" t="s">
        <v>538</v>
      </c>
      <c r="B297" s="28">
        <v>30</v>
      </c>
      <c r="C297" s="28">
        <v>14</v>
      </c>
      <c r="D297" s="28">
        <v>136</v>
      </c>
      <c r="E297" s="28">
        <v>40</v>
      </c>
      <c r="F297" s="28">
        <v>220</v>
      </c>
    </row>
    <row r="299" spans="1:6" x14ac:dyDescent="0.3">
      <c r="A299" s="26" t="s">
        <v>547</v>
      </c>
      <c r="B299" s="26" t="s">
        <v>540</v>
      </c>
    </row>
    <row r="300" spans="1:6" x14ac:dyDescent="0.3">
      <c r="A300" s="26" t="s">
        <v>537</v>
      </c>
      <c r="B300">
        <v>15000</v>
      </c>
      <c r="C300">
        <v>25000</v>
      </c>
      <c r="D300">
        <v>30000</v>
      </c>
      <c r="E300" t="s">
        <v>83</v>
      </c>
      <c r="F300" t="s">
        <v>538</v>
      </c>
    </row>
    <row r="301" spans="1:6" x14ac:dyDescent="0.3">
      <c r="A301" s="27" t="s">
        <v>32</v>
      </c>
      <c r="B301" s="28">
        <v>9</v>
      </c>
      <c r="C301" s="28">
        <v>4</v>
      </c>
      <c r="D301" s="28">
        <v>30</v>
      </c>
      <c r="E301" s="28">
        <v>10</v>
      </c>
      <c r="F301" s="28">
        <v>53</v>
      </c>
    </row>
    <row r="302" spans="1:6" x14ac:dyDescent="0.3">
      <c r="A302" s="27" t="s">
        <v>51</v>
      </c>
      <c r="B302" s="28">
        <v>10</v>
      </c>
      <c r="C302" s="28">
        <v>8</v>
      </c>
      <c r="D302" s="28">
        <v>61</v>
      </c>
      <c r="E302" s="28">
        <v>17</v>
      </c>
      <c r="F302" s="28">
        <v>96</v>
      </c>
    </row>
    <row r="303" spans="1:6" x14ac:dyDescent="0.3">
      <c r="A303" s="27" t="s">
        <v>115</v>
      </c>
      <c r="B303" s="28"/>
      <c r="C303" s="28"/>
      <c r="D303" s="28">
        <v>8</v>
      </c>
      <c r="E303" s="28"/>
      <c r="F303" s="28">
        <v>8</v>
      </c>
    </row>
    <row r="304" spans="1:6" x14ac:dyDescent="0.3">
      <c r="A304" s="27" t="s">
        <v>52</v>
      </c>
      <c r="B304" s="28">
        <v>11</v>
      </c>
      <c r="C304" s="28">
        <v>2</v>
      </c>
      <c r="D304" s="28">
        <v>37</v>
      </c>
      <c r="E304" s="28">
        <v>13</v>
      </c>
      <c r="F304" s="28">
        <v>63</v>
      </c>
    </row>
    <row r="305" spans="1:25" x14ac:dyDescent="0.3">
      <c r="A305" s="27" t="s">
        <v>538</v>
      </c>
      <c r="B305" s="28">
        <v>30</v>
      </c>
      <c r="C305" s="28">
        <v>14</v>
      </c>
      <c r="D305" s="28">
        <v>136</v>
      </c>
      <c r="E305" s="28">
        <v>40</v>
      </c>
      <c r="F305" s="28">
        <v>220</v>
      </c>
    </row>
    <row r="307" spans="1:25" x14ac:dyDescent="0.3">
      <c r="A307" s="26" t="s">
        <v>545</v>
      </c>
      <c r="B307" s="26" t="s">
        <v>540</v>
      </c>
    </row>
    <row r="308" spans="1:25" x14ac:dyDescent="0.3">
      <c r="A308" s="26" t="s">
        <v>537</v>
      </c>
      <c r="B308">
        <v>15000</v>
      </c>
      <c r="C308">
        <v>25000</v>
      </c>
      <c r="D308">
        <v>30000</v>
      </c>
      <c r="E308" t="s">
        <v>83</v>
      </c>
      <c r="F308" t="s">
        <v>538</v>
      </c>
    </row>
    <row r="309" spans="1:25" x14ac:dyDescent="0.3">
      <c r="A309" s="27" t="s">
        <v>33</v>
      </c>
      <c r="B309" s="28">
        <v>10</v>
      </c>
      <c r="C309" s="28">
        <v>5</v>
      </c>
      <c r="D309" s="28">
        <v>68</v>
      </c>
      <c r="E309" s="28">
        <v>16</v>
      </c>
      <c r="F309" s="28">
        <v>99</v>
      </c>
    </row>
    <row r="310" spans="1:25" x14ac:dyDescent="0.3">
      <c r="A310" s="27" t="s">
        <v>51</v>
      </c>
      <c r="B310" s="28">
        <v>17</v>
      </c>
      <c r="C310" s="28">
        <v>7</v>
      </c>
      <c r="D310" s="28">
        <v>58</v>
      </c>
      <c r="E310" s="28">
        <v>22</v>
      </c>
      <c r="F310" s="28">
        <v>104</v>
      </c>
    </row>
    <row r="311" spans="1:25" x14ac:dyDescent="0.3">
      <c r="A311" s="27" t="s">
        <v>52</v>
      </c>
      <c r="B311" s="28">
        <v>3</v>
      </c>
      <c r="C311" s="28">
        <v>2</v>
      </c>
      <c r="D311" s="28">
        <v>10</v>
      </c>
      <c r="E311" s="28">
        <v>2</v>
      </c>
      <c r="F311" s="28">
        <v>17</v>
      </c>
    </row>
    <row r="312" spans="1:25" x14ac:dyDescent="0.3">
      <c r="A312" s="27" t="s">
        <v>538</v>
      </c>
      <c r="B312" s="28">
        <v>30</v>
      </c>
      <c r="C312" s="28">
        <v>14</v>
      </c>
      <c r="D312" s="28">
        <v>136</v>
      </c>
      <c r="E312" s="28">
        <v>40</v>
      </c>
      <c r="F312" s="28">
        <v>220</v>
      </c>
    </row>
    <row r="314" spans="1:25" x14ac:dyDescent="0.3">
      <c r="A314" s="26" t="s">
        <v>539</v>
      </c>
      <c r="B314" s="26" t="s">
        <v>540</v>
      </c>
    </row>
    <row r="315" spans="1:25" x14ac:dyDescent="0.3">
      <c r="A315" s="26" t="s">
        <v>537</v>
      </c>
      <c r="B315" t="s">
        <v>202</v>
      </c>
      <c r="C315" t="s">
        <v>74</v>
      </c>
      <c r="D315" t="s">
        <v>58</v>
      </c>
      <c r="E315" t="s">
        <v>246</v>
      </c>
      <c r="F315" t="s">
        <v>260</v>
      </c>
      <c r="G315" t="s">
        <v>123</v>
      </c>
      <c r="H315" t="s">
        <v>133</v>
      </c>
      <c r="I315" t="s">
        <v>302</v>
      </c>
      <c r="J315" t="s">
        <v>40</v>
      </c>
      <c r="K315" t="s">
        <v>130</v>
      </c>
      <c r="L315" t="s">
        <v>95</v>
      </c>
      <c r="M315" t="s">
        <v>84</v>
      </c>
      <c r="N315" t="s">
        <v>92</v>
      </c>
      <c r="O315" t="s">
        <v>67</v>
      </c>
      <c r="P315" t="s">
        <v>218</v>
      </c>
      <c r="Q315" t="s">
        <v>100</v>
      </c>
      <c r="R315" t="s">
        <v>250</v>
      </c>
      <c r="S315" t="s">
        <v>112</v>
      </c>
      <c r="T315" t="s">
        <v>89</v>
      </c>
      <c r="U315" t="s">
        <v>290</v>
      </c>
      <c r="V315" t="s">
        <v>174</v>
      </c>
      <c r="W315" t="s">
        <v>464</v>
      </c>
      <c r="X315" t="s">
        <v>195</v>
      </c>
      <c r="Y315" t="s">
        <v>538</v>
      </c>
    </row>
    <row r="316" spans="1:25" x14ac:dyDescent="0.3">
      <c r="A316" s="27" t="s">
        <v>155</v>
      </c>
      <c r="B316" s="28">
        <v>4</v>
      </c>
      <c r="C316" s="28">
        <v>3</v>
      </c>
      <c r="D316" s="28">
        <v>3</v>
      </c>
      <c r="E316" s="28">
        <v>1</v>
      </c>
      <c r="F316" s="28">
        <v>1</v>
      </c>
      <c r="G316" s="28">
        <v>7</v>
      </c>
      <c r="H316" s="28"/>
      <c r="I316" s="28">
        <v>1</v>
      </c>
      <c r="J316" s="28">
        <v>7</v>
      </c>
      <c r="K316" s="28">
        <v>3</v>
      </c>
      <c r="L316" s="28"/>
      <c r="M316" s="28">
        <v>1</v>
      </c>
      <c r="N316" s="28">
        <v>17</v>
      </c>
      <c r="O316" s="28">
        <v>20</v>
      </c>
      <c r="P316" s="28">
        <v>3</v>
      </c>
      <c r="Q316" s="28">
        <v>3</v>
      </c>
      <c r="R316" s="28">
        <v>1</v>
      </c>
      <c r="S316" s="28">
        <v>8</v>
      </c>
      <c r="T316" s="28">
        <v>15</v>
      </c>
      <c r="U316" s="28">
        <v>3</v>
      </c>
      <c r="V316" s="28">
        <v>1</v>
      </c>
      <c r="W316" s="28"/>
      <c r="X316" s="28">
        <v>1</v>
      </c>
      <c r="Y316" s="28">
        <v>103</v>
      </c>
    </row>
    <row r="317" spans="1:25" x14ac:dyDescent="0.3">
      <c r="A317" s="27" t="s">
        <v>28</v>
      </c>
      <c r="B317" s="28">
        <v>1</v>
      </c>
      <c r="C317" s="28">
        <v>2</v>
      </c>
      <c r="D317" s="28">
        <v>1</v>
      </c>
      <c r="E317" s="28">
        <v>1</v>
      </c>
      <c r="F317" s="28"/>
      <c r="G317" s="28">
        <v>8</v>
      </c>
      <c r="H317" s="28">
        <v>1</v>
      </c>
      <c r="I317" s="28">
        <v>2</v>
      </c>
      <c r="J317" s="28">
        <v>6</v>
      </c>
      <c r="K317" s="28">
        <v>1</v>
      </c>
      <c r="L317" s="28">
        <v>1</v>
      </c>
      <c r="M317" s="28">
        <v>2</v>
      </c>
      <c r="N317" s="28">
        <v>23</v>
      </c>
      <c r="O317" s="28">
        <v>31</v>
      </c>
      <c r="P317" s="28">
        <v>2</v>
      </c>
      <c r="Q317" s="28">
        <v>8</v>
      </c>
      <c r="R317" s="28"/>
      <c r="S317" s="28">
        <v>13</v>
      </c>
      <c r="T317" s="28">
        <v>11</v>
      </c>
      <c r="U317" s="28"/>
      <c r="V317" s="28"/>
      <c r="W317" s="28">
        <v>1</v>
      </c>
      <c r="X317" s="28">
        <v>2</v>
      </c>
      <c r="Y317" s="28">
        <v>117</v>
      </c>
    </row>
    <row r="318" spans="1:25" x14ac:dyDescent="0.3">
      <c r="A318" s="27" t="s">
        <v>538</v>
      </c>
      <c r="B318" s="28">
        <v>5</v>
      </c>
      <c r="C318" s="28">
        <v>5</v>
      </c>
      <c r="D318" s="28">
        <v>4</v>
      </c>
      <c r="E318" s="28">
        <v>2</v>
      </c>
      <c r="F318" s="28">
        <v>1</v>
      </c>
      <c r="G318" s="28">
        <v>15</v>
      </c>
      <c r="H318" s="28">
        <v>1</v>
      </c>
      <c r="I318" s="28">
        <v>3</v>
      </c>
      <c r="J318" s="28">
        <v>13</v>
      </c>
      <c r="K318" s="28">
        <v>4</v>
      </c>
      <c r="L318" s="28">
        <v>1</v>
      </c>
      <c r="M318" s="28">
        <v>3</v>
      </c>
      <c r="N318" s="28">
        <v>40</v>
      </c>
      <c r="O318" s="28">
        <v>51</v>
      </c>
      <c r="P318" s="28">
        <v>5</v>
      </c>
      <c r="Q318" s="28">
        <v>11</v>
      </c>
      <c r="R318" s="28">
        <v>1</v>
      </c>
      <c r="S318" s="28">
        <v>21</v>
      </c>
      <c r="T318" s="28">
        <v>26</v>
      </c>
      <c r="U318" s="28">
        <v>3</v>
      </c>
      <c r="V318" s="28">
        <v>1</v>
      </c>
      <c r="W318" s="28">
        <v>1</v>
      </c>
      <c r="X318" s="28">
        <v>3</v>
      </c>
      <c r="Y318" s="28">
        <v>220</v>
      </c>
    </row>
    <row r="320" spans="1:25" x14ac:dyDescent="0.3">
      <c r="A320" s="26" t="s">
        <v>541</v>
      </c>
      <c r="B320" s="26" t="s">
        <v>540</v>
      </c>
    </row>
    <row r="321" spans="1:4" x14ac:dyDescent="0.3">
      <c r="A321" s="26" t="s">
        <v>537</v>
      </c>
      <c r="B321" t="s">
        <v>564</v>
      </c>
      <c r="C321" t="s">
        <v>563</v>
      </c>
      <c r="D321" t="s">
        <v>538</v>
      </c>
    </row>
    <row r="322" spans="1:4" x14ac:dyDescent="0.3">
      <c r="A322" s="27" t="s">
        <v>78</v>
      </c>
      <c r="B322" s="28">
        <v>20</v>
      </c>
      <c r="C322" s="28">
        <v>54</v>
      </c>
      <c r="D322" s="28">
        <v>74</v>
      </c>
    </row>
    <row r="323" spans="1:4" x14ac:dyDescent="0.3">
      <c r="A323" s="27" t="s">
        <v>29</v>
      </c>
      <c r="B323" s="28">
        <v>29</v>
      </c>
      <c r="C323" s="28">
        <v>117</v>
      </c>
      <c r="D323" s="28">
        <v>146</v>
      </c>
    </row>
    <row r="324" spans="1:4" x14ac:dyDescent="0.3">
      <c r="A324" s="27" t="s">
        <v>538</v>
      </c>
      <c r="B324" s="28">
        <v>49</v>
      </c>
      <c r="C324" s="28">
        <v>171</v>
      </c>
      <c r="D324" s="28">
        <v>220</v>
      </c>
    </row>
    <row r="326" spans="1:4" x14ac:dyDescent="0.3">
      <c r="A326" s="26" t="s">
        <v>546</v>
      </c>
      <c r="B326" s="26" t="s">
        <v>540</v>
      </c>
    </row>
    <row r="327" spans="1:4" x14ac:dyDescent="0.3">
      <c r="A327" s="26" t="s">
        <v>537</v>
      </c>
      <c r="B327" t="s">
        <v>564</v>
      </c>
      <c r="C327" t="s">
        <v>563</v>
      </c>
      <c r="D327" t="s">
        <v>538</v>
      </c>
    </row>
    <row r="328" spans="1:4" x14ac:dyDescent="0.3">
      <c r="A328" s="27" t="s">
        <v>50</v>
      </c>
      <c r="B328" s="28">
        <v>23</v>
      </c>
      <c r="C328" s="28">
        <v>53</v>
      </c>
      <c r="D328" s="28">
        <v>76</v>
      </c>
    </row>
    <row r="329" spans="1:4" x14ac:dyDescent="0.3">
      <c r="A329" s="27" t="s">
        <v>70</v>
      </c>
      <c r="B329" s="28">
        <v>5</v>
      </c>
      <c r="C329" s="28">
        <v>40</v>
      </c>
      <c r="D329" s="28">
        <v>45</v>
      </c>
    </row>
    <row r="330" spans="1:4" x14ac:dyDescent="0.3">
      <c r="A330" s="27" t="s">
        <v>30</v>
      </c>
      <c r="B330" s="28">
        <v>13</v>
      </c>
      <c r="C330" s="28">
        <v>35</v>
      </c>
      <c r="D330" s="28">
        <v>48</v>
      </c>
    </row>
    <row r="331" spans="1:4" x14ac:dyDescent="0.3">
      <c r="A331" s="27" t="s">
        <v>99</v>
      </c>
      <c r="B331" s="28">
        <v>8</v>
      </c>
      <c r="C331" s="28">
        <v>43</v>
      </c>
      <c r="D331" s="28">
        <v>51</v>
      </c>
    </row>
    <row r="332" spans="1:4" x14ac:dyDescent="0.3">
      <c r="A332" s="27" t="s">
        <v>538</v>
      </c>
      <c r="B332" s="28">
        <v>49</v>
      </c>
      <c r="C332" s="28">
        <v>171</v>
      </c>
      <c r="D332" s="28">
        <v>220</v>
      </c>
    </row>
    <row r="334" spans="1:4" x14ac:dyDescent="0.3">
      <c r="A334" s="26" t="s">
        <v>544</v>
      </c>
      <c r="B334" s="26" t="s">
        <v>540</v>
      </c>
    </row>
    <row r="335" spans="1:4" x14ac:dyDescent="0.3">
      <c r="A335" s="26" t="s">
        <v>537</v>
      </c>
      <c r="B335" t="s">
        <v>564</v>
      </c>
      <c r="C335" t="s">
        <v>563</v>
      </c>
      <c r="D335" t="s">
        <v>538</v>
      </c>
    </row>
    <row r="336" spans="1:4" x14ac:dyDescent="0.3">
      <c r="A336" s="27" t="s">
        <v>66</v>
      </c>
      <c r="B336" s="28">
        <v>41</v>
      </c>
      <c r="C336" s="28">
        <v>131</v>
      </c>
      <c r="D336" s="28">
        <v>172</v>
      </c>
    </row>
    <row r="337" spans="1:4" x14ac:dyDescent="0.3">
      <c r="A337" s="27" t="s">
        <v>31</v>
      </c>
      <c r="B337" s="28">
        <v>8</v>
      </c>
      <c r="C337" s="28">
        <v>40</v>
      </c>
      <c r="D337" s="28">
        <v>48</v>
      </c>
    </row>
    <row r="338" spans="1:4" x14ac:dyDescent="0.3">
      <c r="A338" s="27" t="s">
        <v>538</v>
      </c>
      <c r="B338" s="28">
        <v>49</v>
      </c>
      <c r="C338" s="28">
        <v>171</v>
      </c>
      <c r="D338" s="28">
        <v>220</v>
      </c>
    </row>
    <row r="340" spans="1:4" x14ac:dyDescent="0.3">
      <c r="A340" s="26" t="s">
        <v>547</v>
      </c>
      <c r="B340" s="26" t="s">
        <v>540</v>
      </c>
    </row>
    <row r="341" spans="1:4" x14ac:dyDescent="0.3">
      <c r="A341" s="26" t="s">
        <v>537</v>
      </c>
      <c r="B341" t="s">
        <v>564</v>
      </c>
      <c r="C341" t="s">
        <v>563</v>
      </c>
      <c r="D341" t="s">
        <v>538</v>
      </c>
    </row>
    <row r="342" spans="1:4" x14ac:dyDescent="0.3">
      <c r="A342" s="27" t="s">
        <v>32</v>
      </c>
      <c r="B342" s="28">
        <v>11</v>
      </c>
      <c r="C342" s="28">
        <v>42</v>
      </c>
      <c r="D342" s="28">
        <v>53</v>
      </c>
    </row>
    <row r="343" spans="1:4" x14ac:dyDescent="0.3">
      <c r="A343" s="27" t="s">
        <v>51</v>
      </c>
      <c r="B343" s="28">
        <v>19</v>
      </c>
      <c r="C343" s="28">
        <v>77</v>
      </c>
      <c r="D343" s="28">
        <v>96</v>
      </c>
    </row>
    <row r="344" spans="1:4" x14ac:dyDescent="0.3">
      <c r="A344" s="27" t="s">
        <v>115</v>
      </c>
      <c r="B344" s="28">
        <v>2</v>
      </c>
      <c r="C344" s="28">
        <v>6</v>
      </c>
      <c r="D344" s="28">
        <v>8</v>
      </c>
    </row>
    <row r="345" spans="1:4" x14ac:dyDescent="0.3">
      <c r="A345" s="27" t="s">
        <v>52</v>
      </c>
      <c r="B345" s="28">
        <v>17</v>
      </c>
      <c r="C345" s="28">
        <v>46</v>
      </c>
      <c r="D345" s="28">
        <v>63</v>
      </c>
    </row>
    <row r="346" spans="1:4" x14ac:dyDescent="0.3">
      <c r="A346" s="27" t="s">
        <v>538</v>
      </c>
      <c r="B346" s="28">
        <v>49</v>
      </c>
      <c r="C346" s="28">
        <v>171</v>
      </c>
      <c r="D346" s="28">
        <v>220</v>
      </c>
    </row>
    <row r="348" spans="1:4" x14ac:dyDescent="0.3">
      <c r="A348" s="26" t="s">
        <v>545</v>
      </c>
      <c r="B348" s="26" t="s">
        <v>540</v>
      </c>
    </row>
    <row r="349" spans="1:4" x14ac:dyDescent="0.3">
      <c r="A349" s="26" t="s">
        <v>537</v>
      </c>
      <c r="B349" t="s">
        <v>564</v>
      </c>
      <c r="C349" t="s">
        <v>563</v>
      </c>
      <c r="D349" t="s">
        <v>538</v>
      </c>
    </row>
    <row r="350" spans="1:4" x14ac:dyDescent="0.3">
      <c r="A350" s="27" t="s">
        <v>33</v>
      </c>
      <c r="B350" s="28">
        <v>23</v>
      </c>
      <c r="C350" s="28">
        <v>76</v>
      </c>
      <c r="D350" s="28">
        <v>99</v>
      </c>
    </row>
    <row r="351" spans="1:4" x14ac:dyDescent="0.3">
      <c r="A351" s="27" t="s">
        <v>51</v>
      </c>
      <c r="B351" s="28">
        <v>25</v>
      </c>
      <c r="C351" s="28">
        <v>79</v>
      </c>
      <c r="D351" s="28">
        <v>104</v>
      </c>
    </row>
    <row r="352" spans="1:4" x14ac:dyDescent="0.3">
      <c r="A352" s="27" t="s">
        <v>52</v>
      </c>
      <c r="B352" s="28">
        <v>1</v>
      </c>
      <c r="C352" s="28">
        <v>16</v>
      </c>
      <c r="D352" s="28">
        <v>17</v>
      </c>
    </row>
    <row r="353" spans="1:5" x14ac:dyDescent="0.3">
      <c r="A353" s="27" t="s">
        <v>538</v>
      </c>
      <c r="B353" s="28">
        <v>49</v>
      </c>
      <c r="C353" s="28">
        <v>171</v>
      </c>
      <c r="D353" s="28">
        <v>220</v>
      </c>
    </row>
    <row r="355" spans="1:5" x14ac:dyDescent="0.3">
      <c r="A355" s="26" t="s">
        <v>545</v>
      </c>
      <c r="B355" s="26" t="s">
        <v>540</v>
      </c>
    </row>
    <row r="356" spans="1:5" x14ac:dyDescent="0.3">
      <c r="A356" s="26" t="s">
        <v>537</v>
      </c>
      <c r="B356" t="s">
        <v>161</v>
      </c>
      <c r="C356" t="s">
        <v>38</v>
      </c>
      <c r="D356" t="s">
        <v>72</v>
      </c>
      <c r="E356" t="s">
        <v>538</v>
      </c>
    </row>
    <row r="357" spans="1:5" x14ac:dyDescent="0.3">
      <c r="A357" s="27" t="s">
        <v>50</v>
      </c>
      <c r="B357" s="28">
        <v>22</v>
      </c>
      <c r="C357" s="28">
        <v>43</v>
      </c>
      <c r="D357" s="28">
        <v>11</v>
      </c>
      <c r="E357" s="28">
        <v>76</v>
      </c>
    </row>
    <row r="358" spans="1:5" x14ac:dyDescent="0.3">
      <c r="A358" s="27" t="s">
        <v>70</v>
      </c>
      <c r="B358" s="28">
        <v>13</v>
      </c>
      <c r="C358" s="28">
        <v>21</v>
      </c>
      <c r="D358" s="28">
        <v>11</v>
      </c>
      <c r="E358" s="28">
        <v>45</v>
      </c>
    </row>
    <row r="359" spans="1:5" x14ac:dyDescent="0.3">
      <c r="A359" s="27" t="s">
        <v>30</v>
      </c>
      <c r="B359" s="28">
        <v>12</v>
      </c>
      <c r="C359" s="28">
        <v>24</v>
      </c>
      <c r="D359" s="28">
        <v>12</v>
      </c>
      <c r="E359" s="28">
        <v>48</v>
      </c>
    </row>
    <row r="360" spans="1:5" x14ac:dyDescent="0.3">
      <c r="A360" s="27" t="s">
        <v>99</v>
      </c>
      <c r="B360" s="28">
        <v>11</v>
      </c>
      <c r="C360" s="28">
        <v>23</v>
      </c>
      <c r="D360" s="28">
        <v>17</v>
      </c>
      <c r="E360" s="28">
        <v>51</v>
      </c>
    </row>
    <row r="361" spans="1:5" x14ac:dyDescent="0.3">
      <c r="A361" s="27" t="s">
        <v>538</v>
      </c>
      <c r="B361" s="28">
        <v>58</v>
      </c>
      <c r="C361" s="28">
        <v>111</v>
      </c>
      <c r="D361" s="28">
        <v>51</v>
      </c>
      <c r="E361" s="28">
        <v>220</v>
      </c>
    </row>
    <row r="363" spans="1:5" x14ac:dyDescent="0.3">
      <c r="A363" s="26" t="s">
        <v>547</v>
      </c>
      <c r="B363" s="26" t="s">
        <v>540</v>
      </c>
    </row>
    <row r="364" spans="1:5" x14ac:dyDescent="0.3">
      <c r="A364" s="26" t="s">
        <v>537</v>
      </c>
      <c r="B364" t="s">
        <v>161</v>
      </c>
      <c r="C364" t="s">
        <v>38</v>
      </c>
      <c r="D364" t="s">
        <v>72</v>
      </c>
      <c r="E364" t="s">
        <v>538</v>
      </c>
    </row>
    <row r="365" spans="1:5" x14ac:dyDescent="0.3">
      <c r="A365" s="27" t="s">
        <v>32</v>
      </c>
      <c r="B365" s="28">
        <v>12</v>
      </c>
      <c r="C365" s="28">
        <v>25</v>
      </c>
      <c r="D365" s="28">
        <v>16</v>
      </c>
      <c r="E365" s="28">
        <v>53</v>
      </c>
    </row>
    <row r="366" spans="1:5" x14ac:dyDescent="0.3">
      <c r="A366" s="27" t="s">
        <v>51</v>
      </c>
      <c r="B366" s="28">
        <v>30</v>
      </c>
      <c r="C366" s="28">
        <v>41</v>
      </c>
      <c r="D366" s="28">
        <v>25</v>
      </c>
      <c r="E366" s="28">
        <v>96</v>
      </c>
    </row>
    <row r="367" spans="1:5" x14ac:dyDescent="0.3">
      <c r="A367" s="27" t="s">
        <v>115</v>
      </c>
      <c r="B367" s="28"/>
      <c r="C367" s="28">
        <v>7</v>
      </c>
      <c r="D367" s="28">
        <v>1</v>
      </c>
      <c r="E367" s="28">
        <v>8</v>
      </c>
    </row>
    <row r="368" spans="1:5" x14ac:dyDescent="0.3">
      <c r="A368" s="27" t="s">
        <v>52</v>
      </c>
      <c r="B368" s="28">
        <v>16</v>
      </c>
      <c r="C368" s="28">
        <v>38</v>
      </c>
      <c r="D368" s="28">
        <v>9</v>
      </c>
      <c r="E368" s="28">
        <v>63</v>
      </c>
    </row>
    <row r="369" spans="1:9" x14ac:dyDescent="0.3">
      <c r="A369" s="27" t="s">
        <v>538</v>
      </c>
      <c r="B369" s="28">
        <v>58</v>
      </c>
      <c r="C369" s="28">
        <v>111</v>
      </c>
      <c r="D369" s="28">
        <v>51</v>
      </c>
      <c r="E369" s="28">
        <v>220</v>
      </c>
    </row>
    <row r="371" spans="1:9" x14ac:dyDescent="0.3">
      <c r="A371" s="26" t="s">
        <v>565</v>
      </c>
      <c r="B371" s="26" t="s">
        <v>540</v>
      </c>
    </row>
    <row r="372" spans="1:9" x14ac:dyDescent="0.3">
      <c r="A372" s="26" t="s">
        <v>537</v>
      </c>
      <c r="B372">
        <v>0</v>
      </c>
      <c r="C372">
        <v>1</v>
      </c>
      <c r="D372">
        <v>2</v>
      </c>
      <c r="E372">
        <v>3</v>
      </c>
      <c r="F372">
        <v>4</v>
      </c>
      <c r="G372">
        <v>5</v>
      </c>
      <c r="H372">
        <v>6</v>
      </c>
      <c r="I372" t="s">
        <v>538</v>
      </c>
    </row>
    <row r="373" spans="1:9" x14ac:dyDescent="0.3">
      <c r="A373" s="27" t="s">
        <v>161</v>
      </c>
      <c r="B373" s="28"/>
      <c r="C373" s="28">
        <v>4</v>
      </c>
      <c r="D373" s="28">
        <v>6</v>
      </c>
      <c r="E373" s="28">
        <v>27</v>
      </c>
      <c r="F373" s="28">
        <v>16</v>
      </c>
      <c r="G373" s="28">
        <v>4</v>
      </c>
      <c r="H373" s="28">
        <v>1</v>
      </c>
      <c r="I373" s="28">
        <v>58</v>
      </c>
    </row>
    <row r="374" spans="1:9" x14ac:dyDescent="0.3">
      <c r="A374" s="27" t="s">
        <v>38</v>
      </c>
      <c r="B374" s="28">
        <v>5</v>
      </c>
      <c r="C374" s="28">
        <v>9</v>
      </c>
      <c r="D374" s="28">
        <v>20</v>
      </c>
      <c r="E374" s="28">
        <v>36</v>
      </c>
      <c r="F374" s="28">
        <v>31</v>
      </c>
      <c r="G374" s="28">
        <v>9</v>
      </c>
      <c r="H374" s="28">
        <v>1</v>
      </c>
      <c r="I374" s="28">
        <v>111</v>
      </c>
    </row>
    <row r="375" spans="1:9" x14ac:dyDescent="0.3">
      <c r="A375" s="27" t="s">
        <v>72</v>
      </c>
      <c r="B375" s="28">
        <v>2</v>
      </c>
      <c r="C375" s="28">
        <v>9</v>
      </c>
      <c r="D375" s="28">
        <v>5</v>
      </c>
      <c r="E375" s="28">
        <v>23</v>
      </c>
      <c r="F375" s="28">
        <v>10</v>
      </c>
      <c r="G375" s="28">
        <v>2</v>
      </c>
      <c r="H375" s="28"/>
      <c r="I375" s="28">
        <v>51</v>
      </c>
    </row>
    <row r="376" spans="1:9" x14ac:dyDescent="0.3">
      <c r="A376" s="27" t="s">
        <v>538</v>
      </c>
      <c r="B376" s="28">
        <v>7</v>
      </c>
      <c r="C376" s="28">
        <v>22</v>
      </c>
      <c r="D376" s="28">
        <v>31</v>
      </c>
      <c r="E376" s="28">
        <v>86</v>
      </c>
      <c r="F376" s="28">
        <v>57</v>
      </c>
      <c r="G376" s="28">
        <v>15</v>
      </c>
      <c r="H376" s="28">
        <v>2</v>
      </c>
      <c r="I376" s="28">
        <v>220</v>
      </c>
    </row>
    <row r="378" spans="1:9" x14ac:dyDescent="0.3">
      <c r="A378" s="26" t="s">
        <v>566</v>
      </c>
      <c r="B378" s="26" t="s">
        <v>540</v>
      </c>
    </row>
    <row r="379" spans="1:9" x14ac:dyDescent="0.3">
      <c r="A379" s="26" t="s">
        <v>537</v>
      </c>
      <c r="B379">
        <v>0</v>
      </c>
      <c r="C379">
        <v>1</v>
      </c>
      <c r="D379">
        <v>2</v>
      </c>
      <c r="E379">
        <v>3</v>
      </c>
      <c r="F379">
        <v>4</v>
      </c>
      <c r="G379">
        <v>5</v>
      </c>
      <c r="H379">
        <v>6</v>
      </c>
      <c r="I379" t="s">
        <v>538</v>
      </c>
    </row>
    <row r="380" spans="1:9" x14ac:dyDescent="0.3">
      <c r="A380" s="27" t="s">
        <v>57</v>
      </c>
      <c r="B380" s="28">
        <v>2</v>
      </c>
      <c r="C380" s="28">
        <v>9</v>
      </c>
      <c r="D380" s="28">
        <v>11</v>
      </c>
      <c r="E380" s="28">
        <v>42</v>
      </c>
      <c r="F380" s="28">
        <v>35</v>
      </c>
      <c r="G380" s="28">
        <v>6</v>
      </c>
      <c r="H380" s="28">
        <v>2</v>
      </c>
      <c r="I380" s="28">
        <v>107</v>
      </c>
    </row>
    <row r="381" spans="1:9" x14ac:dyDescent="0.3">
      <c r="A381" s="27" t="s">
        <v>39</v>
      </c>
      <c r="B381" s="28">
        <v>1</v>
      </c>
      <c r="C381" s="28">
        <v>5</v>
      </c>
      <c r="D381" s="28">
        <v>7</v>
      </c>
      <c r="E381" s="28">
        <v>17</v>
      </c>
      <c r="F381" s="28">
        <v>9</v>
      </c>
      <c r="G381" s="28">
        <v>5</v>
      </c>
      <c r="H381" s="28"/>
      <c r="I381" s="28">
        <v>44</v>
      </c>
    </row>
    <row r="382" spans="1:9" x14ac:dyDescent="0.3">
      <c r="A382" s="27" t="s">
        <v>73</v>
      </c>
      <c r="B382" s="28">
        <v>4</v>
      </c>
      <c r="C382" s="28">
        <v>8</v>
      </c>
      <c r="D382" s="28">
        <v>13</v>
      </c>
      <c r="E382" s="28">
        <v>27</v>
      </c>
      <c r="F382" s="28">
        <v>13</v>
      </c>
      <c r="G382" s="28">
        <v>4</v>
      </c>
      <c r="H382" s="28"/>
      <c r="I382" s="28">
        <v>69</v>
      </c>
    </row>
    <row r="383" spans="1:9" x14ac:dyDescent="0.3">
      <c r="A383" s="27" t="s">
        <v>538</v>
      </c>
      <c r="B383" s="28">
        <v>7</v>
      </c>
      <c r="C383" s="28">
        <v>22</v>
      </c>
      <c r="D383" s="28">
        <v>31</v>
      </c>
      <c r="E383" s="28">
        <v>86</v>
      </c>
      <c r="F383" s="28">
        <v>57</v>
      </c>
      <c r="G383" s="28">
        <v>15</v>
      </c>
      <c r="H383" s="28">
        <v>2</v>
      </c>
      <c r="I383" s="28">
        <v>220</v>
      </c>
    </row>
    <row r="385" spans="1:9" x14ac:dyDescent="0.3">
      <c r="A385" s="26" t="s">
        <v>567</v>
      </c>
      <c r="B385" s="26" t="s">
        <v>540</v>
      </c>
    </row>
    <row r="386" spans="1:9" x14ac:dyDescent="0.3">
      <c r="A386" s="26" t="s">
        <v>537</v>
      </c>
      <c r="B386">
        <v>0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6</v>
      </c>
      <c r="I386" t="s">
        <v>538</v>
      </c>
    </row>
    <row r="387" spans="1:9" x14ac:dyDescent="0.3">
      <c r="A387" s="27" t="s">
        <v>60</v>
      </c>
      <c r="B387" s="28">
        <v>2</v>
      </c>
      <c r="C387" s="28">
        <v>4</v>
      </c>
      <c r="D387" s="28">
        <v>9</v>
      </c>
      <c r="E387" s="28">
        <v>33</v>
      </c>
      <c r="F387" s="28">
        <v>25</v>
      </c>
      <c r="G387" s="28">
        <v>9</v>
      </c>
      <c r="H387" s="28">
        <v>1</v>
      </c>
      <c r="I387" s="28">
        <v>83</v>
      </c>
    </row>
    <row r="388" spans="1:9" x14ac:dyDescent="0.3">
      <c r="A388" s="27" t="s">
        <v>43</v>
      </c>
      <c r="B388" s="28">
        <v>2</v>
      </c>
      <c r="C388" s="28">
        <v>15</v>
      </c>
      <c r="D388" s="28">
        <v>12</v>
      </c>
      <c r="E388" s="28">
        <v>27</v>
      </c>
      <c r="F388" s="28">
        <v>16</v>
      </c>
      <c r="G388" s="28">
        <v>3</v>
      </c>
      <c r="H388" s="28"/>
      <c r="I388" s="28">
        <v>75</v>
      </c>
    </row>
    <row r="389" spans="1:9" x14ac:dyDescent="0.3">
      <c r="A389" s="27" t="s">
        <v>85</v>
      </c>
      <c r="B389" s="28">
        <v>1</v>
      </c>
      <c r="C389" s="28">
        <v>1</v>
      </c>
      <c r="D389" s="28">
        <v>2</v>
      </c>
      <c r="E389" s="28">
        <v>6</v>
      </c>
      <c r="F389" s="28"/>
      <c r="G389" s="28">
        <v>1</v>
      </c>
      <c r="H389" s="28"/>
      <c r="I389" s="28">
        <v>11</v>
      </c>
    </row>
    <row r="390" spans="1:9" x14ac:dyDescent="0.3">
      <c r="A390" s="27" t="s">
        <v>103</v>
      </c>
      <c r="B390" s="28">
        <v>2</v>
      </c>
      <c r="C390" s="28">
        <v>2</v>
      </c>
      <c r="D390" s="28">
        <v>8</v>
      </c>
      <c r="E390" s="28">
        <v>20</v>
      </c>
      <c r="F390" s="28">
        <v>16</v>
      </c>
      <c r="G390" s="28">
        <v>2</v>
      </c>
      <c r="H390" s="28">
        <v>1</v>
      </c>
      <c r="I390" s="28">
        <v>51</v>
      </c>
    </row>
    <row r="391" spans="1:9" x14ac:dyDescent="0.3">
      <c r="A391" s="27" t="s">
        <v>538</v>
      </c>
      <c r="B391" s="28">
        <v>7</v>
      </c>
      <c r="C391" s="28">
        <v>22</v>
      </c>
      <c r="D391" s="28">
        <v>31</v>
      </c>
      <c r="E391" s="28">
        <v>86</v>
      </c>
      <c r="F391" s="28">
        <v>57</v>
      </c>
      <c r="G391" s="28">
        <v>15</v>
      </c>
      <c r="H391" s="28">
        <v>2</v>
      </c>
      <c r="I391" s="28">
        <v>220</v>
      </c>
    </row>
    <row r="393" spans="1:9" x14ac:dyDescent="0.3">
      <c r="A393" s="26" t="s">
        <v>568</v>
      </c>
      <c r="B393" s="26" t="s">
        <v>540</v>
      </c>
    </row>
    <row r="394" spans="1:9" x14ac:dyDescent="0.3">
      <c r="A394" s="26" t="s">
        <v>537</v>
      </c>
      <c r="B394">
        <v>0</v>
      </c>
      <c r="C394">
        <v>1</v>
      </c>
      <c r="D394">
        <v>2</v>
      </c>
      <c r="E394">
        <v>3</v>
      </c>
      <c r="F394">
        <v>4</v>
      </c>
      <c r="G394">
        <v>5</v>
      </c>
      <c r="H394">
        <v>6</v>
      </c>
      <c r="I394" t="s">
        <v>538</v>
      </c>
    </row>
    <row r="395" spans="1:9" x14ac:dyDescent="0.3">
      <c r="A395" s="27" t="s">
        <v>86</v>
      </c>
      <c r="B395" s="28">
        <v>5</v>
      </c>
      <c r="C395" s="28">
        <v>13</v>
      </c>
      <c r="D395" s="28">
        <v>22</v>
      </c>
      <c r="E395" s="28">
        <v>66</v>
      </c>
      <c r="F395" s="28">
        <v>49</v>
      </c>
      <c r="G395" s="28">
        <v>10</v>
      </c>
      <c r="H395" s="28">
        <v>2</v>
      </c>
      <c r="I395" s="28">
        <v>167</v>
      </c>
    </row>
    <row r="396" spans="1:9" x14ac:dyDescent="0.3">
      <c r="A396" s="27" t="s">
        <v>44</v>
      </c>
      <c r="B396" s="28">
        <v>2</v>
      </c>
      <c r="C396" s="28">
        <v>9</v>
      </c>
      <c r="D396" s="28">
        <v>9</v>
      </c>
      <c r="E396" s="28">
        <v>20</v>
      </c>
      <c r="F396" s="28">
        <v>8</v>
      </c>
      <c r="G396" s="28">
        <v>5</v>
      </c>
      <c r="H396" s="28"/>
      <c r="I396" s="28">
        <v>53</v>
      </c>
    </row>
    <row r="397" spans="1:9" x14ac:dyDescent="0.3">
      <c r="A397" s="27" t="s">
        <v>538</v>
      </c>
      <c r="B397" s="28">
        <v>7</v>
      </c>
      <c r="C397" s="28">
        <v>22</v>
      </c>
      <c r="D397" s="28">
        <v>31</v>
      </c>
      <c r="E397" s="28">
        <v>86</v>
      </c>
      <c r="F397" s="28">
        <v>57</v>
      </c>
      <c r="G397" s="28">
        <v>15</v>
      </c>
      <c r="H397" s="28">
        <v>2</v>
      </c>
      <c r="I397" s="28">
        <v>220</v>
      </c>
    </row>
    <row r="399" spans="1:9" x14ac:dyDescent="0.3">
      <c r="A399" s="26" t="s">
        <v>569</v>
      </c>
      <c r="B399" s="26" t="s">
        <v>540</v>
      </c>
    </row>
    <row r="400" spans="1:9" x14ac:dyDescent="0.3">
      <c r="A400" s="26" t="s">
        <v>537</v>
      </c>
      <c r="B400">
        <v>0</v>
      </c>
      <c r="C400">
        <v>1</v>
      </c>
      <c r="D400">
        <v>2</v>
      </c>
      <c r="E400">
        <v>3</v>
      </c>
      <c r="F400">
        <v>4</v>
      </c>
      <c r="G400">
        <v>5</v>
      </c>
      <c r="H400">
        <v>6</v>
      </c>
      <c r="I400" t="s">
        <v>538</v>
      </c>
    </row>
    <row r="401" spans="1:14" x14ac:dyDescent="0.3">
      <c r="A401" s="27" t="s">
        <v>45</v>
      </c>
      <c r="B401" s="28">
        <v>4</v>
      </c>
      <c r="C401" s="28">
        <v>17</v>
      </c>
      <c r="D401" s="28">
        <v>23</v>
      </c>
      <c r="E401" s="28">
        <v>62</v>
      </c>
      <c r="F401" s="28">
        <v>42</v>
      </c>
      <c r="G401" s="28">
        <v>12</v>
      </c>
      <c r="H401" s="28">
        <v>2</v>
      </c>
      <c r="I401" s="28">
        <v>162</v>
      </c>
    </row>
    <row r="402" spans="1:14" x14ac:dyDescent="0.3">
      <c r="A402" s="27" t="s">
        <v>61</v>
      </c>
      <c r="B402" s="28">
        <v>3</v>
      </c>
      <c r="C402" s="28">
        <v>5</v>
      </c>
      <c r="D402" s="28">
        <v>8</v>
      </c>
      <c r="E402" s="28">
        <v>24</v>
      </c>
      <c r="F402" s="28">
        <v>15</v>
      </c>
      <c r="G402" s="28">
        <v>3</v>
      </c>
      <c r="H402" s="28"/>
      <c r="I402" s="28">
        <v>58</v>
      </c>
    </row>
    <row r="403" spans="1:14" x14ac:dyDescent="0.3">
      <c r="A403" s="27" t="s">
        <v>538</v>
      </c>
      <c r="B403" s="28">
        <v>7</v>
      </c>
      <c r="C403" s="28">
        <v>22</v>
      </c>
      <c r="D403" s="28">
        <v>31</v>
      </c>
      <c r="E403" s="28">
        <v>86</v>
      </c>
      <c r="F403" s="28">
        <v>57</v>
      </c>
      <c r="G403" s="28">
        <v>15</v>
      </c>
      <c r="H403" s="28">
        <v>2</v>
      </c>
      <c r="I403" s="28">
        <v>220</v>
      </c>
    </row>
    <row r="405" spans="1:14" x14ac:dyDescent="0.3">
      <c r="A405" s="26" t="s">
        <v>570</v>
      </c>
      <c r="B405" s="26" t="s">
        <v>540</v>
      </c>
    </row>
    <row r="406" spans="1:14" x14ac:dyDescent="0.3">
      <c r="A406" s="26" t="s">
        <v>537</v>
      </c>
      <c r="B406">
        <v>0</v>
      </c>
      <c r="C406">
        <v>1</v>
      </c>
      <c r="D406">
        <v>2</v>
      </c>
      <c r="E406">
        <v>3</v>
      </c>
      <c r="F406">
        <v>4</v>
      </c>
      <c r="G406">
        <v>5</v>
      </c>
      <c r="H406">
        <v>6</v>
      </c>
      <c r="I406" t="s">
        <v>538</v>
      </c>
    </row>
    <row r="407" spans="1:14" x14ac:dyDescent="0.3">
      <c r="A407" s="27" t="s">
        <v>46</v>
      </c>
      <c r="B407" s="28">
        <v>3</v>
      </c>
      <c r="C407" s="28">
        <v>9</v>
      </c>
      <c r="D407" s="28">
        <v>9</v>
      </c>
      <c r="E407" s="28">
        <v>19</v>
      </c>
      <c r="F407" s="28">
        <v>8</v>
      </c>
      <c r="G407" s="28">
        <v>2</v>
      </c>
      <c r="H407" s="28"/>
      <c r="I407" s="28">
        <v>50</v>
      </c>
    </row>
    <row r="408" spans="1:14" x14ac:dyDescent="0.3">
      <c r="A408" s="27" t="s">
        <v>62</v>
      </c>
      <c r="B408" s="28">
        <v>4</v>
      </c>
      <c r="C408" s="28">
        <v>13</v>
      </c>
      <c r="D408" s="28">
        <v>22</v>
      </c>
      <c r="E408" s="28">
        <v>67</v>
      </c>
      <c r="F408" s="28">
        <v>49</v>
      </c>
      <c r="G408" s="28">
        <v>13</v>
      </c>
      <c r="H408" s="28">
        <v>2</v>
      </c>
      <c r="I408" s="28">
        <v>170</v>
      </c>
    </row>
    <row r="409" spans="1:14" x14ac:dyDescent="0.3">
      <c r="A409" s="27" t="s">
        <v>538</v>
      </c>
      <c r="B409" s="28">
        <v>7</v>
      </c>
      <c r="C409" s="28">
        <v>22</v>
      </c>
      <c r="D409" s="28">
        <v>31</v>
      </c>
      <c r="E409" s="28">
        <v>86</v>
      </c>
      <c r="F409" s="28">
        <v>57</v>
      </c>
      <c r="G409" s="28">
        <v>15</v>
      </c>
      <c r="H409" s="28">
        <v>2</v>
      </c>
      <c r="I409" s="28">
        <v>220</v>
      </c>
    </row>
    <row r="411" spans="1:14" x14ac:dyDescent="0.3">
      <c r="A411" s="26" t="s">
        <v>571</v>
      </c>
      <c r="B411" s="26" t="s">
        <v>540</v>
      </c>
    </row>
    <row r="412" spans="1:14" x14ac:dyDescent="0.3">
      <c r="A412" s="26" t="s">
        <v>537</v>
      </c>
      <c r="B412">
        <v>0</v>
      </c>
      <c r="C412">
        <v>1</v>
      </c>
      <c r="D412">
        <v>2</v>
      </c>
      <c r="E412">
        <v>3</v>
      </c>
      <c r="F412">
        <v>4</v>
      </c>
      <c r="G412">
        <v>5</v>
      </c>
      <c r="H412">
        <v>6</v>
      </c>
      <c r="I412" t="s">
        <v>538</v>
      </c>
    </row>
    <row r="413" spans="1:14" x14ac:dyDescent="0.3">
      <c r="A413" s="27" t="s">
        <v>47</v>
      </c>
      <c r="B413" s="28">
        <v>5</v>
      </c>
      <c r="C413" s="28">
        <v>17</v>
      </c>
      <c r="D413" s="28">
        <v>11</v>
      </c>
      <c r="E413" s="28">
        <v>42</v>
      </c>
      <c r="F413" s="28">
        <v>29</v>
      </c>
      <c r="G413" s="28">
        <v>7</v>
      </c>
      <c r="H413" s="28">
        <v>1</v>
      </c>
      <c r="I413" s="28">
        <v>112</v>
      </c>
    </row>
    <row r="414" spans="1:14" x14ac:dyDescent="0.3">
      <c r="A414" s="27" t="s">
        <v>63</v>
      </c>
      <c r="B414" s="28">
        <v>2</v>
      </c>
      <c r="C414" s="28">
        <v>5</v>
      </c>
      <c r="D414" s="28">
        <v>20</v>
      </c>
      <c r="E414" s="28">
        <v>44</v>
      </c>
      <c r="F414" s="28">
        <v>28</v>
      </c>
      <c r="G414" s="28">
        <v>8</v>
      </c>
      <c r="H414" s="28">
        <v>1</v>
      </c>
      <c r="I414" s="28">
        <v>108</v>
      </c>
    </row>
    <row r="415" spans="1:14" x14ac:dyDescent="0.3">
      <c r="A415" s="27" t="s">
        <v>538</v>
      </c>
      <c r="B415" s="28">
        <v>7</v>
      </c>
      <c r="C415" s="28">
        <v>22</v>
      </c>
      <c r="D415" s="28">
        <v>31</v>
      </c>
      <c r="E415" s="28">
        <v>86</v>
      </c>
      <c r="F415" s="28">
        <v>57</v>
      </c>
      <c r="G415" s="28">
        <v>15</v>
      </c>
      <c r="H415" s="28">
        <v>2</v>
      </c>
      <c r="I415" s="28">
        <v>220</v>
      </c>
    </row>
    <row r="416" spans="1:14" x14ac:dyDescent="0.3">
      <c r="A416" s="56"/>
      <c r="B416" s="57" t="s">
        <v>574</v>
      </c>
      <c r="C416" s="57" t="s">
        <v>575</v>
      </c>
      <c r="D416" s="57" t="s">
        <v>538</v>
      </c>
      <c r="K416" s="58"/>
      <c r="L416" s="57" t="s">
        <v>574</v>
      </c>
      <c r="M416" s="57" t="s">
        <v>575</v>
      </c>
      <c r="N416" s="57" t="s">
        <v>538</v>
      </c>
    </row>
    <row r="417" spans="1:17" x14ac:dyDescent="0.3">
      <c r="A417" s="57" t="s">
        <v>572</v>
      </c>
      <c r="B417" s="58">
        <v>79</v>
      </c>
      <c r="C417" s="58">
        <v>20</v>
      </c>
      <c r="D417" s="58">
        <f>C417+B417</f>
        <v>99</v>
      </c>
      <c r="K417" s="57" t="s">
        <v>572</v>
      </c>
      <c r="L417" s="58">
        <f>B419*D417/D419</f>
        <v>75.150000000000006</v>
      </c>
      <c r="M417" s="58">
        <f>D417*C419/D419</f>
        <v>23.85</v>
      </c>
      <c r="N417" s="58">
        <f>M417+L417</f>
        <v>99</v>
      </c>
    </row>
    <row r="418" spans="1:17" x14ac:dyDescent="0.3">
      <c r="A418" s="57" t="s">
        <v>573</v>
      </c>
      <c r="B418" s="58">
        <v>88</v>
      </c>
      <c r="C418" s="58">
        <v>33</v>
      </c>
      <c r="D418" s="58">
        <f>C418+B418</f>
        <v>121</v>
      </c>
      <c r="K418" s="57" t="s">
        <v>573</v>
      </c>
      <c r="L418" s="58">
        <f>D418*B419/D419</f>
        <v>91.85</v>
      </c>
      <c r="M418" s="58">
        <f>D418*C419/D419</f>
        <v>29.15</v>
      </c>
      <c r="N418" s="58">
        <f>M418+L418</f>
        <v>121</v>
      </c>
    </row>
    <row r="419" spans="1:17" x14ac:dyDescent="0.3">
      <c r="A419" s="57" t="s">
        <v>538</v>
      </c>
      <c r="B419" s="58">
        <f>B418+B417</f>
        <v>167</v>
      </c>
      <c r="C419" s="58">
        <f>C418+C417</f>
        <v>53</v>
      </c>
      <c r="D419" s="58">
        <f>D418+D417</f>
        <v>220</v>
      </c>
      <c r="K419" s="57" t="s">
        <v>538</v>
      </c>
      <c r="L419" s="58">
        <v>167</v>
      </c>
      <c r="M419" s="58">
        <v>53</v>
      </c>
      <c r="N419" s="58">
        <v>220</v>
      </c>
    </row>
    <row r="420" spans="1:17" x14ac:dyDescent="0.3">
      <c r="K420" s="27"/>
    </row>
    <row r="421" spans="1:17" x14ac:dyDescent="0.3">
      <c r="A421" t="s">
        <v>585</v>
      </c>
      <c r="K421" s="27"/>
    </row>
    <row r="422" spans="1:17" x14ac:dyDescent="0.3">
      <c r="K422" s="57" t="s">
        <v>586</v>
      </c>
      <c r="L422" s="57" t="s">
        <v>587</v>
      </c>
      <c r="M422" s="56" t="s">
        <v>576</v>
      </c>
      <c r="N422" s="56" t="s">
        <v>577</v>
      </c>
      <c r="O422" s="56" t="s">
        <v>578</v>
      </c>
      <c r="P422" s="56" t="s">
        <v>579</v>
      </c>
      <c r="Q422" s="56" t="s">
        <v>580</v>
      </c>
    </row>
    <row r="423" spans="1:17" x14ac:dyDescent="0.3">
      <c r="K423" s="59" t="s">
        <v>572</v>
      </c>
      <c r="L423" s="56" t="s">
        <v>574</v>
      </c>
      <c r="M423" s="18">
        <v>79</v>
      </c>
      <c r="N423" s="18">
        <v>75.150000000000006</v>
      </c>
      <c r="O423" s="18">
        <f>M423-N423</f>
        <v>3.8499999999999943</v>
      </c>
      <c r="P423" s="18">
        <f>POWER(O423,2)</f>
        <v>14.822499999999955</v>
      </c>
      <c r="Q423" s="18">
        <f>P423/N423</f>
        <v>0.19723885562208854</v>
      </c>
    </row>
    <row r="424" spans="1:17" x14ac:dyDescent="0.3">
      <c r="K424" s="56"/>
      <c r="L424" s="56" t="s">
        <v>575</v>
      </c>
      <c r="M424" s="18">
        <v>20</v>
      </c>
      <c r="N424" s="18">
        <v>23.85</v>
      </c>
      <c r="O424" s="18">
        <f t="shared" ref="O424:O426" si="0">M424-N424</f>
        <v>-3.8500000000000014</v>
      </c>
      <c r="P424" s="18">
        <f t="shared" ref="P424:P426" si="1">POWER(O424,2)</f>
        <v>14.82250000000001</v>
      </c>
      <c r="Q424" s="18">
        <f t="shared" ref="Q424:Q426" si="2">P424/N424</f>
        <v>0.62148846960167758</v>
      </c>
    </row>
    <row r="425" spans="1:17" x14ac:dyDescent="0.3">
      <c r="K425" s="59" t="s">
        <v>573</v>
      </c>
      <c r="L425" s="56" t="s">
        <v>574</v>
      </c>
      <c r="M425" s="18">
        <v>88</v>
      </c>
      <c r="N425" s="18">
        <v>91.85</v>
      </c>
      <c r="O425" s="18">
        <f t="shared" si="0"/>
        <v>-3.8499999999999943</v>
      </c>
      <c r="P425" s="18">
        <f t="shared" si="1"/>
        <v>14.822499999999955</v>
      </c>
      <c r="Q425" s="18">
        <f t="shared" si="2"/>
        <v>0.16137724550898155</v>
      </c>
    </row>
    <row r="426" spans="1:17" x14ac:dyDescent="0.3">
      <c r="K426" s="56"/>
      <c r="L426" s="56" t="s">
        <v>575</v>
      </c>
      <c r="M426" s="18">
        <v>33</v>
      </c>
      <c r="N426" s="18">
        <v>29.15</v>
      </c>
      <c r="O426" s="18">
        <f t="shared" si="0"/>
        <v>3.8500000000000014</v>
      </c>
      <c r="P426" s="18">
        <f t="shared" si="1"/>
        <v>14.82250000000001</v>
      </c>
      <c r="Q426" s="18">
        <f t="shared" si="2"/>
        <v>0.50849056603773624</v>
      </c>
    </row>
    <row r="427" spans="1:17" x14ac:dyDescent="0.3">
      <c r="K427" s="56" t="s">
        <v>548</v>
      </c>
      <c r="L427" s="18"/>
      <c r="M427" s="18"/>
      <c r="N427" s="18">
        <f>SUM(N423:N426)</f>
        <v>220</v>
      </c>
      <c r="O427" s="18"/>
      <c r="P427" s="18"/>
      <c r="Q427" s="56">
        <f>SUM(Q423:Q426)</f>
        <v>1.4885951367704839</v>
      </c>
    </row>
    <row r="430" spans="1:17" x14ac:dyDescent="0.3">
      <c r="M430" t="s">
        <v>581</v>
      </c>
      <c r="N430">
        <f>Q427</f>
        <v>1.4885951367704839</v>
      </c>
    </row>
    <row r="431" spans="1:17" x14ac:dyDescent="0.3">
      <c r="M431" t="s">
        <v>582</v>
      </c>
      <c r="N431">
        <v>1</v>
      </c>
    </row>
    <row r="432" spans="1:17" x14ac:dyDescent="0.3">
      <c r="M432" t="s">
        <v>583</v>
      </c>
      <c r="N432">
        <v>3.8410000000000002</v>
      </c>
    </row>
    <row r="433" spans="1:17" x14ac:dyDescent="0.3">
      <c r="M433" t="s">
        <v>584</v>
      </c>
    </row>
    <row r="436" spans="1:17" x14ac:dyDescent="0.3">
      <c r="A436" t="s">
        <v>588</v>
      </c>
      <c r="K436" s="58"/>
      <c r="L436" s="57" t="s">
        <v>589</v>
      </c>
      <c r="M436" s="57" t="s">
        <v>591</v>
      </c>
      <c r="N436" s="57" t="s">
        <v>538</v>
      </c>
    </row>
    <row r="437" spans="1:17" x14ac:dyDescent="0.3">
      <c r="A437" s="56"/>
      <c r="B437" s="57" t="s">
        <v>589</v>
      </c>
      <c r="C437" s="57" t="s">
        <v>590</v>
      </c>
      <c r="D437" s="57" t="s">
        <v>538</v>
      </c>
      <c r="K437" s="57" t="s">
        <v>29</v>
      </c>
      <c r="L437" s="60">
        <f>D438*B440/D440</f>
        <v>107.50909090909092</v>
      </c>
      <c r="M437" s="60">
        <f>D438*C440/D440</f>
        <v>38.490909090909092</v>
      </c>
      <c r="N437" s="58">
        <f>M437+L437</f>
        <v>146</v>
      </c>
    </row>
    <row r="438" spans="1:17" x14ac:dyDescent="0.3">
      <c r="A438" s="57" t="s">
        <v>29</v>
      </c>
      <c r="B438" s="58">
        <v>111</v>
      </c>
      <c r="C438" s="58">
        <v>35</v>
      </c>
      <c r="D438" s="58">
        <f>C438+B438</f>
        <v>146</v>
      </c>
      <c r="K438" s="57" t="s">
        <v>78</v>
      </c>
      <c r="L438" s="60">
        <f>D439*B440/D440</f>
        <v>54.490909090909092</v>
      </c>
      <c r="M438" s="60">
        <f>D439*C440/D440</f>
        <v>19.509090909090908</v>
      </c>
      <c r="N438" s="58">
        <f>M438+L438</f>
        <v>74</v>
      </c>
    </row>
    <row r="439" spans="1:17" x14ac:dyDescent="0.3">
      <c r="A439" s="57" t="s">
        <v>78</v>
      </c>
      <c r="B439" s="58">
        <v>51</v>
      </c>
      <c r="C439" s="58">
        <v>23</v>
      </c>
      <c r="D439" s="58">
        <f>C439+B439</f>
        <v>74</v>
      </c>
      <c r="K439" s="57" t="s">
        <v>538</v>
      </c>
      <c r="L439" s="58">
        <f>L438+L437</f>
        <v>162</v>
      </c>
      <c r="M439" s="58">
        <f>M438+M437</f>
        <v>58</v>
      </c>
      <c r="N439" s="58">
        <v>220</v>
      </c>
    </row>
    <row r="440" spans="1:17" x14ac:dyDescent="0.3">
      <c r="A440" s="57" t="s">
        <v>538</v>
      </c>
      <c r="B440" s="58">
        <f>B439+B438</f>
        <v>162</v>
      </c>
      <c r="C440" s="58">
        <f>C439+C438</f>
        <v>58</v>
      </c>
      <c r="D440" s="58">
        <f>D439+D438</f>
        <v>220</v>
      </c>
    </row>
    <row r="442" spans="1:17" x14ac:dyDescent="0.3">
      <c r="K442" s="57"/>
      <c r="L442" s="57"/>
      <c r="M442" s="56"/>
      <c r="N442" s="56"/>
      <c r="O442" s="56"/>
      <c r="P442" s="56"/>
      <c r="Q442" s="56"/>
    </row>
    <row r="443" spans="1:17" x14ac:dyDescent="0.3">
      <c r="K443" s="57"/>
      <c r="L443" s="57"/>
      <c r="M443" s="18"/>
      <c r="N443" s="60"/>
      <c r="O443" s="18"/>
      <c r="P443" s="18"/>
      <c r="Q443" s="18"/>
    </row>
    <row r="444" spans="1:17" x14ac:dyDescent="0.3">
      <c r="K444" s="56"/>
      <c r="L444" s="57"/>
      <c r="M444" s="18"/>
      <c r="N444" s="18"/>
      <c r="O444" s="18"/>
      <c r="P444" s="18"/>
      <c r="Q444" s="18"/>
    </row>
    <row r="445" spans="1:17" x14ac:dyDescent="0.3">
      <c r="K445" s="57"/>
      <c r="L445" s="57"/>
      <c r="M445" s="18"/>
      <c r="N445" s="18"/>
      <c r="O445" s="18"/>
      <c r="P445" s="18"/>
      <c r="Q445" s="18"/>
    </row>
    <row r="446" spans="1:17" x14ac:dyDescent="0.3">
      <c r="K446" s="56"/>
      <c r="L446" s="57"/>
      <c r="M446" s="18"/>
      <c r="N446" s="18"/>
      <c r="O446" s="18"/>
      <c r="P446" s="18"/>
      <c r="Q446" s="18"/>
    </row>
    <row r="447" spans="1:17" x14ac:dyDescent="0.3">
      <c r="K447" s="56"/>
      <c r="L447" s="18"/>
      <c r="M447" s="18"/>
      <c r="N447" s="18"/>
      <c r="O447" s="18"/>
      <c r="P447" s="18"/>
      <c r="Q447" s="56"/>
    </row>
    <row r="449" spans="11:17" x14ac:dyDescent="0.3">
      <c r="K449" s="57" t="s">
        <v>592</v>
      </c>
      <c r="L449" s="57" t="s">
        <v>587</v>
      </c>
      <c r="M449" s="56" t="s">
        <v>576</v>
      </c>
      <c r="N449" s="56" t="s">
        <v>577</v>
      </c>
      <c r="O449" s="56" t="s">
        <v>578</v>
      </c>
      <c r="P449" s="56" t="s">
        <v>579</v>
      </c>
      <c r="Q449" s="56" t="s">
        <v>580</v>
      </c>
    </row>
    <row r="450" spans="11:17" x14ac:dyDescent="0.3">
      <c r="K450" s="57" t="s">
        <v>29</v>
      </c>
      <c r="L450" s="57" t="s">
        <v>589</v>
      </c>
      <c r="M450" s="58">
        <v>111</v>
      </c>
      <c r="N450" s="58">
        <v>107.509</v>
      </c>
      <c r="O450" s="58">
        <f>M450-N450</f>
        <v>3.4909999999999997</v>
      </c>
      <c r="P450" s="58">
        <f>POWER(O450,2)</f>
        <v>12.187080999999997</v>
      </c>
      <c r="Q450" s="58">
        <f>P450/N450</f>
        <v>0.11335870485261697</v>
      </c>
    </row>
    <row r="451" spans="11:17" x14ac:dyDescent="0.3">
      <c r="K451" s="57"/>
      <c r="L451" s="57" t="s">
        <v>590</v>
      </c>
      <c r="M451" s="58">
        <v>35</v>
      </c>
      <c r="N451" s="58">
        <v>38.491</v>
      </c>
      <c r="O451" s="58">
        <f t="shared" ref="O451:O453" si="3">M451-N451</f>
        <v>-3.4909999999999997</v>
      </c>
      <c r="P451" s="58">
        <f t="shared" ref="P451:P453" si="4">POWER(O451,2)</f>
        <v>12.187080999999997</v>
      </c>
      <c r="Q451" s="58">
        <f t="shared" ref="Q451:Q453" si="5">P451/N451</f>
        <v>0.31662157387441214</v>
      </c>
    </row>
    <row r="452" spans="11:17" x14ac:dyDescent="0.3">
      <c r="K452" s="57" t="s">
        <v>78</v>
      </c>
      <c r="L452" s="57" t="s">
        <v>589</v>
      </c>
      <c r="M452" s="58">
        <v>51</v>
      </c>
      <c r="N452" s="58">
        <v>54.491</v>
      </c>
      <c r="O452" s="58">
        <f t="shared" si="3"/>
        <v>-3.4909999999999997</v>
      </c>
      <c r="P452" s="58">
        <f t="shared" si="4"/>
        <v>12.187080999999997</v>
      </c>
      <c r="Q452" s="58">
        <f t="shared" si="5"/>
        <v>0.22365309867684566</v>
      </c>
    </row>
    <row r="453" spans="11:17" x14ac:dyDescent="0.3">
      <c r="K453" s="57"/>
      <c r="L453" s="57" t="s">
        <v>590</v>
      </c>
      <c r="M453" s="58">
        <v>23</v>
      </c>
      <c r="N453" s="58">
        <v>19.509</v>
      </c>
      <c r="O453" s="58">
        <f t="shared" si="3"/>
        <v>3.4909999999999997</v>
      </c>
      <c r="P453" s="58">
        <f t="shared" si="4"/>
        <v>12.187080999999997</v>
      </c>
      <c r="Q453" s="58">
        <f t="shared" si="5"/>
        <v>0.62469019426931149</v>
      </c>
    </row>
    <row r="454" spans="11:17" x14ac:dyDescent="0.3">
      <c r="K454" s="18"/>
      <c r="L454" s="18"/>
      <c r="M454" s="58"/>
      <c r="N454" s="57">
        <f>SUM(N450:N453)</f>
        <v>220</v>
      </c>
      <c r="O454" s="57"/>
      <c r="P454" s="57"/>
      <c r="Q454" s="57">
        <f>SUM(Q450:Q453)</f>
        <v>1.2783235716731862</v>
      </c>
    </row>
    <row r="456" spans="11:17" x14ac:dyDescent="0.3">
      <c r="L456" t="s">
        <v>581</v>
      </c>
      <c r="M456">
        <f>Q454</f>
        <v>1.2783235716731862</v>
      </c>
    </row>
    <row r="457" spans="11:17" x14ac:dyDescent="0.3">
      <c r="L457" t="s">
        <v>582</v>
      </c>
      <c r="M457">
        <v>1</v>
      </c>
    </row>
    <row r="458" spans="11:17" x14ac:dyDescent="0.3">
      <c r="L458" t="s">
        <v>583</v>
      </c>
      <c r="M458">
        <v>3.8410000000000002</v>
      </c>
    </row>
    <row r="459" spans="11:17" x14ac:dyDescent="0.3">
      <c r="L459" t="s">
        <v>584</v>
      </c>
    </row>
  </sheetData>
  <pageMargins left="0.7" right="0.7" top="0.75" bottom="0.75" header="0.3" footer="0.3"/>
  <pageSetup orientation="portrait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7FBD-D64D-4A59-BA8F-58EB45DCF4B9}">
  <dimension ref="A1:Z221"/>
  <sheetViews>
    <sheetView topLeftCell="A212" workbookViewId="0">
      <selection activeCell="Z221" sqref="Z221"/>
    </sheetView>
  </sheetViews>
  <sheetFormatPr defaultRowHeight="15.35" x14ac:dyDescent="0.3"/>
  <cols>
    <col min="11" max="11" width="37.109375" customWidth="1"/>
    <col min="12" max="12" width="42.21875" customWidth="1"/>
    <col min="13" max="13" width="34.77734375" customWidth="1"/>
    <col min="14" max="14" width="34.44140625" customWidth="1"/>
  </cols>
  <sheetData>
    <row r="1" spans="1:26" ht="16" thickBo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21" t="s">
        <v>16</v>
      </c>
      <c r="P1" s="21" t="s">
        <v>17</v>
      </c>
      <c r="Q1" s="8" t="s">
        <v>18</v>
      </c>
      <c r="R1" s="21" t="s">
        <v>19</v>
      </c>
      <c r="S1" s="21" t="s">
        <v>20</v>
      </c>
      <c r="T1" s="21" t="s">
        <v>21</v>
      </c>
      <c r="U1" s="20" t="s">
        <v>22</v>
      </c>
      <c r="V1" s="20" t="s">
        <v>23</v>
      </c>
      <c r="W1" s="20" t="s">
        <v>24</v>
      </c>
      <c r="X1" s="19" t="s">
        <v>25</v>
      </c>
      <c r="Y1" s="29" t="s">
        <v>542</v>
      </c>
      <c r="Z1" s="54" t="s">
        <v>562</v>
      </c>
    </row>
    <row r="2" spans="1:26" ht="16" thickBot="1" x14ac:dyDescent="0.35">
      <c r="A2" s="1" t="s">
        <v>155</v>
      </c>
      <c r="B2" s="1" t="s">
        <v>78</v>
      </c>
      <c r="C2" s="2">
        <v>18</v>
      </c>
      <c r="D2" s="1" t="s">
        <v>50</v>
      </c>
      <c r="E2" s="1" t="s">
        <v>66</v>
      </c>
      <c r="F2" s="1" t="s">
        <v>51</v>
      </c>
      <c r="G2" s="1" t="s">
        <v>51</v>
      </c>
      <c r="H2" s="1" t="s">
        <v>33</v>
      </c>
      <c r="I2" s="1" t="s">
        <v>215</v>
      </c>
      <c r="J2" s="1" t="s">
        <v>35</v>
      </c>
      <c r="K2" s="1" t="s">
        <v>36</v>
      </c>
      <c r="L2" s="1" t="s">
        <v>55</v>
      </c>
      <c r="M2" s="1" t="s">
        <v>56</v>
      </c>
      <c r="N2" s="3">
        <v>15000</v>
      </c>
      <c r="O2" s="1" t="s">
        <v>161</v>
      </c>
      <c r="P2" s="1" t="s">
        <v>57</v>
      </c>
      <c r="Q2" s="1" t="s">
        <v>195</v>
      </c>
      <c r="R2" s="1" t="s">
        <v>59</v>
      </c>
      <c r="S2" s="1" t="s">
        <v>42</v>
      </c>
      <c r="T2" s="1" t="s">
        <v>60</v>
      </c>
      <c r="U2" s="1" t="s">
        <v>86</v>
      </c>
      <c r="V2" s="1" t="s">
        <v>45</v>
      </c>
      <c r="W2" s="1" t="s">
        <v>62</v>
      </c>
      <c r="X2" s="1" t="s">
        <v>63</v>
      </c>
      <c r="Y2" s="1">
        <v>3</v>
      </c>
      <c r="Z2" s="9" t="s">
        <v>563</v>
      </c>
    </row>
    <row r="3" spans="1:26" ht="16" thickBot="1" x14ac:dyDescent="0.35">
      <c r="A3" s="1" t="s">
        <v>155</v>
      </c>
      <c r="B3" s="1" t="s">
        <v>78</v>
      </c>
      <c r="C3" s="2">
        <v>18</v>
      </c>
      <c r="D3" s="1" t="s">
        <v>30</v>
      </c>
      <c r="E3" s="1" t="s">
        <v>66</v>
      </c>
      <c r="F3" s="1" t="s">
        <v>52</v>
      </c>
      <c r="G3" s="1" t="s">
        <v>52</v>
      </c>
      <c r="H3" s="1" t="s">
        <v>33</v>
      </c>
      <c r="I3" s="1" t="s">
        <v>156</v>
      </c>
      <c r="J3" s="1" t="s">
        <v>53</v>
      </c>
      <c r="K3" s="1" t="s">
        <v>36</v>
      </c>
      <c r="L3" s="1" t="s">
        <v>55</v>
      </c>
      <c r="M3" s="1" t="s">
        <v>56</v>
      </c>
      <c r="N3" s="3">
        <v>30000</v>
      </c>
      <c r="O3" s="1" t="s">
        <v>72</v>
      </c>
      <c r="P3" s="1" t="s">
        <v>57</v>
      </c>
      <c r="Q3" s="1" t="s">
        <v>67</v>
      </c>
      <c r="R3" s="1" t="s">
        <v>175</v>
      </c>
      <c r="S3" s="1" t="s">
        <v>42</v>
      </c>
      <c r="T3" s="1" t="s">
        <v>43</v>
      </c>
      <c r="U3" s="1" t="s">
        <v>86</v>
      </c>
      <c r="V3" s="1" t="s">
        <v>45</v>
      </c>
      <c r="W3" s="1" t="s">
        <v>62</v>
      </c>
      <c r="X3" s="1" t="s">
        <v>47</v>
      </c>
      <c r="Y3" s="10">
        <v>4</v>
      </c>
      <c r="Z3" s="14" t="s">
        <v>564</v>
      </c>
    </row>
    <row r="4" spans="1:26" ht="16" thickBot="1" x14ac:dyDescent="0.35">
      <c r="A4" s="1" t="s">
        <v>155</v>
      </c>
      <c r="B4" s="1" t="s">
        <v>29</v>
      </c>
      <c r="C4" s="2">
        <v>18</v>
      </c>
      <c r="D4" s="1" t="s">
        <v>50</v>
      </c>
      <c r="E4" s="1" t="s">
        <v>66</v>
      </c>
      <c r="F4" s="1" t="s">
        <v>51</v>
      </c>
      <c r="G4" s="1" t="s">
        <v>51</v>
      </c>
      <c r="H4" s="1" t="s">
        <v>33</v>
      </c>
      <c r="I4" s="1" t="s">
        <v>150</v>
      </c>
      <c r="J4" s="1" t="s">
        <v>53</v>
      </c>
      <c r="K4" s="1" t="s">
        <v>36</v>
      </c>
      <c r="L4" s="1" t="s">
        <v>55</v>
      </c>
      <c r="M4" s="1" t="s">
        <v>56</v>
      </c>
      <c r="N4" s="3">
        <v>30000</v>
      </c>
      <c r="O4" s="1" t="s">
        <v>38</v>
      </c>
      <c r="P4" s="1" t="s">
        <v>57</v>
      </c>
      <c r="Q4" s="1" t="s">
        <v>40</v>
      </c>
      <c r="R4" s="1" t="s">
        <v>59</v>
      </c>
      <c r="S4" s="1" t="s">
        <v>42</v>
      </c>
      <c r="T4" s="1" t="s">
        <v>85</v>
      </c>
      <c r="U4" s="1" t="s">
        <v>86</v>
      </c>
      <c r="V4" s="1" t="s">
        <v>45</v>
      </c>
      <c r="W4" s="1" t="s">
        <v>62</v>
      </c>
      <c r="X4" s="1" t="s">
        <v>47</v>
      </c>
      <c r="Y4" s="16">
        <v>3</v>
      </c>
      <c r="Z4" s="55" t="s">
        <v>563</v>
      </c>
    </row>
    <row r="5" spans="1:26" ht="16" thickBot="1" x14ac:dyDescent="0.35">
      <c r="A5" s="1" t="s">
        <v>28</v>
      </c>
      <c r="B5" s="1" t="s">
        <v>29</v>
      </c>
      <c r="C5" s="2">
        <v>19</v>
      </c>
      <c r="D5" s="1" t="s">
        <v>50</v>
      </c>
      <c r="E5" s="1" t="s">
        <v>66</v>
      </c>
      <c r="F5" s="1" t="s">
        <v>32</v>
      </c>
      <c r="G5" s="1" t="s">
        <v>115</v>
      </c>
      <c r="H5" s="1" t="s">
        <v>33</v>
      </c>
      <c r="I5" s="1" t="s">
        <v>34</v>
      </c>
      <c r="J5" s="1" t="s">
        <v>53</v>
      </c>
      <c r="K5" s="1" t="s">
        <v>36</v>
      </c>
      <c r="L5" s="1" t="s">
        <v>55</v>
      </c>
      <c r="M5" s="1" t="s">
        <v>56</v>
      </c>
      <c r="N5" s="3">
        <v>30000</v>
      </c>
      <c r="O5" s="1" t="s">
        <v>38</v>
      </c>
      <c r="P5" s="1" t="s">
        <v>39</v>
      </c>
      <c r="Q5" s="1" t="s">
        <v>67</v>
      </c>
      <c r="R5" s="1" t="s">
        <v>59</v>
      </c>
      <c r="S5" s="1" t="s">
        <v>42</v>
      </c>
      <c r="T5" s="1" t="s">
        <v>60</v>
      </c>
      <c r="U5" s="1" t="s">
        <v>86</v>
      </c>
      <c r="V5" s="1" t="s">
        <v>61</v>
      </c>
      <c r="W5" s="1" t="s">
        <v>62</v>
      </c>
      <c r="X5" s="1" t="s">
        <v>63</v>
      </c>
      <c r="Y5" s="1">
        <v>4</v>
      </c>
      <c r="Z5" s="14" t="s">
        <v>564</v>
      </c>
    </row>
    <row r="6" spans="1:26" ht="16" thickBot="1" x14ac:dyDescent="0.35">
      <c r="A6" s="1" t="s">
        <v>155</v>
      </c>
      <c r="B6" s="1" t="s">
        <v>29</v>
      </c>
      <c r="C6" s="2">
        <v>19</v>
      </c>
      <c r="D6" s="1" t="s">
        <v>50</v>
      </c>
      <c r="E6" s="1" t="s">
        <v>66</v>
      </c>
      <c r="F6" s="1" t="s">
        <v>52</v>
      </c>
      <c r="G6" s="1" t="s">
        <v>32</v>
      </c>
      <c r="H6" s="1" t="s">
        <v>33</v>
      </c>
      <c r="I6" s="1" t="s">
        <v>128</v>
      </c>
      <c r="J6" s="1" t="s">
        <v>53</v>
      </c>
      <c r="K6" s="1" t="s">
        <v>54</v>
      </c>
      <c r="L6" s="1" t="s">
        <v>55</v>
      </c>
      <c r="M6" s="1" t="s">
        <v>56</v>
      </c>
      <c r="N6" s="3">
        <v>30000</v>
      </c>
      <c r="O6" s="1" t="s">
        <v>72</v>
      </c>
      <c r="P6" s="1" t="s">
        <v>39</v>
      </c>
      <c r="Q6" s="1" t="s">
        <v>67</v>
      </c>
      <c r="R6" s="1" t="s">
        <v>175</v>
      </c>
      <c r="S6" s="1" t="s">
        <v>42</v>
      </c>
      <c r="T6" s="1" t="s">
        <v>60</v>
      </c>
      <c r="U6" s="1" t="s">
        <v>86</v>
      </c>
      <c r="V6" s="1" t="s">
        <v>45</v>
      </c>
      <c r="W6" s="1" t="s">
        <v>62</v>
      </c>
      <c r="X6" s="1" t="s">
        <v>63</v>
      </c>
      <c r="Y6" s="10">
        <v>5</v>
      </c>
      <c r="Z6" s="14" t="s">
        <v>564</v>
      </c>
    </row>
    <row r="7" spans="1:26" ht="16" thickBot="1" x14ac:dyDescent="0.35">
      <c r="A7" s="1" t="s">
        <v>155</v>
      </c>
      <c r="B7" s="1" t="s">
        <v>78</v>
      </c>
      <c r="C7" s="2">
        <v>20</v>
      </c>
      <c r="D7" s="1" t="s">
        <v>50</v>
      </c>
      <c r="E7" s="1" t="s">
        <v>66</v>
      </c>
      <c r="F7" s="1" t="s">
        <v>51</v>
      </c>
      <c r="G7" s="1" t="s">
        <v>52</v>
      </c>
      <c r="H7" s="1" t="s">
        <v>33</v>
      </c>
      <c r="I7" s="1" t="s">
        <v>263</v>
      </c>
      <c r="J7" s="1" t="s">
        <v>53</v>
      </c>
      <c r="K7" s="1" t="s">
        <v>83</v>
      </c>
      <c r="L7" s="1" t="s">
        <v>55</v>
      </c>
      <c r="M7" s="1" t="s">
        <v>56</v>
      </c>
      <c r="N7" s="1" t="s">
        <v>83</v>
      </c>
      <c r="O7" s="1" t="s">
        <v>38</v>
      </c>
      <c r="P7" s="1" t="s">
        <v>73</v>
      </c>
      <c r="Q7" s="1" t="s">
        <v>58</v>
      </c>
      <c r="R7" s="1" t="s">
        <v>96</v>
      </c>
      <c r="S7" s="1" t="s">
        <v>118</v>
      </c>
      <c r="T7" s="1" t="s">
        <v>43</v>
      </c>
      <c r="U7" s="1" t="s">
        <v>44</v>
      </c>
      <c r="V7" s="1" t="s">
        <v>61</v>
      </c>
      <c r="W7" s="1" t="s">
        <v>46</v>
      </c>
      <c r="X7" s="1" t="s">
        <v>47</v>
      </c>
      <c r="Y7" s="10">
        <v>3</v>
      </c>
      <c r="Z7" s="14" t="s">
        <v>563</v>
      </c>
    </row>
    <row r="8" spans="1:26" ht="16" thickBot="1" x14ac:dyDescent="0.35">
      <c r="A8" s="1" t="s">
        <v>28</v>
      </c>
      <c r="B8" s="1" t="s">
        <v>78</v>
      </c>
      <c r="C8" s="2">
        <v>20</v>
      </c>
      <c r="D8" s="1" t="s">
        <v>50</v>
      </c>
      <c r="E8" s="1" t="s">
        <v>66</v>
      </c>
      <c r="F8" s="1" t="s">
        <v>51</v>
      </c>
      <c r="G8" s="1" t="s">
        <v>51</v>
      </c>
      <c r="H8" s="1" t="s">
        <v>33</v>
      </c>
      <c r="I8" s="1" t="s">
        <v>34</v>
      </c>
      <c r="J8" s="1" t="s">
        <v>35</v>
      </c>
      <c r="K8" s="1" t="s">
        <v>71</v>
      </c>
      <c r="L8" s="1" t="s">
        <v>55</v>
      </c>
      <c r="M8" s="1" t="s">
        <v>56</v>
      </c>
      <c r="N8" s="3">
        <v>30000</v>
      </c>
      <c r="O8" s="1" t="s">
        <v>161</v>
      </c>
      <c r="P8" s="1" t="s">
        <v>39</v>
      </c>
      <c r="Q8" s="1" t="s">
        <v>67</v>
      </c>
      <c r="R8" s="1" t="s">
        <v>59</v>
      </c>
      <c r="S8" s="1" t="s">
        <v>42</v>
      </c>
      <c r="T8" s="1" t="s">
        <v>43</v>
      </c>
      <c r="U8" s="1" t="s">
        <v>86</v>
      </c>
      <c r="V8" s="1" t="s">
        <v>45</v>
      </c>
      <c r="W8" s="1" t="s">
        <v>62</v>
      </c>
      <c r="X8" s="1" t="s">
        <v>63</v>
      </c>
      <c r="Y8" s="14">
        <v>3</v>
      </c>
      <c r="Z8" s="14" t="s">
        <v>564</v>
      </c>
    </row>
    <row r="9" spans="1:26" ht="16" thickBot="1" x14ac:dyDescent="0.35">
      <c r="A9" s="1" t="s">
        <v>28</v>
      </c>
      <c r="B9" s="1" t="s">
        <v>78</v>
      </c>
      <c r="C9" s="2">
        <v>20</v>
      </c>
      <c r="D9" s="1" t="s">
        <v>50</v>
      </c>
      <c r="E9" s="1" t="s">
        <v>66</v>
      </c>
      <c r="F9" s="1" t="s">
        <v>51</v>
      </c>
      <c r="G9" s="1" t="s">
        <v>51</v>
      </c>
      <c r="H9" s="1" t="s">
        <v>33</v>
      </c>
      <c r="I9" s="1" t="s">
        <v>34</v>
      </c>
      <c r="J9" s="1" t="s">
        <v>53</v>
      </c>
      <c r="K9" s="1" t="s">
        <v>83</v>
      </c>
      <c r="L9" s="1" t="s">
        <v>55</v>
      </c>
      <c r="M9" s="1" t="s">
        <v>56</v>
      </c>
      <c r="N9" s="3">
        <v>30000</v>
      </c>
      <c r="O9" s="1" t="s">
        <v>38</v>
      </c>
      <c r="P9" s="1" t="s">
        <v>57</v>
      </c>
      <c r="Q9" s="1" t="s">
        <v>92</v>
      </c>
      <c r="R9" s="1" t="s">
        <v>41</v>
      </c>
      <c r="S9" s="1" t="s">
        <v>42</v>
      </c>
      <c r="T9" s="1" t="s">
        <v>103</v>
      </c>
      <c r="U9" s="1" t="s">
        <v>86</v>
      </c>
      <c r="V9" s="1" t="s">
        <v>61</v>
      </c>
      <c r="W9" s="1" t="s">
        <v>62</v>
      </c>
      <c r="X9" s="1" t="s">
        <v>63</v>
      </c>
      <c r="Y9" s="10">
        <v>3</v>
      </c>
      <c r="Z9" s="14" t="s">
        <v>563</v>
      </c>
    </row>
    <row r="10" spans="1:26" ht="16" thickBot="1" x14ac:dyDescent="0.35">
      <c r="A10" s="1" t="s">
        <v>28</v>
      </c>
      <c r="B10" s="1" t="s">
        <v>78</v>
      </c>
      <c r="C10" s="2">
        <v>20</v>
      </c>
      <c r="D10" s="1" t="s">
        <v>50</v>
      </c>
      <c r="E10" s="1" t="s">
        <v>66</v>
      </c>
      <c r="F10" s="1" t="s">
        <v>32</v>
      </c>
      <c r="G10" s="1" t="s">
        <v>52</v>
      </c>
      <c r="H10" s="1" t="s">
        <v>33</v>
      </c>
      <c r="I10" s="1" t="s">
        <v>34</v>
      </c>
      <c r="J10" s="1" t="s">
        <v>53</v>
      </c>
      <c r="K10" s="1" t="s">
        <v>54</v>
      </c>
      <c r="L10" s="1" t="s">
        <v>55</v>
      </c>
      <c r="M10" s="1" t="s">
        <v>56</v>
      </c>
      <c r="N10" s="3">
        <v>30000</v>
      </c>
      <c r="O10" s="1" t="s">
        <v>161</v>
      </c>
      <c r="P10" s="1" t="s">
        <v>57</v>
      </c>
      <c r="Q10" s="1" t="s">
        <v>67</v>
      </c>
      <c r="R10" s="1" t="s">
        <v>59</v>
      </c>
      <c r="S10" s="1" t="s">
        <v>42</v>
      </c>
      <c r="T10" s="1" t="s">
        <v>103</v>
      </c>
      <c r="U10" s="1" t="s">
        <v>86</v>
      </c>
      <c r="V10" s="1" t="s">
        <v>45</v>
      </c>
      <c r="W10" s="1" t="s">
        <v>62</v>
      </c>
      <c r="X10" s="1" t="s">
        <v>47</v>
      </c>
      <c r="Y10" s="10">
        <v>5</v>
      </c>
      <c r="Z10" s="14" t="s">
        <v>564</v>
      </c>
    </row>
    <row r="11" spans="1:26" ht="16" thickBot="1" x14ac:dyDescent="0.35">
      <c r="A11" s="1" t="s">
        <v>28</v>
      </c>
      <c r="B11" s="1" t="s">
        <v>78</v>
      </c>
      <c r="C11" s="2">
        <v>20</v>
      </c>
      <c r="D11" s="1" t="s">
        <v>50</v>
      </c>
      <c r="E11" s="1" t="s">
        <v>66</v>
      </c>
      <c r="F11" s="1" t="s">
        <v>51</v>
      </c>
      <c r="G11" s="1" t="s">
        <v>52</v>
      </c>
      <c r="H11" s="1" t="s">
        <v>33</v>
      </c>
      <c r="I11" s="1" t="s">
        <v>34</v>
      </c>
      <c r="J11" s="1" t="s">
        <v>53</v>
      </c>
      <c r="K11" s="1" t="s">
        <v>36</v>
      </c>
      <c r="L11" s="1" t="s">
        <v>55</v>
      </c>
      <c r="M11" s="1" t="s">
        <v>56</v>
      </c>
      <c r="N11" s="3">
        <v>15000</v>
      </c>
      <c r="O11" s="1" t="s">
        <v>161</v>
      </c>
      <c r="P11" s="1" t="s">
        <v>57</v>
      </c>
      <c r="Q11" s="1" t="s">
        <v>67</v>
      </c>
      <c r="R11" s="1" t="s">
        <v>79</v>
      </c>
      <c r="S11" s="1" t="s">
        <v>80</v>
      </c>
      <c r="T11" s="1" t="s">
        <v>43</v>
      </c>
      <c r="U11" s="1" t="s">
        <v>44</v>
      </c>
      <c r="V11" s="1" t="s">
        <v>61</v>
      </c>
      <c r="W11" s="1" t="s">
        <v>46</v>
      </c>
      <c r="X11" s="1" t="s">
        <v>63</v>
      </c>
      <c r="Y11" s="14">
        <v>5</v>
      </c>
      <c r="Z11" s="14" t="s">
        <v>564</v>
      </c>
    </row>
    <row r="12" spans="1:26" ht="16" thickBot="1" x14ac:dyDescent="0.35">
      <c r="A12" s="1" t="s">
        <v>155</v>
      </c>
      <c r="B12" s="1" t="s">
        <v>29</v>
      </c>
      <c r="C12" s="2">
        <v>20</v>
      </c>
      <c r="D12" s="1" t="s">
        <v>50</v>
      </c>
      <c r="E12" s="1" t="s">
        <v>66</v>
      </c>
      <c r="F12" s="1" t="s">
        <v>32</v>
      </c>
      <c r="G12" s="1" t="s">
        <v>52</v>
      </c>
      <c r="H12" s="1" t="s">
        <v>33</v>
      </c>
      <c r="I12" s="1" t="s">
        <v>150</v>
      </c>
      <c r="J12" s="1" t="s">
        <v>53</v>
      </c>
      <c r="K12" s="1" t="s">
        <v>36</v>
      </c>
      <c r="L12" s="1" t="s">
        <v>83</v>
      </c>
      <c r="M12" s="3">
        <v>105</v>
      </c>
      <c r="N12" s="1" t="s">
        <v>83</v>
      </c>
      <c r="O12" s="1" t="s">
        <v>72</v>
      </c>
      <c r="P12" s="1" t="s">
        <v>39</v>
      </c>
      <c r="Q12" s="1" t="s">
        <v>40</v>
      </c>
      <c r="R12" s="1" t="s">
        <v>59</v>
      </c>
      <c r="S12" s="1" t="s">
        <v>118</v>
      </c>
      <c r="T12" s="1" t="s">
        <v>43</v>
      </c>
      <c r="U12" s="1" t="s">
        <v>86</v>
      </c>
      <c r="V12" s="1" t="s">
        <v>45</v>
      </c>
      <c r="W12" s="1" t="s">
        <v>62</v>
      </c>
      <c r="X12" s="1" t="s">
        <v>47</v>
      </c>
      <c r="Y12" s="10">
        <v>1</v>
      </c>
      <c r="Z12" s="14" t="s">
        <v>563</v>
      </c>
    </row>
    <row r="13" spans="1:26" ht="16" thickBot="1" x14ac:dyDescent="0.35">
      <c r="A13" s="1" t="s">
        <v>28</v>
      </c>
      <c r="B13" s="1" t="s">
        <v>29</v>
      </c>
      <c r="C13" s="2">
        <v>20</v>
      </c>
      <c r="D13" s="1" t="s">
        <v>50</v>
      </c>
      <c r="E13" s="1" t="s">
        <v>66</v>
      </c>
      <c r="F13" s="1" t="s">
        <v>52</v>
      </c>
      <c r="G13" s="1" t="s">
        <v>52</v>
      </c>
      <c r="H13" s="1" t="s">
        <v>33</v>
      </c>
      <c r="I13" s="1" t="s">
        <v>34</v>
      </c>
      <c r="J13" s="1" t="s">
        <v>83</v>
      </c>
      <c r="K13" s="1" t="s">
        <v>36</v>
      </c>
      <c r="L13" s="1" t="s">
        <v>55</v>
      </c>
      <c r="M13" s="1" t="s">
        <v>56</v>
      </c>
      <c r="N13" s="3">
        <v>30000</v>
      </c>
      <c r="O13" s="1" t="s">
        <v>38</v>
      </c>
      <c r="P13" s="1" t="s">
        <v>57</v>
      </c>
      <c r="Q13" s="1" t="s">
        <v>89</v>
      </c>
      <c r="R13" s="1" t="s">
        <v>41</v>
      </c>
      <c r="S13" s="1" t="s">
        <v>42</v>
      </c>
      <c r="T13" s="1" t="s">
        <v>103</v>
      </c>
      <c r="U13" s="1" t="s">
        <v>86</v>
      </c>
      <c r="V13" s="1" t="s">
        <v>45</v>
      </c>
      <c r="W13" s="1" t="s">
        <v>62</v>
      </c>
      <c r="X13" s="1" t="s">
        <v>63</v>
      </c>
      <c r="Y13" s="10">
        <v>2</v>
      </c>
      <c r="Z13" s="14" t="s">
        <v>563</v>
      </c>
    </row>
    <row r="14" spans="1:26" ht="16" thickBot="1" x14ac:dyDescent="0.35">
      <c r="A14" s="1" t="s">
        <v>155</v>
      </c>
      <c r="B14" s="1" t="s">
        <v>29</v>
      </c>
      <c r="C14" s="2">
        <v>20</v>
      </c>
      <c r="D14" s="1" t="s">
        <v>50</v>
      </c>
      <c r="E14" s="1" t="s">
        <v>66</v>
      </c>
      <c r="F14" s="1" t="s">
        <v>52</v>
      </c>
      <c r="G14" s="1" t="s">
        <v>52</v>
      </c>
      <c r="H14" s="1" t="s">
        <v>33</v>
      </c>
      <c r="I14" s="1" t="s">
        <v>150</v>
      </c>
      <c r="J14" s="1" t="s">
        <v>53</v>
      </c>
      <c r="K14" s="1" t="s">
        <v>54</v>
      </c>
      <c r="L14" s="1" t="s">
        <v>83</v>
      </c>
      <c r="M14" s="1" t="s">
        <v>56</v>
      </c>
      <c r="N14" s="3">
        <v>25000</v>
      </c>
      <c r="O14" s="1" t="s">
        <v>161</v>
      </c>
      <c r="P14" s="1" t="s">
        <v>57</v>
      </c>
      <c r="Q14" s="1" t="s">
        <v>92</v>
      </c>
      <c r="R14" s="1" t="s">
        <v>79</v>
      </c>
      <c r="S14" s="1" t="s">
        <v>80</v>
      </c>
      <c r="T14" s="1" t="s">
        <v>43</v>
      </c>
      <c r="U14" s="1" t="s">
        <v>86</v>
      </c>
      <c r="V14" s="1" t="s">
        <v>45</v>
      </c>
      <c r="W14" s="1" t="s">
        <v>62</v>
      </c>
      <c r="X14" s="1" t="s">
        <v>63</v>
      </c>
      <c r="Y14" s="16">
        <v>3</v>
      </c>
      <c r="Z14" s="14" t="s">
        <v>563</v>
      </c>
    </row>
    <row r="15" spans="1:26" ht="16" thickBot="1" x14ac:dyDescent="0.35">
      <c r="A15" s="1" t="s">
        <v>155</v>
      </c>
      <c r="B15" s="1" t="s">
        <v>29</v>
      </c>
      <c r="C15" s="2">
        <v>20</v>
      </c>
      <c r="D15" s="1" t="s">
        <v>50</v>
      </c>
      <c r="E15" s="1" t="s">
        <v>66</v>
      </c>
      <c r="F15" s="1" t="s">
        <v>115</v>
      </c>
      <c r="G15" s="1" t="s">
        <v>52</v>
      </c>
      <c r="H15" s="1" t="s">
        <v>33</v>
      </c>
      <c r="I15" s="1" t="s">
        <v>229</v>
      </c>
      <c r="J15" s="1" t="s">
        <v>53</v>
      </c>
      <c r="K15" s="1" t="s">
        <v>36</v>
      </c>
      <c r="L15" s="1" t="s">
        <v>55</v>
      </c>
      <c r="M15" s="1" t="s">
        <v>56</v>
      </c>
      <c r="N15" s="3">
        <v>30000</v>
      </c>
      <c r="O15" s="1" t="s">
        <v>38</v>
      </c>
      <c r="P15" s="1" t="s">
        <v>73</v>
      </c>
      <c r="Q15" s="1" t="s">
        <v>89</v>
      </c>
      <c r="R15" s="1" t="s">
        <v>59</v>
      </c>
      <c r="S15" s="1" t="s">
        <v>42</v>
      </c>
      <c r="T15" s="1" t="s">
        <v>43</v>
      </c>
      <c r="U15" s="1" t="s">
        <v>86</v>
      </c>
      <c r="V15" s="1" t="s">
        <v>45</v>
      </c>
      <c r="W15" s="1" t="s">
        <v>62</v>
      </c>
      <c r="X15" s="1" t="s">
        <v>47</v>
      </c>
      <c r="Y15" s="16">
        <v>3</v>
      </c>
      <c r="Z15" s="14" t="s">
        <v>563</v>
      </c>
    </row>
    <row r="16" spans="1:26" ht="16" thickBot="1" x14ac:dyDescent="0.35">
      <c r="A16" s="1" t="s">
        <v>155</v>
      </c>
      <c r="B16" s="1" t="s">
        <v>29</v>
      </c>
      <c r="C16" s="2">
        <v>20</v>
      </c>
      <c r="D16" s="1" t="s">
        <v>50</v>
      </c>
      <c r="E16" s="1" t="s">
        <v>66</v>
      </c>
      <c r="F16" s="1" t="s">
        <v>32</v>
      </c>
      <c r="G16" s="1" t="s">
        <v>52</v>
      </c>
      <c r="H16" s="1" t="s">
        <v>33</v>
      </c>
      <c r="I16" s="1" t="s">
        <v>150</v>
      </c>
      <c r="J16" s="1" t="s">
        <v>53</v>
      </c>
      <c r="K16" s="1" t="s">
        <v>54</v>
      </c>
      <c r="L16" s="1" t="s">
        <v>55</v>
      </c>
      <c r="M16" s="1" t="s">
        <v>56</v>
      </c>
      <c r="N16" s="3">
        <v>30000</v>
      </c>
      <c r="O16" s="1" t="s">
        <v>38</v>
      </c>
      <c r="P16" s="1" t="s">
        <v>57</v>
      </c>
      <c r="Q16" s="1" t="s">
        <v>92</v>
      </c>
      <c r="R16" s="1" t="s">
        <v>96</v>
      </c>
      <c r="S16" s="1" t="s">
        <v>42</v>
      </c>
      <c r="T16" s="1" t="s">
        <v>103</v>
      </c>
      <c r="U16" s="1" t="s">
        <v>86</v>
      </c>
      <c r="V16" s="1" t="s">
        <v>61</v>
      </c>
      <c r="W16" s="1" t="s">
        <v>62</v>
      </c>
      <c r="X16" s="1" t="s">
        <v>63</v>
      </c>
      <c r="Y16" s="16">
        <v>4</v>
      </c>
      <c r="Z16" s="14" t="s">
        <v>563</v>
      </c>
    </row>
    <row r="17" spans="1:26" ht="16" thickBot="1" x14ac:dyDescent="0.35">
      <c r="A17" s="1" t="s">
        <v>28</v>
      </c>
      <c r="B17" s="1" t="s">
        <v>29</v>
      </c>
      <c r="C17" s="2">
        <v>20</v>
      </c>
      <c r="D17" s="1" t="s">
        <v>50</v>
      </c>
      <c r="E17" s="1" t="s">
        <v>66</v>
      </c>
      <c r="F17" s="1" t="s">
        <v>51</v>
      </c>
      <c r="G17" s="1" t="s">
        <v>51</v>
      </c>
      <c r="H17" s="1" t="s">
        <v>33</v>
      </c>
      <c r="I17" s="1" t="s">
        <v>34</v>
      </c>
      <c r="J17" s="1" t="s">
        <v>53</v>
      </c>
      <c r="K17" s="1" t="s">
        <v>71</v>
      </c>
      <c r="L17" s="1" t="s">
        <v>55</v>
      </c>
      <c r="M17" s="1" t="s">
        <v>56</v>
      </c>
      <c r="N17" s="3">
        <v>15000</v>
      </c>
      <c r="O17" s="1" t="s">
        <v>161</v>
      </c>
      <c r="P17" s="1" t="s">
        <v>57</v>
      </c>
      <c r="Q17" s="1" t="s">
        <v>123</v>
      </c>
      <c r="R17" s="1" t="s">
        <v>59</v>
      </c>
      <c r="S17" s="1" t="s">
        <v>42</v>
      </c>
      <c r="T17" s="1" t="s">
        <v>60</v>
      </c>
      <c r="U17" s="1" t="s">
        <v>86</v>
      </c>
      <c r="V17" s="1" t="s">
        <v>45</v>
      </c>
      <c r="W17" s="1" t="s">
        <v>62</v>
      </c>
      <c r="X17" s="1" t="s">
        <v>47</v>
      </c>
      <c r="Y17" s="14">
        <v>4</v>
      </c>
      <c r="Z17" s="14" t="s">
        <v>563</v>
      </c>
    </row>
    <row r="18" spans="1:26" ht="16" thickBot="1" x14ac:dyDescent="0.35">
      <c r="A18" s="1" t="s">
        <v>28</v>
      </c>
      <c r="B18" s="1" t="s">
        <v>29</v>
      </c>
      <c r="C18" s="2">
        <v>20</v>
      </c>
      <c r="D18" s="1" t="s">
        <v>50</v>
      </c>
      <c r="E18" s="1" t="s">
        <v>66</v>
      </c>
      <c r="F18" s="1" t="s">
        <v>51</v>
      </c>
      <c r="G18" s="1" t="s">
        <v>32</v>
      </c>
      <c r="H18" s="1" t="s">
        <v>33</v>
      </c>
      <c r="I18" s="1" t="s">
        <v>34</v>
      </c>
      <c r="J18" s="1" t="s">
        <v>53</v>
      </c>
      <c r="K18" s="1" t="s">
        <v>54</v>
      </c>
      <c r="L18" s="1" t="s">
        <v>55</v>
      </c>
      <c r="M18" s="1" t="s">
        <v>56</v>
      </c>
      <c r="N18" s="3">
        <v>30000</v>
      </c>
      <c r="O18" s="1" t="s">
        <v>161</v>
      </c>
      <c r="P18" s="1" t="s">
        <v>57</v>
      </c>
      <c r="Q18" s="1" t="s">
        <v>67</v>
      </c>
      <c r="R18" s="1" t="s">
        <v>59</v>
      </c>
      <c r="S18" s="1" t="s">
        <v>42</v>
      </c>
      <c r="T18" s="1" t="s">
        <v>60</v>
      </c>
      <c r="U18" s="1" t="s">
        <v>86</v>
      </c>
      <c r="V18" s="1" t="s">
        <v>45</v>
      </c>
      <c r="W18" s="1" t="s">
        <v>62</v>
      </c>
      <c r="X18" s="1" t="s">
        <v>47</v>
      </c>
      <c r="Y18" s="10">
        <v>5</v>
      </c>
      <c r="Z18" s="14" t="s">
        <v>564</v>
      </c>
    </row>
    <row r="19" spans="1:26" ht="16" thickBot="1" x14ac:dyDescent="0.35">
      <c r="A19" s="1" t="s">
        <v>155</v>
      </c>
      <c r="B19" s="1" t="s">
        <v>78</v>
      </c>
      <c r="C19" s="2">
        <v>21</v>
      </c>
      <c r="D19" s="1" t="s">
        <v>50</v>
      </c>
      <c r="E19" s="1" t="s">
        <v>66</v>
      </c>
      <c r="F19" s="1" t="s">
        <v>52</v>
      </c>
      <c r="G19" s="1" t="s">
        <v>52</v>
      </c>
      <c r="H19" s="1" t="s">
        <v>33</v>
      </c>
      <c r="I19" s="1" t="s">
        <v>34</v>
      </c>
      <c r="J19" s="1" t="s">
        <v>83</v>
      </c>
      <c r="K19" s="1" t="s">
        <v>71</v>
      </c>
      <c r="L19" s="1" t="s">
        <v>55</v>
      </c>
      <c r="M19" s="1" t="s">
        <v>56</v>
      </c>
      <c r="N19" s="1" t="s">
        <v>83</v>
      </c>
      <c r="O19" s="1" t="s">
        <v>38</v>
      </c>
      <c r="P19" s="1" t="s">
        <v>39</v>
      </c>
      <c r="Q19" s="1" t="s">
        <v>92</v>
      </c>
      <c r="R19" s="1" t="s">
        <v>59</v>
      </c>
      <c r="S19" s="1" t="s">
        <v>42</v>
      </c>
      <c r="T19" s="1" t="s">
        <v>103</v>
      </c>
      <c r="U19" s="1" t="s">
        <v>86</v>
      </c>
      <c r="V19" s="1" t="s">
        <v>45</v>
      </c>
      <c r="W19" s="1" t="s">
        <v>46</v>
      </c>
      <c r="X19" s="1" t="s">
        <v>47</v>
      </c>
      <c r="Y19" s="10">
        <v>2</v>
      </c>
      <c r="Z19" s="14" t="s">
        <v>563</v>
      </c>
    </row>
    <row r="20" spans="1:26" ht="16" thickBot="1" x14ac:dyDescent="0.35">
      <c r="A20" s="1" t="s">
        <v>28</v>
      </c>
      <c r="B20" s="1" t="s">
        <v>78</v>
      </c>
      <c r="C20" s="2">
        <v>21</v>
      </c>
      <c r="D20" s="1" t="s">
        <v>50</v>
      </c>
      <c r="E20" s="1" t="s">
        <v>66</v>
      </c>
      <c r="F20" s="1" t="s">
        <v>51</v>
      </c>
      <c r="G20" s="1" t="s">
        <v>51</v>
      </c>
      <c r="H20" s="1" t="s">
        <v>33</v>
      </c>
      <c r="I20" s="1" t="s">
        <v>34</v>
      </c>
      <c r="J20" s="1" t="s">
        <v>53</v>
      </c>
      <c r="K20" s="1" t="s">
        <v>54</v>
      </c>
      <c r="L20" s="1" t="s">
        <v>83</v>
      </c>
      <c r="M20" s="3">
        <v>105</v>
      </c>
      <c r="N20" s="3">
        <v>25000</v>
      </c>
      <c r="O20" s="1" t="s">
        <v>38</v>
      </c>
      <c r="P20" s="1" t="s">
        <v>73</v>
      </c>
      <c r="Q20" s="1" t="s">
        <v>40</v>
      </c>
      <c r="R20" s="1" t="s">
        <v>59</v>
      </c>
      <c r="S20" s="1" t="s">
        <v>42</v>
      </c>
      <c r="T20" s="1" t="s">
        <v>60</v>
      </c>
      <c r="U20" s="1" t="s">
        <v>86</v>
      </c>
      <c r="V20" s="1" t="s">
        <v>45</v>
      </c>
      <c r="W20" s="1" t="s">
        <v>46</v>
      </c>
      <c r="X20" s="1" t="s">
        <v>63</v>
      </c>
      <c r="Y20" s="14">
        <v>2</v>
      </c>
      <c r="Z20" s="14" t="s">
        <v>563</v>
      </c>
    </row>
    <row r="21" spans="1:26" ht="16" thickBot="1" x14ac:dyDescent="0.35">
      <c r="A21" s="1" t="s">
        <v>28</v>
      </c>
      <c r="B21" s="1" t="s">
        <v>78</v>
      </c>
      <c r="C21" s="2">
        <v>21</v>
      </c>
      <c r="D21" s="1" t="s">
        <v>50</v>
      </c>
      <c r="E21" s="1" t="s">
        <v>66</v>
      </c>
      <c r="F21" s="1" t="s">
        <v>52</v>
      </c>
      <c r="G21" s="1" t="s">
        <v>115</v>
      </c>
      <c r="H21" s="1" t="s">
        <v>33</v>
      </c>
      <c r="I21" s="1" t="s">
        <v>34</v>
      </c>
      <c r="J21" s="1" t="s">
        <v>83</v>
      </c>
      <c r="K21" s="1" t="s">
        <v>36</v>
      </c>
      <c r="L21" s="1" t="s">
        <v>55</v>
      </c>
      <c r="M21" s="1" t="s">
        <v>56</v>
      </c>
      <c r="N21" s="3">
        <v>30000</v>
      </c>
      <c r="O21" s="1" t="s">
        <v>38</v>
      </c>
      <c r="P21" s="1" t="s">
        <v>57</v>
      </c>
      <c r="Q21" s="1" t="s">
        <v>100</v>
      </c>
      <c r="R21" s="1" t="s">
        <v>41</v>
      </c>
      <c r="S21" s="1" t="s">
        <v>42</v>
      </c>
      <c r="T21" s="1" t="s">
        <v>43</v>
      </c>
      <c r="U21" s="1" t="s">
        <v>86</v>
      </c>
      <c r="V21" s="1" t="s">
        <v>45</v>
      </c>
      <c r="W21" s="1" t="s">
        <v>62</v>
      </c>
      <c r="X21" s="1" t="s">
        <v>47</v>
      </c>
      <c r="Y21" s="14">
        <v>2</v>
      </c>
      <c r="Z21" s="14" t="s">
        <v>563</v>
      </c>
    </row>
    <row r="22" spans="1:26" ht="16" thickBot="1" x14ac:dyDescent="0.35">
      <c r="A22" s="1" t="s">
        <v>28</v>
      </c>
      <c r="B22" s="1" t="s">
        <v>78</v>
      </c>
      <c r="C22" s="2">
        <v>21</v>
      </c>
      <c r="D22" s="1" t="s">
        <v>50</v>
      </c>
      <c r="E22" s="1" t="s">
        <v>66</v>
      </c>
      <c r="F22" s="1" t="s">
        <v>51</v>
      </c>
      <c r="G22" s="1" t="s">
        <v>51</v>
      </c>
      <c r="H22" s="1" t="s">
        <v>33</v>
      </c>
      <c r="I22" s="1" t="s">
        <v>34</v>
      </c>
      <c r="J22" s="1" t="s">
        <v>53</v>
      </c>
      <c r="K22" s="1" t="s">
        <v>71</v>
      </c>
      <c r="L22" s="1" t="s">
        <v>55</v>
      </c>
      <c r="M22" s="1" t="s">
        <v>56</v>
      </c>
      <c r="N22" s="3">
        <v>30000</v>
      </c>
      <c r="O22" s="1" t="s">
        <v>38</v>
      </c>
      <c r="P22" s="1" t="s">
        <v>39</v>
      </c>
      <c r="Q22" s="1" t="s">
        <v>89</v>
      </c>
      <c r="R22" s="1" t="s">
        <v>59</v>
      </c>
      <c r="S22" s="1" t="s">
        <v>42</v>
      </c>
      <c r="T22" s="1" t="s">
        <v>43</v>
      </c>
      <c r="U22" s="1" t="s">
        <v>86</v>
      </c>
      <c r="V22" s="1" t="s">
        <v>45</v>
      </c>
      <c r="W22" s="1" t="s">
        <v>62</v>
      </c>
      <c r="X22" s="1" t="s">
        <v>47</v>
      </c>
      <c r="Y22" s="10">
        <v>3</v>
      </c>
      <c r="Z22" s="14" t="s">
        <v>563</v>
      </c>
    </row>
    <row r="23" spans="1:26" ht="16" thickBot="1" x14ac:dyDescent="0.35">
      <c r="A23" s="1" t="s">
        <v>28</v>
      </c>
      <c r="B23" s="1" t="s">
        <v>78</v>
      </c>
      <c r="C23" s="2">
        <v>21</v>
      </c>
      <c r="D23" s="1" t="s">
        <v>50</v>
      </c>
      <c r="E23" s="1" t="s">
        <v>66</v>
      </c>
      <c r="F23" s="1" t="s">
        <v>32</v>
      </c>
      <c r="G23" s="1" t="s">
        <v>51</v>
      </c>
      <c r="H23" s="1" t="s">
        <v>33</v>
      </c>
      <c r="I23" s="1" t="s">
        <v>34</v>
      </c>
      <c r="J23" s="1" t="s">
        <v>53</v>
      </c>
      <c r="K23" s="1" t="s">
        <v>71</v>
      </c>
      <c r="L23" s="1" t="s">
        <v>55</v>
      </c>
      <c r="M23" s="1" t="s">
        <v>56</v>
      </c>
      <c r="N23" s="3">
        <v>30000</v>
      </c>
      <c r="O23" s="1" t="s">
        <v>161</v>
      </c>
      <c r="P23" s="1" t="s">
        <v>57</v>
      </c>
      <c r="Q23" s="1" t="s">
        <v>67</v>
      </c>
      <c r="R23" s="1" t="s">
        <v>59</v>
      </c>
      <c r="S23" s="1" t="s">
        <v>42</v>
      </c>
      <c r="T23" s="1" t="s">
        <v>103</v>
      </c>
      <c r="U23" s="1" t="s">
        <v>86</v>
      </c>
      <c r="V23" s="1" t="s">
        <v>61</v>
      </c>
      <c r="W23" s="1" t="s">
        <v>62</v>
      </c>
      <c r="X23" s="1" t="s">
        <v>63</v>
      </c>
      <c r="Y23" s="11">
        <v>4</v>
      </c>
      <c r="Z23" s="14" t="s">
        <v>564</v>
      </c>
    </row>
    <row r="24" spans="1:26" ht="16" thickBot="1" x14ac:dyDescent="0.35">
      <c r="A24" s="1" t="s">
        <v>155</v>
      </c>
      <c r="B24" s="1" t="s">
        <v>29</v>
      </c>
      <c r="C24" s="2">
        <v>21</v>
      </c>
      <c r="D24" s="1" t="s">
        <v>50</v>
      </c>
      <c r="E24" s="1" t="s">
        <v>66</v>
      </c>
      <c r="F24" s="1" t="s">
        <v>51</v>
      </c>
      <c r="G24" s="1" t="s">
        <v>51</v>
      </c>
      <c r="H24" s="1" t="s">
        <v>33</v>
      </c>
      <c r="I24" s="1" t="s">
        <v>150</v>
      </c>
      <c r="J24" s="1" t="s">
        <v>83</v>
      </c>
      <c r="K24" s="1" t="s">
        <v>36</v>
      </c>
      <c r="L24" s="1" t="s">
        <v>55</v>
      </c>
      <c r="M24" s="1" t="s">
        <v>56</v>
      </c>
      <c r="N24" s="1" t="s">
        <v>83</v>
      </c>
      <c r="O24" s="1" t="s">
        <v>161</v>
      </c>
      <c r="P24" s="1" t="s">
        <v>57</v>
      </c>
      <c r="Q24" s="1" t="s">
        <v>89</v>
      </c>
      <c r="R24" s="1" t="s">
        <v>96</v>
      </c>
      <c r="S24" s="1" t="s">
        <v>42</v>
      </c>
      <c r="T24" s="1" t="s">
        <v>43</v>
      </c>
      <c r="U24" s="1" t="s">
        <v>44</v>
      </c>
      <c r="V24" s="1" t="s">
        <v>61</v>
      </c>
      <c r="W24" s="1" t="s">
        <v>46</v>
      </c>
      <c r="X24" s="1" t="s">
        <v>63</v>
      </c>
      <c r="Y24" s="16">
        <v>2</v>
      </c>
      <c r="Z24" s="14" t="s">
        <v>563</v>
      </c>
    </row>
    <row r="25" spans="1:26" ht="16" thickBot="1" x14ac:dyDescent="0.35">
      <c r="A25" s="1" t="s">
        <v>28</v>
      </c>
      <c r="B25" s="1" t="s">
        <v>29</v>
      </c>
      <c r="C25" s="2">
        <v>21</v>
      </c>
      <c r="D25" s="1" t="s">
        <v>50</v>
      </c>
      <c r="E25" s="1" t="s">
        <v>66</v>
      </c>
      <c r="F25" s="1" t="s">
        <v>32</v>
      </c>
      <c r="G25" s="1" t="s">
        <v>51</v>
      </c>
      <c r="H25" s="1" t="s">
        <v>33</v>
      </c>
      <c r="I25" s="1" t="s">
        <v>34</v>
      </c>
      <c r="J25" s="1" t="s">
        <v>53</v>
      </c>
      <c r="K25" s="1" t="s">
        <v>36</v>
      </c>
      <c r="L25" s="1" t="s">
        <v>55</v>
      </c>
      <c r="M25" s="1" t="s">
        <v>83</v>
      </c>
      <c r="N25" s="3">
        <v>30000</v>
      </c>
      <c r="O25" s="1" t="s">
        <v>161</v>
      </c>
      <c r="P25" s="1" t="s">
        <v>57</v>
      </c>
      <c r="Q25" s="1" t="s">
        <v>67</v>
      </c>
      <c r="R25" s="1" t="s">
        <v>79</v>
      </c>
      <c r="S25" s="1" t="s">
        <v>80</v>
      </c>
      <c r="T25" s="1" t="s">
        <v>103</v>
      </c>
      <c r="U25" s="1" t="s">
        <v>44</v>
      </c>
      <c r="V25" s="1" t="s">
        <v>45</v>
      </c>
      <c r="W25" s="1" t="s">
        <v>46</v>
      </c>
      <c r="X25" s="1" t="s">
        <v>47</v>
      </c>
      <c r="Y25" s="10">
        <v>3</v>
      </c>
      <c r="Z25" s="14" t="s">
        <v>564</v>
      </c>
    </row>
    <row r="26" spans="1:26" ht="16" thickBot="1" x14ac:dyDescent="0.35">
      <c r="A26" s="1" t="s">
        <v>155</v>
      </c>
      <c r="B26" s="1" t="s">
        <v>29</v>
      </c>
      <c r="C26" s="2">
        <v>21</v>
      </c>
      <c r="D26" s="1" t="s">
        <v>50</v>
      </c>
      <c r="E26" s="1" t="s">
        <v>66</v>
      </c>
      <c r="F26" s="1" t="s">
        <v>51</v>
      </c>
      <c r="G26" s="1" t="s">
        <v>52</v>
      </c>
      <c r="H26" s="1" t="s">
        <v>33</v>
      </c>
      <c r="I26" s="1" t="s">
        <v>150</v>
      </c>
      <c r="J26" s="1" t="s">
        <v>53</v>
      </c>
      <c r="K26" s="1" t="s">
        <v>54</v>
      </c>
      <c r="L26" s="1" t="s">
        <v>55</v>
      </c>
      <c r="M26" s="1" t="s">
        <v>56</v>
      </c>
      <c r="N26" s="3">
        <v>30000</v>
      </c>
      <c r="O26" s="1" t="s">
        <v>72</v>
      </c>
      <c r="P26" s="1" t="s">
        <v>39</v>
      </c>
      <c r="Q26" s="1" t="s">
        <v>58</v>
      </c>
      <c r="R26" s="1" t="s">
        <v>96</v>
      </c>
      <c r="S26" s="1" t="s">
        <v>118</v>
      </c>
      <c r="T26" s="1" t="s">
        <v>60</v>
      </c>
      <c r="U26" s="1" t="s">
        <v>86</v>
      </c>
      <c r="V26" s="1" t="s">
        <v>45</v>
      </c>
      <c r="W26" s="1" t="s">
        <v>62</v>
      </c>
      <c r="X26" s="1" t="s">
        <v>63</v>
      </c>
      <c r="Y26" s="14">
        <v>4</v>
      </c>
      <c r="Z26" s="14" t="s">
        <v>563</v>
      </c>
    </row>
    <row r="27" spans="1:26" ht="16" thickBot="1" x14ac:dyDescent="0.35">
      <c r="A27" s="1" t="s">
        <v>28</v>
      </c>
      <c r="B27" s="1" t="s">
        <v>29</v>
      </c>
      <c r="C27" s="2">
        <v>21</v>
      </c>
      <c r="D27" s="1" t="s">
        <v>50</v>
      </c>
      <c r="E27" s="1" t="s">
        <v>66</v>
      </c>
      <c r="F27" s="1" t="s">
        <v>51</v>
      </c>
      <c r="G27" s="1" t="s">
        <v>32</v>
      </c>
      <c r="H27" s="1" t="s">
        <v>33</v>
      </c>
      <c r="I27" s="1" t="s">
        <v>34</v>
      </c>
      <c r="J27" s="1" t="s">
        <v>53</v>
      </c>
      <c r="K27" s="1" t="s">
        <v>71</v>
      </c>
      <c r="L27" s="1" t="s">
        <v>55</v>
      </c>
      <c r="M27" s="1" t="s">
        <v>56</v>
      </c>
      <c r="N27" s="3">
        <v>15000</v>
      </c>
      <c r="O27" s="1" t="s">
        <v>72</v>
      </c>
      <c r="P27" s="1" t="s">
        <v>73</v>
      </c>
      <c r="Q27" s="1" t="s">
        <v>89</v>
      </c>
      <c r="R27" s="1" t="s">
        <v>96</v>
      </c>
      <c r="S27" s="1" t="s">
        <v>42</v>
      </c>
      <c r="T27" s="1" t="s">
        <v>60</v>
      </c>
      <c r="U27" s="1" t="s">
        <v>86</v>
      </c>
      <c r="V27" s="1" t="s">
        <v>45</v>
      </c>
      <c r="W27" s="1" t="s">
        <v>62</v>
      </c>
      <c r="X27" s="1" t="s">
        <v>47</v>
      </c>
      <c r="Y27" s="14">
        <v>4</v>
      </c>
      <c r="Z27" s="14" t="s">
        <v>563</v>
      </c>
    </row>
    <row r="28" spans="1:26" ht="16" thickBot="1" x14ac:dyDescent="0.35">
      <c r="A28" s="1" t="s">
        <v>28</v>
      </c>
      <c r="B28" s="1" t="s">
        <v>29</v>
      </c>
      <c r="C28" s="2">
        <v>21</v>
      </c>
      <c r="D28" s="1" t="s">
        <v>50</v>
      </c>
      <c r="E28" s="1" t="s">
        <v>66</v>
      </c>
      <c r="F28" s="1" t="s">
        <v>52</v>
      </c>
      <c r="G28" s="1" t="s">
        <v>52</v>
      </c>
      <c r="H28" s="1" t="s">
        <v>33</v>
      </c>
      <c r="I28" s="1" t="s">
        <v>34</v>
      </c>
      <c r="J28" s="1" t="s">
        <v>53</v>
      </c>
      <c r="K28" s="1" t="s">
        <v>36</v>
      </c>
      <c r="L28" s="1" t="s">
        <v>55</v>
      </c>
      <c r="M28" s="1" t="s">
        <v>56</v>
      </c>
      <c r="N28" s="3">
        <v>30000</v>
      </c>
      <c r="O28" s="1" t="s">
        <v>38</v>
      </c>
      <c r="P28" s="1" t="s">
        <v>57</v>
      </c>
      <c r="Q28" s="1" t="s">
        <v>67</v>
      </c>
      <c r="R28" s="1" t="s">
        <v>59</v>
      </c>
      <c r="S28" s="1" t="s">
        <v>42</v>
      </c>
      <c r="T28" s="1" t="s">
        <v>60</v>
      </c>
      <c r="U28" s="1" t="s">
        <v>44</v>
      </c>
      <c r="V28" s="1" t="s">
        <v>61</v>
      </c>
      <c r="W28" s="1" t="s">
        <v>62</v>
      </c>
      <c r="X28" s="1" t="s">
        <v>63</v>
      </c>
      <c r="Y28" s="11">
        <v>4</v>
      </c>
      <c r="Z28" s="14" t="s">
        <v>564</v>
      </c>
    </row>
    <row r="29" spans="1:26" ht="16" thickBot="1" x14ac:dyDescent="0.35">
      <c r="A29" s="1" t="s">
        <v>28</v>
      </c>
      <c r="B29" s="1" t="s">
        <v>29</v>
      </c>
      <c r="C29" s="2">
        <v>21</v>
      </c>
      <c r="D29" s="1" t="s">
        <v>50</v>
      </c>
      <c r="E29" s="1" t="s">
        <v>66</v>
      </c>
      <c r="F29" s="1" t="s">
        <v>52</v>
      </c>
      <c r="G29" s="1" t="s">
        <v>52</v>
      </c>
      <c r="H29" s="1" t="s">
        <v>33</v>
      </c>
      <c r="I29" s="1" t="s">
        <v>34</v>
      </c>
      <c r="J29" s="1" t="s">
        <v>53</v>
      </c>
      <c r="K29" s="1" t="s">
        <v>54</v>
      </c>
      <c r="L29" s="1" t="s">
        <v>55</v>
      </c>
      <c r="M29" s="1" t="s">
        <v>56</v>
      </c>
      <c r="N29" s="3">
        <v>30000</v>
      </c>
      <c r="O29" s="1" t="s">
        <v>161</v>
      </c>
      <c r="P29" s="1" t="s">
        <v>73</v>
      </c>
      <c r="Q29" s="1" t="s">
        <v>89</v>
      </c>
      <c r="R29" s="1" t="s">
        <v>41</v>
      </c>
      <c r="S29" s="1" t="s">
        <v>42</v>
      </c>
      <c r="T29" s="1" t="s">
        <v>43</v>
      </c>
      <c r="U29" s="1" t="s">
        <v>86</v>
      </c>
      <c r="V29" s="1" t="s">
        <v>61</v>
      </c>
      <c r="W29" s="1" t="s">
        <v>62</v>
      </c>
      <c r="X29" s="1" t="s">
        <v>63</v>
      </c>
      <c r="Y29" s="10">
        <v>4</v>
      </c>
      <c r="Z29" s="14" t="s">
        <v>563</v>
      </c>
    </row>
    <row r="30" spans="1:26" ht="16" thickBot="1" x14ac:dyDescent="0.35">
      <c r="A30" s="1" t="s">
        <v>155</v>
      </c>
      <c r="B30" s="1" t="s">
        <v>29</v>
      </c>
      <c r="C30" s="2">
        <v>21</v>
      </c>
      <c r="D30" s="1" t="s">
        <v>50</v>
      </c>
      <c r="E30" s="1" t="s">
        <v>66</v>
      </c>
      <c r="F30" s="1" t="s">
        <v>52</v>
      </c>
      <c r="G30" s="1" t="s">
        <v>52</v>
      </c>
      <c r="H30" s="1" t="s">
        <v>33</v>
      </c>
      <c r="I30" s="1" t="s">
        <v>150</v>
      </c>
      <c r="J30" s="1" t="s">
        <v>53</v>
      </c>
      <c r="K30" s="1" t="s">
        <v>54</v>
      </c>
      <c r="L30" s="1" t="s">
        <v>55</v>
      </c>
      <c r="M30" s="1" t="s">
        <v>56</v>
      </c>
      <c r="N30" s="3">
        <v>30000</v>
      </c>
      <c r="O30" s="1" t="s">
        <v>38</v>
      </c>
      <c r="P30" s="1" t="s">
        <v>57</v>
      </c>
      <c r="Q30" s="1" t="s">
        <v>67</v>
      </c>
      <c r="R30" s="1" t="s">
        <v>96</v>
      </c>
      <c r="S30" s="1" t="s">
        <v>42</v>
      </c>
      <c r="T30" s="1" t="s">
        <v>60</v>
      </c>
      <c r="U30" s="1" t="s">
        <v>86</v>
      </c>
      <c r="V30" s="1" t="s">
        <v>45</v>
      </c>
      <c r="W30" s="1" t="s">
        <v>62</v>
      </c>
      <c r="X30" s="1" t="s">
        <v>47</v>
      </c>
      <c r="Y30" s="16">
        <v>5</v>
      </c>
      <c r="Z30" s="14" t="s">
        <v>564</v>
      </c>
    </row>
    <row r="31" spans="1:26" ht="16" thickBot="1" x14ac:dyDescent="0.35">
      <c r="A31" s="1" t="s">
        <v>155</v>
      </c>
      <c r="B31" s="1" t="s">
        <v>29</v>
      </c>
      <c r="C31" s="2">
        <v>22</v>
      </c>
      <c r="D31" s="1" t="s">
        <v>50</v>
      </c>
      <c r="E31" s="1" t="s">
        <v>66</v>
      </c>
      <c r="F31" s="1" t="s">
        <v>51</v>
      </c>
      <c r="G31" s="1" t="s">
        <v>51</v>
      </c>
      <c r="H31" s="1" t="s">
        <v>33</v>
      </c>
      <c r="I31" s="1" t="s">
        <v>150</v>
      </c>
      <c r="J31" s="1" t="s">
        <v>53</v>
      </c>
      <c r="K31" s="1" t="s">
        <v>71</v>
      </c>
      <c r="L31" s="1" t="s">
        <v>83</v>
      </c>
      <c r="M31" s="1" t="s">
        <v>56</v>
      </c>
      <c r="N31" s="1" t="s">
        <v>83</v>
      </c>
      <c r="O31" s="1" t="s">
        <v>72</v>
      </c>
      <c r="P31" s="1" t="s">
        <v>73</v>
      </c>
      <c r="Q31" s="1" t="s">
        <v>89</v>
      </c>
      <c r="R31" s="1" t="s">
        <v>175</v>
      </c>
      <c r="S31" s="1" t="s">
        <v>75</v>
      </c>
      <c r="T31" s="1" t="s">
        <v>60</v>
      </c>
      <c r="U31" s="1" t="s">
        <v>86</v>
      </c>
      <c r="V31" s="1" t="s">
        <v>61</v>
      </c>
      <c r="W31" s="1" t="s">
        <v>62</v>
      </c>
      <c r="X31" s="1" t="s">
        <v>47</v>
      </c>
      <c r="Y31" s="10">
        <v>2</v>
      </c>
      <c r="Z31" s="14" t="s">
        <v>563</v>
      </c>
    </row>
    <row r="32" spans="1:26" ht="16" thickBot="1" x14ac:dyDescent="0.35">
      <c r="A32" s="1" t="s">
        <v>28</v>
      </c>
      <c r="B32" s="1" t="s">
        <v>29</v>
      </c>
      <c r="C32" s="2">
        <v>22</v>
      </c>
      <c r="D32" s="1" t="s">
        <v>50</v>
      </c>
      <c r="E32" s="1" t="s">
        <v>66</v>
      </c>
      <c r="F32" s="1" t="s">
        <v>51</v>
      </c>
      <c r="G32" s="1" t="s">
        <v>51</v>
      </c>
      <c r="H32" s="1" t="s">
        <v>33</v>
      </c>
      <c r="I32" s="1" t="s">
        <v>34</v>
      </c>
      <c r="J32" s="1" t="s">
        <v>53</v>
      </c>
      <c r="K32" s="1" t="s">
        <v>71</v>
      </c>
      <c r="L32" s="1" t="s">
        <v>55</v>
      </c>
      <c r="M32" s="3">
        <v>105</v>
      </c>
      <c r="N32" s="3">
        <v>30000</v>
      </c>
      <c r="O32" s="1" t="s">
        <v>38</v>
      </c>
      <c r="P32" s="1" t="s">
        <v>39</v>
      </c>
      <c r="Q32" s="1" t="s">
        <v>92</v>
      </c>
      <c r="R32" s="1" t="s">
        <v>41</v>
      </c>
      <c r="S32" s="1" t="s">
        <v>42</v>
      </c>
      <c r="T32" s="1" t="s">
        <v>43</v>
      </c>
      <c r="U32" s="1" t="s">
        <v>86</v>
      </c>
      <c r="V32" s="1" t="s">
        <v>45</v>
      </c>
      <c r="W32" s="1" t="s">
        <v>46</v>
      </c>
      <c r="X32" s="1" t="s">
        <v>63</v>
      </c>
      <c r="Y32" s="14">
        <v>2</v>
      </c>
      <c r="Z32" s="14" t="s">
        <v>563</v>
      </c>
    </row>
    <row r="33" spans="1:26" ht="16" thickBot="1" x14ac:dyDescent="0.35">
      <c r="A33" s="1" t="s">
        <v>28</v>
      </c>
      <c r="B33" s="1" t="s">
        <v>29</v>
      </c>
      <c r="C33" s="2">
        <v>22</v>
      </c>
      <c r="D33" s="1" t="s">
        <v>50</v>
      </c>
      <c r="E33" s="1" t="s">
        <v>66</v>
      </c>
      <c r="F33" s="1" t="s">
        <v>51</v>
      </c>
      <c r="G33" s="1" t="s">
        <v>51</v>
      </c>
      <c r="H33" s="1" t="s">
        <v>33</v>
      </c>
      <c r="I33" s="1" t="s">
        <v>34</v>
      </c>
      <c r="J33" s="1" t="s">
        <v>53</v>
      </c>
      <c r="K33" s="1" t="s">
        <v>36</v>
      </c>
      <c r="L33" s="1" t="s">
        <v>55</v>
      </c>
      <c r="M33" s="1" t="s">
        <v>56</v>
      </c>
      <c r="N33" s="3">
        <v>30000</v>
      </c>
      <c r="O33" s="1" t="s">
        <v>72</v>
      </c>
      <c r="P33" s="1" t="s">
        <v>57</v>
      </c>
      <c r="Q33" s="1" t="s">
        <v>130</v>
      </c>
      <c r="R33" s="1" t="s">
        <v>59</v>
      </c>
      <c r="S33" s="1" t="s">
        <v>42</v>
      </c>
      <c r="T33" s="1" t="s">
        <v>60</v>
      </c>
      <c r="U33" s="1" t="s">
        <v>86</v>
      </c>
      <c r="V33" s="1" t="s">
        <v>61</v>
      </c>
      <c r="W33" s="1" t="s">
        <v>62</v>
      </c>
      <c r="X33" s="1" t="s">
        <v>47</v>
      </c>
      <c r="Y33" s="1">
        <v>3</v>
      </c>
      <c r="Z33" s="14" t="s">
        <v>563</v>
      </c>
    </row>
    <row r="34" spans="1:26" ht="16" thickBot="1" x14ac:dyDescent="0.35">
      <c r="A34" s="1" t="s">
        <v>155</v>
      </c>
      <c r="B34" s="1" t="s">
        <v>29</v>
      </c>
      <c r="C34" s="2">
        <v>22</v>
      </c>
      <c r="D34" s="1" t="s">
        <v>50</v>
      </c>
      <c r="E34" s="1" t="s">
        <v>66</v>
      </c>
      <c r="F34" s="1" t="s">
        <v>51</v>
      </c>
      <c r="G34" s="1" t="s">
        <v>115</v>
      </c>
      <c r="H34" s="1" t="s">
        <v>33</v>
      </c>
      <c r="I34" s="1" t="s">
        <v>34</v>
      </c>
      <c r="J34" s="1" t="s">
        <v>53</v>
      </c>
      <c r="K34" s="1" t="s">
        <v>54</v>
      </c>
      <c r="L34" s="1" t="s">
        <v>55</v>
      </c>
      <c r="M34" s="1" t="s">
        <v>56</v>
      </c>
      <c r="N34" s="3">
        <v>30000</v>
      </c>
      <c r="O34" s="1" t="s">
        <v>38</v>
      </c>
      <c r="P34" s="1" t="s">
        <v>39</v>
      </c>
      <c r="Q34" s="1" t="s">
        <v>123</v>
      </c>
      <c r="R34" s="1" t="s">
        <v>59</v>
      </c>
      <c r="S34" s="1" t="s">
        <v>42</v>
      </c>
      <c r="T34" s="1" t="s">
        <v>103</v>
      </c>
      <c r="U34" s="1" t="s">
        <v>86</v>
      </c>
      <c r="V34" s="1" t="s">
        <v>45</v>
      </c>
      <c r="W34" s="1" t="s">
        <v>62</v>
      </c>
      <c r="X34" s="1" t="s">
        <v>63</v>
      </c>
      <c r="Y34" s="1">
        <v>4</v>
      </c>
      <c r="Z34" s="14" t="s">
        <v>563</v>
      </c>
    </row>
    <row r="35" spans="1:26" ht="16" thickBot="1" x14ac:dyDescent="0.35">
      <c r="A35" s="1" t="s">
        <v>28</v>
      </c>
      <c r="B35" s="1" t="s">
        <v>29</v>
      </c>
      <c r="C35" s="2">
        <v>23</v>
      </c>
      <c r="D35" s="1" t="s">
        <v>50</v>
      </c>
      <c r="E35" s="1" t="s">
        <v>66</v>
      </c>
      <c r="F35" s="1" t="s">
        <v>52</v>
      </c>
      <c r="G35" s="1" t="s">
        <v>115</v>
      </c>
      <c r="H35" s="1" t="s">
        <v>33</v>
      </c>
      <c r="I35" s="1" t="s">
        <v>34</v>
      </c>
      <c r="J35" s="1" t="s">
        <v>53</v>
      </c>
      <c r="K35" s="1" t="s">
        <v>83</v>
      </c>
      <c r="L35" s="1" t="s">
        <v>55</v>
      </c>
      <c r="M35" s="1" t="s">
        <v>56</v>
      </c>
      <c r="N35" s="3">
        <v>30000</v>
      </c>
      <c r="O35" s="1" t="s">
        <v>38</v>
      </c>
      <c r="P35" s="1" t="s">
        <v>57</v>
      </c>
      <c r="Q35" s="1" t="s">
        <v>92</v>
      </c>
      <c r="R35" s="1" t="s">
        <v>41</v>
      </c>
      <c r="S35" s="1" t="s">
        <v>42</v>
      </c>
      <c r="T35" s="1" t="s">
        <v>85</v>
      </c>
      <c r="U35" s="1" t="s">
        <v>86</v>
      </c>
      <c r="V35" s="1" t="s">
        <v>61</v>
      </c>
      <c r="W35" s="1" t="s">
        <v>62</v>
      </c>
      <c r="X35" s="1" t="s">
        <v>47</v>
      </c>
      <c r="Y35" s="1">
        <v>3</v>
      </c>
      <c r="Z35" s="14" t="s">
        <v>563</v>
      </c>
    </row>
    <row r="36" spans="1:26" ht="16" thickBot="1" x14ac:dyDescent="0.35">
      <c r="A36" s="1" t="s">
        <v>28</v>
      </c>
      <c r="B36" s="1" t="s">
        <v>29</v>
      </c>
      <c r="C36" s="2">
        <v>18</v>
      </c>
      <c r="D36" s="1" t="s">
        <v>70</v>
      </c>
      <c r="E36" s="1" t="s">
        <v>66</v>
      </c>
      <c r="F36" s="1" t="s">
        <v>32</v>
      </c>
      <c r="G36" s="1" t="s">
        <v>51</v>
      </c>
      <c r="H36" s="1" t="s">
        <v>33</v>
      </c>
      <c r="I36" s="1" t="s">
        <v>34</v>
      </c>
      <c r="J36" s="1" t="s">
        <v>83</v>
      </c>
      <c r="K36" s="1" t="s">
        <v>36</v>
      </c>
      <c r="L36" s="1" t="s">
        <v>37</v>
      </c>
      <c r="M36" s="3">
        <v>105</v>
      </c>
      <c r="N36" s="3">
        <v>25000</v>
      </c>
      <c r="O36" s="1" t="s">
        <v>72</v>
      </c>
      <c r="P36" s="1" t="s">
        <v>57</v>
      </c>
      <c r="Q36" s="1" t="s">
        <v>40</v>
      </c>
      <c r="R36" s="1" t="s">
        <v>96</v>
      </c>
      <c r="S36" s="1" t="s">
        <v>42</v>
      </c>
      <c r="T36" s="1" t="s">
        <v>85</v>
      </c>
      <c r="U36" s="1" t="s">
        <v>86</v>
      </c>
      <c r="V36" s="1" t="s">
        <v>61</v>
      </c>
      <c r="W36" s="1" t="s">
        <v>62</v>
      </c>
      <c r="X36" s="1" t="s">
        <v>47</v>
      </c>
      <c r="Y36" s="1">
        <v>0</v>
      </c>
      <c r="Z36" s="14" t="s">
        <v>563</v>
      </c>
    </row>
    <row r="37" spans="1:26" ht="16" thickBot="1" x14ac:dyDescent="0.35">
      <c r="A37" s="1" t="s">
        <v>155</v>
      </c>
      <c r="B37" s="1" t="s">
        <v>29</v>
      </c>
      <c r="C37" s="2">
        <v>18</v>
      </c>
      <c r="D37" s="1" t="s">
        <v>70</v>
      </c>
      <c r="E37" s="1" t="s">
        <v>66</v>
      </c>
      <c r="F37" s="1" t="s">
        <v>32</v>
      </c>
      <c r="G37" s="1" t="s">
        <v>32</v>
      </c>
      <c r="H37" s="1" t="s">
        <v>33</v>
      </c>
      <c r="I37" s="1" t="s">
        <v>150</v>
      </c>
      <c r="J37" s="1" t="s">
        <v>53</v>
      </c>
      <c r="K37" s="1" t="s">
        <v>36</v>
      </c>
      <c r="L37" s="1" t="s">
        <v>55</v>
      </c>
      <c r="M37" s="1" t="s">
        <v>56</v>
      </c>
      <c r="N37" s="3">
        <v>30000</v>
      </c>
      <c r="O37" s="1" t="s">
        <v>38</v>
      </c>
      <c r="P37" s="1" t="s">
        <v>57</v>
      </c>
      <c r="Q37" s="1" t="s">
        <v>40</v>
      </c>
      <c r="R37" s="1" t="s">
        <v>175</v>
      </c>
      <c r="S37" s="1" t="s">
        <v>42</v>
      </c>
      <c r="T37" s="1" t="s">
        <v>60</v>
      </c>
      <c r="U37" s="1" t="s">
        <v>86</v>
      </c>
      <c r="V37" s="1" t="s">
        <v>45</v>
      </c>
      <c r="W37" s="1" t="s">
        <v>62</v>
      </c>
      <c r="X37" s="1" t="s">
        <v>47</v>
      </c>
      <c r="Y37" s="13">
        <v>3</v>
      </c>
      <c r="Z37" s="14" t="s">
        <v>563</v>
      </c>
    </row>
    <row r="38" spans="1:26" ht="16" thickBot="1" x14ac:dyDescent="0.35">
      <c r="A38" s="1" t="s">
        <v>155</v>
      </c>
      <c r="B38" s="1" t="s">
        <v>29</v>
      </c>
      <c r="C38" s="2">
        <v>18</v>
      </c>
      <c r="D38" s="1" t="s">
        <v>70</v>
      </c>
      <c r="E38" s="1" t="s">
        <v>66</v>
      </c>
      <c r="F38" s="1" t="s">
        <v>51</v>
      </c>
      <c r="G38" s="1" t="s">
        <v>51</v>
      </c>
      <c r="H38" s="1" t="s">
        <v>33</v>
      </c>
      <c r="I38" s="1" t="s">
        <v>34</v>
      </c>
      <c r="J38" s="1" t="s">
        <v>53</v>
      </c>
      <c r="K38" s="1" t="s">
        <v>71</v>
      </c>
      <c r="L38" s="1" t="s">
        <v>55</v>
      </c>
      <c r="M38" s="1" t="s">
        <v>56</v>
      </c>
      <c r="N38" s="3">
        <v>30000</v>
      </c>
      <c r="O38" s="1" t="s">
        <v>161</v>
      </c>
      <c r="P38" s="1" t="s">
        <v>57</v>
      </c>
      <c r="Q38" s="1" t="s">
        <v>112</v>
      </c>
      <c r="R38" s="1" t="s">
        <v>59</v>
      </c>
      <c r="S38" s="1" t="s">
        <v>42</v>
      </c>
      <c r="T38" s="1" t="s">
        <v>103</v>
      </c>
      <c r="U38" s="1" t="s">
        <v>86</v>
      </c>
      <c r="V38" s="1" t="s">
        <v>45</v>
      </c>
      <c r="W38" s="1" t="s">
        <v>46</v>
      </c>
      <c r="X38" s="1" t="s">
        <v>47</v>
      </c>
      <c r="Y38" s="11">
        <v>3</v>
      </c>
      <c r="Z38" s="14" t="s">
        <v>563</v>
      </c>
    </row>
    <row r="39" spans="1:26" ht="16" thickBot="1" x14ac:dyDescent="0.35">
      <c r="A39" s="1" t="s">
        <v>155</v>
      </c>
      <c r="B39" s="1" t="s">
        <v>78</v>
      </c>
      <c r="C39" s="2">
        <v>19</v>
      </c>
      <c r="D39" s="1" t="s">
        <v>70</v>
      </c>
      <c r="E39" s="1" t="s">
        <v>66</v>
      </c>
      <c r="F39" s="1" t="s">
        <v>52</v>
      </c>
      <c r="G39" s="1" t="s">
        <v>52</v>
      </c>
      <c r="H39" s="1" t="s">
        <v>33</v>
      </c>
      <c r="I39" s="1" t="s">
        <v>34</v>
      </c>
      <c r="J39" s="1" t="s">
        <v>83</v>
      </c>
      <c r="K39" s="1" t="s">
        <v>36</v>
      </c>
      <c r="L39" s="1" t="s">
        <v>83</v>
      </c>
      <c r="M39" s="1" t="s">
        <v>83</v>
      </c>
      <c r="N39" s="1" t="s">
        <v>83</v>
      </c>
      <c r="O39" s="1" t="s">
        <v>38</v>
      </c>
      <c r="P39" s="1" t="s">
        <v>73</v>
      </c>
      <c r="Q39" s="1" t="s">
        <v>100</v>
      </c>
      <c r="R39" s="1" t="s">
        <v>79</v>
      </c>
      <c r="S39" s="1" t="s">
        <v>80</v>
      </c>
      <c r="T39" s="1" t="s">
        <v>103</v>
      </c>
      <c r="U39" s="1" t="s">
        <v>86</v>
      </c>
      <c r="V39" s="1" t="s">
        <v>61</v>
      </c>
      <c r="W39" s="1" t="s">
        <v>62</v>
      </c>
      <c r="X39" s="1" t="s">
        <v>63</v>
      </c>
      <c r="Y39" s="15">
        <v>0</v>
      </c>
      <c r="Z39" s="14" t="s">
        <v>563</v>
      </c>
    </row>
    <row r="40" spans="1:26" ht="16" thickBot="1" x14ac:dyDescent="0.35">
      <c r="A40" s="1" t="s">
        <v>155</v>
      </c>
      <c r="B40" s="1" t="s">
        <v>29</v>
      </c>
      <c r="C40" s="2">
        <v>19</v>
      </c>
      <c r="D40" s="1" t="s">
        <v>70</v>
      </c>
      <c r="E40" s="1" t="s">
        <v>66</v>
      </c>
      <c r="F40" s="1" t="s">
        <v>32</v>
      </c>
      <c r="G40" s="1" t="s">
        <v>51</v>
      </c>
      <c r="H40" s="1" t="s">
        <v>33</v>
      </c>
      <c r="I40" s="1" t="s">
        <v>150</v>
      </c>
      <c r="J40" s="1" t="s">
        <v>53</v>
      </c>
      <c r="K40" s="1" t="s">
        <v>36</v>
      </c>
      <c r="L40" s="1" t="s">
        <v>55</v>
      </c>
      <c r="M40" s="1" t="s">
        <v>56</v>
      </c>
      <c r="N40" s="3">
        <v>30000</v>
      </c>
      <c r="O40" s="1" t="s">
        <v>72</v>
      </c>
      <c r="P40" s="1" t="s">
        <v>73</v>
      </c>
      <c r="Q40" s="1" t="s">
        <v>112</v>
      </c>
      <c r="R40" s="1" t="s">
        <v>59</v>
      </c>
      <c r="S40" s="1" t="s">
        <v>42</v>
      </c>
      <c r="T40" s="1" t="s">
        <v>103</v>
      </c>
      <c r="U40" s="1" t="s">
        <v>86</v>
      </c>
      <c r="V40" s="1" t="s">
        <v>45</v>
      </c>
      <c r="W40" s="1" t="s">
        <v>62</v>
      </c>
      <c r="X40" s="1" t="s">
        <v>47</v>
      </c>
      <c r="Y40" s="13">
        <v>3</v>
      </c>
      <c r="Z40" s="14" t="s">
        <v>563</v>
      </c>
    </row>
    <row r="41" spans="1:26" ht="16" thickBot="1" x14ac:dyDescent="0.35">
      <c r="A41" s="1" t="s">
        <v>28</v>
      </c>
      <c r="B41" s="1" t="s">
        <v>29</v>
      </c>
      <c r="C41" s="2">
        <v>19</v>
      </c>
      <c r="D41" s="1" t="s">
        <v>70</v>
      </c>
      <c r="E41" s="1" t="s">
        <v>66</v>
      </c>
      <c r="F41" s="1" t="s">
        <v>52</v>
      </c>
      <c r="G41" s="1" t="s">
        <v>52</v>
      </c>
      <c r="H41" s="1" t="s">
        <v>33</v>
      </c>
      <c r="I41" s="1" t="s">
        <v>34</v>
      </c>
      <c r="J41" s="1" t="s">
        <v>53</v>
      </c>
      <c r="K41" s="1" t="s">
        <v>71</v>
      </c>
      <c r="L41" s="1" t="s">
        <v>55</v>
      </c>
      <c r="M41" s="1" t="s">
        <v>56</v>
      </c>
      <c r="N41" s="3">
        <v>30000</v>
      </c>
      <c r="O41" s="1" t="s">
        <v>38</v>
      </c>
      <c r="P41" s="1" t="s">
        <v>73</v>
      </c>
      <c r="Q41" s="1" t="s">
        <v>89</v>
      </c>
      <c r="R41" s="1" t="s">
        <v>59</v>
      </c>
      <c r="S41" s="1" t="s">
        <v>42</v>
      </c>
      <c r="T41" s="1" t="s">
        <v>103</v>
      </c>
      <c r="U41" s="1" t="s">
        <v>44</v>
      </c>
      <c r="V41" s="1" t="s">
        <v>61</v>
      </c>
      <c r="W41" s="1" t="s">
        <v>62</v>
      </c>
      <c r="X41" s="1" t="s">
        <v>63</v>
      </c>
      <c r="Y41" s="12">
        <v>3</v>
      </c>
      <c r="Z41" s="14" t="s">
        <v>563</v>
      </c>
    </row>
    <row r="42" spans="1:26" ht="16" thickBot="1" x14ac:dyDescent="0.35">
      <c r="A42" s="1" t="s">
        <v>155</v>
      </c>
      <c r="B42" s="1" t="s">
        <v>29</v>
      </c>
      <c r="C42" s="2">
        <v>19</v>
      </c>
      <c r="D42" s="1" t="s">
        <v>70</v>
      </c>
      <c r="E42" s="1" t="s">
        <v>66</v>
      </c>
      <c r="F42" s="1" t="s">
        <v>51</v>
      </c>
      <c r="G42" s="1" t="s">
        <v>52</v>
      </c>
      <c r="H42" s="1" t="s">
        <v>33</v>
      </c>
      <c r="I42" s="1" t="s">
        <v>34</v>
      </c>
      <c r="J42" s="1" t="s">
        <v>53</v>
      </c>
      <c r="K42" s="1" t="s">
        <v>54</v>
      </c>
      <c r="L42" s="1" t="s">
        <v>55</v>
      </c>
      <c r="M42" s="1" t="s">
        <v>56</v>
      </c>
      <c r="N42" s="1" t="s">
        <v>83</v>
      </c>
      <c r="O42" s="1" t="s">
        <v>38</v>
      </c>
      <c r="P42" s="1" t="s">
        <v>57</v>
      </c>
      <c r="Q42" s="1" t="s">
        <v>89</v>
      </c>
      <c r="R42" s="1" t="s">
        <v>59</v>
      </c>
      <c r="S42" s="1" t="s">
        <v>42</v>
      </c>
      <c r="T42" s="1" t="s">
        <v>103</v>
      </c>
      <c r="U42" s="1" t="s">
        <v>86</v>
      </c>
      <c r="V42" s="1" t="s">
        <v>45</v>
      </c>
      <c r="W42" s="1" t="s">
        <v>62</v>
      </c>
      <c r="X42" s="1" t="s">
        <v>47</v>
      </c>
      <c r="Y42" s="15">
        <v>4</v>
      </c>
      <c r="Z42" s="14" t="s">
        <v>563</v>
      </c>
    </row>
    <row r="43" spans="1:26" ht="16" thickBot="1" x14ac:dyDescent="0.35">
      <c r="A43" s="1" t="s">
        <v>28</v>
      </c>
      <c r="B43" s="1" t="s">
        <v>78</v>
      </c>
      <c r="C43" s="2">
        <v>20</v>
      </c>
      <c r="D43" s="1" t="s">
        <v>70</v>
      </c>
      <c r="E43" s="1" t="s">
        <v>66</v>
      </c>
      <c r="F43" s="1" t="s">
        <v>51</v>
      </c>
      <c r="G43" s="1" t="s">
        <v>32</v>
      </c>
      <c r="H43" s="1" t="s">
        <v>33</v>
      </c>
      <c r="I43" s="1" t="s">
        <v>34</v>
      </c>
      <c r="J43" s="1" t="s">
        <v>83</v>
      </c>
      <c r="K43" s="1" t="s">
        <v>36</v>
      </c>
      <c r="L43" s="1" t="s">
        <v>37</v>
      </c>
      <c r="M43" s="1" t="s">
        <v>56</v>
      </c>
      <c r="N43" s="3">
        <v>30000</v>
      </c>
      <c r="O43" s="1" t="s">
        <v>161</v>
      </c>
      <c r="P43" s="1" t="s">
        <v>57</v>
      </c>
      <c r="Q43" s="1" t="s">
        <v>92</v>
      </c>
      <c r="R43" s="1" t="s">
        <v>96</v>
      </c>
      <c r="S43" s="1" t="s">
        <v>42</v>
      </c>
      <c r="T43" s="1" t="s">
        <v>43</v>
      </c>
      <c r="U43" s="1" t="s">
        <v>86</v>
      </c>
      <c r="V43" s="1" t="s">
        <v>45</v>
      </c>
      <c r="W43" s="1" t="s">
        <v>62</v>
      </c>
      <c r="X43" s="1" t="s">
        <v>63</v>
      </c>
      <c r="Y43" s="1">
        <v>1</v>
      </c>
      <c r="Z43" s="14" t="s">
        <v>563</v>
      </c>
    </row>
    <row r="44" spans="1:26" ht="16" thickBot="1" x14ac:dyDescent="0.35">
      <c r="A44" s="1" t="s">
        <v>155</v>
      </c>
      <c r="B44" s="1" t="s">
        <v>78</v>
      </c>
      <c r="C44" s="2">
        <v>20</v>
      </c>
      <c r="D44" s="1" t="s">
        <v>70</v>
      </c>
      <c r="E44" s="1" t="s">
        <v>66</v>
      </c>
      <c r="F44" s="1" t="s">
        <v>51</v>
      </c>
      <c r="G44" s="1" t="s">
        <v>51</v>
      </c>
      <c r="H44" s="1" t="s">
        <v>33</v>
      </c>
      <c r="I44" s="1" t="s">
        <v>34</v>
      </c>
      <c r="J44" s="1" t="s">
        <v>53</v>
      </c>
      <c r="K44" s="1" t="s">
        <v>36</v>
      </c>
      <c r="L44" s="1" t="s">
        <v>55</v>
      </c>
      <c r="M44" s="1" t="s">
        <v>56</v>
      </c>
      <c r="N44" s="3">
        <v>30000</v>
      </c>
      <c r="O44" s="1" t="s">
        <v>161</v>
      </c>
      <c r="P44" s="1" t="s">
        <v>57</v>
      </c>
      <c r="Q44" s="1" t="s">
        <v>67</v>
      </c>
      <c r="R44" s="1" t="s">
        <v>59</v>
      </c>
      <c r="S44" s="1" t="s">
        <v>42</v>
      </c>
      <c r="T44" s="1" t="s">
        <v>103</v>
      </c>
      <c r="U44" s="1" t="s">
        <v>86</v>
      </c>
      <c r="V44" s="1" t="s">
        <v>45</v>
      </c>
      <c r="W44" s="1" t="s">
        <v>62</v>
      </c>
      <c r="X44" s="1" t="s">
        <v>47</v>
      </c>
      <c r="Y44" s="11">
        <v>4</v>
      </c>
      <c r="Z44" s="14" t="s">
        <v>564</v>
      </c>
    </row>
    <row r="45" spans="1:26" ht="16" thickBot="1" x14ac:dyDescent="0.35">
      <c r="A45" s="1" t="s">
        <v>155</v>
      </c>
      <c r="B45" s="1" t="s">
        <v>29</v>
      </c>
      <c r="C45" s="2">
        <v>20</v>
      </c>
      <c r="D45" s="1" t="s">
        <v>70</v>
      </c>
      <c r="E45" s="1" t="s">
        <v>66</v>
      </c>
      <c r="F45" s="1" t="s">
        <v>32</v>
      </c>
      <c r="G45" s="1" t="s">
        <v>52</v>
      </c>
      <c r="H45" s="1" t="s">
        <v>33</v>
      </c>
      <c r="I45" s="1" t="s">
        <v>150</v>
      </c>
      <c r="J45" s="1" t="s">
        <v>53</v>
      </c>
      <c r="K45" s="1" t="s">
        <v>83</v>
      </c>
      <c r="L45" s="1" t="s">
        <v>83</v>
      </c>
      <c r="M45" s="1" t="s">
        <v>83</v>
      </c>
      <c r="N45" s="1" t="s">
        <v>83</v>
      </c>
      <c r="O45" s="1" t="s">
        <v>38</v>
      </c>
      <c r="P45" s="1" t="s">
        <v>73</v>
      </c>
      <c r="Q45" s="1" t="s">
        <v>260</v>
      </c>
      <c r="R45" s="1" t="s">
        <v>96</v>
      </c>
      <c r="S45" s="1" t="s">
        <v>42</v>
      </c>
      <c r="T45" s="1" t="s">
        <v>85</v>
      </c>
      <c r="U45" s="1" t="s">
        <v>86</v>
      </c>
      <c r="V45" s="1" t="s">
        <v>45</v>
      </c>
      <c r="W45" s="1" t="s">
        <v>46</v>
      </c>
      <c r="X45" s="1" t="s">
        <v>63</v>
      </c>
      <c r="Y45" s="12">
        <v>1</v>
      </c>
      <c r="Z45" s="14" t="s">
        <v>563</v>
      </c>
    </row>
    <row r="46" spans="1:26" ht="16" thickBot="1" x14ac:dyDescent="0.35">
      <c r="A46" s="1" t="s">
        <v>155</v>
      </c>
      <c r="B46" s="1" t="s">
        <v>29</v>
      </c>
      <c r="C46" s="2">
        <v>20</v>
      </c>
      <c r="D46" s="1" t="s">
        <v>70</v>
      </c>
      <c r="E46" s="1" t="s">
        <v>66</v>
      </c>
      <c r="F46" s="1" t="s">
        <v>32</v>
      </c>
      <c r="G46" s="1" t="s">
        <v>32</v>
      </c>
      <c r="H46" s="1" t="s">
        <v>33</v>
      </c>
      <c r="I46" s="1" t="s">
        <v>150</v>
      </c>
      <c r="J46" s="1" t="s">
        <v>53</v>
      </c>
      <c r="K46" s="1" t="s">
        <v>54</v>
      </c>
      <c r="L46" s="1" t="s">
        <v>55</v>
      </c>
      <c r="M46" s="1" t="s">
        <v>56</v>
      </c>
      <c r="N46" s="3">
        <v>30000</v>
      </c>
      <c r="O46" s="1" t="s">
        <v>38</v>
      </c>
      <c r="P46" s="1" t="s">
        <v>39</v>
      </c>
      <c r="Q46" s="1" t="s">
        <v>67</v>
      </c>
      <c r="R46" s="1" t="s">
        <v>175</v>
      </c>
      <c r="S46" s="1" t="s">
        <v>42</v>
      </c>
      <c r="T46" s="1" t="s">
        <v>60</v>
      </c>
      <c r="U46" s="1" t="s">
        <v>44</v>
      </c>
      <c r="V46" s="1" t="s">
        <v>45</v>
      </c>
      <c r="W46" s="1" t="s">
        <v>62</v>
      </c>
      <c r="X46" s="1" t="s">
        <v>47</v>
      </c>
      <c r="Y46" s="13">
        <v>5</v>
      </c>
      <c r="Z46" s="14" t="s">
        <v>564</v>
      </c>
    </row>
    <row r="47" spans="1:26" ht="16" thickBot="1" x14ac:dyDescent="0.35">
      <c r="A47" s="1" t="s">
        <v>28</v>
      </c>
      <c r="B47" s="1" t="s">
        <v>78</v>
      </c>
      <c r="C47" s="2">
        <v>21</v>
      </c>
      <c r="D47" s="1" t="s">
        <v>70</v>
      </c>
      <c r="E47" s="1" t="s">
        <v>66</v>
      </c>
      <c r="F47" s="1" t="s">
        <v>52</v>
      </c>
      <c r="G47" s="1" t="s">
        <v>51</v>
      </c>
      <c r="H47" s="1" t="s">
        <v>33</v>
      </c>
      <c r="I47" s="1" t="s">
        <v>34</v>
      </c>
      <c r="J47" s="1" t="s">
        <v>53</v>
      </c>
      <c r="K47" s="1" t="s">
        <v>36</v>
      </c>
      <c r="L47" s="1" t="s">
        <v>55</v>
      </c>
      <c r="M47" s="3">
        <v>105</v>
      </c>
      <c r="N47" s="3">
        <v>30000</v>
      </c>
      <c r="O47" s="1" t="s">
        <v>161</v>
      </c>
      <c r="P47" s="1" t="s">
        <v>57</v>
      </c>
      <c r="Q47" s="1" t="s">
        <v>67</v>
      </c>
      <c r="R47" s="1" t="s">
        <v>41</v>
      </c>
      <c r="S47" s="1" t="s">
        <v>42</v>
      </c>
      <c r="T47" s="1" t="s">
        <v>60</v>
      </c>
      <c r="U47" s="1" t="s">
        <v>44</v>
      </c>
      <c r="V47" s="1" t="s">
        <v>45</v>
      </c>
      <c r="W47" s="1" t="s">
        <v>62</v>
      </c>
      <c r="X47" s="1" t="s">
        <v>47</v>
      </c>
      <c r="Y47" s="11">
        <v>3</v>
      </c>
      <c r="Z47" s="14" t="s">
        <v>564</v>
      </c>
    </row>
    <row r="48" spans="1:26" ht="16" thickBot="1" x14ac:dyDescent="0.35">
      <c r="A48" s="1" t="s">
        <v>155</v>
      </c>
      <c r="B48" s="1" t="s">
        <v>29</v>
      </c>
      <c r="C48" s="2">
        <v>21</v>
      </c>
      <c r="D48" s="1" t="s">
        <v>70</v>
      </c>
      <c r="E48" s="1" t="s">
        <v>66</v>
      </c>
      <c r="F48" s="1" t="s">
        <v>51</v>
      </c>
      <c r="G48" s="1" t="s">
        <v>51</v>
      </c>
      <c r="H48" s="1" t="s">
        <v>33</v>
      </c>
      <c r="I48" s="1" t="s">
        <v>150</v>
      </c>
      <c r="J48" s="1" t="s">
        <v>35</v>
      </c>
      <c r="K48" s="1" t="s">
        <v>36</v>
      </c>
      <c r="L48" s="1" t="s">
        <v>37</v>
      </c>
      <c r="M48" s="1" t="s">
        <v>56</v>
      </c>
      <c r="N48" s="3">
        <v>25000</v>
      </c>
      <c r="O48" s="1" t="s">
        <v>38</v>
      </c>
      <c r="P48" s="1" t="s">
        <v>57</v>
      </c>
      <c r="Q48" s="1" t="s">
        <v>174</v>
      </c>
      <c r="R48" s="1" t="s">
        <v>175</v>
      </c>
      <c r="S48" s="1" t="s">
        <v>42</v>
      </c>
      <c r="T48" s="1" t="s">
        <v>43</v>
      </c>
      <c r="U48" s="1" t="s">
        <v>44</v>
      </c>
      <c r="V48" s="1" t="s">
        <v>45</v>
      </c>
      <c r="W48" s="1" t="s">
        <v>46</v>
      </c>
      <c r="X48" s="1" t="s">
        <v>63</v>
      </c>
      <c r="Y48" s="13">
        <v>2</v>
      </c>
      <c r="Z48" s="14" t="s">
        <v>563</v>
      </c>
    </row>
    <row r="49" spans="1:26" ht="16" thickBot="1" x14ac:dyDescent="0.35">
      <c r="A49" s="1" t="s">
        <v>155</v>
      </c>
      <c r="B49" s="1" t="s">
        <v>29</v>
      </c>
      <c r="C49" s="2">
        <v>21</v>
      </c>
      <c r="D49" s="1" t="s">
        <v>70</v>
      </c>
      <c r="E49" s="1" t="s">
        <v>66</v>
      </c>
      <c r="F49" s="1" t="s">
        <v>32</v>
      </c>
      <c r="G49" s="1" t="s">
        <v>32</v>
      </c>
      <c r="H49" s="1" t="s">
        <v>33</v>
      </c>
      <c r="I49" s="1" t="s">
        <v>150</v>
      </c>
      <c r="J49" s="1" t="s">
        <v>53</v>
      </c>
      <c r="K49" s="1" t="s">
        <v>36</v>
      </c>
      <c r="L49" s="1" t="s">
        <v>55</v>
      </c>
      <c r="M49" s="1" t="s">
        <v>56</v>
      </c>
      <c r="N49" s="3">
        <v>30000</v>
      </c>
      <c r="O49" s="1" t="s">
        <v>72</v>
      </c>
      <c r="P49" s="1" t="s">
        <v>73</v>
      </c>
      <c r="Q49" s="1" t="s">
        <v>112</v>
      </c>
      <c r="R49" s="1" t="s">
        <v>79</v>
      </c>
      <c r="S49" s="1" t="s">
        <v>42</v>
      </c>
      <c r="T49" s="1" t="s">
        <v>43</v>
      </c>
      <c r="U49" s="1" t="s">
        <v>86</v>
      </c>
      <c r="V49" s="1" t="s">
        <v>45</v>
      </c>
      <c r="W49" s="1" t="s">
        <v>62</v>
      </c>
      <c r="X49" s="1" t="s">
        <v>47</v>
      </c>
      <c r="Y49" s="13">
        <v>3</v>
      </c>
      <c r="Z49" s="14" t="s">
        <v>563</v>
      </c>
    </row>
    <row r="50" spans="1:26" ht="16" thickBot="1" x14ac:dyDescent="0.35">
      <c r="A50" s="1" t="s">
        <v>28</v>
      </c>
      <c r="B50" s="1" t="s">
        <v>29</v>
      </c>
      <c r="C50" s="2">
        <v>21</v>
      </c>
      <c r="D50" s="1" t="s">
        <v>70</v>
      </c>
      <c r="E50" s="1" t="s">
        <v>66</v>
      </c>
      <c r="F50" s="1" t="s">
        <v>52</v>
      </c>
      <c r="G50" s="1" t="s">
        <v>52</v>
      </c>
      <c r="H50" s="1" t="s">
        <v>33</v>
      </c>
      <c r="I50" s="1" t="s">
        <v>34</v>
      </c>
      <c r="J50" s="1" t="s">
        <v>53</v>
      </c>
      <c r="K50" s="1" t="s">
        <v>36</v>
      </c>
      <c r="L50" s="1" t="s">
        <v>55</v>
      </c>
      <c r="M50" s="1" t="s">
        <v>56</v>
      </c>
      <c r="N50" s="3">
        <v>30000</v>
      </c>
      <c r="O50" s="1" t="s">
        <v>72</v>
      </c>
      <c r="P50" s="1" t="s">
        <v>39</v>
      </c>
      <c r="Q50" s="1" t="s">
        <v>100</v>
      </c>
      <c r="R50" s="1" t="s">
        <v>59</v>
      </c>
      <c r="S50" s="1" t="s">
        <v>42</v>
      </c>
      <c r="T50" s="1" t="s">
        <v>60</v>
      </c>
      <c r="U50" s="1" t="s">
        <v>86</v>
      </c>
      <c r="V50" s="1" t="s">
        <v>61</v>
      </c>
      <c r="W50" s="1" t="s">
        <v>62</v>
      </c>
      <c r="X50" s="1" t="s">
        <v>63</v>
      </c>
      <c r="Y50" s="11">
        <v>3</v>
      </c>
      <c r="Z50" s="14" t="s">
        <v>563</v>
      </c>
    </row>
    <row r="51" spans="1:26" ht="16" thickBot="1" x14ac:dyDescent="0.35">
      <c r="A51" s="1" t="s">
        <v>155</v>
      </c>
      <c r="B51" s="1" t="s">
        <v>29</v>
      </c>
      <c r="C51" s="2">
        <v>21</v>
      </c>
      <c r="D51" s="1" t="s">
        <v>70</v>
      </c>
      <c r="E51" s="1" t="s">
        <v>66</v>
      </c>
      <c r="F51" s="1" t="s">
        <v>52</v>
      </c>
      <c r="G51" s="1" t="s">
        <v>51</v>
      </c>
      <c r="H51" s="1" t="s">
        <v>33</v>
      </c>
      <c r="I51" s="1" t="s">
        <v>150</v>
      </c>
      <c r="J51" s="1" t="s">
        <v>53</v>
      </c>
      <c r="K51" s="1" t="s">
        <v>54</v>
      </c>
      <c r="L51" s="1" t="s">
        <v>55</v>
      </c>
      <c r="M51" s="1" t="s">
        <v>56</v>
      </c>
      <c r="N51" s="3">
        <v>30000</v>
      </c>
      <c r="O51" s="1" t="s">
        <v>38</v>
      </c>
      <c r="P51" s="1" t="s">
        <v>73</v>
      </c>
      <c r="Q51" s="1" t="s">
        <v>112</v>
      </c>
      <c r="R51" s="1" t="s">
        <v>59</v>
      </c>
      <c r="S51" s="1" t="s">
        <v>42</v>
      </c>
      <c r="T51" s="1" t="s">
        <v>43</v>
      </c>
      <c r="U51" s="1" t="s">
        <v>86</v>
      </c>
      <c r="V51" s="1" t="s">
        <v>45</v>
      </c>
      <c r="W51" s="1" t="s">
        <v>62</v>
      </c>
      <c r="X51" s="1" t="s">
        <v>63</v>
      </c>
      <c r="Y51" s="1">
        <v>4</v>
      </c>
      <c r="Z51" s="14" t="s">
        <v>563</v>
      </c>
    </row>
    <row r="52" spans="1:26" ht="16" thickBot="1" x14ac:dyDescent="0.35">
      <c r="A52" s="1" t="s">
        <v>28</v>
      </c>
      <c r="B52" s="1" t="s">
        <v>29</v>
      </c>
      <c r="C52" s="2">
        <v>21</v>
      </c>
      <c r="D52" s="1" t="s">
        <v>70</v>
      </c>
      <c r="E52" s="1" t="s">
        <v>66</v>
      </c>
      <c r="F52" s="1" t="s">
        <v>51</v>
      </c>
      <c r="G52" s="1" t="s">
        <v>51</v>
      </c>
      <c r="H52" s="1" t="s">
        <v>33</v>
      </c>
      <c r="I52" s="1" t="s">
        <v>34</v>
      </c>
      <c r="J52" s="1" t="s">
        <v>53</v>
      </c>
      <c r="K52" s="1" t="s">
        <v>54</v>
      </c>
      <c r="L52" s="1" t="s">
        <v>55</v>
      </c>
      <c r="M52" s="1" t="s">
        <v>56</v>
      </c>
      <c r="N52" s="3">
        <v>30000</v>
      </c>
      <c r="O52" s="1" t="s">
        <v>38</v>
      </c>
      <c r="P52" s="1" t="s">
        <v>57</v>
      </c>
      <c r="Q52" s="1" t="s">
        <v>246</v>
      </c>
      <c r="R52" s="1" t="s">
        <v>59</v>
      </c>
      <c r="S52" s="1" t="s">
        <v>42</v>
      </c>
      <c r="T52" s="1" t="s">
        <v>60</v>
      </c>
      <c r="U52" s="1" t="s">
        <v>86</v>
      </c>
      <c r="V52" s="1" t="s">
        <v>45</v>
      </c>
      <c r="W52" s="1" t="s">
        <v>62</v>
      </c>
      <c r="X52" s="1" t="s">
        <v>47</v>
      </c>
      <c r="Y52" s="1">
        <v>4</v>
      </c>
      <c r="Z52" s="14" t="s">
        <v>563</v>
      </c>
    </row>
    <row r="53" spans="1:26" ht="16" thickBot="1" x14ac:dyDescent="0.35">
      <c r="A53" s="1" t="s">
        <v>155</v>
      </c>
      <c r="B53" s="1" t="s">
        <v>78</v>
      </c>
      <c r="C53" s="2">
        <v>22</v>
      </c>
      <c r="D53" s="1" t="s">
        <v>70</v>
      </c>
      <c r="E53" s="1" t="s">
        <v>66</v>
      </c>
      <c r="F53" s="1" t="s">
        <v>52</v>
      </c>
      <c r="G53" s="1" t="s">
        <v>51</v>
      </c>
      <c r="H53" s="1" t="s">
        <v>33</v>
      </c>
      <c r="I53" s="1" t="s">
        <v>150</v>
      </c>
      <c r="J53" s="1" t="s">
        <v>83</v>
      </c>
      <c r="K53" s="1" t="s">
        <v>83</v>
      </c>
      <c r="L53" s="1" t="s">
        <v>83</v>
      </c>
      <c r="M53" s="1" t="s">
        <v>83</v>
      </c>
      <c r="N53" s="1" t="s">
        <v>83</v>
      </c>
      <c r="O53" s="1" t="s">
        <v>72</v>
      </c>
      <c r="P53" s="1" t="s">
        <v>73</v>
      </c>
      <c r="Q53" s="1" t="s">
        <v>123</v>
      </c>
      <c r="R53" s="1" t="s">
        <v>59</v>
      </c>
      <c r="S53" s="1" t="s">
        <v>42</v>
      </c>
      <c r="T53" s="1" t="s">
        <v>60</v>
      </c>
      <c r="U53" s="1" t="s">
        <v>44</v>
      </c>
      <c r="V53" s="1" t="s">
        <v>45</v>
      </c>
      <c r="W53" s="1" t="s">
        <v>46</v>
      </c>
      <c r="X53" s="1" t="s">
        <v>47</v>
      </c>
      <c r="Y53" s="12">
        <v>0</v>
      </c>
      <c r="Z53" s="14" t="s">
        <v>563</v>
      </c>
    </row>
    <row r="54" spans="1:26" ht="16" thickBot="1" x14ac:dyDescent="0.35">
      <c r="A54" s="1" t="s">
        <v>28</v>
      </c>
      <c r="B54" s="1" t="s">
        <v>78</v>
      </c>
      <c r="C54" s="2">
        <v>19</v>
      </c>
      <c r="D54" s="1" t="s">
        <v>30</v>
      </c>
      <c r="E54" s="1" t="s">
        <v>66</v>
      </c>
      <c r="F54" s="1" t="s">
        <v>51</v>
      </c>
      <c r="G54" s="1" t="s">
        <v>51</v>
      </c>
      <c r="H54" s="1" t="s">
        <v>33</v>
      </c>
      <c r="I54" s="1" t="s">
        <v>34</v>
      </c>
      <c r="J54" s="1" t="s">
        <v>53</v>
      </c>
      <c r="K54" s="1" t="s">
        <v>54</v>
      </c>
      <c r="L54" s="1" t="s">
        <v>55</v>
      </c>
      <c r="M54" s="1" t="s">
        <v>56</v>
      </c>
      <c r="N54" s="1" t="s">
        <v>83</v>
      </c>
      <c r="O54" s="1" t="s">
        <v>38</v>
      </c>
      <c r="P54" s="1" t="s">
        <v>57</v>
      </c>
      <c r="Q54" s="1" t="s">
        <v>218</v>
      </c>
      <c r="R54" s="1" t="s">
        <v>59</v>
      </c>
      <c r="S54" s="1" t="s">
        <v>42</v>
      </c>
      <c r="T54" s="1" t="s">
        <v>43</v>
      </c>
      <c r="U54" s="1" t="s">
        <v>86</v>
      </c>
      <c r="V54" s="1" t="s">
        <v>61</v>
      </c>
      <c r="W54" s="1" t="s">
        <v>46</v>
      </c>
      <c r="X54" s="1" t="s">
        <v>47</v>
      </c>
      <c r="Y54" s="12">
        <v>4</v>
      </c>
      <c r="Z54" s="14" t="s">
        <v>563</v>
      </c>
    </row>
    <row r="55" spans="1:26" ht="16" thickBot="1" x14ac:dyDescent="0.35">
      <c r="A55" s="1" t="s">
        <v>155</v>
      </c>
      <c r="B55" s="1" t="s">
        <v>78</v>
      </c>
      <c r="C55" s="2">
        <v>20</v>
      </c>
      <c r="D55" s="1" t="s">
        <v>30</v>
      </c>
      <c r="E55" s="1" t="s">
        <v>66</v>
      </c>
      <c r="F55" s="1" t="s">
        <v>51</v>
      </c>
      <c r="G55" s="1" t="s">
        <v>51</v>
      </c>
      <c r="H55" s="1" t="s">
        <v>33</v>
      </c>
      <c r="I55" s="1" t="s">
        <v>150</v>
      </c>
      <c r="J55" s="1" t="s">
        <v>35</v>
      </c>
      <c r="K55" s="1" t="s">
        <v>54</v>
      </c>
      <c r="L55" s="1" t="s">
        <v>37</v>
      </c>
      <c r="M55" s="1" t="s">
        <v>56</v>
      </c>
      <c r="N55" s="3">
        <v>30000</v>
      </c>
      <c r="O55" s="1" t="s">
        <v>38</v>
      </c>
      <c r="P55" s="1" t="s">
        <v>39</v>
      </c>
      <c r="Q55" s="1" t="s">
        <v>92</v>
      </c>
      <c r="R55" s="1" t="s">
        <v>79</v>
      </c>
      <c r="S55" s="1" t="s">
        <v>80</v>
      </c>
      <c r="T55" s="1" t="s">
        <v>103</v>
      </c>
      <c r="U55" s="1" t="s">
        <v>44</v>
      </c>
      <c r="V55" s="1" t="s">
        <v>61</v>
      </c>
      <c r="W55" s="1" t="s">
        <v>46</v>
      </c>
      <c r="X55" s="1" t="s">
        <v>63</v>
      </c>
      <c r="Y55" s="13">
        <v>2</v>
      </c>
      <c r="Z55" s="14" t="s">
        <v>563</v>
      </c>
    </row>
    <row r="56" spans="1:26" ht="16" thickBot="1" x14ac:dyDescent="0.35">
      <c r="A56" s="1" t="s">
        <v>155</v>
      </c>
      <c r="B56" s="1" t="s">
        <v>29</v>
      </c>
      <c r="C56" s="2">
        <v>20</v>
      </c>
      <c r="D56" s="1" t="s">
        <v>30</v>
      </c>
      <c r="E56" s="1" t="s">
        <v>66</v>
      </c>
      <c r="F56" s="1" t="s">
        <v>32</v>
      </c>
      <c r="G56" s="1" t="s">
        <v>32</v>
      </c>
      <c r="H56" s="1" t="s">
        <v>33</v>
      </c>
      <c r="I56" s="1" t="s">
        <v>150</v>
      </c>
      <c r="J56" s="1" t="s">
        <v>83</v>
      </c>
      <c r="K56" s="1" t="s">
        <v>36</v>
      </c>
      <c r="L56" s="1" t="s">
        <v>83</v>
      </c>
      <c r="M56" s="1" t="s">
        <v>83</v>
      </c>
      <c r="N56" s="1" t="s">
        <v>83</v>
      </c>
      <c r="O56" s="1" t="s">
        <v>38</v>
      </c>
      <c r="P56" s="1" t="s">
        <v>39</v>
      </c>
      <c r="Q56" s="1" t="s">
        <v>92</v>
      </c>
      <c r="R56" s="1" t="s">
        <v>59</v>
      </c>
      <c r="S56" s="1" t="s">
        <v>118</v>
      </c>
      <c r="T56" s="1" t="s">
        <v>60</v>
      </c>
      <c r="U56" s="1" t="s">
        <v>44</v>
      </c>
      <c r="V56" s="1" t="s">
        <v>45</v>
      </c>
      <c r="W56" s="1" t="s">
        <v>46</v>
      </c>
      <c r="X56" s="1" t="s">
        <v>47</v>
      </c>
      <c r="Y56" s="15">
        <v>0</v>
      </c>
      <c r="Z56" s="14" t="s">
        <v>563</v>
      </c>
    </row>
    <row r="57" spans="1:26" ht="16" thickBot="1" x14ac:dyDescent="0.35">
      <c r="A57" s="1" t="s">
        <v>28</v>
      </c>
      <c r="B57" s="1" t="s">
        <v>29</v>
      </c>
      <c r="C57" s="2">
        <v>20</v>
      </c>
      <c r="D57" s="1" t="s">
        <v>30</v>
      </c>
      <c r="E57" s="1" t="s">
        <v>66</v>
      </c>
      <c r="F57" s="1" t="s">
        <v>51</v>
      </c>
      <c r="G57" s="1" t="s">
        <v>51</v>
      </c>
      <c r="H57" s="1" t="s">
        <v>33</v>
      </c>
      <c r="I57" s="1" t="s">
        <v>34</v>
      </c>
      <c r="J57" s="1" t="s">
        <v>53</v>
      </c>
      <c r="K57" s="1" t="s">
        <v>83</v>
      </c>
      <c r="L57" s="1" t="s">
        <v>55</v>
      </c>
      <c r="M57" s="1" t="s">
        <v>56</v>
      </c>
      <c r="N57" s="3">
        <v>30000</v>
      </c>
      <c r="O57" s="1" t="s">
        <v>38</v>
      </c>
      <c r="P57" s="1" t="s">
        <v>57</v>
      </c>
      <c r="Q57" s="1" t="s">
        <v>112</v>
      </c>
      <c r="R57" s="1" t="s">
        <v>59</v>
      </c>
      <c r="S57" s="1" t="s">
        <v>42</v>
      </c>
      <c r="T57" s="1" t="s">
        <v>103</v>
      </c>
      <c r="U57" s="1" t="s">
        <v>86</v>
      </c>
      <c r="V57" s="1" t="s">
        <v>45</v>
      </c>
      <c r="W57" s="1" t="s">
        <v>62</v>
      </c>
      <c r="X57" s="1" t="s">
        <v>47</v>
      </c>
      <c r="Y57" s="11">
        <v>3</v>
      </c>
      <c r="Z57" s="14" t="s">
        <v>563</v>
      </c>
    </row>
    <row r="58" spans="1:26" ht="16" thickBot="1" x14ac:dyDescent="0.35">
      <c r="A58" s="1" t="s">
        <v>28</v>
      </c>
      <c r="B58" s="1" t="s">
        <v>29</v>
      </c>
      <c r="C58" s="2">
        <v>20</v>
      </c>
      <c r="D58" s="1" t="s">
        <v>30</v>
      </c>
      <c r="E58" s="1" t="s">
        <v>66</v>
      </c>
      <c r="F58" s="1" t="s">
        <v>51</v>
      </c>
      <c r="G58" s="1" t="s">
        <v>51</v>
      </c>
      <c r="H58" s="1" t="s">
        <v>33</v>
      </c>
      <c r="I58" s="1" t="s">
        <v>34</v>
      </c>
      <c r="J58" s="1" t="s">
        <v>53</v>
      </c>
      <c r="K58" s="1" t="s">
        <v>36</v>
      </c>
      <c r="L58" s="1" t="s">
        <v>55</v>
      </c>
      <c r="M58" s="1" t="s">
        <v>56</v>
      </c>
      <c r="N58" s="3">
        <v>30000</v>
      </c>
      <c r="O58" s="1" t="s">
        <v>38</v>
      </c>
      <c r="P58" s="1" t="s">
        <v>73</v>
      </c>
      <c r="Q58" s="1" t="s">
        <v>112</v>
      </c>
      <c r="R58" s="1" t="s">
        <v>59</v>
      </c>
      <c r="S58" s="1" t="s">
        <v>42</v>
      </c>
      <c r="T58" s="1" t="s">
        <v>60</v>
      </c>
      <c r="U58" s="1" t="s">
        <v>86</v>
      </c>
      <c r="V58" s="1" t="s">
        <v>45</v>
      </c>
      <c r="W58" s="1" t="s">
        <v>62</v>
      </c>
      <c r="X58" s="1" t="s">
        <v>47</v>
      </c>
      <c r="Y58" s="9">
        <v>3</v>
      </c>
      <c r="Z58" s="14" t="s">
        <v>563</v>
      </c>
    </row>
    <row r="59" spans="1:26" ht="16" thickBot="1" x14ac:dyDescent="0.35">
      <c r="A59" s="1" t="s">
        <v>155</v>
      </c>
      <c r="B59" s="1" t="s">
        <v>29</v>
      </c>
      <c r="C59" s="2">
        <v>20</v>
      </c>
      <c r="D59" s="1" t="s">
        <v>30</v>
      </c>
      <c r="E59" s="1" t="s">
        <v>66</v>
      </c>
      <c r="F59" s="1" t="s">
        <v>51</v>
      </c>
      <c r="G59" s="1" t="s">
        <v>51</v>
      </c>
      <c r="H59" s="1" t="s">
        <v>33</v>
      </c>
      <c r="I59" s="1" t="s">
        <v>150</v>
      </c>
      <c r="J59" s="1" t="s">
        <v>53</v>
      </c>
      <c r="K59" s="1" t="s">
        <v>54</v>
      </c>
      <c r="L59" s="1" t="s">
        <v>55</v>
      </c>
      <c r="M59" s="1" t="s">
        <v>56</v>
      </c>
      <c r="N59" s="3">
        <v>30000</v>
      </c>
      <c r="O59" s="1" t="s">
        <v>72</v>
      </c>
      <c r="P59" s="1" t="s">
        <v>57</v>
      </c>
      <c r="Q59" s="1" t="s">
        <v>218</v>
      </c>
      <c r="R59" s="1" t="s">
        <v>96</v>
      </c>
      <c r="S59" s="1" t="s">
        <v>42</v>
      </c>
      <c r="T59" s="1" t="s">
        <v>103</v>
      </c>
      <c r="U59" s="1" t="s">
        <v>44</v>
      </c>
      <c r="V59" s="1" t="s">
        <v>45</v>
      </c>
      <c r="W59" s="1" t="s">
        <v>46</v>
      </c>
      <c r="X59" s="1" t="s">
        <v>47</v>
      </c>
      <c r="Y59" s="1">
        <v>4</v>
      </c>
      <c r="Z59" s="14" t="s">
        <v>563</v>
      </c>
    </row>
    <row r="60" spans="1:26" ht="16" thickBot="1" x14ac:dyDescent="0.35">
      <c r="A60" s="1" t="s">
        <v>28</v>
      </c>
      <c r="B60" s="1" t="s">
        <v>29</v>
      </c>
      <c r="C60" s="2">
        <v>20</v>
      </c>
      <c r="D60" s="1" t="s">
        <v>30</v>
      </c>
      <c r="E60" s="1" t="s">
        <v>66</v>
      </c>
      <c r="F60" s="1" t="s">
        <v>52</v>
      </c>
      <c r="G60" s="1" t="s">
        <v>51</v>
      </c>
      <c r="H60" s="1" t="s">
        <v>33</v>
      </c>
      <c r="I60" s="1" t="s">
        <v>34</v>
      </c>
      <c r="J60" s="1" t="s">
        <v>35</v>
      </c>
      <c r="K60" s="1" t="s">
        <v>54</v>
      </c>
      <c r="L60" s="1" t="s">
        <v>55</v>
      </c>
      <c r="M60" s="1" t="s">
        <v>56</v>
      </c>
      <c r="N60" s="3">
        <v>30000</v>
      </c>
      <c r="O60" s="1" t="s">
        <v>72</v>
      </c>
      <c r="P60" s="1" t="s">
        <v>73</v>
      </c>
      <c r="Q60" s="1" t="s">
        <v>67</v>
      </c>
      <c r="R60" s="1" t="s">
        <v>96</v>
      </c>
      <c r="S60" s="1" t="s">
        <v>118</v>
      </c>
      <c r="T60" s="1" t="s">
        <v>60</v>
      </c>
      <c r="U60" s="1" t="s">
        <v>86</v>
      </c>
      <c r="V60" s="1" t="s">
        <v>61</v>
      </c>
      <c r="W60" s="1" t="s">
        <v>62</v>
      </c>
      <c r="X60" s="1" t="s">
        <v>47</v>
      </c>
      <c r="Y60" s="11">
        <v>4</v>
      </c>
      <c r="Z60" s="14" t="s">
        <v>564</v>
      </c>
    </row>
    <row r="61" spans="1:26" ht="16" thickBot="1" x14ac:dyDescent="0.35">
      <c r="A61" s="1" t="s">
        <v>28</v>
      </c>
      <c r="B61" s="1" t="s">
        <v>78</v>
      </c>
      <c r="C61" s="2">
        <v>21</v>
      </c>
      <c r="D61" s="1" t="s">
        <v>30</v>
      </c>
      <c r="E61" s="1" t="s">
        <v>66</v>
      </c>
      <c r="F61" s="1" t="s">
        <v>115</v>
      </c>
      <c r="G61" s="1" t="s">
        <v>51</v>
      </c>
      <c r="H61" s="1" t="s">
        <v>33</v>
      </c>
      <c r="I61" s="1" t="s">
        <v>34</v>
      </c>
      <c r="J61" s="1" t="s">
        <v>53</v>
      </c>
      <c r="K61" s="1" t="s">
        <v>36</v>
      </c>
      <c r="L61" s="1" t="s">
        <v>55</v>
      </c>
      <c r="M61" s="1" t="s">
        <v>56</v>
      </c>
      <c r="N61" s="3">
        <v>30000</v>
      </c>
      <c r="O61" s="1" t="s">
        <v>38</v>
      </c>
      <c r="P61" s="1" t="s">
        <v>73</v>
      </c>
      <c r="Q61" s="1" t="s">
        <v>100</v>
      </c>
      <c r="R61" s="1" t="s">
        <v>59</v>
      </c>
      <c r="S61" s="1" t="s">
        <v>42</v>
      </c>
      <c r="T61" s="1" t="s">
        <v>43</v>
      </c>
      <c r="U61" s="1" t="s">
        <v>86</v>
      </c>
      <c r="V61" s="1" t="s">
        <v>45</v>
      </c>
      <c r="W61" s="1" t="s">
        <v>62</v>
      </c>
      <c r="X61" s="1" t="s">
        <v>63</v>
      </c>
      <c r="Y61" s="11">
        <v>3</v>
      </c>
      <c r="Z61" s="14" t="s">
        <v>563</v>
      </c>
    </row>
    <row r="62" spans="1:26" ht="16" thickBot="1" x14ac:dyDescent="0.35">
      <c r="A62" s="1" t="s">
        <v>28</v>
      </c>
      <c r="B62" s="1" t="s">
        <v>78</v>
      </c>
      <c r="C62" s="2">
        <v>21</v>
      </c>
      <c r="D62" s="1" t="s">
        <v>30</v>
      </c>
      <c r="E62" s="1" t="s">
        <v>66</v>
      </c>
      <c r="F62" s="1" t="s">
        <v>51</v>
      </c>
      <c r="G62" s="1" t="s">
        <v>52</v>
      </c>
      <c r="H62" s="1" t="s">
        <v>33</v>
      </c>
      <c r="I62" s="1" t="s">
        <v>34</v>
      </c>
      <c r="J62" s="1" t="s">
        <v>53</v>
      </c>
      <c r="K62" s="1" t="s">
        <v>54</v>
      </c>
      <c r="L62" s="1" t="s">
        <v>55</v>
      </c>
      <c r="M62" s="1" t="s">
        <v>56</v>
      </c>
      <c r="N62" s="3">
        <v>30000</v>
      </c>
      <c r="O62" s="1" t="s">
        <v>38</v>
      </c>
      <c r="P62" s="1" t="s">
        <v>73</v>
      </c>
      <c r="Q62" s="1" t="s">
        <v>67</v>
      </c>
      <c r="R62" s="1" t="s">
        <v>41</v>
      </c>
      <c r="S62" s="1" t="s">
        <v>42</v>
      </c>
      <c r="T62" s="1" t="s">
        <v>85</v>
      </c>
      <c r="U62" s="1" t="s">
        <v>86</v>
      </c>
      <c r="V62" s="1" t="s">
        <v>45</v>
      </c>
      <c r="W62" s="1" t="s">
        <v>62</v>
      </c>
      <c r="X62" s="1" t="s">
        <v>63</v>
      </c>
      <c r="Y62" s="11">
        <v>5</v>
      </c>
      <c r="Z62" s="14" t="s">
        <v>564</v>
      </c>
    </row>
    <row r="63" spans="1:26" ht="16" thickBot="1" x14ac:dyDescent="0.35">
      <c r="A63" s="1" t="s">
        <v>28</v>
      </c>
      <c r="B63" s="1" t="s">
        <v>29</v>
      </c>
      <c r="C63" s="2">
        <v>21</v>
      </c>
      <c r="D63" s="1" t="s">
        <v>30</v>
      </c>
      <c r="E63" s="1" t="s">
        <v>66</v>
      </c>
      <c r="F63" s="1" t="s">
        <v>51</v>
      </c>
      <c r="G63" s="1" t="s">
        <v>51</v>
      </c>
      <c r="H63" s="1" t="s">
        <v>33</v>
      </c>
      <c r="I63" s="1" t="s">
        <v>34</v>
      </c>
      <c r="J63" s="1" t="s">
        <v>53</v>
      </c>
      <c r="K63" s="1" t="s">
        <v>71</v>
      </c>
      <c r="L63" s="1" t="s">
        <v>83</v>
      </c>
      <c r="M63" s="1" t="s">
        <v>56</v>
      </c>
      <c r="N63" s="3">
        <v>30000</v>
      </c>
      <c r="O63" s="1" t="s">
        <v>38</v>
      </c>
      <c r="P63" s="1" t="s">
        <v>57</v>
      </c>
      <c r="Q63" s="1" t="s">
        <v>92</v>
      </c>
      <c r="R63" s="1" t="s">
        <v>59</v>
      </c>
      <c r="S63" s="1" t="s">
        <v>42</v>
      </c>
      <c r="T63" s="1" t="s">
        <v>60</v>
      </c>
      <c r="U63" s="1" t="s">
        <v>86</v>
      </c>
      <c r="V63" s="1" t="s">
        <v>45</v>
      </c>
      <c r="W63" s="1" t="s">
        <v>62</v>
      </c>
      <c r="X63" s="1" t="s">
        <v>47</v>
      </c>
      <c r="Y63" s="1">
        <v>2</v>
      </c>
      <c r="Z63" s="14" t="s">
        <v>563</v>
      </c>
    </row>
    <row r="64" spans="1:26" ht="16" thickBot="1" x14ac:dyDescent="0.35">
      <c r="A64" s="1" t="s">
        <v>155</v>
      </c>
      <c r="B64" s="1" t="s">
        <v>29</v>
      </c>
      <c r="C64" s="2">
        <v>21</v>
      </c>
      <c r="D64" s="1" t="s">
        <v>30</v>
      </c>
      <c r="E64" s="1" t="s">
        <v>66</v>
      </c>
      <c r="F64" s="1" t="s">
        <v>51</v>
      </c>
      <c r="G64" s="1" t="s">
        <v>51</v>
      </c>
      <c r="H64" s="1" t="s">
        <v>33</v>
      </c>
      <c r="I64" s="1" t="s">
        <v>150</v>
      </c>
      <c r="J64" s="1" t="s">
        <v>83</v>
      </c>
      <c r="K64" s="1" t="s">
        <v>54</v>
      </c>
      <c r="L64" s="1" t="s">
        <v>55</v>
      </c>
      <c r="M64" s="1" t="s">
        <v>56</v>
      </c>
      <c r="N64" s="3">
        <v>30000</v>
      </c>
      <c r="O64" s="1" t="s">
        <v>161</v>
      </c>
      <c r="P64" s="1" t="s">
        <v>57</v>
      </c>
      <c r="Q64" s="1" t="s">
        <v>89</v>
      </c>
      <c r="R64" s="1" t="s">
        <v>59</v>
      </c>
      <c r="S64" s="1" t="s">
        <v>42</v>
      </c>
      <c r="T64" s="1" t="s">
        <v>43</v>
      </c>
      <c r="U64" s="1" t="s">
        <v>86</v>
      </c>
      <c r="V64" s="1" t="s">
        <v>61</v>
      </c>
      <c r="W64" s="1" t="s">
        <v>62</v>
      </c>
      <c r="X64" s="1" t="s">
        <v>63</v>
      </c>
      <c r="Y64" s="12">
        <v>3</v>
      </c>
      <c r="Z64" s="14" t="s">
        <v>563</v>
      </c>
    </row>
    <row r="65" spans="1:26" ht="16" thickBot="1" x14ac:dyDescent="0.35">
      <c r="A65" s="1" t="s">
        <v>155</v>
      </c>
      <c r="B65" s="1" t="s">
        <v>29</v>
      </c>
      <c r="C65" s="2">
        <v>21</v>
      </c>
      <c r="D65" s="1" t="s">
        <v>30</v>
      </c>
      <c r="E65" s="1" t="s">
        <v>66</v>
      </c>
      <c r="F65" s="1" t="s">
        <v>51</v>
      </c>
      <c r="G65" s="1" t="s">
        <v>52</v>
      </c>
      <c r="H65" s="1" t="s">
        <v>33</v>
      </c>
      <c r="I65" s="1" t="s">
        <v>215</v>
      </c>
      <c r="J65" s="1" t="s">
        <v>35</v>
      </c>
      <c r="K65" s="1" t="s">
        <v>71</v>
      </c>
      <c r="L65" s="1" t="s">
        <v>55</v>
      </c>
      <c r="M65" s="1" t="s">
        <v>56</v>
      </c>
      <c r="N65" s="3">
        <v>30000</v>
      </c>
      <c r="O65" s="1" t="s">
        <v>38</v>
      </c>
      <c r="P65" s="1" t="s">
        <v>57</v>
      </c>
      <c r="Q65" s="1" t="s">
        <v>67</v>
      </c>
      <c r="R65" s="1" t="s">
        <v>59</v>
      </c>
      <c r="S65" s="1" t="s">
        <v>42</v>
      </c>
      <c r="T65" s="1" t="s">
        <v>60</v>
      </c>
      <c r="U65" s="1" t="s">
        <v>86</v>
      </c>
      <c r="V65" s="1" t="s">
        <v>45</v>
      </c>
      <c r="W65" s="1" t="s">
        <v>62</v>
      </c>
      <c r="X65" s="1" t="s">
        <v>63</v>
      </c>
      <c r="Y65" s="13">
        <v>3</v>
      </c>
      <c r="Z65" s="14" t="s">
        <v>564</v>
      </c>
    </row>
    <row r="66" spans="1:26" ht="16" thickBot="1" x14ac:dyDescent="0.35">
      <c r="A66" s="1" t="s">
        <v>155</v>
      </c>
      <c r="B66" s="1" t="s">
        <v>29</v>
      </c>
      <c r="C66" s="2">
        <v>21</v>
      </c>
      <c r="D66" s="1" t="s">
        <v>30</v>
      </c>
      <c r="E66" s="1" t="s">
        <v>66</v>
      </c>
      <c r="F66" s="1" t="s">
        <v>51</v>
      </c>
      <c r="G66" s="1" t="s">
        <v>51</v>
      </c>
      <c r="H66" s="1" t="s">
        <v>33</v>
      </c>
      <c r="I66" s="1" t="s">
        <v>34</v>
      </c>
      <c r="J66" s="1" t="s">
        <v>83</v>
      </c>
      <c r="K66" s="1" t="s">
        <v>36</v>
      </c>
      <c r="L66" s="1" t="s">
        <v>55</v>
      </c>
      <c r="M66" s="1" t="s">
        <v>56</v>
      </c>
      <c r="N66" s="1" t="s">
        <v>83</v>
      </c>
      <c r="O66" s="1" t="s">
        <v>161</v>
      </c>
      <c r="P66" s="1" t="s">
        <v>57</v>
      </c>
      <c r="Q66" s="1" t="s">
        <v>67</v>
      </c>
      <c r="R66" s="1" t="s">
        <v>96</v>
      </c>
      <c r="S66" s="1" t="s">
        <v>118</v>
      </c>
      <c r="T66" s="1" t="s">
        <v>103</v>
      </c>
      <c r="U66" s="1" t="s">
        <v>86</v>
      </c>
      <c r="V66" s="1" t="s">
        <v>45</v>
      </c>
      <c r="W66" s="1" t="s">
        <v>62</v>
      </c>
      <c r="X66" s="1" t="s">
        <v>63</v>
      </c>
      <c r="Y66" s="12">
        <v>3</v>
      </c>
      <c r="Z66" s="14" t="s">
        <v>564</v>
      </c>
    </row>
    <row r="67" spans="1:26" ht="16" thickBot="1" x14ac:dyDescent="0.35">
      <c r="A67" s="1" t="s">
        <v>28</v>
      </c>
      <c r="B67" s="1" t="s">
        <v>29</v>
      </c>
      <c r="C67" s="2">
        <v>21</v>
      </c>
      <c r="D67" s="1" t="s">
        <v>30</v>
      </c>
      <c r="E67" s="1" t="s">
        <v>66</v>
      </c>
      <c r="F67" s="1" t="s">
        <v>51</v>
      </c>
      <c r="G67" s="1" t="s">
        <v>52</v>
      </c>
      <c r="H67" s="1" t="s">
        <v>33</v>
      </c>
      <c r="I67" s="1" t="s">
        <v>34</v>
      </c>
      <c r="J67" s="1" t="s">
        <v>53</v>
      </c>
      <c r="K67" s="1" t="s">
        <v>36</v>
      </c>
      <c r="L67" s="1" t="s">
        <v>55</v>
      </c>
      <c r="M67" s="1" t="s">
        <v>56</v>
      </c>
      <c r="N67" s="3">
        <v>30000</v>
      </c>
      <c r="O67" s="1" t="s">
        <v>161</v>
      </c>
      <c r="P67" s="1" t="s">
        <v>57</v>
      </c>
      <c r="Q67" s="1" t="s">
        <v>92</v>
      </c>
      <c r="R67" s="1" t="s">
        <v>41</v>
      </c>
      <c r="S67" s="1" t="s">
        <v>42</v>
      </c>
      <c r="T67" s="1" t="s">
        <v>103</v>
      </c>
      <c r="U67" s="1" t="s">
        <v>86</v>
      </c>
      <c r="V67" s="1" t="s">
        <v>45</v>
      </c>
      <c r="W67" s="1" t="s">
        <v>62</v>
      </c>
      <c r="X67" s="1" t="s">
        <v>47</v>
      </c>
      <c r="Y67" s="1">
        <v>3</v>
      </c>
      <c r="Z67" s="14" t="s">
        <v>563</v>
      </c>
    </row>
    <row r="68" spans="1:26" ht="16" thickBot="1" x14ac:dyDescent="0.35">
      <c r="A68" s="1" t="s">
        <v>28</v>
      </c>
      <c r="B68" s="1" t="s">
        <v>78</v>
      </c>
      <c r="C68" s="2">
        <v>22</v>
      </c>
      <c r="D68" s="1" t="s">
        <v>30</v>
      </c>
      <c r="E68" s="1" t="s">
        <v>66</v>
      </c>
      <c r="F68" s="1" t="s">
        <v>32</v>
      </c>
      <c r="G68" s="1" t="s">
        <v>51</v>
      </c>
      <c r="H68" s="1" t="s">
        <v>33</v>
      </c>
      <c r="I68" s="1" t="s">
        <v>34</v>
      </c>
      <c r="J68" s="1" t="s">
        <v>53</v>
      </c>
      <c r="K68" s="1" t="s">
        <v>54</v>
      </c>
      <c r="L68" s="1" t="s">
        <v>55</v>
      </c>
      <c r="M68" s="1" t="s">
        <v>56</v>
      </c>
      <c r="N68" s="3">
        <v>30000</v>
      </c>
      <c r="O68" s="1" t="s">
        <v>161</v>
      </c>
      <c r="P68" s="1" t="s">
        <v>57</v>
      </c>
      <c r="Q68" s="1" t="s">
        <v>112</v>
      </c>
      <c r="R68" s="1" t="s">
        <v>59</v>
      </c>
      <c r="S68" s="1" t="s">
        <v>42</v>
      </c>
      <c r="T68" s="1" t="s">
        <v>103</v>
      </c>
      <c r="U68" s="1" t="s">
        <v>86</v>
      </c>
      <c r="V68" s="1" t="s">
        <v>61</v>
      </c>
      <c r="W68" s="1" t="s">
        <v>62</v>
      </c>
      <c r="X68" s="1" t="s">
        <v>47</v>
      </c>
      <c r="Y68" s="1">
        <v>4</v>
      </c>
      <c r="Z68" s="14" t="s">
        <v>563</v>
      </c>
    </row>
    <row r="69" spans="1:26" ht="16" thickBot="1" x14ac:dyDescent="0.35">
      <c r="A69" s="1" t="s">
        <v>155</v>
      </c>
      <c r="B69" s="1" t="s">
        <v>29</v>
      </c>
      <c r="C69" s="2">
        <v>22</v>
      </c>
      <c r="D69" s="1" t="s">
        <v>30</v>
      </c>
      <c r="E69" s="1" t="s">
        <v>66</v>
      </c>
      <c r="F69" s="1" t="s">
        <v>32</v>
      </c>
      <c r="G69" s="1" t="s">
        <v>32</v>
      </c>
      <c r="H69" s="1" t="s">
        <v>33</v>
      </c>
      <c r="I69" s="1" t="s">
        <v>150</v>
      </c>
      <c r="J69" s="1" t="s">
        <v>53</v>
      </c>
      <c r="K69" s="1" t="s">
        <v>71</v>
      </c>
      <c r="L69" s="1" t="s">
        <v>55</v>
      </c>
      <c r="M69" s="1" t="s">
        <v>56</v>
      </c>
      <c r="N69" s="3">
        <v>30000</v>
      </c>
      <c r="O69" s="1" t="s">
        <v>38</v>
      </c>
      <c r="P69" s="1" t="s">
        <v>57</v>
      </c>
      <c r="Q69" s="1" t="s">
        <v>89</v>
      </c>
      <c r="R69" s="1" t="s">
        <v>59</v>
      </c>
      <c r="S69" s="1" t="s">
        <v>42</v>
      </c>
      <c r="T69" s="1" t="s">
        <v>60</v>
      </c>
      <c r="U69" s="1" t="s">
        <v>86</v>
      </c>
      <c r="V69" s="1" t="s">
        <v>45</v>
      </c>
      <c r="W69" s="1" t="s">
        <v>62</v>
      </c>
      <c r="X69" s="1" t="s">
        <v>63</v>
      </c>
      <c r="Y69" s="1">
        <v>3</v>
      </c>
      <c r="Z69" s="14" t="s">
        <v>563</v>
      </c>
    </row>
    <row r="70" spans="1:26" ht="16" thickBot="1" x14ac:dyDescent="0.35">
      <c r="A70" s="1" t="s">
        <v>28</v>
      </c>
      <c r="B70" s="1" t="s">
        <v>29</v>
      </c>
      <c r="C70" s="2">
        <v>23</v>
      </c>
      <c r="D70" s="1" t="s">
        <v>30</v>
      </c>
      <c r="E70" s="1" t="s">
        <v>66</v>
      </c>
      <c r="F70" s="1" t="s">
        <v>51</v>
      </c>
      <c r="G70" s="1" t="s">
        <v>52</v>
      </c>
      <c r="H70" s="1" t="s">
        <v>33</v>
      </c>
      <c r="I70" s="1" t="s">
        <v>34</v>
      </c>
      <c r="J70" s="1" t="s">
        <v>53</v>
      </c>
      <c r="K70" s="1" t="s">
        <v>36</v>
      </c>
      <c r="L70" s="1" t="s">
        <v>55</v>
      </c>
      <c r="M70" s="1" t="s">
        <v>56</v>
      </c>
      <c r="N70" s="3">
        <v>30000</v>
      </c>
      <c r="O70" s="1" t="s">
        <v>38</v>
      </c>
      <c r="P70" s="1" t="s">
        <v>57</v>
      </c>
      <c r="Q70" s="1" t="s">
        <v>133</v>
      </c>
      <c r="R70" s="1" t="s">
        <v>59</v>
      </c>
      <c r="S70" s="1" t="s">
        <v>42</v>
      </c>
      <c r="T70" s="1" t="s">
        <v>103</v>
      </c>
      <c r="U70" s="1" t="s">
        <v>86</v>
      </c>
      <c r="V70" s="1" t="s">
        <v>45</v>
      </c>
      <c r="W70" s="1" t="s">
        <v>62</v>
      </c>
      <c r="X70" s="1" t="s">
        <v>63</v>
      </c>
      <c r="Y70" s="9">
        <v>3</v>
      </c>
      <c r="Z70" s="14" t="s">
        <v>563</v>
      </c>
    </row>
    <row r="71" spans="1:26" ht="16" thickBot="1" x14ac:dyDescent="0.35">
      <c r="A71" s="1" t="s">
        <v>155</v>
      </c>
      <c r="B71" s="1" t="s">
        <v>29</v>
      </c>
      <c r="C71" s="2">
        <v>18</v>
      </c>
      <c r="D71" s="1" t="s">
        <v>99</v>
      </c>
      <c r="E71" s="1" t="s">
        <v>66</v>
      </c>
      <c r="F71" s="1" t="s">
        <v>51</v>
      </c>
      <c r="G71" s="1" t="s">
        <v>51</v>
      </c>
      <c r="H71" s="1" t="s">
        <v>33</v>
      </c>
      <c r="I71" s="1" t="s">
        <v>150</v>
      </c>
      <c r="J71" s="1" t="s">
        <v>53</v>
      </c>
      <c r="K71" s="1" t="s">
        <v>36</v>
      </c>
      <c r="L71" s="1" t="s">
        <v>37</v>
      </c>
      <c r="M71" s="1" t="s">
        <v>56</v>
      </c>
      <c r="N71" s="1" t="s">
        <v>83</v>
      </c>
      <c r="O71" s="1" t="s">
        <v>72</v>
      </c>
      <c r="P71" s="1" t="s">
        <v>39</v>
      </c>
      <c r="Q71" s="1" t="s">
        <v>74</v>
      </c>
      <c r="R71" s="1" t="s">
        <v>79</v>
      </c>
      <c r="S71" s="1" t="s">
        <v>80</v>
      </c>
      <c r="T71" s="1" t="s">
        <v>43</v>
      </c>
      <c r="U71" s="1" t="s">
        <v>86</v>
      </c>
      <c r="V71" s="1" t="s">
        <v>61</v>
      </c>
      <c r="W71" s="1" t="s">
        <v>62</v>
      </c>
      <c r="X71" s="1" t="s">
        <v>63</v>
      </c>
      <c r="Y71" s="1">
        <v>2</v>
      </c>
      <c r="Z71" s="14" t="s">
        <v>563</v>
      </c>
    </row>
    <row r="72" spans="1:26" ht="16" thickBot="1" x14ac:dyDescent="0.35">
      <c r="A72" s="1" t="s">
        <v>155</v>
      </c>
      <c r="B72" s="1" t="s">
        <v>29</v>
      </c>
      <c r="C72" s="2">
        <v>18</v>
      </c>
      <c r="D72" s="1" t="s">
        <v>99</v>
      </c>
      <c r="E72" s="1" t="s">
        <v>66</v>
      </c>
      <c r="F72" s="1" t="s">
        <v>32</v>
      </c>
      <c r="G72" s="1" t="s">
        <v>32</v>
      </c>
      <c r="H72" s="1" t="s">
        <v>33</v>
      </c>
      <c r="I72" s="1" t="s">
        <v>150</v>
      </c>
      <c r="J72" s="1" t="s">
        <v>53</v>
      </c>
      <c r="K72" s="1" t="s">
        <v>36</v>
      </c>
      <c r="L72" s="1" t="s">
        <v>55</v>
      </c>
      <c r="M72" s="1" t="s">
        <v>56</v>
      </c>
      <c r="N72" s="3">
        <v>30000</v>
      </c>
      <c r="O72" s="1" t="s">
        <v>72</v>
      </c>
      <c r="P72" s="1" t="s">
        <v>39</v>
      </c>
      <c r="Q72" s="1" t="s">
        <v>290</v>
      </c>
      <c r="R72" s="1" t="s">
        <v>59</v>
      </c>
      <c r="S72" s="1" t="s">
        <v>42</v>
      </c>
      <c r="T72" s="1" t="s">
        <v>60</v>
      </c>
      <c r="U72" s="1" t="s">
        <v>86</v>
      </c>
      <c r="V72" s="1" t="s">
        <v>45</v>
      </c>
      <c r="W72" s="1" t="s">
        <v>62</v>
      </c>
      <c r="X72" s="1" t="s">
        <v>63</v>
      </c>
      <c r="Y72" s="9">
        <v>3</v>
      </c>
      <c r="Z72" s="14" t="s">
        <v>563</v>
      </c>
    </row>
    <row r="73" spans="1:26" ht="16" thickBot="1" x14ac:dyDescent="0.35">
      <c r="A73" s="1" t="s">
        <v>155</v>
      </c>
      <c r="B73" s="1" t="s">
        <v>29</v>
      </c>
      <c r="C73" s="2">
        <v>18</v>
      </c>
      <c r="D73" s="1" t="s">
        <v>99</v>
      </c>
      <c r="E73" s="1" t="s">
        <v>66</v>
      </c>
      <c r="F73" s="1" t="s">
        <v>32</v>
      </c>
      <c r="G73" s="1" t="s">
        <v>32</v>
      </c>
      <c r="H73" s="1" t="s">
        <v>33</v>
      </c>
      <c r="I73" s="1" t="s">
        <v>34</v>
      </c>
      <c r="J73" s="1" t="s">
        <v>53</v>
      </c>
      <c r="K73" s="1" t="s">
        <v>36</v>
      </c>
      <c r="L73" s="1" t="s">
        <v>55</v>
      </c>
      <c r="M73" s="1" t="s">
        <v>56</v>
      </c>
      <c r="N73" s="3">
        <v>30000</v>
      </c>
      <c r="O73" s="1" t="s">
        <v>38</v>
      </c>
      <c r="P73" s="1" t="s">
        <v>57</v>
      </c>
      <c r="Q73" s="1" t="s">
        <v>67</v>
      </c>
      <c r="R73" s="1" t="s">
        <v>175</v>
      </c>
      <c r="S73" s="1" t="s">
        <v>42</v>
      </c>
      <c r="T73" s="1" t="s">
        <v>60</v>
      </c>
      <c r="U73" s="1" t="s">
        <v>86</v>
      </c>
      <c r="V73" s="1" t="s">
        <v>45</v>
      </c>
      <c r="W73" s="1" t="s">
        <v>62</v>
      </c>
      <c r="X73" s="1" t="s">
        <v>63</v>
      </c>
      <c r="Y73" s="1">
        <v>4</v>
      </c>
      <c r="Z73" s="14" t="s">
        <v>564</v>
      </c>
    </row>
    <row r="74" spans="1:26" ht="16" thickBot="1" x14ac:dyDescent="0.35">
      <c r="A74" s="1" t="s">
        <v>28</v>
      </c>
      <c r="B74" s="1" t="s">
        <v>29</v>
      </c>
      <c r="C74" s="2">
        <v>18</v>
      </c>
      <c r="D74" s="1" t="s">
        <v>99</v>
      </c>
      <c r="E74" s="1" t="s">
        <v>66</v>
      </c>
      <c r="F74" s="1" t="s">
        <v>32</v>
      </c>
      <c r="G74" s="1" t="s">
        <v>32</v>
      </c>
      <c r="H74" s="1" t="s">
        <v>33</v>
      </c>
      <c r="I74" s="1" t="s">
        <v>150</v>
      </c>
      <c r="J74" s="1" t="s">
        <v>53</v>
      </c>
      <c r="K74" s="1" t="s">
        <v>54</v>
      </c>
      <c r="L74" s="1" t="s">
        <v>55</v>
      </c>
      <c r="M74" s="1" t="s">
        <v>56</v>
      </c>
      <c r="N74" s="3">
        <v>30000</v>
      </c>
      <c r="O74" s="1" t="s">
        <v>38</v>
      </c>
      <c r="P74" s="1" t="s">
        <v>73</v>
      </c>
      <c r="Q74" s="1" t="s">
        <v>89</v>
      </c>
      <c r="R74" s="1" t="s">
        <v>59</v>
      </c>
      <c r="S74" s="1" t="s">
        <v>118</v>
      </c>
      <c r="T74" s="1" t="s">
        <v>43</v>
      </c>
      <c r="U74" s="1" t="s">
        <v>86</v>
      </c>
      <c r="V74" s="1" t="s">
        <v>45</v>
      </c>
      <c r="W74" s="1" t="s">
        <v>46</v>
      </c>
      <c r="X74" s="1" t="s">
        <v>63</v>
      </c>
      <c r="Y74" s="12">
        <v>4</v>
      </c>
      <c r="Z74" s="14" t="s">
        <v>563</v>
      </c>
    </row>
    <row r="75" spans="1:26" ht="16" thickBot="1" x14ac:dyDescent="0.35">
      <c r="A75" s="1" t="s">
        <v>28</v>
      </c>
      <c r="B75" s="1" t="s">
        <v>78</v>
      </c>
      <c r="C75" s="2">
        <v>19</v>
      </c>
      <c r="D75" s="1" t="s">
        <v>99</v>
      </c>
      <c r="E75" s="1" t="s">
        <v>66</v>
      </c>
      <c r="F75" s="1" t="s">
        <v>32</v>
      </c>
      <c r="G75" s="1" t="s">
        <v>51</v>
      </c>
      <c r="H75" s="1" t="s">
        <v>33</v>
      </c>
      <c r="I75" s="1" t="s">
        <v>34</v>
      </c>
      <c r="J75" s="1" t="s">
        <v>83</v>
      </c>
      <c r="K75" s="1" t="s">
        <v>36</v>
      </c>
      <c r="L75" s="1" t="s">
        <v>55</v>
      </c>
      <c r="M75" s="1" t="s">
        <v>56</v>
      </c>
      <c r="N75" s="3">
        <v>30000</v>
      </c>
      <c r="O75" s="1" t="s">
        <v>161</v>
      </c>
      <c r="P75" s="1" t="s">
        <v>57</v>
      </c>
      <c r="Q75" s="1" t="s">
        <v>112</v>
      </c>
      <c r="R75" s="1" t="s">
        <v>96</v>
      </c>
      <c r="S75" s="1" t="s">
        <v>42</v>
      </c>
      <c r="T75" s="1" t="s">
        <v>103</v>
      </c>
      <c r="U75" s="1" t="s">
        <v>86</v>
      </c>
      <c r="V75" s="1" t="s">
        <v>45</v>
      </c>
      <c r="W75" s="1" t="s">
        <v>62</v>
      </c>
      <c r="X75" s="1" t="s">
        <v>63</v>
      </c>
      <c r="Y75" s="11">
        <v>2</v>
      </c>
      <c r="Z75" s="14" t="s">
        <v>563</v>
      </c>
    </row>
    <row r="76" spans="1:26" ht="16" thickBot="1" x14ac:dyDescent="0.35">
      <c r="A76" s="1" t="s">
        <v>155</v>
      </c>
      <c r="B76" s="1" t="s">
        <v>29</v>
      </c>
      <c r="C76" s="2">
        <v>19</v>
      </c>
      <c r="D76" s="1" t="s">
        <v>99</v>
      </c>
      <c r="E76" s="1" t="s">
        <v>66</v>
      </c>
      <c r="F76" s="1" t="s">
        <v>51</v>
      </c>
      <c r="G76" s="1" t="s">
        <v>52</v>
      </c>
      <c r="H76" s="1" t="s">
        <v>33</v>
      </c>
      <c r="I76" s="1" t="s">
        <v>150</v>
      </c>
      <c r="J76" s="1" t="s">
        <v>53</v>
      </c>
      <c r="K76" s="1" t="s">
        <v>54</v>
      </c>
      <c r="L76" s="1" t="s">
        <v>55</v>
      </c>
      <c r="M76" s="3">
        <v>105</v>
      </c>
      <c r="N76" s="3">
        <v>25000</v>
      </c>
      <c r="O76" s="1" t="s">
        <v>38</v>
      </c>
      <c r="P76" s="1" t="s">
        <v>57</v>
      </c>
      <c r="Q76" s="1" t="s">
        <v>100</v>
      </c>
      <c r="R76" s="1" t="s">
        <v>59</v>
      </c>
      <c r="S76" s="1" t="s">
        <v>42</v>
      </c>
      <c r="T76" s="1" t="s">
        <v>43</v>
      </c>
      <c r="U76" s="1" t="s">
        <v>86</v>
      </c>
      <c r="V76" s="1" t="s">
        <v>45</v>
      </c>
      <c r="W76" s="1" t="s">
        <v>62</v>
      </c>
      <c r="X76" s="1" t="s">
        <v>63</v>
      </c>
      <c r="Y76" s="13">
        <v>3</v>
      </c>
      <c r="Z76" s="14" t="s">
        <v>563</v>
      </c>
    </row>
    <row r="77" spans="1:26" ht="16" thickBot="1" x14ac:dyDescent="0.35">
      <c r="A77" s="1" t="s">
        <v>155</v>
      </c>
      <c r="B77" s="1" t="s">
        <v>29</v>
      </c>
      <c r="C77" s="2">
        <v>20</v>
      </c>
      <c r="D77" s="1" t="s">
        <v>99</v>
      </c>
      <c r="E77" s="1" t="s">
        <v>66</v>
      </c>
      <c r="F77" s="1" t="s">
        <v>32</v>
      </c>
      <c r="G77" s="1" t="s">
        <v>51</v>
      </c>
      <c r="H77" s="1" t="s">
        <v>33</v>
      </c>
      <c r="I77" s="1" t="s">
        <v>150</v>
      </c>
      <c r="J77" s="1" t="s">
        <v>53</v>
      </c>
      <c r="K77" s="1" t="s">
        <v>36</v>
      </c>
      <c r="L77" s="1" t="s">
        <v>55</v>
      </c>
      <c r="M77" s="1" t="s">
        <v>56</v>
      </c>
      <c r="N77" s="3">
        <v>30000</v>
      </c>
      <c r="O77" s="1" t="s">
        <v>38</v>
      </c>
      <c r="P77" s="1" t="s">
        <v>73</v>
      </c>
      <c r="Q77" s="1" t="s">
        <v>89</v>
      </c>
      <c r="R77" s="1" t="s">
        <v>96</v>
      </c>
      <c r="S77" s="1" t="s">
        <v>42</v>
      </c>
      <c r="T77" s="1" t="s">
        <v>60</v>
      </c>
      <c r="U77" s="1" t="s">
        <v>86</v>
      </c>
      <c r="V77" s="1" t="s">
        <v>45</v>
      </c>
      <c r="W77" s="1" t="s">
        <v>46</v>
      </c>
      <c r="X77" s="1" t="s">
        <v>63</v>
      </c>
      <c r="Y77" s="13">
        <v>3</v>
      </c>
      <c r="Z77" s="14" t="s">
        <v>563</v>
      </c>
    </row>
    <row r="78" spans="1:26" ht="16" thickBot="1" x14ac:dyDescent="0.35">
      <c r="A78" s="1" t="s">
        <v>155</v>
      </c>
      <c r="B78" s="1" t="s">
        <v>29</v>
      </c>
      <c r="C78" s="2">
        <v>20</v>
      </c>
      <c r="D78" s="1" t="s">
        <v>99</v>
      </c>
      <c r="E78" s="1" t="s">
        <v>66</v>
      </c>
      <c r="F78" s="1" t="s">
        <v>32</v>
      </c>
      <c r="G78" s="1" t="s">
        <v>51</v>
      </c>
      <c r="H78" s="1" t="s">
        <v>33</v>
      </c>
      <c r="I78" s="1" t="s">
        <v>150</v>
      </c>
      <c r="J78" s="1" t="s">
        <v>53</v>
      </c>
      <c r="K78" s="1" t="s">
        <v>83</v>
      </c>
      <c r="L78" s="1" t="s">
        <v>55</v>
      </c>
      <c r="M78" s="1" t="s">
        <v>56</v>
      </c>
      <c r="N78" s="3">
        <v>30000</v>
      </c>
      <c r="O78" s="1" t="s">
        <v>161</v>
      </c>
      <c r="P78" s="1" t="s">
        <v>57</v>
      </c>
      <c r="Q78" s="1" t="s">
        <v>89</v>
      </c>
      <c r="R78" s="1" t="s">
        <v>59</v>
      </c>
      <c r="S78" s="1" t="s">
        <v>42</v>
      </c>
      <c r="T78" s="1" t="s">
        <v>103</v>
      </c>
      <c r="U78" s="1" t="s">
        <v>44</v>
      </c>
      <c r="V78" s="1" t="s">
        <v>45</v>
      </c>
      <c r="W78" s="1" t="s">
        <v>46</v>
      </c>
      <c r="X78" s="1" t="s">
        <v>47</v>
      </c>
      <c r="Y78" s="11">
        <v>3</v>
      </c>
      <c r="Z78" s="14" t="s">
        <v>563</v>
      </c>
    </row>
    <row r="79" spans="1:26" ht="16" thickBot="1" x14ac:dyDescent="0.35">
      <c r="A79" s="1" t="s">
        <v>28</v>
      </c>
      <c r="B79" s="1" t="s">
        <v>29</v>
      </c>
      <c r="C79" s="2">
        <v>20</v>
      </c>
      <c r="D79" s="1" t="s">
        <v>99</v>
      </c>
      <c r="E79" s="1" t="s">
        <v>66</v>
      </c>
      <c r="F79" s="1" t="s">
        <v>32</v>
      </c>
      <c r="G79" s="1" t="s">
        <v>32</v>
      </c>
      <c r="H79" s="1" t="s">
        <v>33</v>
      </c>
      <c r="I79" s="1" t="s">
        <v>34</v>
      </c>
      <c r="J79" s="1" t="s">
        <v>53</v>
      </c>
      <c r="K79" s="1" t="s">
        <v>36</v>
      </c>
      <c r="L79" s="1" t="s">
        <v>55</v>
      </c>
      <c r="M79" s="1" t="s">
        <v>56</v>
      </c>
      <c r="N79" s="3">
        <v>30000</v>
      </c>
      <c r="O79" s="1" t="s">
        <v>161</v>
      </c>
      <c r="P79" s="1" t="s">
        <v>57</v>
      </c>
      <c r="Q79" s="1" t="s">
        <v>92</v>
      </c>
      <c r="R79" s="1" t="s">
        <v>96</v>
      </c>
      <c r="S79" s="1" t="s">
        <v>42</v>
      </c>
      <c r="T79" s="1" t="s">
        <v>43</v>
      </c>
      <c r="U79" s="1" t="s">
        <v>86</v>
      </c>
      <c r="V79" s="1" t="s">
        <v>45</v>
      </c>
      <c r="W79" s="1" t="s">
        <v>62</v>
      </c>
      <c r="X79" s="1" t="s">
        <v>63</v>
      </c>
      <c r="Y79" s="12">
        <v>3</v>
      </c>
      <c r="Z79" s="14" t="s">
        <v>563</v>
      </c>
    </row>
    <row r="80" spans="1:26" ht="16" thickBot="1" x14ac:dyDescent="0.35">
      <c r="A80" s="1" t="s">
        <v>28</v>
      </c>
      <c r="B80" s="1" t="s">
        <v>29</v>
      </c>
      <c r="C80" s="2">
        <v>20</v>
      </c>
      <c r="D80" s="1" t="s">
        <v>99</v>
      </c>
      <c r="E80" s="1" t="s">
        <v>66</v>
      </c>
      <c r="F80" s="1" t="s">
        <v>51</v>
      </c>
      <c r="G80" s="1" t="s">
        <v>52</v>
      </c>
      <c r="H80" s="1" t="s">
        <v>33</v>
      </c>
      <c r="I80" s="1" t="s">
        <v>34</v>
      </c>
      <c r="J80" s="1" t="s">
        <v>53</v>
      </c>
      <c r="K80" s="1" t="s">
        <v>36</v>
      </c>
      <c r="L80" s="1" t="s">
        <v>55</v>
      </c>
      <c r="M80" s="1" t="s">
        <v>56</v>
      </c>
      <c r="N80" s="3">
        <v>30000</v>
      </c>
      <c r="O80" s="1" t="s">
        <v>161</v>
      </c>
      <c r="P80" s="1" t="s">
        <v>57</v>
      </c>
      <c r="Q80" s="1" t="s">
        <v>112</v>
      </c>
      <c r="R80" s="1" t="s">
        <v>59</v>
      </c>
      <c r="S80" s="1" t="s">
        <v>42</v>
      </c>
      <c r="T80" s="1" t="s">
        <v>60</v>
      </c>
      <c r="U80" s="1" t="s">
        <v>86</v>
      </c>
      <c r="V80" s="1" t="s">
        <v>45</v>
      </c>
      <c r="W80" s="1" t="s">
        <v>62</v>
      </c>
      <c r="X80" s="1" t="s">
        <v>63</v>
      </c>
      <c r="Y80" s="12">
        <v>3</v>
      </c>
      <c r="Z80" s="14" t="s">
        <v>563</v>
      </c>
    </row>
    <row r="81" spans="1:26" ht="16" thickBot="1" x14ac:dyDescent="0.35">
      <c r="A81" s="1" t="s">
        <v>155</v>
      </c>
      <c r="B81" s="1" t="s">
        <v>29</v>
      </c>
      <c r="C81" s="2">
        <v>20</v>
      </c>
      <c r="D81" s="1" t="s">
        <v>99</v>
      </c>
      <c r="E81" s="1" t="s">
        <v>66</v>
      </c>
      <c r="F81" s="1" t="s">
        <v>51</v>
      </c>
      <c r="G81" s="1" t="s">
        <v>51</v>
      </c>
      <c r="H81" s="1" t="s">
        <v>33</v>
      </c>
      <c r="I81" s="1" t="s">
        <v>150</v>
      </c>
      <c r="J81" s="1" t="s">
        <v>53</v>
      </c>
      <c r="K81" s="1" t="s">
        <v>71</v>
      </c>
      <c r="L81" s="1" t="s">
        <v>55</v>
      </c>
      <c r="M81" s="1" t="s">
        <v>56</v>
      </c>
      <c r="N81" s="3">
        <v>15000</v>
      </c>
      <c r="O81" s="1" t="s">
        <v>72</v>
      </c>
      <c r="P81" s="1" t="s">
        <v>39</v>
      </c>
      <c r="Q81" s="1" t="s">
        <v>112</v>
      </c>
      <c r="R81" s="1" t="s">
        <v>59</v>
      </c>
      <c r="S81" s="1" t="s">
        <v>42</v>
      </c>
      <c r="T81" s="1" t="s">
        <v>60</v>
      </c>
      <c r="U81" s="1" t="s">
        <v>86</v>
      </c>
      <c r="V81" s="1" t="s">
        <v>45</v>
      </c>
      <c r="W81" s="1" t="s">
        <v>62</v>
      </c>
      <c r="X81" s="1" t="s">
        <v>47</v>
      </c>
      <c r="Y81" s="13">
        <v>4</v>
      </c>
      <c r="Z81" s="14" t="s">
        <v>563</v>
      </c>
    </row>
    <row r="82" spans="1:26" ht="16" thickBot="1" x14ac:dyDescent="0.35">
      <c r="A82" s="1" t="s">
        <v>28</v>
      </c>
      <c r="B82" s="1" t="s">
        <v>78</v>
      </c>
      <c r="C82" s="2">
        <v>21</v>
      </c>
      <c r="D82" s="1" t="s">
        <v>99</v>
      </c>
      <c r="E82" s="1" t="s">
        <v>66</v>
      </c>
      <c r="F82" s="1" t="s">
        <v>32</v>
      </c>
      <c r="G82" s="1" t="s">
        <v>32</v>
      </c>
      <c r="H82" s="1" t="s">
        <v>33</v>
      </c>
      <c r="I82" s="1" t="s">
        <v>34</v>
      </c>
      <c r="J82" s="1" t="s">
        <v>53</v>
      </c>
      <c r="K82" s="1" t="s">
        <v>83</v>
      </c>
      <c r="L82" s="1" t="s">
        <v>37</v>
      </c>
      <c r="M82" s="1" t="s">
        <v>56</v>
      </c>
      <c r="N82" s="3">
        <v>30000</v>
      </c>
      <c r="O82" s="1" t="s">
        <v>38</v>
      </c>
      <c r="P82" s="1" t="s">
        <v>57</v>
      </c>
      <c r="Q82" s="1" t="s">
        <v>112</v>
      </c>
      <c r="R82" s="1" t="s">
        <v>59</v>
      </c>
      <c r="S82" s="1" t="s">
        <v>42</v>
      </c>
      <c r="T82" s="1" t="s">
        <v>43</v>
      </c>
      <c r="U82" s="1" t="s">
        <v>86</v>
      </c>
      <c r="V82" s="1" t="s">
        <v>45</v>
      </c>
      <c r="W82" s="1" t="s">
        <v>62</v>
      </c>
      <c r="X82" s="1" t="s">
        <v>63</v>
      </c>
      <c r="Y82" s="11">
        <v>2</v>
      </c>
      <c r="Z82" s="14" t="s">
        <v>563</v>
      </c>
    </row>
    <row r="83" spans="1:26" ht="16" thickBot="1" x14ac:dyDescent="0.35">
      <c r="A83" s="1" t="s">
        <v>28</v>
      </c>
      <c r="B83" s="1" t="s">
        <v>29</v>
      </c>
      <c r="C83" s="2">
        <v>21</v>
      </c>
      <c r="D83" s="1" t="s">
        <v>99</v>
      </c>
      <c r="E83" s="1" t="s">
        <v>66</v>
      </c>
      <c r="F83" s="1" t="s">
        <v>32</v>
      </c>
      <c r="G83" s="1" t="s">
        <v>32</v>
      </c>
      <c r="H83" s="1" t="s">
        <v>33</v>
      </c>
      <c r="I83" s="1" t="s">
        <v>34</v>
      </c>
      <c r="J83" s="1" t="s">
        <v>53</v>
      </c>
      <c r="K83" s="1" t="s">
        <v>36</v>
      </c>
      <c r="L83" s="1" t="s">
        <v>55</v>
      </c>
      <c r="M83" s="1" t="s">
        <v>56</v>
      </c>
      <c r="N83" s="3">
        <v>30000</v>
      </c>
      <c r="O83" s="1" t="s">
        <v>161</v>
      </c>
      <c r="P83" s="1" t="s">
        <v>57</v>
      </c>
      <c r="Q83" s="1" t="s">
        <v>92</v>
      </c>
      <c r="R83" s="1" t="s">
        <v>41</v>
      </c>
      <c r="S83" s="1" t="s">
        <v>42</v>
      </c>
      <c r="T83" s="1" t="s">
        <v>103</v>
      </c>
      <c r="U83" s="1" t="s">
        <v>86</v>
      </c>
      <c r="V83" s="1" t="s">
        <v>61</v>
      </c>
      <c r="W83" s="1" t="s">
        <v>62</v>
      </c>
      <c r="X83" s="1" t="s">
        <v>63</v>
      </c>
      <c r="Y83" s="11">
        <v>3</v>
      </c>
      <c r="Z83" s="14" t="s">
        <v>563</v>
      </c>
    </row>
    <row r="84" spans="1:26" ht="16" thickBot="1" x14ac:dyDescent="0.35">
      <c r="A84" s="1" t="s">
        <v>28</v>
      </c>
      <c r="B84" s="1" t="s">
        <v>29</v>
      </c>
      <c r="C84" s="2">
        <v>21</v>
      </c>
      <c r="D84" s="1" t="s">
        <v>99</v>
      </c>
      <c r="E84" s="1" t="s">
        <v>66</v>
      </c>
      <c r="F84" s="1" t="s">
        <v>32</v>
      </c>
      <c r="G84" s="1" t="s">
        <v>32</v>
      </c>
      <c r="H84" s="1" t="s">
        <v>33</v>
      </c>
      <c r="I84" s="1" t="s">
        <v>34</v>
      </c>
      <c r="J84" s="1" t="s">
        <v>53</v>
      </c>
      <c r="K84" s="1" t="s">
        <v>36</v>
      </c>
      <c r="L84" s="1" t="s">
        <v>55</v>
      </c>
      <c r="M84" s="1" t="s">
        <v>56</v>
      </c>
      <c r="N84" s="3">
        <v>30000</v>
      </c>
      <c r="O84" s="1" t="s">
        <v>161</v>
      </c>
      <c r="P84" s="1" t="s">
        <v>57</v>
      </c>
      <c r="Q84" s="1" t="s">
        <v>67</v>
      </c>
      <c r="R84" s="1" t="s">
        <v>59</v>
      </c>
      <c r="S84" s="1" t="s">
        <v>42</v>
      </c>
      <c r="T84" s="1" t="s">
        <v>43</v>
      </c>
      <c r="U84" s="1" t="s">
        <v>86</v>
      </c>
      <c r="V84" s="1" t="s">
        <v>45</v>
      </c>
      <c r="W84" s="1" t="s">
        <v>62</v>
      </c>
      <c r="X84" s="1" t="s">
        <v>47</v>
      </c>
      <c r="Y84" s="11">
        <v>4</v>
      </c>
      <c r="Z84" s="14" t="s">
        <v>564</v>
      </c>
    </row>
    <row r="85" spans="1:26" ht="16" thickBot="1" x14ac:dyDescent="0.35">
      <c r="A85" s="1" t="s">
        <v>28</v>
      </c>
      <c r="B85" s="1" t="s">
        <v>29</v>
      </c>
      <c r="C85" s="2">
        <v>21</v>
      </c>
      <c r="D85" s="1" t="s">
        <v>99</v>
      </c>
      <c r="E85" s="1" t="s">
        <v>66</v>
      </c>
      <c r="F85" s="1" t="s">
        <v>32</v>
      </c>
      <c r="G85" s="1" t="s">
        <v>52</v>
      </c>
      <c r="H85" s="1" t="s">
        <v>33</v>
      </c>
      <c r="I85" s="1" t="s">
        <v>34</v>
      </c>
      <c r="J85" s="1" t="s">
        <v>53</v>
      </c>
      <c r="K85" s="1" t="s">
        <v>54</v>
      </c>
      <c r="L85" s="1" t="s">
        <v>55</v>
      </c>
      <c r="M85" s="1" t="s">
        <v>56</v>
      </c>
      <c r="N85" s="3">
        <v>30000</v>
      </c>
      <c r="O85" s="1" t="s">
        <v>38</v>
      </c>
      <c r="P85" s="1" t="s">
        <v>39</v>
      </c>
      <c r="Q85" s="1" t="s">
        <v>67</v>
      </c>
      <c r="R85" s="1" t="s">
        <v>41</v>
      </c>
      <c r="S85" s="1" t="s">
        <v>75</v>
      </c>
      <c r="T85" s="1" t="s">
        <v>60</v>
      </c>
      <c r="U85" s="1" t="s">
        <v>86</v>
      </c>
      <c r="V85" s="1" t="s">
        <v>45</v>
      </c>
      <c r="W85" s="1" t="s">
        <v>62</v>
      </c>
      <c r="X85" s="1" t="s">
        <v>47</v>
      </c>
      <c r="Y85" s="12">
        <v>5</v>
      </c>
      <c r="Z85" s="14" t="s">
        <v>564</v>
      </c>
    </row>
    <row r="86" spans="1:26" ht="16" thickBot="1" x14ac:dyDescent="0.35">
      <c r="A86" s="1" t="s">
        <v>155</v>
      </c>
      <c r="B86" s="1" t="s">
        <v>78</v>
      </c>
      <c r="C86" s="2">
        <v>22</v>
      </c>
      <c r="D86" s="1" t="s">
        <v>99</v>
      </c>
      <c r="E86" s="1" t="s">
        <v>66</v>
      </c>
      <c r="F86" s="1" t="s">
        <v>51</v>
      </c>
      <c r="G86" s="1" t="s">
        <v>51</v>
      </c>
      <c r="H86" s="1" t="s">
        <v>33</v>
      </c>
      <c r="I86" s="1" t="s">
        <v>150</v>
      </c>
      <c r="J86" s="1" t="s">
        <v>53</v>
      </c>
      <c r="K86" s="1" t="s">
        <v>36</v>
      </c>
      <c r="L86" s="1" t="s">
        <v>55</v>
      </c>
      <c r="M86" s="1" t="s">
        <v>56</v>
      </c>
      <c r="N86" s="3">
        <v>30000</v>
      </c>
      <c r="O86" s="1" t="s">
        <v>72</v>
      </c>
      <c r="P86" s="1" t="s">
        <v>73</v>
      </c>
      <c r="Q86" s="1" t="s">
        <v>92</v>
      </c>
      <c r="R86" s="1" t="s">
        <v>59</v>
      </c>
      <c r="S86" s="1" t="s">
        <v>118</v>
      </c>
      <c r="T86" s="1" t="s">
        <v>60</v>
      </c>
      <c r="U86" s="1" t="s">
        <v>86</v>
      </c>
      <c r="V86" s="1" t="s">
        <v>45</v>
      </c>
      <c r="W86" s="1" t="s">
        <v>62</v>
      </c>
      <c r="X86" s="1" t="s">
        <v>63</v>
      </c>
      <c r="Y86" s="11">
        <v>3</v>
      </c>
      <c r="Z86" s="14" t="s">
        <v>563</v>
      </c>
    </row>
    <row r="87" spans="1:26" ht="16" thickBot="1" x14ac:dyDescent="0.35">
      <c r="A87" s="1" t="s">
        <v>28</v>
      </c>
      <c r="B87" s="1" t="s">
        <v>29</v>
      </c>
      <c r="C87" s="2">
        <v>22</v>
      </c>
      <c r="D87" s="1" t="s">
        <v>99</v>
      </c>
      <c r="E87" s="1" t="s">
        <v>66</v>
      </c>
      <c r="F87" s="1" t="s">
        <v>52</v>
      </c>
      <c r="G87" s="1" t="s">
        <v>52</v>
      </c>
      <c r="H87" s="1" t="s">
        <v>33</v>
      </c>
      <c r="I87" s="1" t="s">
        <v>34</v>
      </c>
      <c r="J87" s="1" t="s">
        <v>53</v>
      </c>
      <c r="K87" s="1" t="s">
        <v>36</v>
      </c>
      <c r="L87" s="1" t="s">
        <v>37</v>
      </c>
      <c r="M87" s="1" t="s">
        <v>56</v>
      </c>
      <c r="N87" s="3">
        <v>15000</v>
      </c>
      <c r="O87" s="1" t="s">
        <v>72</v>
      </c>
      <c r="P87" s="1" t="s">
        <v>39</v>
      </c>
      <c r="Q87" s="1" t="s">
        <v>123</v>
      </c>
      <c r="R87" s="1" t="s">
        <v>59</v>
      </c>
      <c r="S87" s="1" t="s">
        <v>75</v>
      </c>
      <c r="T87" s="1" t="s">
        <v>60</v>
      </c>
      <c r="U87" s="1" t="s">
        <v>86</v>
      </c>
      <c r="V87" s="1" t="s">
        <v>45</v>
      </c>
      <c r="W87" s="1" t="s">
        <v>62</v>
      </c>
      <c r="X87" s="1" t="s">
        <v>63</v>
      </c>
      <c r="Y87" s="11">
        <v>3</v>
      </c>
      <c r="Z87" s="14" t="s">
        <v>563</v>
      </c>
    </row>
    <row r="88" spans="1:26" ht="16" thickBot="1" x14ac:dyDescent="0.35">
      <c r="A88" s="1" t="s">
        <v>28</v>
      </c>
      <c r="B88" s="1" t="s">
        <v>29</v>
      </c>
      <c r="C88" s="2">
        <v>20</v>
      </c>
      <c r="D88" s="1" t="s">
        <v>50</v>
      </c>
      <c r="E88" s="1" t="s">
        <v>31</v>
      </c>
      <c r="F88" s="1" t="s">
        <v>51</v>
      </c>
      <c r="G88" s="1" t="s">
        <v>52</v>
      </c>
      <c r="H88" s="1" t="s">
        <v>33</v>
      </c>
      <c r="I88" s="1" t="s">
        <v>34</v>
      </c>
      <c r="J88" s="1" t="s">
        <v>53</v>
      </c>
      <c r="K88" s="1" t="s">
        <v>71</v>
      </c>
      <c r="L88" s="1" t="s">
        <v>55</v>
      </c>
      <c r="M88" s="1" t="s">
        <v>56</v>
      </c>
      <c r="N88" s="3">
        <v>30000</v>
      </c>
      <c r="O88" s="1" t="s">
        <v>161</v>
      </c>
      <c r="P88" s="1" t="s">
        <v>57</v>
      </c>
      <c r="Q88" s="1" t="s">
        <v>67</v>
      </c>
      <c r="R88" s="1" t="s">
        <v>59</v>
      </c>
      <c r="S88" s="1" t="s">
        <v>42</v>
      </c>
      <c r="T88" s="1" t="s">
        <v>103</v>
      </c>
      <c r="U88" s="1" t="s">
        <v>86</v>
      </c>
      <c r="V88" s="1" t="s">
        <v>45</v>
      </c>
      <c r="W88" s="1" t="s">
        <v>62</v>
      </c>
      <c r="X88" s="1" t="s">
        <v>47</v>
      </c>
      <c r="Y88" s="11">
        <v>4</v>
      </c>
      <c r="Z88" s="14" t="s">
        <v>564</v>
      </c>
    </row>
    <row r="89" spans="1:26" ht="16" thickBot="1" x14ac:dyDescent="0.35">
      <c r="A89" s="1" t="s">
        <v>28</v>
      </c>
      <c r="B89" s="1" t="s">
        <v>29</v>
      </c>
      <c r="C89" s="2">
        <v>20</v>
      </c>
      <c r="D89" s="1" t="s">
        <v>70</v>
      </c>
      <c r="E89" s="1" t="s">
        <v>31</v>
      </c>
      <c r="F89" s="1" t="s">
        <v>32</v>
      </c>
      <c r="G89" s="1" t="s">
        <v>32</v>
      </c>
      <c r="H89" s="1" t="s">
        <v>33</v>
      </c>
      <c r="I89" s="1" t="s">
        <v>34</v>
      </c>
      <c r="J89" s="1" t="s">
        <v>53</v>
      </c>
      <c r="K89" s="1" t="s">
        <v>36</v>
      </c>
      <c r="L89" s="1" t="s">
        <v>55</v>
      </c>
      <c r="M89" s="1" t="s">
        <v>56</v>
      </c>
      <c r="N89" s="3">
        <v>30000</v>
      </c>
      <c r="O89" s="1" t="s">
        <v>161</v>
      </c>
      <c r="P89" s="1" t="s">
        <v>57</v>
      </c>
      <c r="Q89" s="1" t="s">
        <v>302</v>
      </c>
      <c r="R89" s="1" t="s">
        <v>41</v>
      </c>
      <c r="S89" s="1" t="s">
        <v>42</v>
      </c>
      <c r="T89" s="1" t="s">
        <v>85</v>
      </c>
      <c r="U89" s="1" t="s">
        <v>86</v>
      </c>
      <c r="V89" s="1" t="s">
        <v>45</v>
      </c>
      <c r="W89" s="1" t="s">
        <v>46</v>
      </c>
      <c r="X89" s="1" t="s">
        <v>63</v>
      </c>
      <c r="Y89" s="11">
        <v>3</v>
      </c>
      <c r="Z89" s="14" t="s">
        <v>563</v>
      </c>
    </row>
    <row r="90" spans="1:26" ht="16" thickBot="1" x14ac:dyDescent="0.35">
      <c r="A90" s="1" t="s">
        <v>28</v>
      </c>
      <c r="B90" s="1" t="s">
        <v>29</v>
      </c>
      <c r="C90" s="2">
        <v>20</v>
      </c>
      <c r="D90" s="1" t="s">
        <v>70</v>
      </c>
      <c r="E90" s="1" t="s">
        <v>31</v>
      </c>
      <c r="F90" s="1" t="s">
        <v>51</v>
      </c>
      <c r="G90" s="1" t="s">
        <v>51</v>
      </c>
      <c r="H90" s="1" t="s">
        <v>33</v>
      </c>
      <c r="I90" s="1" t="s">
        <v>34</v>
      </c>
      <c r="J90" s="1" t="s">
        <v>53</v>
      </c>
      <c r="K90" s="1" t="s">
        <v>36</v>
      </c>
      <c r="L90" s="1" t="s">
        <v>55</v>
      </c>
      <c r="M90" s="1" t="s">
        <v>56</v>
      </c>
      <c r="N90" s="3">
        <v>15000</v>
      </c>
      <c r="O90" s="1" t="s">
        <v>161</v>
      </c>
      <c r="P90" s="1" t="s">
        <v>57</v>
      </c>
      <c r="Q90" s="1" t="s">
        <v>92</v>
      </c>
      <c r="R90" s="1" t="s">
        <v>59</v>
      </c>
      <c r="S90" s="1" t="s">
        <v>42</v>
      </c>
      <c r="T90" s="1" t="s">
        <v>43</v>
      </c>
      <c r="U90" s="1" t="s">
        <v>86</v>
      </c>
      <c r="V90" s="1" t="s">
        <v>45</v>
      </c>
      <c r="W90" s="1" t="s">
        <v>62</v>
      </c>
      <c r="X90" s="1" t="s">
        <v>63</v>
      </c>
      <c r="Y90" s="1">
        <v>4</v>
      </c>
      <c r="Z90" s="14" t="s">
        <v>563</v>
      </c>
    </row>
    <row r="91" spans="1:26" ht="16" thickBot="1" x14ac:dyDescent="0.35">
      <c r="A91" s="1" t="s">
        <v>28</v>
      </c>
      <c r="B91" s="1" t="s">
        <v>29</v>
      </c>
      <c r="C91" s="2">
        <v>20</v>
      </c>
      <c r="D91" s="1" t="s">
        <v>30</v>
      </c>
      <c r="E91" s="1" t="s">
        <v>31</v>
      </c>
      <c r="F91" s="1" t="s">
        <v>32</v>
      </c>
      <c r="G91" s="1" t="s">
        <v>32</v>
      </c>
      <c r="H91" s="1" t="s">
        <v>33</v>
      </c>
      <c r="I91" s="1" t="s">
        <v>34</v>
      </c>
      <c r="J91" s="1" t="s">
        <v>35</v>
      </c>
      <c r="K91" s="1" t="s">
        <v>36</v>
      </c>
      <c r="L91" s="1" t="s">
        <v>37</v>
      </c>
      <c r="M91" s="3">
        <v>105</v>
      </c>
      <c r="N91" s="3">
        <v>15000</v>
      </c>
      <c r="O91" s="1" t="s">
        <v>38</v>
      </c>
      <c r="P91" s="1" t="s">
        <v>39</v>
      </c>
      <c r="Q91" s="1" t="s">
        <v>40</v>
      </c>
      <c r="R91" s="1" t="s">
        <v>41</v>
      </c>
      <c r="S91" s="1" t="s">
        <v>42</v>
      </c>
      <c r="T91" s="1" t="s">
        <v>43</v>
      </c>
      <c r="U91" s="1" t="s">
        <v>44</v>
      </c>
      <c r="V91" s="1" t="s">
        <v>45</v>
      </c>
      <c r="W91" s="1" t="s">
        <v>46</v>
      </c>
      <c r="X91" s="1" t="s">
        <v>47</v>
      </c>
      <c r="Y91" s="1">
        <v>1</v>
      </c>
      <c r="Z91" s="14" t="s">
        <v>563</v>
      </c>
    </row>
    <row r="92" spans="1:26" ht="16" thickBot="1" x14ac:dyDescent="0.35">
      <c r="A92" s="1" t="s">
        <v>155</v>
      </c>
      <c r="B92" s="1" t="s">
        <v>29</v>
      </c>
      <c r="C92" s="2">
        <v>20</v>
      </c>
      <c r="D92" s="1" t="s">
        <v>30</v>
      </c>
      <c r="E92" s="1" t="s">
        <v>31</v>
      </c>
      <c r="F92" s="1" t="s">
        <v>32</v>
      </c>
      <c r="G92" s="1" t="s">
        <v>32</v>
      </c>
      <c r="H92" s="1" t="s">
        <v>33</v>
      </c>
      <c r="I92" s="1" t="s">
        <v>34</v>
      </c>
      <c r="J92" s="1" t="s">
        <v>83</v>
      </c>
      <c r="K92" s="1" t="s">
        <v>54</v>
      </c>
      <c r="L92" s="1" t="s">
        <v>55</v>
      </c>
      <c r="M92" s="3">
        <v>105</v>
      </c>
      <c r="N92" s="3">
        <v>30000</v>
      </c>
      <c r="O92" s="1" t="s">
        <v>72</v>
      </c>
      <c r="P92" s="1" t="s">
        <v>57</v>
      </c>
      <c r="Q92" s="1" t="s">
        <v>202</v>
      </c>
      <c r="R92" s="1" t="s">
        <v>59</v>
      </c>
      <c r="S92" s="1" t="s">
        <v>42</v>
      </c>
      <c r="T92" s="1" t="s">
        <v>60</v>
      </c>
      <c r="U92" s="1" t="s">
        <v>44</v>
      </c>
      <c r="V92" s="1" t="s">
        <v>45</v>
      </c>
      <c r="W92" s="1" t="s">
        <v>62</v>
      </c>
      <c r="X92" s="1" t="s">
        <v>47</v>
      </c>
      <c r="Y92" s="1">
        <v>2</v>
      </c>
      <c r="Z92" s="14" t="s">
        <v>563</v>
      </c>
    </row>
    <row r="93" spans="1:26" ht="16" thickBot="1" x14ac:dyDescent="0.35">
      <c r="A93" s="1" t="s">
        <v>155</v>
      </c>
      <c r="B93" s="1" t="s">
        <v>29</v>
      </c>
      <c r="C93" s="2">
        <v>20</v>
      </c>
      <c r="D93" s="1" t="s">
        <v>30</v>
      </c>
      <c r="E93" s="1" t="s">
        <v>31</v>
      </c>
      <c r="F93" s="1" t="s">
        <v>32</v>
      </c>
      <c r="G93" s="1" t="s">
        <v>32</v>
      </c>
      <c r="H93" s="1" t="s">
        <v>33</v>
      </c>
      <c r="I93" s="1" t="s">
        <v>150</v>
      </c>
      <c r="J93" s="1" t="s">
        <v>53</v>
      </c>
      <c r="K93" s="1" t="s">
        <v>36</v>
      </c>
      <c r="L93" s="1" t="s">
        <v>55</v>
      </c>
      <c r="M93" s="1" t="s">
        <v>56</v>
      </c>
      <c r="N93" s="3">
        <v>30000</v>
      </c>
      <c r="O93" s="1" t="s">
        <v>38</v>
      </c>
      <c r="P93" s="1" t="s">
        <v>73</v>
      </c>
      <c r="Q93" s="1" t="s">
        <v>123</v>
      </c>
      <c r="R93" s="1" t="s">
        <v>175</v>
      </c>
      <c r="S93" s="1" t="s">
        <v>42</v>
      </c>
      <c r="T93" s="1" t="s">
        <v>43</v>
      </c>
      <c r="U93" s="1" t="s">
        <v>86</v>
      </c>
      <c r="V93" s="1" t="s">
        <v>61</v>
      </c>
      <c r="W93" s="1" t="s">
        <v>62</v>
      </c>
      <c r="X93" s="1" t="s">
        <v>47</v>
      </c>
      <c r="Y93" s="11">
        <v>3</v>
      </c>
      <c r="Z93" s="14" t="s">
        <v>563</v>
      </c>
    </row>
    <row r="94" spans="1:26" ht="16" thickBot="1" x14ac:dyDescent="0.35">
      <c r="A94" s="1" t="s">
        <v>28</v>
      </c>
      <c r="B94" s="1" t="s">
        <v>29</v>
      </c>
      <c r="C94" s="2">
        <v>20</v>
      </c>
      <c r="D94" s="1" t="s">
        <v>30</v>
      </c>
      <c r="E94" s="1" t="s">
        <v>31</v>
      </c>
      <c r="F94" s="1" t="s">
        <v>32</v>
      </c>
      <c r="G94" s="1" t="s">
        <v>51</v>
      </c>
      <c r="H94" s="1" t="s">
        <v>33</v>
      </c>
      <c r="I94" s="1" t="s">
        <v>34</v>
      </c>
      <c r="J94" s="1" t="s">
        <v>53</v>
      </c>
      <c r="K94" s="1" t="s">
        <v>54</v>
      </c>
      <c r="L94" s="1" t="s">
        <v>55</v>
      </c>
      <c r="M94" s="1" t="s">
        <v>56</v>
      </c>
      <c r="N94" s="3">
        <v>15000</v>
      </c>
      <c r="O94" s="1" t="s">
        <v>38</v>
      </c>
      <c r="P94" s="1" t="s">
        <v>57</v>
      </c>
      <c r="Q94" s="1" t="s">
        <v>92</v>
      </c>
      <c r="R94" s="1" t="s">
        <v>59</v>
      </c>
      <c r="S94" s="1" t="s">
        <v>42</v>
      </c>
      <c r="T94" s="1" t="s">
        <v>43</v>
      </c>
      <c r="U94" s="1" t="s">
        <v>44</v>
      </c>
      <c r="V94" s="1" t="s">
        <v>45</v>
      </c>
      <c r="W94" s="1" t="s">
        <v>62</v>
      </c>
      <c r="X94" s="1" t="s">
        <v>63</v>
      </c>
      <c r="Y94" s="11">
        <v>5</v>
      </c>
      <c r="Z94" s="14" t="s">
        <v>563</v>
      </c>
    </row>
    <row r="95" spans="1:26" ht="16" thickBot="1" x14ac:dyDescent="0.35">
      <c r="A95" s="1" t="s">
        <v>155</v>
      </c>
      <c r="B95" s="1" t="s">
        <v>78</v>
      </c>
      <c r="C95" s="2">
        <v>20</v>
      </c>
      <c r="D95" s="1" t="s">
        <v>99</v>
      </c>
      <c r="E95" s="1" t="s">
        <v>31</v>
      </c>
      <c r="F95" s="1" t="s">
        <v>32</v>
      </c>
      <c r="G95" s="1" t="s">
        <v>32</v>
      </c>
      <c r="H95" s="1" t="s">
        <v>33</v>
      </c>
      <c r="I95" s="1" t="s">
        <v>229</v>
      </c>
      <c r="J95" s="1" t="s">
        <v>83</v>
      </c>
      <c r="K95" s="1" t="s">
        <v>83</v>
      </c>
      <c r="L95" s="1" t="s">
        <v>83</v>
      </c>
      <c r="M95" s="1" t="s">
        <v>83</v>
      </c>
      <c r="N95" s="1" t="s">
        <v>83</v>
      </c>
      <c r="O95" s="1" t="s">
        <v>38</v>
      </c>
      <c r="P95" s="1" t="s">
        <v>57</v>
      </c>
      <c r="Q95" s="1" t="s">
        <v>290</v>
      </c>
      <c r="R95" s="1" t="s">
        <v>79</v>
      </c>
      <c r="S95" s="1" t="s">
        <v>80</v>
      </c>
      <c r="T95" s="1" t="s">
        <v>103</v>
      </c>
      <c r="U95" s="1" t="s">
        <v>86</v>
      </c>
      <c r="V95" s="1" t="s">
        <v>45</v>
      </c>
      <c r="W95" s="1" t="s">
        <v>62</v>
      </c>
      <c r="X95" s="1" t="s">
        <v>47</v>
      </c>
      <c r="Y95" s="1">
        <v>0</v>
      </c>
      <c r="Z95" s="14" t="s">
        <v>563</v>
      </c>
    </row>
    <row r="96" spans="1:26" ht="16" thickBot="1" x14ac:dyDescent="0.35">
      <c r="A96" s="1" t="s">
        <v>155</v>
      </c>
      <c r="B96" s="1" t="s">
        <v>78</v>
      </c>
      <c r="C96" s="2">
        <v>20</v>
      </c>
      <c r="D96" s="1" t="s">
        <v>99</v>
      </c>
      <c r="E96" s="1" t="s">
        <v>31</v>
      </c>
      <c r="F96" s="1" t="s">
        <v>51</v>
      </c>
      <c r="G96" s="1" t="s">
        <v>51</v>
      </c>
      <c r="H96" s="1" t="s">
        <v>33</v>
      </c>
      <c r="I96" s="1" t="s">
        <v>34</v>
      </c>
      <c r="J96" s="1" t="s">
        <v>83</v>
      </c>
      <c r="K96" s="1" t="s">
        <v>71</v>
      </c>
      <c r="L96" s="1" t="s">
        <v>55</v>
      </c>
      <c r="M96" s="1" t="s">
        <v>56</v>
      </c>
      <c r="N96" s="1" t="s">
        <v>83</v>
      </c>
      <c r="O96" s="1" t="s">
        <v>38</v>
      </c>
      <c r="P96" s="1" t="s">
        <v>73</v>
      </c>
      <c r="Q96" s="1" t="s">
        <v>112</v>
      </c>
      <c r="R96" s="1" t="s">
        <v>59</v>
      </c>
      <c r="S96" s="1" t="s">
        <v>42</v>
      </c>
      <c r="T96" s="1" t="s">
        <v>85</v>
      </c>
      <c r="U96" s="1" t="s">
        <v>44</v>
      </c>
      <c r="V96" s="1" t="s">
        <v>45</v>
      </c>
      <c r="W96" s="1" t="s">
        <v>62</v>
      </c>
      <c r="X96" s="1" t="s">
        <v>47</v>
      </c>
      <c r="Y96" s="1">
        <v>2</v>
      </c>
      <c r="Z96" s="14" t="s">
        <v>563</v>
      </c>
    </row>
    <row r="97" spans="1:26" ht="16" thickBot="1" x14ac:dyDescent="0.35">
      <c r="A97" s="1" t="s">
        <v>155</v>
      </c>
      <c r="B97" s="1" t="s">
        <v>78</v>
      </c>
      <c r="C97" s="2">
        <v>20</v>
      </c>
      <c r="D97" s="1" t="s">
        <v>99</v>
      </c>
      <c r="E97" s="1" t="s">
        <v>31</v>
      </c>
      <c r="F97" s="1" t="s">
        <v>32</v>
      </c>
      <c r="G97" s="1" t="s">
        <v>51</v>
      </c>
      <c r="H97" s="1" t="s">
        <v>33</v>
      </c>
      <c r="I97" s="1" t="s">
        <v>150</v>
      </c>
      <c r="J97" s="1" t="s">
        <v>53</v>
      </c>
      <c r="K97" s="1" t="s">
        <v>54</v>
      </c>
      <c r="L97" s="1" t="s">
        <v>55</v>
      </c>
      <c r="M97" s="1" t="s">
        <v>56</v>
      </c>
      <c r="N97" s="3">
        <v>30000</v>
      </c>
      <c r="O97" s="1" t="s">
        <v>38</v>
      </c>
      <c r="P97" s="1" t="s">
        <v>73</v>
      </c>
      <c r="Q97" s="1" t="s">
        <v>92</v>
      </c>
      <c r="R97" s="1" t="s">
        <v>96</v>
      </c>
      <c r="S97" s="1" t="s">
        <v>42</v>
      </c>
      <c r="T97" s="1" t="s">
        <v>43</v>
      </c>
      <c r="U97" s="1" t="s">
        <v>44</v>
      </c>
      <c r="V97" s="1" t="s">
        <v>45</v>
      </c>
      <c r="W97" s="1" t="s">
        <v>62</v>
      </c>
      <c r="X97" s="1" t="s">
        <v>47</v>
      </c>
      <c r="Y97" s="13">
        <v>4</v>
      </c>
      <c r="Z97" s="14" t="s">
        <v>563</v>
      </c>
    </row>
    <row r="98" spans="1:26" ht="16" thickBot="1" x14ac:dyDescent="0.35">
      <c r="A98" s="1" t="s">
        <v>28</v>
      </c>
      <c r="B98" s="1" t="s">
        <v>29</v>
      </c>
      <c r="C98" s="2">
        <v>20</v>
      </c>
      <c r="D98" s="1" t="s">
        <v>99</v>
      </c>
      <c r="E98" s="1" t="s">
        <v>31</v>
      </c>
      <c r="F98" s="1" t="s">
        <v>32</v>
      </c>
      <c r="G98" s="1" t="s">
        <v>32</v>
      </c>
      <c r="H98" s="1" t="s">
        <v>33</v>
      </c>
      <c r="I98" s="1" t="s">
        <v>34</v>
      </c>
      <c r="J98" s="1" t="s">
        <v>35</v>
      </c>
      <c r="K98" s="1" t="s">
        <v>71</v>
      </c>
      <c r="L98" s="1" t="s">
        <v>55</v>
      </c>
      <c r="M98" s="1" t="s">
        <v>56</v>
      </c>
      <c r="N98" s="3">
        <v>30000</v>
      </c>
      <c r="O98" s="1" t="s">
        <v>72</v>
      </c>
      <c r="P98" s="1" t="s">
        <v>39</v>
      </c>
      <c r="Q98" s="1" t="s">
        <v>67</v>
      </c>
      <c r="R98" s="1" t="s">
        <v>96</v>
      </c>
      <c r="S98" s="1" t="s">
        <v>42</v>
      </c>
      <c r="T98" s="1" t="s">
        <v>43</v>
      </c>
      <c r="U98" s="1" t="s">
        <v>86</v>
      </c>
      <c r="V98" s="1" t="s">
        <v>45</v>
      </c>
      <c r="W98" s="1" t="s">
        <v>62</v>
      </c>
      <c r="X98" s="1" t="s">
        <v>63</v>
      </c>
      <c r="Y98" s="11">
        <v>3</v>
      </c>
      <c r="Z98" s="14" t="s">
        <v>564</v>
      </c>
    </row>
    <row r="99" spans="1:26" ht="16" thickBot="1" x14ac:dyDescent="0.35">
      <c r="A99" s="1" t="s">
        <v>155</v>
      </c>
      <c r="B99" s="1" t="s">
        <v>78</v>
      </c>
      <c r="C99" s="2">
        <v>21</v>
      </c>
      <c r="D99" s="1" t="s">
        <v>99</v>
      </c>
      <c r="E99" s="1" t="s">
        <v>31</v>
      </c>
      <c r="F99" s="1" t="s">
        <v>32</v>
      </c>
      <c r="G99" s="1" t="s">
        <v>32</v>
      </c>
      <c r="H99" s="1" t="s">
        <v>33</v>
      </c>
      <c r="I99" s="1" t="s">
        <v>34</v>
      </c>
      <c r="J99" s="1" t="s">
        <v>83</v>
      </c>
      <c r="K99" s="1" t="s">
        <v>36</v>
      </c>
      <c r="L99" s="1" t="s">
        <v>55</v>
      </c>
      <c r="M99" s="1" t="s">
        <v>56</v>
      </c>
      <c r="N99" s="1" t="s">
        <v>83</v>
      </c>
      <c r="O99" s="1" t="s">
        <v>38</v>
      </c>
      <c r="P99" s="1" t="s">
        <v>73</v>
      </c>
      <c r="Q99" s="1" t="s">
        <v>250</v>
      </c>
      <c r="R99" s="1" t="s">
        <v>96</v>
      </c>
      <c r="S99" s="1" t="s">
        <v>42</v>
      </c>
      <c r="T99" s="1" t="s">
        <v>43</v>
      </c>
      <c r="U99" s="1" t="s">
        <v>86</v>
      </c>
      <c r="V99" s="1" t="s">
        <v>61</v>
      </c>
      <c r="W99" s="1" t="s">
        <v>62</v>
      </c>
      <c r="X99" s="1" t="s">
        <v>47</v>
      </c>
      <c r="Y99" s="12">
        <v>2</v>
      </c>
      <c r="Z99" s="14" t="s">
        <v>563</v>
      </c>
    </row>
    <row r="100" spans="1:26" ht="16" thickBot="1" x14ac:dyDescent="0.35">
      <c r="A100" s="1" t="s">
        <v>28</v>
      </c>
      <c r="B100" s="1" t="s">
        <v>29</v>
      </c>
      <c r="C100" s="2">
        <v>22</v>
      </c>
      <c r="D100" s="1" t="s">
        <v>99</v>
      </c>
      <c r="E100" s="1" t="s">
        <v>31</v>
      </c>
      <c r="F100" s="1" t="s">
        <v>32</v>
      </c>
      <c r="G100" s="1" t="s">
        <v>32</v>
      </c>
      <c r="H100" s="1" t="s">
        <v>33</v>
      </c>
      <c r="I100" s="1" t="s">
        <v>150</v>
      </c>
      <c r="J100" s="1" t="s">
        <v>35</v>
      </c>
      <c r="K100" s="1" t="s">
        <v>36</v>
      </c>
      <c r="L100" s="1" t="s">
        <v>37</v>
      </c>
      <c r="M100" s="3">
        <v>105</v>
      </c>
      <c r="N100" s="3">
        <v>15000</v>
      </c>
      <c r="O100" s="1" t="s">
        <v>72</v>
      </c>
      <c r="P100" s="1" t="s">
        <v>73</v>
      </c>
      <c r="Q100" s="1" t="s">
        <v>202</v>
      </c>
      <c r="R100" s="1" t="s">
        <v>41</v>
      </c>
      <c r="S100" s="1" t="s">
        <v>75</v>
      </c>
      <c r="T100" s="1" t="s">
        <v>43</v>
      </c>
      <c r="U100" s="1" t="s">
        <v>44</v>
      </c>
      <c r="V100" s="1" t="s">
        <v>45</v>
      </c>
      <c r="W100" s="1" t="s">
        <v>62</v>
      </c>
      <c r="X100" s="1" t="s">
        <v>47</v>
      </c>
      <c r="Y100" s="9">
        <v>1</v>
      </c>
      <c r="Z100" s="14" t="s">
        <v>563</v>
      </c>
    </row>
    <row r="101" spans="1:26" ht="16" thickBot="1" x14ac:dyDescent="0.35">
      <c r="A101" s="1" t="s">
        <v>155</v>
      </c>
      <c r="B101" s="1" t="s">
        <v>29</v>
      </c>
      <c r="C101" s="2">
        <v>18</v>
      </c>
      <c r="D101" s="1" t="s">
        <v>50</v>
      </c>
      <c r="E101" s="1" t="s">
        <v>66</v>
      </c>
      <c r="F101" s="1" t="s">
        <v>115</v>
      </c>
      <c r="G101" s="1" t="s">
        <v>115</v>
      </c>
      <c r="H101" s="1" t="s">
        <v>51</v>
      </c>
      <c r="I101" s="1" t="s">
        <v>215</v>
      </c>
      <c r="J101" s="1" t="s">
        <v>53</v>
      </c>
      <c r="K101" s="1" t="s">
        <v>36</v>
      </c>
      <c r="L101" s="1" t="s">
        <v>55</v>
      </c>
      <c r="M101" s="1" t="s">
        <v>56</v>
      </c>
      <c r="N101" s="3">
        <v>30000</v>
      </c>
      <c r="O101" s="1" t="s">
        <v>72</v>
      </c>
      <c r="P101" s="1" t="s">
        <v>73</v>
      </c>
      <c r="Q101" s="1" t="s">
        <v>246</v>
      </c>
      <c r="R101" s="1" t="s">
        <v>96</v>
      </c>
      <c r="S101" s="1" t="s">
        <v>42</v>
      </c>
      <c r="T101" s="1" t="s">
        <v>60</v>
      </c>
      <c r="U101" s="1" t="s">
        <v>86</v>
      </c>
      <c r="V101" s="1" t="s">
        <v>45</v>
      </c>
      <c r="W101" s="1" t="s">
        <v>62</v>
      </c>
      <c r="X101" s="1" t="s">
        <v>47</v>
      </c>
      <c r="Y101" s="15">
        <v>3</v>
      </c>
      <c r="Z101" s="14" t="s">
        <v>563</v>
      </c>
    </row>
    <row r="102" spans="1:26" ht="16" thickBot="1" x14ac:dyDescent="0.35">
      <c r="A102" s="1" t="s">
        <v>155</v>
      </c>
      <c r="B102" s="1" t="s">
        <v>78</v>
      </c>
      <c r="C102" s="2">
        <v>19</v>
      </c>
      <c r="D102" s="1" t="s">
        <v>50</v>
      </c>
      <c r="E102" s="1" t="s">
        <v>66</v>
      </c>
      <c r="F102" s="1" t="s">
        <v>51</v>
      </c>
      <c r="G102" s="1" t="s">
        <v>51</v>
      </c>
      <c r="H102" s="1" t="s">
        <v>51</v>
      </c>
      <c r="I102" s="1" t="s">
        <v>34</v>
      </c>
      <c r="J102" s="1" t="s">
        <v>53</v>
      </c>
      <c r="K102" s="1" t="s">
        <v>83</v>
      </c>
      <c r="L102" s="1" t="s">
        <v>55</v>
      </c>
      <c r="M102" s="1" t="s">
        <v>56</v>
      </c>
      <c r="N102" s="3">
        <v>25000</v>
      </c>
      <c r="O102" s="1" t="s">
        <v>38</v>
      </c>
      <c r="P102" s="1" t="s">
        <v>73</v>
      </c>
      <c r="Q102" s="1" t="s">
        <v>40</v>
      </c>
      <c r="R102" s="1" t="s">
        <v>59</v>
      </c>
      <c r="S102" s="1" t="s">
        <v>42</v>
      </c>
      <c r="T102" s="1" t="s">
        <v>60</v>
      </c>
      <c r="U102" s="1" t="s">
        <v>86</v>
      </c>
      <c r="V102" s="1" t="s">
        <v>61</v>
      </c>
      <c r="W102" s="1" t="s">
        <v>62</v>
      </c>
      <c r="X102" s="1" t="s">
        <v>47</v>
      </c>
      <c r="Y102" s="11">
        <v>3</v>
      </c>
      <c r="Z102" s="14" t="s">
        <v>563</v>
      </c>
    </row>
    <row r="103" spans="1:26" ht="16" thickBot="1" x14ac:dyDescent="0.35">
      <c r="A103" s="1" t="s">
        <v>28</v>
      </c>
      <c r="B103" s="1" t="s">
        <v>78</v>
      </c>
      <c r="C103" s="2">
        <v>20</v>
      </c>
      <c r="D103" s="1" t="s">
        <v>50</v>
      </c>
      <c r="E103" s="1" t="s">
        <v>66</v>
      </c>
      <c r="F103" s="1" t="s">
        <v>52</v>
      </c>
      <c r="G103" s="1" t="s">
        <v>52</v>
      </c>
      <c r="H103" s="1" t="s">
        <v>51</v>
      </c>
      <c r="I103" s="1" t="s">
        <v>263</v>
      </c>
      <c r="J103" s="1" t="s">
        <v>53</v>
      </c>
      <c r="K103" s="1" t="s">
        <v>83</v>
      </c>
      <c r="L103" s="1" t="s">
        <v>55</v>
      </c>
      <c r="M103" s="1" t="s">
        <v>56</v>
      </c>
      <c r="N103" s="3">
        <v>30000</v>
      </c>
      <c r="O103" s="1" t="s">
        <v>38</v>
      </c>
      <c r="P103" s="1" t="s">
        <v>39</v>
      </c>
      <c r="Q103" s="1" t="s">
        <v>67</v>
      </c>
      <c r="R103" s="1" t="s">
        <v>59</v>
      </c>
      <c r="S103" s="1" t="s">
        <v>42</v>
      </c>
      <c r="T103" s="1" t="s">
        <v>43</v>
      </c>
      <c r="U103" s="1" t="s">
        <v>86</v>
      </c>
      <c r="V103" s="1" t="s">
        <v>45</v>
      </c>
      <c r="W103" s="1" t="s">
        <v>62</v>
      </c>
      <c r="X103" s="1" t="s">
        <v>47</v>
      </c>
      <c r="Y103" s="1">
        <v>4</v>
      </c>
      <c r="Z103" s="14" t="s">
        <v>564</v>
      </c>
    </row>
    <row r="104" spans="1:26" ht="16" thickBot="1" x14ac:dyDescent="0.35">
      <c r="A104" s="1" t="s">
        <v>155</v>
      </c>
      <c r="B104" s="1" t="s">
        <v>29</v>
      </c>
      <c r="C104" s="2">
        <v>20</v>
      </c>
      <c r="D104" s="1" t="s">
        <v>50</v>
      </c>
      <c r="E104" s="1" t="s">
        <v>66</v>
      </c>
      <c r="F104" s="1" t="s">
        <v>115</v>
      </c>
      <c r="G104" s="1" t="s">
        <v>115</v>
      </c>
      <c r="H104" s="1" t="s">
        <v>51</v>
      </c>
      <c r="I104" s="1" t="s">
        <v>150</v>
      </c>
      <c r="J104" s="1" t="s">
        <v>53</v>
      </c>
      <c r="K104" s="1" t="s">
        <v>71</v>
      </c>
      <c r="L104" s="1" t="s">
        <v>55</v>
      </c>
      <c r="M104" s="3">
        <v>105</v>
      </c>
      <c r="N104" s="3">
        <v>30000</v>
      </c>
      <c r="O104" s="1" t="s">
        <v>38</v>
      </c>
      <c r="P104" s="1" t="s">
        <v>73</v>
      </c>
      <c r="Q104" s="1" t="s">
        <v>89</v>
      </c>
      <c r="R104" s="1" t="s">
        <v>59</v>
      </c>
      <c r="S104" s="1" t="s">
        <v>42</v>
      </c>
      <c r="T104" s="1" t="s">
        <v>60</v>
      </c>
      <c r="U104" s="1" t="s">
        <v>86</v>
      </c>
      <c r="V104" s="1" t="s">
        <v>45</v>
      </c>
      <c r="W104" s="1" t="s">
        <v>62</v>
      </c>
      <c r="X104" s="1" t="s">
        <v>63</v>
      </c>
      <c r="Y104" s="9">
        <v>2</v>
      </c>
      <c r="Z104" s="14" t="s">
        <v>563</v>
      </c>
    </row>
    <row r="105" spans="1:26" ht="16" thickBot="1" x14ac:dyDescent="0.35">
      <c r="A105" s="1" t="s">
        <v>28</v>
      </c>
      <c r="B105" s="1" t="s">
        <v>29</v>
      </c>
      <c r="C105" s="2">
        <v>20</v>
      </c>
      <c r="D105" s="1" t="s">
        <v>50</v>
      </c>
      <c r="E105" s="1" t="s">
        <v>66</v>
      </c>
      <c r="F105" s="1" t="s">
        <v>51</v>
      </c>
      <c r="G105" s="1" t="s">
        <v>52</v>
      </c>
      <c r="H105" s="1" t="s">
        <v>51</v>
      </c>
      <c r="I105" s="1" t="s">
        <v>34</v>
      </c>
      <c r="J105" s="1" t="s">
        <v>53</v>
      </c>
      <c r="K105" s="1" t="s">
        <v>71</v>
      </c>
      <c r="L105" s="1" t="s">
        <v>55</v>
      </c>
      <c r="M105" s="1" t="s">
        <v>56</v>
      </c>
      <c r="N105" s="3">
        <v>30000</v>
      </c>
      <c r="O105" s="1" t="s">
        <v>38</v>
      </c>
      <c r="P105" s="1" t="s">
        <v>57</v>
      </c>
      <c r="Q105" s="1" t="s">
        <v>92</v>
      </c>
      <c r="R105" s="1" t="s">
        <v>59</v>
      </c>
      <c r="S105" s="1" t="s">
        <v>42</v>
      </c>
      <c r="T105" s="1" t="s">
        <v>60</v>
      </c>
      <c r="U105" s="1" t="s">
        <v>86</v>
      </c>
      <c r="V105" s="1" t="s">
        <v>45</v>
      </c>
      <c r="W105" s="1" t="s">
        <v>46</v>
      </c>
      <c r="X105" s="1" t="s">
        <v>47</v>
      </c>
      <c r="Y105" s="11">
        <v>3</v>
      </c>
      <c r="Z105" s="14" t="s">
        <v>563</v>
      </c>
    </row>
    <row r="106" spans="1:26" ht="16" thickBot="1" x14ac:dyDescent="0.35">
      <c r="A106" s="1" t="s">
        <v>28</v>
      </c>
      <c r="B106" s="1" t="s">
        <v>78</v>
      </c>
      <c r="C106" s="2">
        <v>21</v>
      </c>
      <c r="D106" s="1" t="s">
        <v>50</v>
      </c>
      <c r="E106" s="1" t="s">
        <v>66</v>
      </c>
      <c r="F106" s="1" t="s">
        <v>115</v>
      </c>
      <c r="G106" s="1" t="s">
        <v>52</v>
      </c>
      <c r="H106" s="1" t="s">
        <v>51</v>
      </c>
      <c r="I106" s="1" t="s">
        <v>150</v>
      </c>
      <c r="J106" s="1" t="s">
        <v>53</v>
      </c>
      <c r="K106" s="1" t="s">
        <v>83</v>
      </c>
      <c r="L106" s="1" t="s">
        <v>83</v>
      </c>
      <c r="M106" s="1" t="s">
        <v>83</v>
      </c>
      <c r="N106" s="1" t="s">
        <v>83</v>
      </c>
      <c r="O106" s="1" t="s">
        <v>38</v>
      </c>
      <c r="P106" s="1" t="s">
        <v>57</v>
      </c>
      <c r="Q106" s="1" t="s">
        <v>92</v>
      </c>
      <c r="R106" s="1" t="s">
        <v>96</v>
      </c>
      <c r="S106" s="1" t="s">
        <v>42</v>
      </c>
      <c r="T106" s="1" t="s">
        <v>43</v>
      </c>
      <c r="U106" s="1" t="s">
        <v>86</v>
      </c>
      <c r="V106" s="1" t="s">
        <v>45</v>
      </c>
      <c r="W106" s="1" t="s">
        <v>46</v>
      </c>
      <c r="X106" s="1" t="s">
        <v>63</v>
      </c>
      <c r="Y106" s="1">
        <v>1</v>
      </c>
      <c r="Z106" s="14" t="s">
        <v>563</v>
      </c>
    </row>
    <row r="107" spans="1:26" ht="16" thickBot="1" x14ac:dyDescent="0.35">
      <c r="A107" s="1" t="s">
        <v>28</v>
      </c>
      <c r="B107" s="1" t="s">
        <v>78</v>
      </c>
      <c r="C107" s="2">
        <v>21</v>
      </c>
      <c r="D107" s="1" t="s">
        <v>50</v>
      </c>
      <c r="E107" s="1" t="s">
        <v>66</v>
      </c>
      <c r="F107" s="1" t="s">
        <v>51</v>
      </c>
      <c r="G107" s="1" t="s">
        <v>51</v>
      </c>
      <c r="H107" s="1" t="s">
        <v>51</v>
      </c>
      <c r="I107" s="1" t="s">
        <v>215</v>
      </c>
      <c r="J107" s="1" t="s">
        <v>35</v>
      </c>
      <c r="K107" s="1" t="s">
        <v>36</v>
      </c>
      <c r="L107" s="1" t="s">
        <v>37</v>
      </c>
      <c r="M107" s="1" t="s">
        <v>56</v>
      </c>
      <c r="N107" s="1" t="s">
        <v>83</v>
      </c>
      <c r="O107" s="1" t="s">
        <v>38</v>
      </c>
      <c r="P107" s="1" t="s">
        <v>73</v>
      </c>
      <c r="Q107" s="1" t="s">
        <v>92</v>
      </c>
      <c r="R107" s="1" t="s">
        <v>96</v>
      </c>
      <c r="S107" s="1" t="s">
        <v>42</v>
      </c>
      <c r="T107" s="1" t="s">
        <v>43</v>
      </c>
      <c r="U107" s="1" t="s">
        <v>86</v>
      </c>
      <c r="V107" s="1" t="s">
        <v>61</v>
      </c>
      <c r="W107" s="1" t="s">
        <v>62</v>
      </c>
      <c r="X107" s="1" t="s">
        <v>47</v>
      </c>
      <c r="Y107" s="12">
        <v>1</v>
      </c>
      <c r="Z107" s="14" t="s">
        <v>563</v>
      </c>
    </row>
    <row r="108" spans="1:26" ht="16" thickBot="1" x14ac:dyDescent="0.35">
      <c r="A108" s="1" t="s">
        <v>155</v>
      </c>
      <c r="B108" s="1" t="s">
        <v>78</v>
      </c>
      <c r="C108" s="2">
        <v>21</v>
      </c>
      <c r="D108" s="1" t="s">
        <v>50</v>
      </c>
      <c r="E108" s="1" t="s">
        <v>66</v>
      </c>
      <c r="F108" s="1" t="s">
        <v>51</v>
      </c>
      <c r="G108" s="1" t="s">
        <v>51</v>
      </c>
      <c r="H108" s="1" t="s">
        <v>51</v>
      </c>
      <c r="I108" s="1" t="s">
        <v>150</v>
      </c>
      <c r="J108" s="1" t="s">
        <v>53</v>
      </c>
      <c r="K108" s="1" t="s">
        <v>54</v>
      </c>
      <c r="L108" s="1" t="s">
        <v>55</v>
      </c>
      <c r="M108" s="3">
        <v>105</v>
      </c>
      <c r="N108" s="3">
        <v>30000</v>
      </c>
      <c r="O108" s="1" t="s">
        <v>38</v>
      </c>
      <c r="P108" s="1" t="s">
        <v>73</v>
      </c>
      <c r="Q108" s="1" t="s">
        <v>130</v>
      </c>
      <c r="R108" s="1" t="s">
        <v>59</v>
      </c>
      <c r="S108" s="1" t="s">
        <v>42</v>
      </c>
      <c r="T108" s="1" t="s">
        <v>60</v>
      </c>
      <c r="U108" s="1" t="s">
        <v>86</v>
      </c>
      <c r="V108" s="1" t="s">
        <v>45</v>
      </c>
      <c r="W108" s="1" t="s">
        <v>62</v>
      </c>
      <c r="X108" s="1" t="s">
        <v>47</v>
      </c>
      <c r="Y108" s="12">
        <v>3</v>
      </c>
      <c r="Z108" s="14" t="s">
        <v>563</v>
      </c>
    </row>
    <row r="109" spans="1:26" ht="16" thickBot="1" x14ac:dyDescent="0.35">
      <c r="A109" s="1" t="s">
        <v>155</v>
      </c>
      <c r="B109" s="1" t="s">
        <v>78</v>
      </c>
      <c r="C109" s="2">
        <v>21</v>
      </c>
      <c r="D109" s="1" t="s">
        <v>50</v>
      </c>
      <c r="E109" s="1" t="s">
        <v>66</v>
      </c>
      <c r="F109" s="1" t="s">
        <v>51</v>
      </c>
      <c r="G109" s="1" t="s">
        <v>52</v>
      </c>
      <c r="H109" s="1" t="s">
        <v>51</v>
      </c>
      <c r="I109" s="1" t="s">
        <v>34</v>
      </c>
      <c r="J109" s="1" t="s">
        <v>53</v>
      </c>
      <c r="K109" s="1" t="s">
        <v>36</v>
      </c>
      <c r="L109" s="1" t="s">
        <v>83</v>
      </c>
      <c r="M109" s="3">
        <v>105</v>
      </c>
      <c r="N109" s="3">
        <v>15000</v>
      </c>
      <c r="O109" s="1" t="s">
        <v>161</v>
      </c>
      <c r="P109" s="1" t="s">
        <v>57</v>
      </c>
      <c r="Q109" s="1" t="s">
        <v>67</v>
      </c>
      <c r="R109" s="1" t="s">
        <v>59</v>
      </c>
      <c r="S109" s="1" t="s">
        <v>42</v>
      </c>
      <c r="T109" s="1" t="s">
        <v>103</v>
      </c>
      <c r="U109" s="1" t="s">
        <v>86</v>
      </c>
      <c r="V109" s="1" t="s">
        <v>61</v>
      </c>
      <c r="W109" s="1" t="s">
        <v>62</v>
      </c>
      <c r="X109" s="1" t="s">
        <v>47</v>
      </c>
      <c r="Y109" s="1">
        <v>3</v>
      </c>
      <c r="Z109" s="14" t="s">
        <v>564</v>
      </c>
    </row>
    <row r="110" spans="1:26" ht="16" thickBot="1" x14ac:dyDescent="0.35">
      <c r="A110" s="1" t="s">
        <v>155</v>
      </c>
      <c r="B110" s="1" t="s">
        <v>78</v>
      </c>
      <c r="C110" s="2">
        <v>21</v>
      </c>
      <c r="D110" s="1" t="s">
        <v>50</v>
      </c>
      <c r="E110" s="1" t="s">
        <v>66</v>
      </c>
      <c r="F110" s="1" t="s">
        <v>51</v>
      </c>
      <c r="G110" s="1" t="s">
        <v>52</v>
      </c>
      <c r="H110" s="1" t="s">
        <v>51</v>
      </c>
      <c r="I110" s="1" t="s">
        <v>263</v>
      </c>
      <c r="J110" s="1" t="s">
        <v>53</v>
      </c>
      <c r="K110" s="1" t="s">
        <v>71</v>
      </c>
      <c r="L110" s="1" t="s">
        <v>55</v>
      </c>
      <c r="M110" s="3">
        <v>105</v>
      </c>
      <c r="N110" s="3">
        <v>15000</v>
      </c>
      <c r="O110" s="1" t="s">
        <v>38</v>
      </c>
      <c r="P110" s="1" t="s">
        <v>39</v>
      </c>
      <c r="Q110" s="1" t="s">
        <v>100</v>
      </c>
      <c r="R110" s="1" t="s">
        <v>59</v>
      </c>
      <c r="S110" s="1" t="s">
        <v>42</v>
      </c>
      <c r="T110" s="1" t="s">
        <v>60</v>
      </c>
      <c r="U110" s="1" t="s">
        <v>86</v>
      </c>
      <c r="V110" s="1" t="s">
        <v>45</v>
      </c>
      <c r="W110" s="1" t="s">
        <v>62</v>
      </c>
      <c r="X110" s="1" t="s">
        <v>63</v>
      </c>
      <c r="Y110" s="9">
        <v>3</v>
      </c>
      <c r="Z110" s="14" t="s">
        <v>563</v>
      </c>
    </row>
    <row r="111" spans="1:26" ht="16" thickBot="1" x14ac:dyDescent="0.35">
      <c r="A111" s="1" t="s">
        <v>28</v>
      </c>
      <c r="B111" s="1" t="s">
        <v>78</v>
      </c>
      <c r="C111" s="2">
        <v>21</v>
      </c>
      <c r="D111" s="1" t="s">
        <v>50</v>
      </c>
      <c r="E111" s="1" t="s">
        <v>66</v>
      </c>
      <c r="F111" s="1" t="s">
        <v>52</v>
      </c>
      <c r="G111" s="1" t="s">
        <v>52</v>
      </c>
      <c r="H111" s="1" t="s">
        <v>51</v>
      </c>
      <c r="I111" s="1" t="s">
        <v>34</v>
      </c>
      <c r="J111" s="1" t="s">
        <v>53</v>
      </c>
      <c r="K111" s="1" t="s">
        <v>36</v>
      </c>
      <c r="L111" s="1" t="s">
        <v>55</v>
      </c>
      <c r="M111" s="1" t="s">
        <v>56</v>
      </c>
      <c r="N111" s="3">
        <v>30000</v>
      </c>
      <c r="O111" s="1" t="s">
        <v>38</v>
      </c>
      <c r="P111" s="1" t="s">
        <v>57</v>
      </c>
      <c r="Q111" s="1" t="s">
        <v>112</v>
      </c>
      <c r="R111" s="1" t="s">
        <v>96</v>
      </c>
      <c r="S111" s="1" t="s">
        <v>118</v>
      </c>
      <c r="T111" s="1" t="s">
        <v>103</v>
      </c>
      <c r="U111" s="1" t="s">
        <v>86</v>
      </c>
      <c r="V111" s="1" t="s">
        <v>61</v>
      </c>
      <c r="W111" s="1" t="s">
        <v>62</v>
      </c>
      <c r="X111" s="1" t="s">
        <v>63</v>
      </c>
      <c r="Y111" s="9">
        <v>3</v>
      </c>
      <c r="Z111" s="14" t="s">
        <v>563</v>
      </c>
    </row>
    <row r="112" spans="1:26" ht="16" thickBot="1" x14ac:dyDescent="0.35">
      <c r="A112" s="1" t="s">
        <v>155</v>
      </c>
      <c r="B112" s="1" t="s">
        <v>78</v>
      </c>
      <c r="C112" s="2">
        <v>21</v>
      </c>
      <c r="D112" s="1" t="s">
        <v>50</v>
      </c>
      <c r="E112" s="1" t="s">
        <v>66</v>
      </c>
      <c r="F112" s="1" t="s">
        <v>51</v>
      </c>
      <c r="G112" s="1" t="s">
        <v>52</v>
      </c>
      <c r="H112" s="1" t="s">
        <v>51</v>
      </c>
      <c r="I112" s="1" t="s">
        <v>34</v>
      </c>
      <c r="J112" s="1" t="s">
        <v>53</v>
      </c>
      <c r="K112" s="1" t="s">
        <v>54</v>
      </c>
      <c r="L112" s="1" t="s">
        <v>55</v>
      </c>
      <c r="M112" s="3">
        <v>105</v>
      </c>
      <c r="N112" s="3">
        <v>30000</v>
      </c>
      <c r="O112" s="1" t="s">
        <v>161</v>
      </c>
      <c r="P112" s="1" t="s">
        <v>57</v>
      </c>
      <c r="Q112" s="1" t="s">
        <v>67</v>
      </c>
      <c r="R112" s="1" t="s">
        <v>59</v>
      </c>
      <c r="S112" s="1" t="s">
        <v>42</v>
      </c>
      <c r="T112" s="1" t="s">
        <v>103</v>
      </c>
      <c r="U112" s="1" t="s">
        <v>86</v>
      </c>
      <c r="V112" s="1" t="s">
        <v>45</v>
      </c>
      <c r="W112" s="1" t="s">
        <v>62</v>
      </c>
      <c r="X112" s="1" t="s">
        <v>63</v>
      </c>
      <c r="Y112" s="1">
        <v>4</v>
      </c>
      <c r="Z112" s="14" t="s">
        <v>564</v>
      </c>
    </row>
    <row r="113" spans="1:26" ht="16" thickBot="1" x14ac:dyDescent="0.35">
      <c r="A113" s="1" t="s">
        <v>155</v>
      </c>
      <c r="B113" s="1" t="s">
        <v>78</v>
      </c>
      <c r="C113" s="2">
        <v>21</v>
      </c>
      <c r="D113" s="1" t="s">
        <v>50</v>
      </c>
      <c r="E113" s="1" t="s">
        <v>66</v>
      </c>
      <c r="F113" s="1" t="s">
        <v>52</v>
      </c>
      <c r="G113" s="1" t="s">
        <v>52</v>
      </c>
      <c r="H113" s="1" t="s">
        <v>51</v>
      </c>
      <c r="I113" s="1" t="s">
        <v>263</v>
      </c>
      <c r="J113" s="1" t="s">
        <v>53</v>
      </c>
      <c r="K113" s="1" t="s">
        <v>36</v>
      </c>
      <c r="L113" s="1" t="s">
        <v>55</v>
      </c>
      <c r="M113" s="1" t="s">
        <v>56</v>
      </c>
      <c r="N113" s="3">
        <v>30000</v>
      </c>
      <c r="O113" s="1" t="s">
        <v>38</v>
      </c>
      <c r="P113" s="1" t="s">
        <v>73</v>
      </c>
      <c r="Q113" s="1" t="s">
        <v>67</v>
      </c>
      <c r="R113" s="1" t="s">
        <v>59</v>
      </c>
      <c r="S113" s="1" t="s">
        <v>42</v>
      </c>
      <c r="T113" s="1" t="s">
        <v>103</v>
      </c>
      <c r="U113" s="1" t="s">
        <v>86</v>
      </c>
      <c r="V113" s="1" t="s">
        <v>45</v>
      </c>
      <c r="W113" s="1" t="s">
        <v>46</v>
      </c>
      <c r="X113" s="1" t="s">
        <v>47</v>
      </c>
      <c r="Y113" s="12">
        <v>4</v>
      </c>
      <c r="Z113" s="14" t="s">
        <v>564</v>
      </c>
    </row>
    <row r="114" spans="1:26" ht="16" thickBot="1" x14ac:dyDescent="0.35">
      <c r="A114" s="1" t="s">
        <v>28</v>
      </c>
      <c r="B114" s="1" t="s">
        <v>78</v>
      </c>
      <c r="C114" s="2">
        <v>21</v>
      </c>
      <c r="D114" s="1" t="s">
        <v>50</v>
      </c>
      <c r="E114" s="1" t="s">
        <v>66</v>
      </c>
      <c r="F114" s="1" t="s">
        <v>52</v>
      </c>
      <c r="G114" s="1" t="s">
        <v>51</v>
      </c>
      <c r="H114" s="1" t="s">
        <v>51</v>
      </c>
      <c r="I114" s="1" t="s">
        <v>229</v>
      </c>
      <c r="J114" s="1" t="s">
        <v>53</v>
      </c>
      <c r="K114" s="1" t="s">
        <v>36</v>
      </c>
      <c r="L114" s="1" t="s">
        <v>55</v>
      </c>
      <c r="M114" s="1" t="s">
        <v>56</v>
      </c>
      <c r="N114" s="3">
        <v>30000</v>
      </c>
      <c r="O114" s="1" t="s">
        <v>161</v>
      </c>
      <c r="P114" s="1" t="s">
        <v>39</v>
      </c>
      <c r="Q114" s="1" t="s">
        <v>67</v>
      </c>
      <c r="R114" s="1" t="s">
        <v>59</v>
      </c>
      <c r="S114" s="1" t="s">
        <v>42</v>
      </c>
      <c r="T114" s="1" t="s">
        <v>43</v>
      </c>
      <c r="U114" s="1" t="s">
        <v>86</v>
      </c>
      <c r="V114" s="1" t="s">
        <v>45</v>
      </c>
      <c r="W114" s="1" t="s">
        <v>62</v>
      </c>
      <c r="X114" s="1" t="s">
        <v>47</v>
      </c>
      <c r="Y114" s="1">
        <v>4</v>
      </c>
      <c r="Z114" s="14" t="s">
        <v>564</v>
      </c>
    </row>
    <row r="115" spans="1:26" ht="16" thickBot="1" x14ac:dyDescent="0.35">
      <c r="A115" s="1" t="s">
        <v>155</v>
      </c>
      <c r="B115" s="1" t="s">
        <v>78</v>
      </c>
      <c r="C115" s="2">
        <v>21</v>
      </c>
      <c r="D115" s="1" t="s">
        <v>50</v>
      </c>
      <c r="E115" s="1" t="s">
        <v>66</v>
      </c>
      <c r="F115" s="1" t="s">
        <v>52</v>
      </c>
      <c r="G115" s="1" t="s">
        <v>51</v>
      </c>
      <c r="H115" s="1" t="s">
        <v>51</v>
      </c>
      <c r="I115" s="1" t="s">
        <v>263</v>
      </c>
      <c r="J115" s="1" t="s">
        <v>53</v>
      </c>
      <c r="K115" s="1" t="s">
        <v>54</v>
      </c>
      <c r="L115" s="1" t="s">
        <v>55</v>
      </c>
      <c r="M115" s="1" t="s">
        <v>56</v>
      </c>
      <c r="N115" s="3">
        <v>30000</v>
      </c>
      <c r="O115" s="1" t="s">
        <v>38</v>
      </c>
      <c r="P115" s="1" t="s">
        <v>39</v>
      </c>
      <c r="Q115" s="1" t="s">
        <v>67</v>
      </c>
      <c r="R115" s="1" t="s">
        <v>59</v>
      </c>
      <c r="S115" s="1" t="s">
        <v>42</v>
      </c>
      <c r="T115" s="1" t="s">
        <v>43</v>
      </c>
      <c r="U115" s="1" t="s">
        <v>86</v>
      </c>
      <c r="V115" s="1" t="s">
        <v>45</v>
      </c>
      <c r="W115" s="1" t="s">
        <v>62</v>
      </c>
      <c r="X115" s="1" t="s">
        <v>47</v>
      </c>
      <c r="Y115" s="1">
        <v>5</v>
      </c>
      <c r="Z115" s="14" t="s">
        <v>564</v>
      </c>
    </row>
    <row r="116" spans="1:26" ht="16" thickBot="1" x14ac:dyDescent="0.35">
      <c r="A116" s="1" t="s">
        <v>155</v>
      </c>
      <c r="B116" s="1" t="s">
        <v>29</v>
      </c>
      <c r="C116" s="2">
        <v>21</v>
      </c>
      <c r="D116" s="1" t="s">
        <v>50</v>
      </c>
      <c r="E116" s="1" t="s">
        <v>66</v>
      </c>
      <c r="F116" s="1" t="s">
        <v>51</v>
      </c>
      <c r="G116" s="1" t="s">
        <v>52</v>
      </c>
      <c r="H116" s="1" t="s">
        <v>51</v>
      </c>
      <c r="I116" s="1" t="s">
        <v>150</v>
      </c>
      <c r="J116" s="1" t="s">
        <v>53</v>
      </c>
      <c r="K116" s="1" t="s">
        <v>36</v>
      </c>
      <c r="L116" s="1" t="s">
        <v>55</v>
      </c>
      <c r="M116" s="1" t="s">
        <v>56</v>
      </c>
      <c r="N116" s="1" t="s">
        <v>83</v>
      </c>
      <c r="O116" s="1" t="s">
        <v>38</v>
      </c>
      <c r="P116" s="1" t="s">
        <v>57</v>
      </c>
      <c r="Q116" s="1" t="s">
        <v>92</v>
      </c>
      <c r="R116" s="1" t="s">
        <v>59</v>
      </c>
      <c r="S116" s="1" t="s">
        <v>42</v>
      </c>
      <c r="T116" s="1" t="s">
        <v>43</v>
      </c>
      <c r="U116" s="1" t="s">
        <v>44</v>
      </c>
      <c r="V116" s="1" t="s">
        <v>45</v>
      </c>
      <c r="W116" s="1" t="s">
        <v>62</v>
      </c>
      <c r="X116" s="1" t="s">
        <v>63</v>
      </c>
      <c r="Y116" s="1">
        <v>3</v>
      </c>
      <c r="Z116" s="14" t="s">
        <v>563</v>
      </c>
    </row>
    <row r="117" spans="1:26" ht="16" thickBot="1" x14ac:dyDescent="0.35">
      <c r="A117" s="1" t="s">
        <v>155</v>
      </c>
      <c r="B117" s="1" t="s">
        <v>29</v>
      </c>
      <c r="C117" s="2">
        <v>21</v>
      </c>
      <c r="D117" s="1" t="s">
        <v>50</v>
      </c>
      <c r="E117" s="1" t="s">
        <v>66</v>
      </c>
      <c r="F117" s="1" t="s">
        <v>51</v>
      </c>
      <c r="G117" s="1" t="s">
        <v>52</v>
      </c>
      <c r="H117" s="1" t="s">
        <v>51</v>
      </c>
      <c r="I117" s="1" t="s">
        <v>34</v>
      </c>
      <c r="J117" s="1" t="s">
        <v>53</v>
      </c>
      <c r="K117" s="1" t="s">
        <v>54</v>
      </c>
      <c r="L117" s="1" t="s">
        <v>83</v>
      </c>
      <c r="M117" s="1" t="s">
        <v>56</v>
      </c>
      <c r="N117" s="1" t="s">
        <v>83</v>
      </c>
      <c r="O117" s="1" t="s">
        <v>161</v>
      </c>
      <c r="P117" s="1" t="s">
        <v>57</v>
      </c>
      <c r="Q117" s="1" t="s">
        <v>218</v>
      </c>
      <c r="R117" s="1" t="s">
        <v>96</v>
      </c>
      <c r="S117" s="1" t="s">
        <v>42</v>
      </c>
      <c r="T117" s="1" t="s">
        <v>103</v>
      </c>
      <c r="U117" s="1" t="s">
        <v>44</v>
      </c>
      <c r="V117" s="1" t="s">
        <v>61</v>
      </c>
      <c r="W117" s="1" t="s">
        <v>62</v>
      </c>
      <c r="X117" s="1" t="s">
        <v>63</v>
      </c>
      <c r="Y117" s="1">
        <v>3</v>
      </c>
      <c r="Z117" s="14" t="s">
        <v>563</v>
      </c>
    </row>
    <row r="118" spans="1:26" ht="16" thickBot="1" x14ac:dyDescent="0.35">
      <c r="A118" s="1" t="s">
        <v>155</v>
      </c>
      <c r="B118" s="1" t="s">
        <v>29</v>
      </c>
      <c r="C118" s="2">
        <v>21</v>
      </c>
      <c r="D118" s="1" t="s">
        <v>50</v>
      </c>
      <c r="E118" s="1" t="s">
        <v>66</v>
      </c>
      <c r="F118" s="1" t="s">
        <v>32</v>
      </c>
      <c r="G118" s="1" t="s">
        <v>51</v>
      </c>
      <c r="H118" s="1" t="s">
        <v>51</v>
      </c>
      <c r="I118" s="1" t="s">
        <v>150</v>
      </c>
      <c r="J118" s="1" t="s">
        <v>53</v>
      </c>
      <c r="K118" s="1" t="s">
        <v>71</v>
      </c>
      <c r="L118" s="1" t="s">
        <v>55</v>
      </c>
      <c r="M118" s="1" t="s">
        <v>56</v>
      </c>
      <c r="N118" s="3">
        <v>30000</v>
      </c>
      <c r="O118" s="1" t="s">
        <v>38</v>
      </c>
      <c r="P118" s="1" t="s">
        <v>39</v>
      </c>
      <c r="Q118" s="1" t="s">
        <v>67</v>
      </c>
      <c r="R118" s="1" t="s">
        <v>59</v>
      </c>
      <c r="S118" s="1" t="s">
        <v>42</v>
      </c>
      <c r="T118" s="1" t="s">
        <v>60</v>
      </c>
      <c r="U118" s="1" t="s">
        <v>86</v>
      </c>
      <c r="V118" s="1" t="s">
        <v>45</v>
      </c>
      <c r="W118" s="1" t="s">
        <v>62</v>
      </c>
      <c r="X118" s="1" t="s">
        <v>63</v>
      </c>
      <c r="Y118" s="13">
        <v>4</v>
      </c>
      <c r="Z118" s="14" t="s">
        <v>564</v>
      </c>
    </row>
    <row r="119" spans="1:26" ht="16" thickBot="1" x14ac:dyDescent="0.35">
      <c r="A119" s="1" t="s">
        <v>155</v>
      </c>
      <c r="B119" s="1" t="s">
        <v>29</v>
      </c>
      <c r="C119" s="2">
        <v>21</v>
      </c>
      <c r="D119" s="1" t="s">
        <v>50</v>
      </c>
      <c r="E119" s="1" t="s">
        <v>66</v>
      </c>
      <c r="F119" s="1" t="s">
        <v>52</v>
      </c>
      <c r="G119" s="1" t="s">
        <v>51</v>
      </c>
      <c r="H119" s="1" t="s">
        <v>51</v>
      </c>
      <c r="I119" s="1" t="s">
        <v>156</v>
      </c>
      <c r="J119" s="1" t="s">
        <v>53</v>
      </c>
      <c r="K119" s="1" t="s">
        <v>54</v>
      </c>
      <c r="L119" s="1" t="s">
        <v>55</v>
      </c>
      <c r="M119" s="1" t="s">
        <v>56</v>
      </c>
      <c r="N119" s="3">
        <v>30000</v>
      </c>
      <c r="O119" s="1" t="s">
        <v>38</v>
      </c>
      <c r="P119" s="1" t="s">
        <v>57</v>
      </c>
      <c r="Q119" s="1" t="s">
        <v>130</v>
      </c>
      <c r="R119" s="1" t="s">
        <v>59</v>
      </c>
      <c r="S119" s="1" t="s">
        <v>42</v>
      </c>
      <c r="T119" s="1" t="s">
        <v>43</v>
      </c>
      <c r="U119" s="1" t="s">
        <v>86</v>
      </c>
      <c r="V119" s="1" t="s">
        <v>45</v>
      </c>
      <c r="W119" s="1" t="s">
        <v>62</v>
      </c>
      <c r="X119" s="1" t="s">
        <v>63</v>
      </c>
      <c r="Y119" s="1">
        <v>4</v>
      </c>
      <c r="Z119" s="14" t="s">
        <v>563</v>
      </c>
    </row>
    <row r="120" spans="1:26" ht="16" thickBot="1" x14ac:dyDescent="0.35">
      <c r="A120" s="1" t="s">
        <v>28</v>
      </c>
      <c r="B120" s="1" t="s">
        <v>29</v>
      </c>
      <c r="C120" s="2">
        <v>21</v>
      </c>
      <c r="D120" s="1" t="s">
        <v>50</v>
      </c>
      <c r="E120" s="1" t="s">
        <v>66</v>
      </c>
      <c r="F120" s="1" t="s">
        <v>32</v>
      </c>
      <c r="G120" s="1" t="s">
        <v>52</v>
      </c>
      <c r="H120" s="1" t="s">
        <v>51</v>
      </c>
      <c r="I120" s="1" t="s">
        <v>263</v>
      </c>
      <c r="J120" s="1" t="s">
        <v>53</v>
      </c>
      <c r="K120" s="1" t="s">
        <v>54</v>
      </c>
      <c r="L120" s="1" t="s">
        <v>55</v>
      </c>
      <c r="M120" s="1" t="s">
        <v>56</v>
      </c>
      <c r="N120" s="3">
        <v>30000</v>
      </c>
      <c r="O120" s="1" t="s">
        <v>38</v>
      </c>
      <c r="P120" s="1" t="s">
        <v>39</v>
      </c>
      <c r="Q120" s="1" t="s">
        <v>67</v>
      </c>
      <c r="R120" s="1" t="s">
        <v>59</v>
      </c>
      <c r="S120" s="1" t="s">
        <v>42</v>
      </c>
      <c r="T120" s="1" t="s">
        <v>60</v>
      </c>
      <c r="U120" s="1" t="s">
        <v>44</v>
      </c>
      <c r="V120" s="1" t="s">
        <v>45</v>
      </c>
      <c r="W120" s="1" t="s">
        <v>62</v>
      </c>
      <c r="X120" s="1" t="s">
        <v>63</v>
      </c>
      <c r="Y120" s="12">
        <v>5</v>
      </c>
      <c r="Z120" s="14" t="s">
        <v>564</v>
      </c>
    </row>
    <row r="121" spans="1:26" ht="16" thickBot="1" x14ac:dyDescent="0.35">
      <c r="A121" s="1" t="s">
        <v>155</v>
      </c>
      <c r="B121" s="1" t="s">
        <v>78</v>
      </c>
      <c r="C121" s="2">
        <v>22</v>
      </c>
      <c r="D121" s="1" t="s">
        <v>50</v>
      </c>
      <c r="E121" s="1" t="s">
        <v>66</v>
      </c>
      <c r="F121" s="1" t="s">
        <v>32</v>
      </c>
      <c r="G121" s="1" t="s">
        <v>32</v>
      </c>
      <c r="H121" s="1" t="s">
        <v>51</v>
      </c>
      <c r="I121" s="1" t="s">
        <v>34</v>
      </c>
      <c r="J121" s="1" t="s">
        <v>53</v>
      </c>
      <c r="K121" s="1" t="s">
        <v>83</v>
      </c>
      <c r="L121" s="1" t="s">
        <v>55</v>
      </c>
      <c r="M121" s="1" t="s">
        <v>56</v>
      </c>
      <c r="N121" s="3">
        <v>25000</v>
      </c>
      <c r="O121" s="1" t="s">
        <v>38</v>
      </c>
      <c r="P121" s="1" t="s">
        <v>73</v>
      </c>
      <c r="Q121" s="1" t="s">
        <v>40</v>
      </c>
      <c r="R121" s="1" t="s">
        <v>79</v>
      </c>
      <c r="S121" s="1" t="s">
        <v>42</v>
      </c>
      <c r="T121" s="1" t="s">
        <v>43</v>
      </c>
      <c r="U121" s="1" t="s">
        <v>86</v>
      </c>
      <c r="V121" s="1" t="s">
        <v>45</v>
      </c>
      <c r="W121" s="1" t="s">
        <v>62</v>
      </c>
      <c r="X121" s="1" t="s">
        <v>47</v>
      </c>
      <c r="Y121" s="9">
        <v>3</v>
      </c>
      <c r="Z121" s="14" t="s">
        <v>563</v>
      </c>
    </row>
    <row r="122" spans="1:26" ht="16" thickBot="1" x14ac:dyDescent="0.35">
      <c r="A122" s="1" t="s">
        <v>155</v>
      </c>
      <c r="B122" s="1" t="s">
        <v>78</v>
      </c>
      <c r="C122" s="2">
        <v>22</v>
      </c>
      <c r="D122" s="1" t="s">
        <v>50</v>
      </c>
      <c r="E122" s="1" t="s">
        <v>66</v>
      </c>
      <c r="F122" s="1" t="s">
        <v>51</v>
      </c>
      <c r="G122" s="1" t="s">
        <v>51</v>
      </c>
      <c r="H122" s="1" t="s">
        <v>51</v>
      </c>
      <c r="I122" s="1" t="s">
        <v>34</v>
      </c>
      <c r="J122" s="1" t="s">
        <v>53</v>
      </c>
      <c r="K122" s="1" t="s">
        <v>71</v>
      </c>
      <c r="L122" s="1" t="s">
        <v>55</v>
      </c>
      <c r="M122" s="1" t="s">
        <v>56</v>
      </c>
      <c r="N122" s="3">
        <v>30000</v>
      </c>
      <c r="O122" s="1" t="s">
        <v>161</v>
      </c>
      <c r="P122" s="1" t="s">
        <v>57</v>
      </c>
      <c r="Q122" s="1" t="s">
        <v>84</v>
      </c>
      <c r="R122" s="1" t="s">
        <v>59</v>
      </c>
      <c r="S122" s="1" t="s">
        <v>42</v>
      </c>
      <c r="T122" s="1" t="s">
        <v>43</v>
      </c>
      <c r="U122" s="1" t="s">
        <v>86</v>
      </c>
      <c r="V122" s="1" t="s">
        <v>61</v>
      </c>
      <c r="W122" s="1" t="s">
        <v>62</v>
      </c>
      <c r="X122" s="1" t="s">
        <v>63</v>
      </c>
      <c r="Y122" s="12">
        <v>3</v>
      </c>
      <c r="Z122" s="14" t="s">
        <v>563</v>
      </c>
    </row>
    <row r="123" spans="1:26" ht="16" thickBot="1" x14ac:dyDescent="0.35">
      <c r="A123" s="1" t="s">
        <v>28</v>
      </c>
      <c r="B123" s="1" t="s">
        <v>78</v>
      </c>
      <c r="C123" s="2">
        <v>22</v>
      </c>
      <c r="D123" s="1" t="s">
        <v>50</v>
      </c>
      <c r="E123" s="1" t="s">
        <v>66</v>
      </c>
      <c r="F123" s="1" t="s">
        <v>52</v>
      </c>
      <c r="G123" s="1" t="s">
        <v>51</v>
      </c>
      <c r="H123" s="1" t="s">
        <v>51</v>
      </c>
      <c r="I123" s="1" t="s">
        <v>150</v>
      </c>
      <c r="J123" s="1" t="s">
        <v>53</v>
      </c>
      <c r="K123" s="1" t="s">
        <v>36</v>
      </c>
      <c r="L123" s="1" t="s">
        <v>55</v>
      </c>
      <c r="M123" s="1" t="s">
        <v>56</v>
      </c>
      <c r="N123" s="3">
        <v>30000</v>
      </c>
      <c r="O123" s="1" t="s">
        <v>38</v>
      </c>
      <c r="P123" s="1" t="s">
        <v>73</v>
      </c>
      <c r="Q123" s="1" t="s">
        <v>112</v>
      </c>
      <c r="R123" s="1" t="s">
        <v>59</v>
      </c>
      <c r="S123" s="1" t="s">
        <v>42</v>
      </c>
      <c r="T123" s="1" t="s">
        <v>43</v>
      </c>
      <c r="U123" s="1" t="s">
        <v>86</v>
      </c>
      <c r="V123" s="1" t="s">
        <v>61</v>
      </c>
      <c r="W123" s="1" t="s">
        <v>46</v>
      </c>
      <c r="X123" s="1" t="s">
        <v>63</v>
      </c>
      <c r="Y123" s="9">
        <v>3</v>
      </c>
      <c r="Z123" s="14" t="s">
        <v>563</v>
      </c>
    </row>
    <row r="124" spans="1:26" ht="16" thickBot="1" x14ac:dyDescent="0.35">
      <c r="A124" s="1" t="s">
        <v>28</v>
      </c>
      <c r="B124" s="1" t="s">
        <v>78</v>
      </c>
      <c r="C124" s="2">
        <v>22</v>
      </c>
      <c r="D124" s="1" t="s">
        <v>50</v>
      </c>
      <c r="E124" s="1" t="s">
        <v>66</v>
      </c>
      <c r="F124" s="1" t="s">
        <v>51</v>
      </c>
      <c r="G124" s="1" t="s">
        <v>51</v>
      </c>
      <c r="H124" s="1" t="s">
        <v>51</v>
      </c>
      <c r="I124" s="1" t="s">
        <v>128</v>
      </c>
      <c r="J124" s="1" t="s">
        <v>53</v>
      </c>
      <c r="K124" s="1" t="s">
        <v>36</v>
      </c>
      <c r="L124" s="1" t="s">
        <v>55</v>
      </c>
      <c r="M124" s="1" t="s">
        <v>56</v>
      </c>
      <c r="N124" s="3">
        <v>30000</v>
      </c>
      <c r="O124" s="1" t="s">
        <v>72</v>
      </c>
      <c r="P124" s="1" t="s">
        <v>73</v>
      </c>
      <c r="Q124" s="1" t="s">
        <v>67</v>
      </c>
      <c r="R124" s="1" t="s">
        <v>59</v>
      </c>
      <c r="S124" s="1" t="s">
        <v>42</v>
      </c>
      <c r="T124" s="1" t="s">
        <v>60</v>
      </c>
      <c r="U124" s="1" t="s">
        <v>86</v>
      </c>
      <c r="V124" s="1" t="s">
        <v>45</v>
      </c>
      <c r="W124" s="1" t="s">
        <v>62</v>
      </c>
      <c r="X124" s="1" t="s">
        <v>63</v>
      </c>
      <c r="Y124" s="12">
        <v>4</v>
      </c>
      <c r="Z124" s="14" t="s">
        <v>564</v>
      </c>
    </row>
    <row r="125" spans="1:26" ht="16" thickBot="1" x14ac:dyDescent="0.35">
      <c r="A125" s="1" t="s">
        <v>28</v>
      </c>
      <c r="B125" s="1" t="s">
        <v>29</v>
      </c>
      <c r="C125" s="2">
        <v>22</v>
      </c>
      <c r="D125" s="1" t="s">
        <v>50</v>
      </c>
      <c r="E125" s="1" t="s">
        <v>66</v>
      </c>
      <c r="F125" s="1" t="s">
        <v>52</v>
      </c>
      <c r="G125" s="1" t="s">
        <v>51</v>
      </c>
      <c r="H125" s="1" t="s">
        <v>51</v>
      </c>
      <c r="I125" s="1" t="s">
        <v>34</v>
      </c>
      <c r="J125" s="1" t="s">
        <v>53</v>
      </c>
      <c r="K125" s="1" t="s">
        <v>36</v>
      </c>
      <c r="L125" s="1" t="s">
        <v>55</v>
      </c>
      <c r="M125" s="1" t="s">
        <v>56</v>
      </c>
      <c r="N125" s="3">
        <v>25000</v>
      </c>
      <c r="O125" s="1" t="s">
        <v>161</v>
      </c>
      <c r="P125" s="1" t="s">
        <v>73</v>
      </c>
      <c r="Q125" s="1" t="s">
        <v>89</v>
      </c>
      <c r="R125" s="1" t="s">
        <v>59</v>
      </c>
      <c r="S125" s="1" t="s">
        <v>75</v>
      </c>
      <c r="T125" s="1" t="s">
        <v>60</v>
      </c>
      <c r="U125" s="1" t="s">
        <v>44</v>
      </c>
      <c r="V125" s="1" t="s">
        <v>61</v>
      </c>
      <c r="W125" s="1" t="s">
        <v>46</v>
      </c>
      <c r="X125" s="1" t="s">
        <v>47</v>
      </c>
      <c r="Y125" s="12">
        <v>3</v>
      </c>
      <c r="Z125" s="14" t="s">
        <v>563</v>
      </c>
    </row>
    <row r="126" spans="1:26" ht="16" thickBot="1" x14ac:dyDescent="0.35">
      <c r="A126" s="1" t="s">
        <v>28</v>
      </c>
      <c r="B126" s="1" t="s">
        <v>29</v>
      </c>
      <c r="C126" s="2">
        <v>22</v>
      </c>
      <c r="D126" s="1" t="s">
        <v>50</v>
      </c>
      <c r="E126" s="1" t="s">
        <v>66</v>
      </c>
      <c r="F126" s="1" t="s">
        <v>51</v>
      </c>
      <c r="G126" s="1" t="s">
        <v>52</v>
      </c>
      <c r="H126" s="1" t="s">
        <v>51</v>
      </c>
      <c r="I126" s="1" t="s">
        <v>34</v>
      </c>
      <c r="J126" s="1" t="s">
        <v>53</v>
      </c>
      <c r="K126" s="1" t="s">
        <v>36</v>
      </c>
      <c r="L126" s="1" t="s">
        <v>55</v>
      </c>
      <c r="M126" s="1" t="s">
        <v>56</v>
      </c>
      <c r="N126" s="3">
        <v>30000</v>
      </c>
      <c r="O126" s="1" t="s">
        <v>72</v>
      </c>
      <c r="P126" s="1" t="s">
        <v>73</v>
      </c>
      <c r="Q126" s="1" t="s">
        <v>92</v>
      </c>
      <c r="R126" s="1" t="s">
        <v>79</v>
      </c>
      <c r="S126" s="1" t="s">
        <v>75</v>
      </c>
      <c r="T126" s="1" t="s">
        <v>103</v>
      </c>
      <c r="U126" s="1" t="s">
        <v>86</v>
      </c>
      <c r="V126" s="1" t="s">
        <v>61</v>
      </c>
      <c r="W126" s="1" t="s">
        <v>62</v>
      </c>
      <c r="X126" s="1" t="s">
        <v>47</v>
      </c>
      <c r="Y126" s="11">
        <v>3</v>
      </c>
      <c r="Z126" s="14" t="s">
        <v>563</v>
      </c>
    </row>
    <row r="127" spans="1:26" ht="16" thickBot="1" x14ac:dyDescent="0.35">
      <c r="A127" s="1" t="s">
        <v>28</v>
      </c>
      <c r="B127" s="1" t="s">
        <v>29</v>
      </c>
      <c r="C127" s="2">
        <v>22</v>
      </c>
      <c r="D127" s="1" t="s">
        <v>50</v>
      </c>
      <c r="E127" s="1" t="s">
        <v>66</v>
      </c>
      <c r="F127" s="1" t="s">
        <v>52</v>
      </c>
      <c r="G127" s="1" t="s">
        <v>52</v>
      </c>
      <c r="H127" s="1" t="s">
        <v>51</v>
      </c>
      <c r="I127" s="1" t="s">
        <v>34</v>
      </c>
      <c r="J127" s="1" t="s">
        <v>53</v>
      </c>
      <c r="K127" s="1" t="s">
        <v>54</v>
      </c>
      <c r="L127" s="1" t="s">
        <v>55</v>
      </c>
      <c r="M127" s="1" t="s">
        <v>56</v>
      </c>
      <c r="N127" s="3">
        <v>30000</v>
      </c>
      <c r="O127" s="1" t="s">
        <v>38</v>
      </c>
      <c r="P127" s="1" t="s">
        <v>57</v>
      </c>
      <c r="Q127" s="1" t="s">
        <v>92</v>
      </c>
      <c r="R127" s="1" t="s">
        <v>59</v>
      </c>
      <c r="S127" s="1" t="s">
        <v>42</v>
      </c>
      <c r="T127" s="1" t="s">
        <v>60</v>
      </c>
      <c r="U127" s="1" t="s">
        <v>44</v>
      </c>
      <c r="V127" s="1" t="s">
        <v>45</v>
      </c>
      <c r="W127" s="1" t="s">
        <v>62</v>
      </c>
      <c r="X127" s="1" t="s">
        <v>63</v>
      </c>
      <c r="Y127" s="9">
        <v>4</v>
      </c>
      <c r="Z127" s="14" t="s">
        <v>563</v>
      </c>
    </row>
    <row r="128" spans="1:26" ht="16" thickBot="1" x14ac:dyDescent="0.35">
      <c r="A128" s="1" t="s">
        <v>28</v>
      </c>
      <c r="B128" s="1" t="s">
        <v>29</v>
      </c>
      <c r="C128" s="2">
        <v>22</v>
      </c>
      <c r="D128" s="1" t="s">
        <v>50</v>
      </c>
      <c r="E128" s="1" t="s">
        <v>66</v>
      </c>
      <c r="F128" s="1" t="s">
        <v>51</v>
      </c>
      <c r="G128" s="1" t="s">
        <v>52</v>
      </c>
      <c r="H128" s="1" t="s">
        <v>51</v>
      </c>
      <c r="I128" s="1" t="s">
        <v>34</v>
      </c>
      <c r="J128" s="1" t="s">
        <v>53</v>
      </c>
      <c r="K128" s="1" t="s">
        <v>54</v>
      </c>
      <c r="L128" s="1" t="s">
        <v>55</v>
      </c>
      <c r="M128" s="1" t="s">
        <v>56</v>
      </c>
      <c r="N128" s="3">
        <v>15000</v>
      </c>
      <c r="O128" s="1" t="s">
        <v>38</v>
      </c>
      <c r="P128" s="1" t="s">
        <v>73</v>
      </c>
      <c r="Q128" s="1" t="s">
        <v>89</v>
      </c>
      <c r="R128" s="1" t="s">
        <v>59</v>
      </c>
      <c r="S128" s="1" t="s">
        <v>42</v>
      </c>
      <c r="T128" s="1" t="s">
        <v>60</v>
      </c>
      <c r="U128" s="1" t="s">
        <v>86</v>
      </c>
      <c r="V128" s="1" t="s">
        <v>61</v>
      </c>
      <c r="W128" s="1" t="s">
        <v>46</v>
      </c>
      <c r="X128" s="1" t="s">
        <v>63</v>
      </c>
      <c r="Y128" s="11">
        <v>5</v>
      </c>
      <c r="Z128" s="14" t="s">
        <v>563</v>
      </c>
    </row>
    <row r="129" spans="1:26" ht="16" thickBot="1" x14ac:dyDescent="0.35">
      <c r="A129" s="1" t="s">
        <v>155</v>
      </c>
      <c r="B129" s="1" t="s">
        <v>29</v>
      </c>
      <c r="C129" s="2">
        <v>23</v>
      </c>
      <c r="D129" s="1" t="s">
        <v>50</v>
      </c>
      <c r="E129" s="1" t="s">
        <v>66</v>
      </c>
      <c r="F129" s="1" t="s">
        <v>51</v>
      </c>
      <c r="G129" s="1" t="s">
        <v>51</v>
      </c>
      <c r="H129" s="1" t="s">
        <v>51</v>
      </c>
      <c r="I129" s="1" t="s">
        <v>34</v>
      </c>
      <c r="J129" s="1" t="s">
        <v>53</v>
      </c>
      <c r="K129" s="1" t="s">
        <v>36</v>
      </c>
      <c r="L129" s="1" t="s">
        <v>55</v>
      </c>
      <c r="M129" s="1" t="s">
        <v>56</v>
      </c>
      <c r="N129" s="3">
        <v>30000</v>
      </c>
      <c r="O129" s="1" t="s">
        <v>161</v>
      </c>
      <c r="P129" s="1" t="s">
        <v>57</v>
      </c>
      <c r="Q129" s="1" t="s">
        <v>92</v>
      </c>
      <c r="R129" s="1" t="s">
        <v>59</v>
      </c>
      <c r="S129" s="1" t="s">
        <v>42</v>
      </c>
      <c r="T129" s="1" t="s">
        <v>43</v>
      </c>
      <c r="U129" s="1" t="s">
        <v>86</v>
      </c>
      <c r="V129" s="1" t="s">
        <v>45</v>
      </c>
      <c r="W129" s="1" t="s">
        <v>46</v>
      </c>
      <c r="X129" s="1" t="s">
        <v>47</v>
      </c>
      <c r="Y129" s="1">
        <v>3</v>
      </c>
      <c r="Z129" s="14" t="s">
        <v>563</v>
      </c>
    </row>
    <row r="130" spans="1:26" ht="16" thickBot="1" x14ac:dyDescent="0.35">
      <c r="A130" s="1" t="s">
        <v>155</v>
      </c>
      <c r="B130" s="1" t="s">
        <v>78</v>
      </c>
      <c r="C130" s="2">
        <v>24</v>
      </c>
      <c r="D130" s="1" t="s">
        <v>50</v>
      </c>
      <c r="E130" s="1" t="s">
        <v>66</v>
      </c>
      <c r="F130" s="1" t="s">
        <v>51</v>
      </c>
      <c r="G130" s="1" t="s">
        <v>52</v>
      </c>
      <c r="H130" s="1" t="s">
        <v>51</v>
      </c>
      <c r="I130" s="1" t="s">
        <v>263</v>
      </c>
      <c r="J130" s="1" t="s">
        <v>53</v>
      </c>
      <c r="K130" s="1" t="s">
        <v>54</v>
      </c>
      <c r="L130" s="1" t="s">
        <v>83</v>
      </c>
      <c r="M130" s="1" t="s">
        <v>56</v>
      </c>
      <c r="N130" s="1" t="s">
        <v>83</v>
      </c>
      <c r="O130" s="1" t="s">
        <v>161</v>
      </c>
      <c r="P130" s="1" t="s">
        <v>57</v>
      </c>
      <c r="Q130" s="1" t="s">
        <v>89</v>
      </c>
      <c r="R130" s="1" t="s">
        <v>59</v>
      </c>
      <c r="S130" s="1" t="s">
        <v>80</v>
      </c>
      <c r="T130" s="1" t="s">
        <v>103</v>
      </c>
      <c r="U130" s="1" t="s">
        <v>44</v>
      </c>
      <c r="V130" s="1" t="s">
        <v>45</v>
      </c>
      <c r="W130" s="1" t="s">
        <v>62</v>
      </c>
      <c r="X130" s="1" t="s">
        <v>63</v>
      </c>
      <c r="Y130" s="11">
        <v>3</v>
      </c>
      <c r="Z130" s="14" t="s">
        <v>563</v>
      </c>
    </row>
    <row r="131" spans="1:26" ht="16" thickBot="1" x14ac:dyDescent="0.35">
      <c r="A131" s="1" t="s">
        <v>155</v>
      </c>
      <c r="B131" s="1" t="s">
        <v>29</v>
      </c>
      <c r="C131" s="2">
        <v>26</v>
      </c>
      <c r="D131" s="1" t="s">
        <v>50</v>
      </c>
      <c r="E131" s="1" t="s">
        <v>66</v>
      </c>
      <c r="F131" s="1" t="s">
        <v>52</v>
      </c>
      <c r="G131" s="1" t="s">
        <v>52</v>
      </c>
      <c r="H131" s="1" t="s">
        <v>51</v>
      </c>
      <c r="I131" s="1" t="s">
        <v>150</v>
      </c>
      <c r="J131" s="1" t="s">
        <v>53</v>
      </c>
      <c r="K131" s="1" t="s">
        <v>54</v>
      </c>
      <c r="L131" s="1" t="s">
        <v>55</v>
      </c>
      <c r="M131" s="1" t="s">
        <v>56</v>
      </c>
      <c r="N131" s="3">
        <v>15000</v>
      </c>
      <c r="O131" s="1" t="s">
        <v>161</v>
      </c>
      <c r="P131" s="1" t="s">
        <v>57</v>
      </c>
      <c r="Q131" s="1" t="s">
        <v>67</v>
      </c>
      <c r="R131" s="1" t="s">
        <v>59</v>
      </c>
      <c r="S131" s="1" t="s">
        <v>42</v>
      </c>
      <c r="T131" s="1" t="s">
        <v>60</v>
      </c>
      <c r="U131" s="1" t="s">
        <v>86</v>
      </c>
      <c r="V131" s="1" t="s">
        <v>45</v>
      </c>
      <c r="W131" s="1" t="s">
        <v>62</v>
      </c>
      <c r="X131" s="1" t="s">
        <v>47</v>
      </c>
      <c r="Y131" s="1">
        <v>6</v>
      </c>
      <c r="Z131" s="14" t="s">
        <v>564</v>
      </c>
    </row>
    <row r="132" spans="1:26" ht="16" thickBot="1" x14ac:dyDescent="0.35">
      <c r="A132" s="1" t="s">
        <v>155</v>
      </c>
      <c r="B132" s="1" t="s">
        <v>78</v>
      </c>
      <c r="C132" s="2">
        <v>19</v>
      </c>
      <c r="D132" s="1" t="s">
        <v>70</v>
      </c>
      <c r="E132" s="1" t="s">
        <v>66</v>
      </c>
      <c r="F132" s="1" t="s">
        <v>51</v>
      </c>
      <c r="G132" s="1" t="s">
        <v>51</v>
      </c>
      <c r="H132" s="1" t="s">
        <v>51</v>
      </c>
      <c r="I132" s="1" t="s">
        <v>34</v>
      </c>
      <c r="J132" s="1" t="s">
        <v>53</v>
      </c>
      <c r="K132" s="1" t="s">
        <v>36</v>
      </c>
      <c r="L132" s="1" t="s">
        <v>55</v>
      </c>
      <c r="M132" s="1" t="s">
        <v>56</v>
      </c>
      <c r="N132" s="3">
        <v>30000</v>
      </c>
      <c r="O132" s="1" t="s">
        <v>72</v>
      </c>
      <c r="P132" s="1" t="s">
        <v>73</v>
      </c>
      <c r="Q132" s="1" t="s">
        <v>92</v>
      </c>
      <c r="R132" s="1" t="s">
        <v>59</v>
      </c>
      <c r="S132" s="1" t="s">
        <v>42</v>
      </c>
      <c r="T132" s="1" t="s">
        <v>60</v>
      </c>
      <c r="U132" s="1" t="s">
        <v>44</v>
      </c>
      <c r="V132" s="1" t="s">
        <v>45</v>
      </c>
      <c r="W132" s="1" t="s">
        <v>62</v>
      </c>
      <c r="X132" s="1" t="s">
        <v>63</v>
      </c>
      <c r="Y132" s="15">
        <v>3</v>
      </c>
      <c r="Z132" s="14" t="s">
        <v>563</v>
      </c>
    </row>
    <row r="133" spans="1:26" ht="16" thickBot="1" x14ac:dyDescent="0.35">
      <c r="A133" s="1" t="s">
        <v>28</v>
      </c>
      <c r="B133" s="1" t="s">
        <v>29</v>
      </c>
      <c r="C133" s="2">
        <v>19</v>
      </c>
      <c r="D133" s="1" t="s">
        <v>70</v>
      </c>
      <c r="E133" s="1" t="s">
        <v>66</v>
      </c>
      <c r="F133" s="1" t="s">
        <v>32</v>
      </c>
      <c r="G133" s="1" t="s">
        <v>52</v>
      </c>
      <c r="H133" s="1" t="s">
        <v>51</v>
      </c>
      <c r="I133" s="1" t="s">
        <v>34</v>
      </c>
      <c r="J133" s="1" t="s">
        <v>83</v>
      </c>
      <c r="K133" s="1" t="s">
        <v>83</v>
      </c>
      <c r="L133" s="1" t="s">
        <v>83</v>
      </c>
      <c r="M133" s="1" t="s">
        <v>83</v>
      </c>
      <c r="N133" s="1" t="s">
        <v>83</v>
      </c>
      <c r="O133" s="1" t="s">
        <v>38</v>
      </c>
      <c r="P133" s="1" t="s">
        <v>73</v>
      </c>
      <c r="Q133" s="1" t="s">
        <v>95</v>
      </c>
      <c r="R133" s="1" t="s">
        <v>96</v>
      </c>
      <c r="S133" s="1" t="s">
        <v>42</v>
      </c>
      <c r="T133" s="1" t="s">
        <v>43</v>
      </c>
      <c r="U133" s="1" t="s">
        <v>86</v>
      </c>
      <c r="V133" s="1" t="s">
        <v>61</v>
      </c>
      <c r="W133" s="1" t="s">
        <v>46</v>
      </c>
      <c r="X133" s="1" t="s">
        <v>63</v>
      </c>
      <c r="Y133" s="1">
        <v>0</v>
      </c>
      <c r="Z133" s="14" t="s">
        <v>563</v>
      </c>
    </row>
    <row r="134" spans="1:26" ht="16" thickBot="1" x14ac:dyDescent="0.35">
      <c r="A134" s="1" t="s">
        <v>28</v>
      </c>
      <c r="B134" s="1" t="s">
        <v>29</v>
      </c>
      <c r="C134" s="2">
        <v>20</v>
      </c>
      <c r="D134" s="1" t="s">
        <v>70</v>
      </c>
      <c r="E134" s="1" t="s">
        <v>66</v>
      </c>
      <c r="F134" s="1" t="s">
        <v>51</v>
      </c>
      <c r="G134" s="1" t="s">
        <v>52</v>
      </c>
      <c r="H134" s="1" t="s">
        <v>51</v>
      </c>
      <c r="I134" s="1" t="s">
        <v>128</v>
      </c>
      <c r="J134" s="1" t="s">
        <v>83</v>
      </c>
      <c r="K134" s="1" t="s">
        <v>54</v>
      </c>
      <c r="L134" s="1" t="s">
        <v>55</v>
      </c>
      <c r="M134" s="1" t="s">
        <v>56</v>
      </c>
      <c r="N134" s="3">
        <v>30000</v>
      </c>
      <c r="O134" s="1" t="s">
        <v>38</v>
      </c>
      <c r="P134" s="1" t="s">
        <v>73</v>
      </c>
      <c r="Q134" s="1" t="s">
        <v>195</v>
      </c>
      <c r="R134" s="1" t="s">
        <v>79</v>
      </c>
      <c r="S134" s="1" t="s">
        <v>75</v>
      </c>
      <c r="T134" s="1" t="s">
        <v>85</v>
      </c>
      <c r="U134" s="1" t="s">
        <v>86</v>
      </c>
      <c r="V134" s="1" t="s">
        <v>45</v>
      </c>
      <c r="W134" s="1" t="s">
        <v>46</v>
      </c>
      <c r="X134" s="1" t="s">
        <v>47</v>
      </c>
      <c r="Y134" s="1">
        <v>3</v>
      </c>
      <c r="Z134" s="14" t="s">
        <v>563</v>
      </c>
    </row>
    <row r="135" spans="1:26" ht="16" thickBot="1" x14ac:dyDescent="0.35">
      <c r="A135" s="1" t="s">
        <v>28</v>
      </c>
      <c r="B135" s="1" t="s">
        <v>29</v>
      </c>
      <c r="C135" s="2">
        <v>21</v>
      </c>
      <c r="D135" s="1" t="s">
        <v>70</v>
      </c>
      <c r="E135" s="1" t="s">
        <v>66</v>
      </c>
      <c r="F135" s="1" t="s">
        <v>32</v>
      </c>
      <c r="G135" s="1" t="s">
        <v>32</v>
      </c>
      <c r="H135" s="1" t="s">
        <v>51</v>
      </c>
      <c r="I135" s="1" t="s">
        <v>34</v>
      </c>
      <c r="J135" s="1" t="s">
        <v>53</v>
      </c>
      <c r="K135" s="1" t="s">
        <v>71</v>
      </c>
      <c r="L135" s="1" t="s">
        <v>37</v>
      </c>
      <c r="M135" s="3">
        <v>105</v>
      </c>
      <c r="N135" s="3">
        <v>25000</v>
      </c>
      <c r="O135" s="1" t="s">
        <v>72</v>
      </c>
      <c r="P135" s="1" t="s">
        <v>73</v>
      </c>
      <c r="Q135" s="1" t="s">
        <v>74</v>
      </c>
      <c r="R135" s="1" t="s">
        <v>59</v>
      </c>
      <c r="S135" s="1" t="s">
        <v>75</v>
      </c>
      <c r="T135" s="1" t="s">
        <v>43</v>
      </c>
      <c r="U135" s="1" t="s">
        <v>44</v>
      </c>
      <c r="V135" s="1" t="s">
        <v>45</v>
      </c>
      <c r="W135" s="1" t="s">
        <v>46</v>
      </c>
      <c r="X135" s="1" t="s">
        <v>47</v>
      </c>
      <c r="Y135" s="1">
        <v>1</v>
      </c>
      <c r="Z135" s="14" t="s">
        <v>563</v>
      </c>
    </row>
    <row r="136" spans="1:26" ht="16" thickBot="1" x14ac:dyDescent="0.35">
      <c r="A136" s="1" t="s">
        <v>28</v>
      </c>
      <c r="B136" s="1" t="s">
        <v>29</v>
      </c>
      <c r="C136" s="2">
        <v>21</v>
      </c>
      <c r="D136" s="1" t="s">
        <v>70</v>
      </c>
      <c r="E136" s="1" t="s">
        <v>66</v>
      </c>
      <c r="F136" s="1" t="s">
        <v>52</v>
      </c>
      <c r="G136" s="1" t="s">
        <v>51</v>
      </c>
      <c r="H136" s="1" t="s">
        <v>51</v>
      </c>
      <c r="I136" s="1" t="s">
        <v>34</v>
      </c>
      <c r="J136" s="1" t="s">
        <v>53</v>
      </c>
      <c r="K136" s="1" t="s">
        <v>71</v>
      </c>
      <c r="L136" s="1" t="s">
        <v>83</v>
      </c>
      <c r="M136" s="1" t="s">
        <v>83</v>
      </c>
      <c r="N136" s="1" t="s">
        <v>83</v>
      </c>
      <c r="O136" s="1" t="s">
        <v>38</v>
      </c>
      <c r="P136" s="1" t="s">
        <v>73</v>
      </c>
      <c r="Q136" s="1" t="s">
        <v>74</v>
      </c>
      <c r="R136" s="1" t="s">
        <v>41</v>
      </c>
      <c r="S136" s="1" t="s">
        <v>118</v>
      </c>
      <c r="T136" s="1" t="s">
        <v>60</v>
      </c>
      <c r="U136" s="1" t="s">
        <v>86</v>
      </c>
      <c r="V136" s="1" t="s">
        <v>45</v>
      </c>
      <c r="W136" s="1" t="s">
        <v>46</v>
      </c>
      <c r="X136" s="1" t="s">
        <v>47</v>
      </c>
      <c r="Y136" s="9">
        <v>1</v>
      </c>
      <c r="Z136" s="14" t="s">
        <v>563</v>
      </c>
    </row>
    <row r="137" spans="1:26" ht="16" thickBot="1" x14ac:dyDescent="0.35">
      <c r="A137" s="1" t="s">
        <v>28</v>
      </c>
      <c r="B137" s="1" t="s">
        <v>29</v>
      </c>
      <c r="C137" s="2">
        <v>21</v>
      </c>
      <c r="D137" s="1" t="s">
        <v>70</v>
      </c>
      <c r="E137" s="1" t="s">
        <v>66</v>
      </c>
      <c r="F137" s="1" t="s">
        <v>32</v>
      </c>
      <c r="G137" s="1" t="s">
        <v>32</v>
      </c>
      <c r="H137" s="1" t="s">
        <v>51</v>
      </c>
      <c r="I137" s="1" t="s">
        <v>34</v>
      </c>
      <c r="J137" s="1" t="s">
        <v>53</v>
      </c>
      <c r="K137" s="1" t="s">
        <v>36</v>
      </c>
      <c r="L137" s="1" t="s">
        <v>55</v>
      </c>
      <c r="M137" s="1" t="s">
        <v>56</v>
      </c>
      <c r="N137" s="3">
        <v>30000</v>
      </c>
      <c r="O137" s="1" t="s">
        <v>38</v>
      </c>
      <c r="P137" s="1" t="s">
        <v>73</v>
      </c>
      <c r="Q137" s="1" t="s">
        <v>112</v>
      </c>
      <c r="R137" s="1" t="s">
        <v>59</v>
      </c>
      <c r="S137" s="1" t="s">
        <v>42</v>
      </c>
      <c r="T137" s="1" t="s">
        <v>60</v>
      </c>
      <c r="U137" s="1" t="s">
        <v>86</v>
      </c>
      <c r="V137" s="1" t="s">
        <v>45</v>
      </c>
      <c r="W137" s="1" t="s">
        <v>62</v>
      </c>
      <c r="X137" s="1" t="s">
        <v>47</v>
      </c>
      <c r="Y137" s="1">
        <v>3</v>
      </c>
      <c r="Z137" s="14" t="s">
        <v>563</v>
      </c>
    </row>
    <row r="138" spans="1:26" ht="16" thickBot="1" x14ac:dyDescent="0.35">
      <c r="A138" s="1" t="s">
        <v>155</v>
      </c>
      <c r="B138" s="1" t="s">
        <v>29</v>
      </c>
      <c r="C138" s="2">
        <v>21</v>
      </c>
      <c r="D138" s="1" t="s">
        <v>70</v>
      </c>
      <c r="E138" s="1" t="s">
        <v>66</v>
      </c>
      <c r="F138" s="1" t="s">
        <v>52</v>
      </c>
      <c r="G138" s="1" t="s">
        <v>52</v>
      </c>
      <c r="H138" s="1" t="s">
        <v>51</v>
      </c>
      <c r="I138" s="1" t="s">
        <v>150</v>
      </c>
      <c r="J138" s="1" t="s">
        <v>53</v>
      </c>
      <c r="K138" s="1" t="s">
        <v>54</v>
      </c>
      <c r="L138" s="1" t="s">
        <v>55</v>
      </c>
      <c r="M138" s="1" t="s">
        <v>56</v>
      </c>
      <c r="N138" s="1" t="s">
        <v>83</v>
      </c>
      <c r="O138" s="1" t="s">
        <v>38</v>
      </c>
      <c r="P138" s="1" t="s">
        <v>57</v>
      </c>
      <c r="Q138" s="1" t="s">
        <v>89</v>
      </c>
      <c r="R138" s="1" t="s">
        <v>96</v>
      </c>
      <c r="S138" s="1" t="s">
        <v>42</v>
      </c>
      <c r="T138" s="1" t="s">
        <v>60</v>
      </c>
      <c r="U138" s="1" t="s">
        <v>44</v>
      </c>
      <c r="V138" s="1" t="s">
        <v>61</v>
      </c>
      <c r="W138" s="1" t="s">
        <v>46</v>
      </c>
      <c r="X138" s="1" t="s">
        <v>63</v>
      </c>
      <c r="Y138" s="12">
        <v>4</v>
      </c>
      <c r="Z138" s="14" t="s">
        <v>563</v>
      </c>
    </row>
    <row r="139" spans="1:26" ht="16" thickBot="1" x14ac:dyDescent="0.35">
      <c r="A139" s="1" t="s">
        <v>28</v>
      </c>
      <c r="B139" s="1" t="s">
        <v>78</v>
      </c>
      <c r="C139" s="2">
        <v>22</v>
      </c>
      <c r="D139" s="1" t="s">
        <v>70</v>
      </c>
      <c r="E139" s="1" t="s">
        <v>66</v>
      </c>
      <c r="F139" s="1" t="s">
        <v>51</v>
      </c>
      <c r="G139" s="1" t="s">
        <v>51</v>
      </c>
      <c r="H139" s="1" t="s">
        <v>51</v>
      </c>
      <c r="I139" s="1" t="s">
        <v>141</v>
      </c>
      <c r="J139" s="1" t="s">
        <v>83</v>
      </c>
      <c r="K139" s="1" t="s">
        <v>36</v>
      </c>
      <c r="L139" s="1" t="s">
        <v>83</v>
      </c>
      <c r="M139" s="1" t="s">
        <v>56</v>
      </c>
      <c r="N139" s="3">
        <v>30000</v>
      </c>
      <c r="O139" s="1" t="s">
        <v>161</v>
      </c>
      <c r="P139" s="1" t="s">
        <v>57</v>
      </c>
      <c r="Q139" s="1" t="s">
        <v>218</v>
      </c>
      <c r="R139" s="1" t="s">
        <v>79</v>
      </c>
      <c r="S139" s="1" t="s">
        <v>80</v>
      </c>
      <c r="T139" s="1" t="s">
        <v>43</v>
      </c>
      <c r="U139" s="1" t="s">
        <v>86</v>
      </c>
      <c r="V139" s="1" t="s">
        <v>45</v>
      </c>
      <c r="W139" s="1" t="s">
        <v>62</v>
      </c>
      <c r="X139" s="1" t="s">
        <v>47</v>
      </c>
      <c r="Y139" s="1">
        <v>1</v>
      </c>
      <c r="Z139" s="14" t="s">
        <v>563</v>
      </c>
    </row>
    <row r="140" spans="1:26" ht="16" thickBot="1" x14ac:dyDescent="0.35">
      <c r="A140" s="1" t="s">
        <v>28</v>
      </c>
      <c r="B140" s="1" t="s">
        <v>29</v>
      </c>
      <c r="C140" s="2">
        <v>22</v>
      </c>
      <c r="D140" s="1" t="s">
        <v>70</v>
      </c>
      <c r="E140" s="1" t="s">
        <v>66</v>
      </c>
      <c r="F140" s="1" t="s">
        <v>32</v>
      </c>
      <c r="G140" s="1" t="s">
        <v>52</v>
      </c>
      <c r="H140" s="1" t="s">
        <v>51</v>
      </c>
      <c r="I140" s="1" t="s">
        <v>34</v>
      </c>
      <c r="J140" s="1" t="s">
        <v>35</v>
      </c>
      <c r="K140" s="1" t="s">
        <v>36</v>
      </c>
      <c r="L140" s="1" t="s">
        <v>55</v>
      </c>
      <c r="M140" s="3">
        <v>105</v>
      </c>
      <c r="N140" s="3">
        <v>15000</v>
      </c>
      <c r="O140" s="1" t="s">
        <v>72</v>
      </c>
      <c r="P140" s="1" t="s">
        <v>73</v>
      </c>
      <c r="Q140" s="1" t="s">
        <v>40</v>
      </c>
      <c r="R140" s="1" t="s">
        <v>96</v>
      </c>
      <c r="S140" s="1" t="s">
        <v>118</v>
      </c>
      <c r="T140" s="1" t="s">
        <v>43</v>
      </c>
      <c r="U140" s="1" t="s">
        <v>44</v>
      </c>
      <c r="V140" s="1" t="s">
        <v>45</v>
      </c>
      <c r="W140" s="1" t="s">
        <v>62</v>
      </c>
      <c r="X140" s="1" t="s">
        <v>47</v>
      </c>
      <c r="Y140" s="9">
        <v>1</v>
      </c>
      <c r="Z140" s="14" t="s">
        <v>563</v>
      </c>
    </row>
    <row r="141" spans="1:26" ht="16" thickBot="1" x14ac:dyDescent="0.35">
      <c r="A141" s="1" t="s">
        <v>28</v>
      </c>
      <c r="B141" s="1" t="s">
        <v>29</v>
      </c>
      <c r="C141" s="2">
        <v>22</v>
      </c>
      <c r="D141" s="1" t="s">
        <v>70</v>
      </c>
      <c r="E141" s="1" t="s">
        <v>66</v>
      </c>
      <c r="F141" s="1" t="s">
        <v>32</v>
      </c>
      <c r="G141" s="1" t="s">
        <v>51</v>
      </c>
      <c r="H141" s="1" t="s">
        <v>51</v>
      </c>
      <c r="I141" s="1" t="s">
        <v>34</v>
      </c>
      <c r="J141" s="1" t="s">
        <v>53</v>
      </c>
      <c r="K141" s="1" t="s">
        <v>71</v>
      </c>
      <c r="L141" s="1" t="s">
        <v>37</v>
      </c>
      <c r="M141" s="1" t="s">
        <v>56</v>
      </c>
      <c r="N141" s="3">
        <v>30000</v>
      </c>
      <c r="O141" s="1" t="s">
        <v>38</v>
      </c>
      <c r="P141" s="1" t="s">
        <v>73</v>
      </c>
      <c r="Q141" s="1" t="s">
        <v>112</v>
      </c>
      <c r="R141" s="1" t="s">
        <v>41</v>
      </c>
      <c r="S141" s="1" t="s">
        <v>42</v>
      </c>
      <c r="T141" s="1" t="s">
        <v>60</v>
      </c>
      <c r="U141" s="1" t="s">
        <v>86</v>
      </c>
      <c r="V141" s="1" t="s">
        <v>45</v>
      </c>
      <c r="W141" s="1" t="s">
        <v>62</v>
      </c>
      <c r="X141" s="1" t="s">
        <v>63</v>
      </c>
      <c r="Y141" s="11">
        <v>2</v>
      </c>
      <c r="Z141" s="14" t="s">
        <v>563</v>
      </c>
    </row>
    <row r="142" spans="1:26" ht="16" thickBot="1" x14ac:dyDescent="0.35">
      <c r="A142" s="1" t="s">
        <v>28</v>
      </c>
      <c r="B142" s="1" t="s">
        <v>29</v>
      </c>
      <c r="C142" s="2">
        <v>22</v>
      </c>
      <c r="D142" s="1" t="s">
        <v>70</v>
      </c>
      <c r="E142" s="1" t="s">
        <v>66</v>
      </c>
      <c r="F142" s="1" t="s">
        <v>51</v>
      </c>
      <c r="G142" s="1" t="s">
        <v>51</v>
      </c>
      <c r="H142" s="1" t="s">
        <v>51</v>
      </c>
      <c r="I142" s="1" t="s">
        <v>150</v>
      </c>
      <c r="J142" s="1" t="s">
        <v>53</v>
      </c>
      <c r="K142" s="1" t="s">
        <v>54</v>
      </c>
      <c r="L142" s="1" t="s">
        <v>55</v>
      </c>
      <c r="M142" s="3">
        <v>105</v>
      </c>
      <c r="N142" s="3">
        <v>25000</v>
      </c>
      <c r="O142" s="1" t="s">
        <v>72</v>
      </c>
      <c r="P142" s="1" t="s">
        <v>73</v>
      </c>
      <c r="Q142" s="1" t="s">
        <v>89</v>
      </c>
      <c r="R142" s="1" t="s">
        <v>96</v>
      </c>
      <c r="S142" s="1" t="s">
        <v>42</v>
      </c>
      <c r="T142" s="1" t="s">
        <v>60</v>
      </c>
      <c r="U142" s="1" t="s">
        <v>86</v>
      </c>
      <c r="V142" s="1" t="s">
        <v>61</v>
      </c>
      <c r="W142" s="1" t="s">
        <v>62</v>
      </c>
      <c r="X142" s="1" t="s">
        <v>47</v>
      </c>
      <c r="Y142" s="1">
        <v>3</v>
      </c>
      <c r="Z142" s="14" t="s">
        <v>563</v>
      </c>
    </row>
    <row r="143" spans="1:26" ht="16" thickBot="1" x14ac:dyDescent="0.35">
      <c r="A143" s="1" t="s">
        <v>28</v>
      </c>
      <c r="B143" s="1" t="s">
        <v>78</v>
      </c>
      <c r="C143" s="2">
        <v>25</v>
      </c>
      <c r="D143" s="1" t="s">
        <v>70</v>
      </c>
      <c r="E143" s="1" t="s">
        <v>66</v>
      </c>
      <c r="F143" s="1" t="s">
        <v>51</v>
      </c>
      <c r="G143" s="1" t="s">
        <v>32</v>
      </c>
      <c r="H143" s="1" t="s">
        <v>51</v>
      </c>
      <c r="I143" s="1" t="s">
        <v>229</v>
      </c>
      <c r="J143" s="1" t="s">
        <v>53</v>
      </c>
      <c r="K143" s="1" t="s">
        <v>71</v>
      </c>
      <c r="L143" s="1" t="s">
        <v>83</v>
      </c>
      <c r="M143" s="1" t="s">
        <v>83</v>
      </c>
      <c r="N143" s="1" t="s">
        <v>83</v>
      </c>
      <c r="O143" s="1" t="s">
        <v>38</v>
      </c>
      <c r="P143" s="1" t="s">
        <v>57</v>
      </c>
      <c r="Q143" s="1" t="s">
        <v>92</v>
      </c>
      <c r="R143" s="1" t="s">
        <v>59</v>
      </c>
      <c r="S143" s="1" t="s">
        <v>42</v>
      </c>
      <c r="T143" s="1" t="s">
        <v>60</v>
      </c>
      <c r="U143" s="1" t="s">
        <v>86</v>
      </c>
      <c r="V143" s="1" t="s">
        <v>61</v>
      </c>
      <c r="W143" s="1" t="s">
        <v>62</v>
      </c>
      <c r="X143" s="1" t="s">
        <v>63</v>
      </c>
      <c r="Y143" s="12">
        <v>1</v>
      </c>
      <c r="Z143" s="14" t="s">
        <v>563</v>
      </c>
    </row>
    <row r="144" spans="1:26" ht="16" thickBot="1" x14ac:dyDescent="0.35">
      <c r="A144" s="1" t="s">
        <v>28</v>
      </c>
      <c r="B144" s="1" t="s">
        <v>78</v>
      </c>
      <c r="C144" s="2">
        <v>31</v>
      </c>
      <c r="D144" s="1" t="s">
        <v>70</v>
      </c>
      <c r="E144" s="1" t="s">
        <v>66</v>
      </c>
      <c r="F144" s="1" t="s">
        <v>32</v>
      </c>
      <c r="G144" s="1" t="s">
        <v>32</v>
      </c>
      <c r="H144" s="1" t="s">
        <v>51</v>
      </c>
      <c r="I144" s="1" t="s">
        <v>128</v>
      </c>
      <c r="J144" s="1" t="s">
        <v>53</v>
      </c>
      <c r="K144" s="1" t="s">
        <v>71</v>
      </c>
      <c r="L144" s="1" t="s">
        <v>55</v>
      </c>
      <c r="M144" s="1" t="s">
        <v>56</v>
      </c>
      <c r="N144" s="3">
        <v>15000</v>
      </c>
      <c r="O144" s="1" t="s">
        <v>38</v>
      </c>
      <c r="P144" s="1" t="s">
        <v>73</v>
      </c>
      <c r="Q144" s="1" t="s">
        <v>92</v>
      </c>
      <c r="R144" s="1" t="s">
        <v>96</v>
      </c>
      <c r="S144" s="1" t="s">
        <v>42</v>
      </c>
      <c r="T144" s="1" t="s">
        <v>60</v>
      </c>
      <c r="U144" s="1" t="s">
        <v>86</v>
      </c>
      <c r="V144" s="1" t="s">
        <v>61</v>
      </c>
      <c r="W144" s="1" t="s">
        <v>62</v>
      </c>
      <c r="X144" s="1" t="s">
        <v>63</v>
      </c>
      <c r="Y144" s="9">
        <v>4</v>
      </c>
      <c r="Z144" s="14" t="s">
        <v>563</v>
      </c>
    </row>
    <row r="145" spans="1:26" ht="16" thickBot="1" x14ac:dyDescent="0.35">
      <c r="A145" s="1" t="s">
        <v>155</v>
      </c>
      <c r="B145" s="1" t="s">
        <v>78</v>
      </c>
      <c r="C145" s="2">
        <v>20</v>
      </c>
      <c r="D145" s="1" t="s">
        <v>30</v>
      </c>
      <c r="E145" s="1" t="s">
        <v>66</v>
      </c>
      <c r="F145" s="1" t="s">
        <v>51</v>
      </c>
      <c r="G145" s="1" t="s">
        <v>51</v>
      </c>
      <c r="H145" s="1" t="s">
        <v>51</v>
      </c>
      <c r="I145" s="1" t="s">
        <v>34</v>
      </c>
      <c r="J145" s="1" t="s">
        <v>35</v>
      </c>
      <c r="K145" s="1" t="s">
        <v>71</v>
      </c>
      <c r="L145" s="1" t="s">
        <v>83</v>
      </c>
      <c r="M145" s="1" t="s">
        <v>56</v>
      </c>
      <c r="N145" s="1" t="s">
        <v>83</v>
      </c>
      <c r="O145" s="1" t="s">
        <v>72</v>
      </c>
      <c r="P145" s="1" t="s">
        <v>39</v>
      </c>
      <c r="Q145" s="1" t="s">
        <v>58</v>
      </c>
      <c r="R145" s="1" t="s">
        <v>59</v>
      </c>
      <c r="S145" s="1" t="s">
        <v>42</v>
      </c>
      <c r="T145" s="1" t="s">
        <v>43</v>
      </c>
      <c r="U145" s="1" t="s">
        <v>86</v>
      </c>
      <c r="V145" s="1" t="s">
        <v>45</v>
      </c>
      <c r="W145" s="1" t="s">
        <v>46</v>
      </c>
      <c r="X145" s="1" t="s">
        <v>47</v>
      </c>
      <c r="Y145" s="13">
        <v>1</v>
      </c>
      <c r="Z145" s="14" t="s">
        <v>563</v>
      </c>
    </row>
    <row r="146" spans="1:26" ht="16" thickBot="1" x14ac:dyDescent="0.35">
      <c r="A146" s="1" t="s">
        <v>155</v>
      </c>
      <c r="B146" s="1" t="s">
        <v>29</v>
      </c>
      <c r="C146" s="2">
        <v>20</v>
      </c>
      <c r="D146" s="1" t="s">
        <v>30</v>
      </c>
      <c r="E146" s="1" t="s">
        <v>66</v>
      </c>
      <c r="F146" s="1" t="s">
        <v>32</v>
      </c>
      <c r="G146" s="1" t="s">
        <v>32</v>
      </c>
      <c r="H146" s="1" t="s">
        <v>51</v>
      </c>
      <c r="I146" s="1" t="s">
        <v>34</v>
      </c>
      <c r="J146" s="1" t="s">
        <v>53</v>
      </c>
      <c r="K146" s="1" t="s">
        <v>54</v>
      </c>
      <c r="L146" s="1" t="s">
        <v>55</v>
      </c>
      <c r="M146" s="1" t="s">
        <v>56</v>
      </c>
      <c r="N146" s="1" t="s">
        <v>83</v>
      </c>
      <c r="O146" s="1" t="s">
        <v>38</v>
      </c>
      <c r="P146" s="1" t="s">
        <v>57</v>
      </c>
      <c r="Q146" s="1" t="s">
        <v>92</v>
      </c>
      <c r="R146" s="1" t="s">
        <v>59</v>
      </c>
      <c r="S146" s="1" t="s">
        <v>42</v>
      </c>
      <c r="T146" s="1" t="s">
        <v>60</v>
      </c>
      <c r="U146" s="1" t="s">
        <v>86</v>
      </c>
      <c r="V146" s="1" t="s">
        <v>45</v>
      </c>
      <c r="W146" s="1" t="s">
        <v>62</v>
      </c>
      <c r="X146" s="1" t="s">
        <v>63</v>
      </c>
      <c r="Y146" s="15">
        <v>4</v>
      </c>
      <c r="Z146" s="14" t="s">
        <v>563</v>
      </c>
    </row>
    <row r="147" spans="1:26" ht="16" thickBot="1" x14ac:dyDescent="0.35">
      <c r="A147" s="1" t="s">
        <v>28</v>
      </c>
      <c r="B147" s="1" t="s">
        <v>29</v>
      </c>
      <c r="C147" s="2">
        <v>20</v>
      </c>
      <c r="D147" s="1" t="s">
        <v>30</v>
      </c>
      <c r="E147" s="1" t="s">
        <v>66</v>
      </c>
      <c r="F147" s="1" t="s">
        <v>32</v>
      </c>
      <c r="G147" s="1" t="s">
        <v>32</v>
      </c>
      <c r="H147" s="1" t="s">
        <v>51</v>
      </c>
      <c r="I147" s="1" t="s">
        <v>141</v>
      </c>
      <c r="J147" s="1" t="s">
        <v>53</v>
      </c>
      <c r="K147" s="1" t="s">
        <v>36</v>
      </c>
      <c r="L147" s="1" t="s">
        <v>55</v>
      </c>
      <c r="M147" s="1" t="s">
        <v>56</v>
      </c>
      <c r="N147" s="3">
        <v>30000</v>
      </c>
      <c r="O147" s="1" t="s">
        <v>161</v>
      </c>
      <c r="P147" s="1" t="s">
        <v>57</v>
      </c>
      <c r="Q147" s="1" t="s">
        <v>67</v>
      </c>
      <c r="R147" s="1" t="s">
        <v>59</v>
      </c>
      <c r="S147" s="1" t="s">
        <v>42</v>
      </c>
      <c r="T147" s="1" t="s">
        <v>60</v>
      </c>
      <c r="U147" s="1" t="s">
        <v>86</v>
      </c>
      <c r="V147" s="1" t="s">
        <v>61</v>
      </c>
      <c r="W147" s="1" t="s">
        <v>62</v>
      </c>
      <c r="X147" s="1" t="s">
        <v>63</v>
      </c>
      <c r="Y147" s="1">
        <v>4</v>
      </c>
      <c r="Z147" s="14" t="s">
        <v>564</v>
      </c>
    </row>
    <row r="148" spans="1:26" ht="16" thickBot="1" x14ac:dyDescent="0.35">
      <c r="A148" s="1" t="s">
        <v>28</v>
      </c>
      <c r="B148" s="1" t="s">
        <v>78</v>
      </c>
      <c r="C148" s="2">
        <v>21</v>
      </c>
      <c r="D148" s="1" t="s">
        <v>30</v>
      </c>
      <c r="E148" s="1" t="s">
        <v>66</v>
      </c>
      <c r="F148" s="1" t="s">
        <v>51</v>
      </c>
      <c r="G148" s="1" t="s">
        <v>51</v>
      </c>
      <c r="H148" s="1" t="s">
        <v>51</v>
      </c>
      <c r="I148" s="1" t="s">
        <v>34</v>
      </c>
      <c r="J148" s="1" t="s">
        <v>35</v>
      </c>
      <c r="K148" s="1" t="s">
        <v>54</v>
      </c>
      <c r="L148" s="1" t="s">
        <v>55</v>
      </c>
      <c r="M148" s="3">
        <v>105</v>
      </c>
      <c r="N148" s="1" t="s">
        <v>83</v>
      </c>
      <c r="O148" s="1" t="s">
        <v>161</v>
      </c>
      <c r="P148" s="1" t="s">
        <v>57</v>
      </c>
      <c r="Q148" s="1" t="s">
        <v>84</v>
      </c>
      <c r="R148" s="1" t="s">
        <v>41</v>
      </c>
      <c r="S148" s="1" t="s">
        <v>42</v>
      </c>
      <c r="T148" s="1" t="s">
        <v>85</v>
      </c>
      <c r="U148" s="1" t="s">
        <v>86</v>
      </c>
      <c r="V148" s="1" t="s">
        <v>45</v>
      </c>
      <c r="W148" s="1" t="s">
        <v>62</v>
      </c>
      <c r="X148" s="1" t="s">
        <v>63</v>
      </c>
      <c r="Y148" s="11">
        <v>2</v>
      </c>
      <c r="Z148" s="14" t="s">
        <v>563</v>
      </c>
    </row>
    <row r="149" spans="1:26" ht="16" thickBot="1" x14ac:dyDescent="0.35">
      <c r="A149" s="1" t="s">
        <v>155</v>
      </c>
      <c r="B149" s="1" t="s">
        <v>78</v>
      </c>
      <c r="C149" s="2">
        <v>21</v>
      </c>
      <c r="D149" s="1" t="s">
        <v>30</v>
      </c>
      <c r="E149" s="1" t="s">
        <v>66</v>
      </c>
      <c r="F149" s="1" t="s">
        <v>52</v>
      </c>
      <c r="G149" s="1" t="s">
        <v>51</v>
      </c>
      <c r="H149" s="1" t="s">
        <v>51</v>
      </c>
      <c r="I149" s="1" t="s">
        <v>150</v>
      </c>
      <c r="J149" s="1" t="s">
        <v>53</v>
      </c>
      <c r="K149" s="1" t="s">
        <v>54</v>
      </c>
      <c r="L149" s="1" t="s">
        <v>83</v>
      </c>
      <c r="M149" s="1" t="s">
        <v>56</v>
      </c>
      <c r="N149" s="3">
        <v>25000</v>
      </c>
      <c r="O149" s="1" t="s">
        <v>38</v>
      </c>
      <c r="P149" s="1" t="s">
        <v>73</v>
      </c>
      <c r="Q149" s="1" t="s">
        <v>89</v>
      </c>
      <c r="R149" s="1" t="s">
        <v>96</v>
      </c>
      <c r="S149" s="1" t="s">
        <v>42</v>
      </c>
      <c r="T149" s="1" t="s">
        <v>43</v>
      </c>
      <c r="U149" s="1" t="s">
        <v>44</v>
      </c>
      <c r="V149" s="1" t="s">
        <v>45</v>
      </c>
      <c r="W149" s="1" t="s">
        <v>62</v>
      </c>
      <c r="X149" s="1" t="s">
        <v>63</v>
      </c>
      <c r="Y149" s="11">
        <v>3</v>
      </c>
      <c r="Z149" s="14" t="s">
        <v>563</v>
      </c>
    </row>
    <row r="150" spans="1:26" ht="16" thickBot="1" x14ac:dyDescent="0.35">
      <c r="A150" s="1" t="s">
        <v>28</v>
      </c>
      <c r="B150" s="1" t="s">
        <v>78</v>
      </c>
      <c r="C150" s="2">
        <v>21</v>
      </c>
      <c r="D150" s="1" t="s">
        <v>30</v>
      </c>
      <c r="E150" s="1" t="s">
        <v>66</v>
      </c>
      <c r="F150" s="1" t="s">
        <v>52</v>
      </c>
      <c r="G150" s="1" t="s">
        <v>51</v>
      </c>
      <c r="H150" s="1" t="s">
        <v>51</v>
      </c>
      <c r="I150" s="1" t="s">
        <v>34</v>
      </c>
      <c r="J150" s="1" t="s">
        <v>53</v>
      </c>
      <c r="K150" s="1" t="s">
        <v>36</v>
      </c>
      <c r="L150" s="1" t="s">
        <v>55</v>
      </c>
      <c r="M150" s="1" t="s">
        <v>56</v>
      </c>
      <c r="N150" s="3">
        <v>30000</v>
      </c>
      <c r="O150" s="1" t="s">
        <v>161</v>
      </c>
      <c r="P150" s="1" t="s">
        <v>57</v>
      </c>
      <c r="Q150" s="1" t="s">
        <v>112</v>
      </c>
      <c r="R150" s="1" t="s">
        <v>41</v>
      </c>
      <c r="S150" s="1" t="s">
        <v>75</v>
      </c>
      <c r="T150" s="1" t="s">
        <v>103</v>
      </c>
      <c r="U150" s="1" t="s">
        <v>86</v>
      </c>
      <c r="V150" s="1" t="s">
        <v>45</v>
      </c>
      <c r="W150" s="1" t="s">
        <v>62</v>
      </c>
      <c r="X150" s="1" t="s">
        <v>63</v>
      </c>
      <c r="Y150" s="9">
        <v>3</v>
      </c>
      <c r="Z150" s="14" t="s">
        <v>563</v>
      </c>
    </row>
    <row r="151" spans="1:26" ht="16" thickBot="1" x14ac:dyDescent="0.35">
      <c r="A151" s="1" t="s">
        <v>28</v>
      </c>
      <c r="B151" s="1" t="s">
        <v>78</v>
      </c>
      <c r="C151" s="2">
        <v>21</v>
      </c>
      <c r="D151" s="1" t="s">
        <v>30</v>
      </c>
      <c r="E151" s="1" t="s">
        <v>66</v>
      </c>
      <c r="F151" s="1" t="s">
        <v>51</v>
      </c>
      <c r="G151" s="1" t="s">
        <v>51</v>
      </c>
      <c r="H151" s="1" t="s">
        <v>51</v>
      </c>
      <c r="I151" s="1" t="s">
        <v>141</v>
      </c>
      <c r="J151" s="1" t="s">
        <v>53</v>
      </c>
      <c r="K151" s="1" t="s">
        <v>36</v>
      </c>
      <c r="L151" s="1" t="s">
        <v>55</v>
      </c>
      <c r="M151" s="1" t="s">
        <v>56</v>
      </c>
      <c r="N151" s="3">
        <v>30000</v>
      </c>
      <c r="O151" s="1" t="s">
        <v>72</v>
      </c>
      <c r="P151" s="1" t="s">
        <v>73</v>
      </c>
      <c r="Q151" s="1" t="s">
        <v>67</v>
      </c>
      <c r="R151" s="1" t="s">
        <v>59</v>
      </c>
      <c r="S151" s="1" t="s">
        <v>42</v>
      </c>
      <c r="T151" s="1" t="s">
        <v>43</v>
      </c>
      <c r="U151" s="1" t="s">
        <v>86</v>
      </c>
      <c r="V151" s="1" t="s">
        <v>45</v>
      </c>
      <c r="W151" s="1" t="s">
        <v>62</v>
      </c>
      <c r="X151" s="1" t="s">
        <v>63</v>
      </c>
      <c r="Y151" s="11">
        <v>4</v>
      </c>
      <c r="Z151" s="14" t="s">
        <v>564</v>
      </c>
    </row>
    <row r="152" spans="1:26" ht="16" thickBot="1" x14ac:dyDescent="0.35">
      <c r="A152" s="1" t="s">
        <v>155</v>
      </c>
      <c r="B152" s="1" t="s">
        <v>29</v>
      </c>
      <c r="C152" s="2">
        <v>21</v>
      </c>
      <c r="D152" s="1" t="s">
        <v>30</v>
      </c>
      <c r="E152" s="1" t="s">
        <v>66</v>
      </c>
      <c r="F152" s="1" t="s">
        <v>52</v>
      </c>
      <c r="G152" s="1" t="s">
        <v>52</v>
      </c>
      <c r="H152" s="1" t="s">
        <v>51</v>
      </c>
      <c r="I152" s="1" t="s">
        <v>150</v>
      </c>
      <c r="J152" s="1" t="s">
        <v>53</v>
      </c>
      <c r="K152" s="1" t="s">
        <v>36</v>
      </c>
      <c r="L152" s="1" t="s">
        <v>83</v>
      </c>
      <c r="M152" s="1" t="s">
        <v>56</v>
      </c>
      <c r="N152" s="3">
        <v>30000</v>
      </c>
      <c r="O152" s="1" t="s">
        <v>38</v>
      </c>
      <c r="P152" s="1" t="s">
        <v>73</v>
      </c>
      <c r="Q152" s="1" t="s">
        <v>112</v>
      </c>
      <c r="R152" s="1" t="s">
        <v>175</v>
      </c>
      <c r="S152" s="1" t="s">
        <v>42</v>
      </c>
      <c r="T152" s="1" t="s">
        <v>43</v>
      </c>
      <c r="U152" s="1" t="s">
        <v>86</v>
      </c>
      <c r="V152" s="1" t="s">
        <v>45</v>
      </c>
      <c r="W152" s="1" t="s">
        <v>46</v>
      </c>
      <c r="X152" s="1" t="s">
        <v>47</v>
      </c>
      <c r="Y152" s="1">
        <v>2</v>
      </c>
      <c r="Z152" s="14" t="s">
        <v>563</v>
      </c>
    </row>
    <row r="153" spans="1:26" ht="16" thickBot="1" x14ac:dyDescent="0.35">
      <c r="A153" s="1" t="s">
        <v>155</v>
      </c>
      <c r="B153" s="1" t="s">
        <v>29</v>
      </c>
      <c r="C153" s="2">
        <v>21</v>
      </c>
      <c r="D153" s="1" t="s">
        <v>30</v>
      </c>
      <c r="E153" s="1" t="s">
        <v>66</v>
      </c>
      <c r="F153" s="1" t="s">
        <v>51</v>
      </c>
      <c r="G153" s="1" t="s">
        <v>51</v>
      </c>
      <c r="H153" s="1" t="s">
        <v>51</v>
      </c>
      <c r="I153" s="1" t="s">
        <v>150</v>
      </c>
      <c r="J153" s="1" t="s">
        <v>53</v>
      </c>
      <c r="K153" s="1" t="s">
        <v>36</v>
      </c>
      <c r="L153" s="1" t="s">
        <v>37</v>
      </c>
      <c r="M153" s="1" t="s">
        <v>56</v>
      </c>
      <c r="N153" s="3">
        <v>30000</v>
      </c>
      <c r="O153" s="1" t="s">
        <v>72</v>
      </c>
      <c r="P153" s="1" t="s">
        <v>39</v>
      </c>
      <c r="Q153" s="1" t="s">
        <v>67</v>
      </c>
      <c r="R153" s="1" t="s">
        <v>96</v>
      </c>
      <c r="S153" s="1" t="s">
        <v>42</v>
      </c>
      <c r="T153" s="1" t="s">
        <v>43</v>
      </c>
      <c r="U153" s="1" t="s">
        <v>86</v>
      </c>
      <c r="V153" s="1" t="s">
        <v>45</v>
      </c>
      <c r="W153" s="1" t="s">
        <v>46</v>
      </c>
      <c r="X153" s="1" t="s">
        <v>47</v>
      </c>
      <c r="Y153" s="9">
        <v>3</v>
      </c>
      <c r="Z153" s="14" t="s">
        <v>564</v>
      </c>
    </row>
    <row r="154" spans="1:26" ht="16" thickBot="1" x14ac:dyDescent="0.35">
      <c r="A154" s="1" t="s">
        <v>28</v>
      </c>
      <c r="B154" s="1" t="s">
        <v>29</v>
      </c>
      <c r="C154" s="2">
        <v>21</v>
      </c>
      <c r="D154" s="1" t="s">
        <v>30</v>
      </c>
      <c r="E154" s="1" t="s">
        <v>66</v>
      </c>
      <c r="F154" s="1" t="s">
        <v>32</v>
      </c>
      <c r="G154" s="1" t="s">
        <v>32</v>
      </c>
      <c r="H154" s="1" t="s">
        <v>51</v>
      </c>
      <c r="I154" s="1" t="s">
        <v>150</v>
      </c>
      <c r="J154" s="1" t="s">
        <v>53</v>
      </c>
      <c r="K154" s="1" t="s">
        <v>54</v>
      </c>
      <c r="L154" s="1" t="s">
        <v>55</v>
      </c>
      <c r="M154" s="3">
        <v>105</v>
      </c>
      <c r="N154" s="3">
        <v>30000</v>
      </c>
      <c r="O154" s="1" t="s">
        <v>72</v>
      </c>
      <c r="P154" s="1" t="s">
        <v>57</v>
      </c>
      <c r="Q154" s="1" t="s">
        <v>302</v>
      </c>
      <c r="R154" s="1" t="s">
        <v>175</v>
      </c>
      <c r="S154" s="1" t="s">
        <v>42</v>
      </c>
      <c r="T154" s="1" t="s">
        <v>60</v>
      </c>
      <c r="U154" s="1" t="s">
        <v>86</v>
      </c>
      <c r="V154" s="1" t="s">
        <v>45</v>
      </c>
      <c r="W154" s="1" t="s">
        <v>62</v>
      </c>
      <c r="X154" s="1" t="s">
        <v>47</v>
      </c>
      <c r="Y154" s="9">
        <v>3</v>
      </c>
      <c r="Z154" s="14" t="s">
        <v>563</v>
      </c>
    </row>
    <row r="155" spans="1:26" ht="16" thickBot="1" x14ac:dyDescent="0.35">
      <c r="A155" s="1" t="s">
        <v>28</v>
      </c>
      <c r="B155" s="1" t="s">
        <v>29</v>
      </c>
      <c r="C155" s="2">
        <v>21</v>
      </c>
      <c r="D155" s="1" t="s">
        <v>30</v>
      </c>
      <c r="E155" s="1" t="s">
        <v>66</v>
      </c>
      <c r="F155" s="1" t="s">
        <v>52</v>
      </c>
      <c r="G155" s="1" t="s">
        <v>51</v>
      </c>
      <c r="H155" s="1" t="s">
        <v>51</v>
      </c>
      <c r="I155" s="1" t="s">
        <v>34</v>
      </c>
      <c r="J155" s="1" t="s">
        <v>53</v>
      </c>
      <c r="K155" s="1" t="s">
        <v>54</v>
      </c>
      <c r="L155" s="1" t="s">
        <v>37</v>
      </c>
      <c r="M155" s="1" t="s">
        <v>56</v>
      </c>
      <c r="N155" s="3">
        <v>25000</v>
      </c>
      <c r="O155" s="1" t="s">
        <v>161</v>
      </c>
      <c r="P155" s="1" t="s">
        <v>39</v>
      </c>
      <c r="Q155" s="1" t="s">
        <v>195</v>
      </c>
      <c r="R155" s="1" t="s">
        <v>59</v>
      </c>
      <c r="S155" s="1" t="s">
        <v>42</v>
      </c>
      <c r="T155" s="1" t="s">
        <v>85</v>
      </c>
      <c r="U155" s="1" t="s">
        <v>44</v>
      </c>
      <c r="V155" s="1" t="s">
        <v>61</v>
      </c>
      <c r="W155" s="1" t="s">
        <v>46</v>
      </c>
      <c r="X155" s="1" t="s">
        <v>63</v>
      </c>
      <c r="Y155" s="1">
        <v>3</v>
      </c>
      <c r="Z155" s="14" t="s">
        <v>563</v>
      </c>
    </row>
    <row r="156" spans="1:26" ht="16" thickBot="1" x14ac:dyDescent="0.35">
      <c r="A156" s="1" t="s">
        <v>155</v>
      </c>
      <c r="B156" s="1" t="s">
        <v>29</v>
      </c>
      <c r="C156" s="2">
        <v>21</v>
      </c>
      <c r="D156" s="1" t="s">
        <v>30</v>
      </c>
      <c r="E156" s="1" t="s">
        <v>66</v>
      </c>
      <c r="F156" s="1" t="s">
        <v>32</v>
      </c>
      <c r="G156" s="1" t="s">
        <v>51</v>
      </c>
      <c r="H156" s="1" t="s">
        <v>51</v>
      </c>
      <c r="I156" s="1" t="s">
        <v>150</v>
      </c>
      <c r="J156" s="1" t="s">
        <v>53</v>
      </c>
      <c r="K156" s="1" t="s">
        <v>36</v>
      </c>
      <c r="L156" s="1" t="s">
        <v>55</v>
      </c>
      <c r="M156" s="1" t="s">
        <v>56</v>
      </c>
      <c r="N156" s="1" t="s">
        <v>83</v>
      </c>
      <c r="O156" s="1" t="s">
        <v>72</v>
      </c>
      <c r="P156" s="1" t="s">
        <v>39</v>
      </c>
      <c r="Q156" s="1" t="s">
        <v>67</v>
      </c>
      <c r="R156" s="1" t="s">
        <v>59</v>
      </c>
      <c r="S156" s="1" t="s">
        <v>42</v>
      </c>
      <c r="T156" s="1" t="s">
        <v>60</v>
      </c>
      <c r="U156" s="1" t="s">
        <v>44</v>
      </c>
      <c r="V156" s="1" t="s">
        <v>61</v>
      </c>
      <c r="W156" s="1" t="s">
        <v>46</v>
      </c>
      <c r="X156" s="1" t="s">
        <v>47</v>
      </c>
      <c r="Y156" s="11">
        <v>4</v>
      </c>
      <c r="Z156" s="14" t="s">
        <v>564</v>
      </c>
    </row>
    <row r="157" spans="1:26" ht="16" thickBot="1" x14ac:dyDescent="0.35">
      <c r="A157" s="1" t="s">
        <v>155</v>
      </c>
      <c r="B157" s="1" t="s">
        <v>29</v>
      </c>
      <c r="C157" s="2">
        <v>21</v>
      </c>
      <c r="D157" s="1" t="s">
        <v>30</v>
      </c>
      <c r="E157" s="1" t="s">
        <v>66</v>
      </c>
      <c r="F157" s="1" t="s">
        <v>52</v>
      </c>
      <c r="G157" s="1" t="s">
        <v>51</v>
      </c>
      <c r="H157" s="1" t="s">
        <v>51</v>
      </c>
      <c r="I157" s="1" t="s">
        <v>34</v>
      </c>
      <c r="J157" s="1" t="s">
        <v>53</v>
      </c>
      <c r="K157" s="1" t="s">
        <v>36</v>
      </c>
      <c r="L157" s="1" t="s">
        <v>55</v>
      </c>
      <c r="M157" s="1" t="s">
        <v>56</v>
      </c>
      <c r="N157" s="3">
        <v>30000</v>
      </c>
      <c r="O157" s="1" t="s">
        <v>38</v>
      </c>
      <c r="P157" s="1" t="s">
        <v>73</v>
      </c>
      <c r="Q157" s="1" t="s">
        <v>67</v>
      </c>
      <c r="R157" s="1" t="s">
        <v>59</v>
      </c>
      <c r="S157" s="1" t="s">
        <v>118</v>
      </c>
      <c r="T157" s="1" t="s">
        <v>103</v>
      </c>
      <c r="U157" s="1" t="s">
        <v>86</v>
      </c>
      <c r="V157" s="1" t="s">
        <v>45</v>
      </c>
      <c r="W157" s="1" t="s">
        <v>62</v>
      </c>
      <c r="X157" s="1" t="s">
        <v>47</v>
      </c>
      <c r="Y157" s="1">
        <v>4</v>
      </c>
      <c r="Z157" s="14" t="s">
        <v>564</v>
      </c>
    </row>
    <row r="158" spans="1:26" ht="16" thickBot="1" x14ac:dyDescent="0.35">
      <c r="A158" s="1" t="s">
        <v>28</v>
      </c>
      <c r="B158" s="1" t="s">
        <v>29</v>
      </c>
      <c r="C158" s="2">
        <v>21</v>
      </c>
      <c r="D158" s="1" t="s">
        <v>30</v>
      </c>
      <c r="E158" s="1" t="s">
        <v>66</v>
      </c>
      <c r="F158" s="1" t="s">
        <v>115</v>
      </c>
      <c r="G158" s="1" t="s">
        <v>115</v>
      </c>
      <c r="H158" s="1" t="s">
        <v>51</v>
      </c>
      <c r="I158" s="1" t="s">
        <v>34</v>
      </c>
      <c r="J158" s="1" t="s">
        <v>53</v>
      </c>
      <c r="K158" s="1" t="s">
        <v>71</v>
      </c>
      <c r="L158" s="1" t="s">
        <v>55</v>
      </c>
      <c r="M158" s="1" t="s">
        <v>56</v>
      </c>
      <c r="N158" s="3">
        <v>30000</v>
      </c>
      <c r="O158" s="1" t="s">
        <v>38</v>
      </c>
      <c r="P158" s="1" t="s">
        <v>57</v>
      </c>
      <c r="Q158" s="1" t="s">
        <v>67</v>
      </c>
      <c r="R158" s="1" t="s">
        <v>59</v>
      </c>
      <c r="S158" s="1" t="s">
        <v>42</v>
      </c>
      <c r="T158" s="1" t="s">
        <v>103</v>
      </c>
      <c r="U158" s="1" t="s">
        <v>86</v>
      </c>
      <c r="V158" s="1" t="s">
        <v>45</v>
      </c>
      <c r="W158" s="1" t="s">
        <v>62</v>
      </c>
      <c r="X158" s="1" t="s">
        <v>47</v>
      </c>
      <c r="Y158" s="1">
        <v>4</v>
      </c>
      <c r="Z158" s="14" t="s">
        <v>564</v>
      </c>
    </row>
    <row r="159" spans="1:26" ht="16" thickBot="1" x14ac:dyDescent="0.35">
      <c r="A159" s="1" t="s">
        <v>28</v>
      </c>
      <c r="B159" s="1" t="s">
        <v>29</v>
      </c>
      <c r="C159" s="2">
        <v>21</v>
      </c>
      <c r="D159" s="1" t="s">
        <v>30</v>
      </c>
      <c r="E159" s="1" t="s">
        <v>66</v>
      </c>
      <c r="F159" s="1" t="s">
        <v>32</v>
      </c>
      <c r="G159" s="1" t="s">
        <v>51</v>
      </c>
      <c r="H159" s="1" t="s">
        <v>51</v>
      </c>
      <c r="I159" s="1" t="s">
        <v>34</v>
      </c>
      <c r="J159" s="1" t="s">
        <v>53</v>
      </c>
      <c r="K159" s="1" t="s">
        <v>54</v>
      </c>
      <c r="L159" s="1" t="s">
        <v>55</v>
      </c>
      <c r="M159" s="1" t="s">
        <v>56</v>
      </c>
      <c r="N159" s="3">
        <v>15000</v>
      </c>
      <c r="O159" s="1" t="s">
        <v>38</v>
      </c>
      <c r="P159" s="1" t="s">
        <v>73</v>
      </c>
      <c r="Q159" s="1" t="s">
        <v>112</v>
      </c>
      <c r="R159" s="1" t="s">
        <v>79</v>
      </c>
      <c r="S159" s="1" t="s">
        <v>80</v>
      </c>
      <c r="T159" s="1" t="s">
        <v>60</v>
      </c>
      <c r="U159" s="1" t="s">
        <v>86</v>
      </c>
      <c r="V159" s="1" t="s">
        <v>61</v>
      </c>
      <c r="W159" s="1" t="s">
        <v>62</v>
      </c>
      <c r="X159" s="1" t="s">
        <v>47</v>
      </c>
      <c r="Y159" s="1">
        <v>5</v>
      </c>
      <c r="Z159" s="14" t="s">
        <v>563</v>
      </c>
    </row>
    <row r="160" spans="1:26" ht="16" thickBot="1" x14ac:dyDescent="0.35">
      <c r="A160" s="1" t="s">
        <v>155</v>
      </c>
      <c r="B160" s="1" t="s">
        <v>78</v>
      </c>
      <c r="C160" s="2">
        <v>22</v>
      </c>
      <c r="D160" s="1" t="s">
        <v>30</v>
      </c>
      <c r="E160" s="1" t="s">
        <v>66</v>
      </c>
      <c r="F160" s="1" t="s">
        <v>32</v>
      </c>
      <c r="G160" s="1" t="s">
        <v>51</v>
      </c>
      <c r="H160" s="1" t="s">
        <v>51</v>
      </c>
      <c r="I160" s="1" t="s">
        <v>34</v>
      </c>
      <c r="J160" s="1" t="s">
        <v>53</v>
      </c>
      <c r="K160" s="1" t="s">
        <v>54</v>
      </c>
      <c r="L160" s="1" t="s">
        <v>55</v>
      </c>
      <c r="M160" s="1" t="s">
        <v>56</v>
      </c>
      <c r="N160" s="3">
        <v>30000</v>
      </c>
      <c r="O160" s="1" t="s">
        <v>161</v>
      </c>
      <c r="P160" s="1" t="s">
        <v>57</v>
      </c>
      <c r="Q160" s="1" t="s">
        <v>67</v>
      </c>
      <c r="R160" s="1" t="s">
        <v>175</v>
      </c>
      <c r="S160" s="1" t="s">
        <v>42</v>
      </c>
      <c r="T160" s="1" t="s">
        <v>103</v>
      </c>
      <c r="U160" s="1" t="s">
        <v>44</v>
      </c>
      <c r="V160" s="1" t="s">
        <v>45</v>
      </c>
      <c r="W160" s="1" t="s">
        <v>62</v>
      </c>
      <c r="X160" s="1" t="s">
        <v>63</v>
      </c>
      <c r="Y160" s="1">
        <v>5</v>
      </c>
      <c r="Z160" s="14" t="s">
        <v>564</v>
      </c>
    </row>
    <row r="161" spans="1:26" ht="16" thickBot="1" x14ac:dyDescent="0.35">
      <c r="A161" s="1" t="s">
        <v>28</v>
      </c>
      <c r="B161" s="1" t="s">
        <v>78</v>
      </c>
      <c r="C161" s="2">
        <v>23</v>
      </c>
      <c r="D161" s="1" t="s">
        <v>30</v>
      </c>
      <c r="E161" s="1" t="s">
        <v>66</v>
      </c>
      <c r="F161" s="1" t="s">
        <v>51</v>
      </c>
      <c r="G161" s="1" t="s">
        <v>51</v>
      </c>
      <c r="H161" s="1" t="s">
        <v>51</v>
      </c>
      <c r="I161" s="1" t="s">
        <v>128</v>
      </c>
      <c r="J161" s="1" t="s">
        <v>53</v>
      </c>
      <c r="K161" s="1" t="s">
        <v>83</v>
      </c>
      <c r="L161" s="1" t="s">
        <v>55</v>
      </c>
      <c r="M161" s="3">
        <v>105</v>
      </c>
      <c r="N161" s="3">
        <v>30000</v>
      </c>
      <c r="O161" s="1" t="s">
        <v>38</v>
      </c>
      <c r="P161" s="1" t="s">
        <v>73</v>
      </c>
      <c r="Q161" s="1" t="s">
        <v>67</v>
      </c>
      <c r="R161" s="1" t="s">
        <v>96</v>
      </c>
      <c r="S161" s="1" t="s">
        <v>42</v>
      </c>
      <c r="T161" s="1" t="s">
        <v>60</v>
      </c>
      <c r="U161" s="1" t="s">
        <v>86</v>
      </c>
      <c r="V161" s="1" t="s">
        <v>45</v>
      </c>
      <c r="W161" s="1" t="s">
        <v>62</v>
      </c>
      <c r="X161" s="1" t="s">
        <v>63</v>
      </c>
      <c r="Y161" s="1">
        <v>3</v>
      </c>
      <c r="Z161" s="14" t="s">
        <v>564</v>
      </c>
    </row>
    <row r="162" spans="1:26" ht="16" thickBot="1" x14ac:dyDescent="0.35">
      <c r="A162" s="1" t="s">
        <v>155</v>
      </c>
      <c r="B162" s="1" t="s">
        <v>29</v>
      </c>
      <c r="C162" s="2">
        <v>24</v>
      </c>
      <c r="D162" s="1" t="s">
        <v>30</v>
      </c>
      <c r="E162" s="1" t="s">
        <v>66</v>
      </c>
      <c r="F162" s="1" t="s">
        <v>51</v>
      </c>
      <c r="G162" s="1" t="s">
        <v>51</v>
      </c>
      <c r="H162" s="1" t="s">
        <v>51</v>
      </c>
      <c r="I162" s="1" t="s">
        <v>150</v>
      </c>
      <c r="J162" s="1" t="s">
        <v>53</v>
      </c>
      <c r="K162" s="1" t="s">
        <v>36</v>
      </c>
      <c r="L162" s="1" t="s">
        <v>55</v>
      </c>
      <c r="M162" s="1" t="s">
        <v>56</v>
      </c>
      <c r="N162" s="3">
        <v>30000</v>
      </c>
      <c r="O162" s="1" t="s">
        <v>72</v>
      </c>
      <c r="P162" s="1" t="s">
        <v>39</v>
      </c>
      <c r="Q162" s="1" t="s">
        <v>123</v>
      </c>
      <c r="R162" s="1" t="s">
        <v>59</v>
      </c>
      <c r="S162" s="1" t="s">
        <v>42</v>
      </c>
      <c r="T162" s="1" t="s">
        <v>60</v>
      </c>
      <c r="U162" s="1" t="s">
        <v>44</v>
      </c>
      <c r="V162" s="1" t="s">
        <v>45</v>
      </c>
      <c r="W162" s="1" t="s">
        <v>62</v>
      </c>
      <c r="X162" s="1" t="s">
        <v>47</v>
      </c>
      <c r="Y162" s="11">
        <v>3</v>
      </c>
      <c r="Z162" s="14" t="s">
        <v>563</v>
      </c>
    </row>
    <row r="163" spans="1:26" ht="16" thickBot="1" x14ac:dyDescent="0.35">
      <c r="A163" s="1" t="s">
        <v>155</v>
      </c>
      <c r="B163" s="1" t="s">
        <v>78</v>
      </c>
      <c r="C163" s="2">
        <v>26</v>
      </c>
      <c r="D163" s="1" t="s">
        <v>30</v>
      </c>
      <c r="E163" s="1" t="s">
        <v>66</v>
      </c>
      <c r="F163" s="1" t="s">
        <v>52</v>
      </c>
      <c r="G163" s="1" t="s">
        <v>51</v>
      </c>
      <c r="H163" s="1" t="s">
        <v>51</v>
      </c>
      <c r="I163" s="1" t="s">
        <v>150</v>
      </c>
      <c r="J163" s="1" t="s">
        <v>53</v>
      </c>
      <c r="K163" s="1" t="s">
        <v>54</v>
      </c>
      <c r="L163" s="1" t="s">
        <v>55</v>
      </c>
      <c r="M163" s="1" t="s">
        <v>56</v>
      </c>
      <c r="N163" s="1" t="s">
        <v>83</v>
      </c>
      <c r="O163" s="1" t="s">
        <v>38</v>
      </c>
      <c r="P163" s="1" t="s">
        <v>57</v>
      </c>
      <c r="Q163" s="1" t="s">
        <v>89</v>
      </c>
      <c r="R163" s="1" t="s">
        <v>59</v>
      </c>
      <c r="S163" s="1" t="s">
        <v>42</v>
      </c>
      <c r="T163" s="1" t="s">
        <v>43</v>
      </c>
      <c r="U163" s="1" t="s">
        <v>86</v>
      </c>
      <c r="V163" s="1" t="s">
        <v>45</v>
      </c>
      <c r="W163" s="1" t="s">
        <v>62</v>
      </c>
      <c r="X163" s="1" t="s">
        <v>63</v>
      </c>
      <c r="Y163" s="1">
        <v>4</v>
      </c>
      <c r="Z163" s="14" t="s">
        <v>563</v>
      </c>
    </row>
    <row r="164" spans="1:26" ht="16" thickBot="1" x14ac:dyDescent="0.35">
      <c r="A164" s="1" t="s">
        <v>28</v>
      </c>
      <c r="B164" s="1" t="s">
        <v>29</v>
      </c>
      <c r="C164" s="2">
        <v>19</v>
      </c>
      <c r="D164" s="1" t="s">
        <v>99</v>
      </c>
      <c r="E164" s="1" t="s">
        <v>66</v>
      </c>
      <c r="F164" s="2" t="s">
        <v>32</v>
      </c>
      <c r="G164" s="1" t="s">
        <v>52</v>
      </c>
      <c r="H164" s="1" t="s">
        <v>51</v>
      </c>
      <c r="I164" s="1" t="s">
        <v>34</v>
      </c>
      <c r="J164" s="1" t="s">
        <v>35</v>
      </c>
      <c r="K164" s="1" t="s">
        <v>36</v>
      </c>
      <c r="L164" s="1" t="s">
        <v>37</v>
      </c>
      <c r="M164" s="1" t="s">
        <v>56</v>
      </c>
      <c r="N164" s="3">
        <v>15000</v>
      </c>
      <c r="O164" s="1" t="s">
        <v>72</v>
      </c>
      <c r="P164" s="1" t="s">
        <v>39</v>
      </c>
      <c r="Q164" s="1" t="s">
        <v>100</v>
      </c>
      <c r="R164" s="1" t="s">
        <v>41</v>
      </c>
      <c r="S164" s="1" t="s">
        <v>75</v>
      </c>
      <c r="T164" s="1" t="s">
        <v>43</v>
      </c>
      <c r="U164" s="1" t="s">
        <v>44</v>
      </c>
      <c r="V164" s="1" t="s">
        <v>61</v>
      </c>
      <c r="W164" s="1" t="s">
        <v>46</v>
      </c>
      <c r="X164" s="1" t="s">
        <v>47</v>
      </c>
      <c r="Y164" s="9">
        <v>2</v>
      </c>
      <c r="Z164" s="14" t="s">
        <v>563</v>
      </c>
    </row>
    <row r="165" spans="1:26" ht="16" thickBot="1" x14ac:dyDescent="0.35">
      <c r="A165" s="1" t="s">
        <v>28</v>
      </c>
      <c r="B165" s="1" t="s">
        <v>78</v>
      </c>
      <c r="C165" s="2">
        <v>20</v>
      </c>
      <c r="D165" s="1" t="s">
        <v>99</v>
      </c>
      <c r="E165" s="1" t="s">
        <v>66</v>
      </c>
      <c r="F165" s="1" t="s">
        <v>51</v>
      </c>
      <c r="G165" s="1" t="s">
        <v>52</v>
      </c>
      <c r="H165" s="1" t="s">
        <v>51</v>
      </c>
      <c r="I165" s="1" t="s">
        <v>263</v>
      </c>
      <c r="J165" s="1" t="s">
        <v>53</v>
      </c>
      <c r="K165" s="1" t="s">
        <v>36</v>
      </c>
      <c r="L165" s="1" t="s">
        <v>55</v>
      </c>
      <c r="M165" s="3">
        <v>105</v>
      </c>
      <c r="N165" s="3">
        <v>30000</v>
      </c>
      <c r="O165" s="1" t="s">
        <v>72</v>
      </c>
      <c r="P165" s="1" t="s">
        <v>39</v>
      </c>
      <c r="Q165" s="1" t="s">
        <v>67</v>
      </c>
      <c r="R165" s="1" t="s">
        <v>59</v>
      </c>
      <c r="S165" s="1" t="s">
        <v>42</v>
      </c>
      <c r="T165" s="1" t="s">
        <v>60</v>
      </c>
      <c r="U165" s="1" t="s">
        <v>86</v>
      </c>
      <c r="V165" s="1" t="s">
        <v>61</v>
      </c>
      <c r="W165" s="1" t="s">
        <v>62</v>
      </c>
      <c r="X165" s="1" t="s">
        <v>47</v>
      </c>
      <c r="Y165" s="1">
        <v>3</v>
      </c>
      <c r="Z165" s="14" t="s">
        <v>564</v>
      </c>
    </row>
    <row r="166" spans="1:26" ht="16" thickBot="1" x14ac:dyDescent="0.35">
      <c r="A166" s="1" t="s">
        <v>155</v>
      </c>
      <c r="B166" s="1" t="s">
        <v>29</v>
      </c>
      <c r="C166" s="2">
        <v>20</v>
      </c>
      <c r="D166" s="1" t="s">
        <v>99</v>
      </c>
      <c r="E166" s="1" t="s">
        <v>66</v>
      </c>
      <c r="F166" s="1" t="s">
        <v>51</v>
      </c>
      <c r="G166" s="1" t="s">
        <v>51</v>
      </c>
      <c r="H166" s="1" t="s">
        <v>51</v>
      </c>
      <c r="I166" s="1" t="s">
        <v>34</v>
      </c>
      <c r="J166" s="1" t="s">
        <v>53</v>
      </c>
      <c r="K166" s="1" t="s">
        <v>36</v>
      </c>
      <c r="L166" s="1" t="s">
        <v>37</v>
      </c>
      <c r="M166" s="1" t="s">
        <v>56</v>
      </c>
      <c r="N166" s="3">
        <v>15000</v>
      </c>
      <c r="O166" s="1" t="s">
        <v>161</v>
      </c>
      <c r="P166" s="1" t="s">
        <v>57</v>
      </c>
      <c r="Q166" s="1" t="s">
        <v>123</v>
      </c>
      <c r="R166" s="1" t="s">
        <v>59</v>
      </c>
      <c r="S166" s="1" t="s">
        <v>42</v>
      </c>
      <c r="T166" s="1" t="s">
        <v>43</v>
      </c>
      <c r="U166" s="1" t="s">
        <v>86</v>
      </c>
      <c r="V166" s="1" t="s">
        <v>45</v>
      </c>
      <c r="W166" s="1" t="s">
        <v>62</v>
      </c>
      <c r="X166" s="1" t="s">
        <v>47</v>
      </c>
      <c r="Y166" s="1">
        <v>3</v>
      </c>
      <c r="Z166" s="14" t="s">
        <v>563</v>
      </c>
    </row>
    <row r="167" spans="1:26" ht="16" thickBot="1" x14ac:dyDescent="0.35">
      <c r="A167" s="1" t="s">
        <v>28</v>
      </c>
      <c r="B167" s="1" t="s">
        <v>29</v>
      </c>
      <c r="C167" s="2">
        <v>20</v>
      </c>
      <c r="D167" s="1" t="s">
        <v>99</v>
      </c>
      <c r="E167" s="1" t="s">
        <v>66</v>
      </c>
      <c r="F167" s="1" t="s">
        <v>32</v>
      </c>
      <c r="G167" s="1" t="s">
        <v>51</v>
      </c>
      <c r="H167" s="1" t="s">
        <v>51</v>
      </c>
      <c r="I167" s="1" t="s">
        <v>34</v>
      </c>
      <c r="J167" s="1" t="s">
        <v>35</v>
      </c>
      <c r="K167" s="1" t="s">
        <v>36</v>
      </c>
      <c r="L167" s="1" t="s">
        <v>55</v>
      </c>
      <c r="M167" s="1" t="s">
        <v>56</v>
      </c>
      <c r="N167" s="3">
        <v>15000</v>
      </c>
      <c r="O167" s="1" t="s">
        <v>38</v>
      </c>
      <c r="P167" s="1" t="s">
        <v>57</v>
      </c>
      <c r="Q167" s="1" t="s">
        <v>40</v>
      </c>
      <c r="R167" s="1" t="s">
        <v>96</v>
      </c>
      <c r="S167" s="1" t="s">
        <v>42</v>
      </c>
      <c r="T167" s="1" t="s">
        <v>85</v>
      </c>
      <c r="U167" s="1" t="s">
        <v>44</v>
      </c>
      <c r="V167" s="1" t="s">
        <v>45</v>
      </c>
      <c r="W167" s="1" t="s">
        <v>46</v>
      </c>
      <c r="X167" s="1" t="s">
        <v>63</v>
      </c>
      <c r="Y167" s="9">
        <v>3</v>
      </c>
      <c r="Z167" s="14" t="s">
        <v>563</v>
      </c>
    </row>
    <row r="168" spans="1:26" ht="16" thickBot="1" x14ac:dyDescent="0.35">
      <c r="A168" s="1" t="s">
        <v>28</v>
      </c>
      <c r="B168" s="1" t="s">
        <v>29</v>
      </c>
      <c r="C168" s="2">
        <v>21</v>
      </c>
      <c r="D168" s="1" t="s">
        <v>99</v>
      </c>
      <c r="E168" s="1" t="s">
        <v>66</v>
      </c>
      <c r="F168" s="1" t="s">
        <v>32</v>
      </c>
      <c r="G168" s="1" t="s">
        <v>51</v>
      </c>
      <c r="H168" s="1" t="s">
        <v>51</v>
      </c>
      <c r="I168" s="1" t="s">
        <v>34</v>
      </c>
      <c r="J168" s="1" t="s">
        <v>83</v>
      </c>
      <c r="K168" s="1" t="s">
        <v>71</v>
      </c>
      <c r="L168" s="1" t="s">
        <v>83</v>
      </c>
      <c r="M168" s="3">
        <v>105</v>
      </c>
      <c r="N168" s="1" t="s">
        <v>83</v>
      </c>
      <c r="O168" s="1" t="s">
        <v>38</v>
      </c>
      <c r="P168" s="1" t="s">
        <v>73</v>
      </c>
      <c r="Q168" s="1" t="s">
        <v>89</v>
      </c>
      <c r="R168" s="1" t="s">
        <v>59</v>
      </c>
      <c r="S168" s="1" t="s">
        <v>42</v>
      </c>
      <c r="T168" s="1" t="s">
        <v>43</v>
      </c>
      <c r="U168" s="1" t="s">
        <v>86</v>
      </c>
      <c r="V168" s="1" t="s">
        <v>45</v>
      </c>
      <c r="W168" s="1" t="s">
        <v>62</v>
      </c>
      <c r="X168" s="1" t="s">
        <v>47</v>
      </c>
      <c r="Y168" s="1">
        <v>0</v>
      </c>
      <c r="Z168" s="14" t="s">
        <v>563</v>
      </c>
    </row>
    <row r="169" spans="1:26" ht="16" thickBot="1" x14ac:dyDescent="0.35">
      <c r="A169" s="1" t="s">
        <v>28</v>
      </c>
      <c r="B169" s="1" t="s">
        <v>29</v>
      </c>
      <c r="C169" s="2">
        <v>21</v>
      </c>
      <c r="D169" s="1" t="s">
        <v>99</v>
      </c>
      <c r="E169" s="1" t="s">
        <v>66</v>
      </c>
      <c r="F169" s="1" t="s">
        <v>32</v>
      </c>
      <c r="G169" s="1" t="s">
        <v>32</v>
      </c>
      <c r="H169" s="1" t="s">
        <v>51</v>
      </c>
      <c r="I169" s="1" t="s">
        <v>34</v>
      </c>
      <c r="J169" s="1" t="s">
        <v>83</v>
      </c>
      <c r="K169" s="1" t="s">
        <v>36</v>
      </c>
      <c r="L169" s="1" t="s">
        <v>55</v>
      </c>
      <c r="M169" s="1" t="s">
        <v>56</v>
      </c>
      <c r="N169" s="3">
        <v>30000</v>
      </c>
      <c r="O169" s="1" t="s">
        <v>38</v>
      </c>
      <c r="P169" s="1" t="s">
        <v>73</v>
      </c>
      <c r="Q169" s="1" t="s">
        <v>92</v>
      </c>
      <c r="R169" s="1" t="s">
        <v>41</v>
      </c>
      <c r="S169" s="1" t="s">
        <v>42</v>
      </c>
      <c r="T169" s="1" t="s">
        <v>103</v>
      </c>
      <c r="U169" s="1" t="s">
        <v>86</v>
      </c>
      <c r="V169" s="1" t="s">
        <v>45</v>
      </c>
      <c r="W169" s="1" t="s">
        <v>62</v>
      </c>
      <c r="X169" s="1" t="s">
        <v>63</v>
      </c>
      <c r="Y169" s="9">
        <v>2</v>
      </c>
      <c r="Z169" s="14" t="s">
        <v>563</v>
      </c>
    </row>
    <row r="170" spans="1:26" ht="16" thickBot="1" x14ac:dyDescent="0.35">
      <c r="A170" s="1" t="s">
        <v>28</v>
      </c>
      <c r="B170" s="1" t="s">
        <v>29</v>
      </c>
      <c r="C170" s="2">
        <v>21</v>
      </c>
      <c r="D170" s="1" t="s">
        <v>99</v>
      </c>
      <c r="E170" s="1" t="s">
        <v>66</v>
      </c>
      <c r="F170" s="1" t="s">
        <v>32</v>
      </c>
      <c r="G170" s="1" t="s">
        <v>32</v>
      </c>
      <c r="H170" s="1" t="s">
        <v>51</v>
      </c>
      <c r="I170" s="1" t="s">
        <v>34</v>
      </c>
      <c r="J170" s="1" t="s">
        <v>53</v>
      </c>
      <c r="K170" s="1" t="s">
        <v>36</v>
      </c>
      <c r="L170" s="1" t="s">
        <v>55</v>
      </c>
      <c r="M170" s="1" t="s">
        <v>56</v>
      </c>
      <c r="N170" s="3">
        <v>30000</v>
      </c>
      <c r="O170" s="1" t="s">
        <v>161</v>
      </c>
      <c r="P170" s="1" t="s">
        <v>57</v>
      </c>
      <c r="Q170" s="1" t="s">
        <v>100</v>
      </c>
      <c r="R170" s="1" t="s">
        <v>96</v>
      </c>
      <c r="S170" s="1" t="s">
        <v>42</v>
      </c>
      <c r="T170" s="1" t="s">
        <v>43</v>
      </c>
      <c r="U170" s="1" t="s">
        <v>44</v>
      </c>
      <c r="V170" s="1" t="s">
        <v>45</v>
      </c>
      <c r="W170" s="1" t="s">
        <v>62</v>
      </c>
      <c r="X170" s="1" t="s">
        <v>63</v>
      </c>
      <c r="Y170" s="12">
        <v>3</v>
      </c>
      <c r="Z170" s="14" t="s">
        <v>563</v>
      </c>
    </row>
    <row r="171" spans="1:26" ht="16" thickBot="1" x14ac:dyDescent="0.35">
      <c r="A171" s="1" t="s">
        <v>155</v>
      </c>
      <c r="B171" s="1" t="s">
        <v>29</v>
      </c>
      <c r="C171" s="2">
        <v>21</v>
      </c>
      <c r="D171" s="1" t="s">
        <v>99</v>
      </c>
      <c r="E171" s="1" t="s">
        <v>66</v>
      </c>
      <c r="F171" s="1" t="s">
        <v>51</v>
      </c>
      <c r="G171" s="1" t="s">
        <v>52</v>
      </c>
      <c r="H171" s="1" t="s">
        <v>51</v>
      </c>
      <c r="I171" s="1" t="s">
        <v>150</v>
      </c>
      <c r="J171" s="1" t="s">
        <v>53</v>
      </c>
      <c r="K171" s="1" t="s">
        <v>36</v>
      </c>
      <c r="L171" s="1" t="s">
        <v>55</v>
      </c>
      <c r="M171" s="1" t="s">
        <v>56</v>
      </c>
      <c r="N171" s="3">
        <v>15000</v>
      </c>
      <c r="O171" s="1" t="s">
        <v>161</v>
      </c>
      <c r="P171" s="1" t="s">
        <v>57</v>
      </c>
      <c r="Q171" s="1" t="s">
        <v>89</v>
      </c>
      <c r="R171" s="1" t="s">
        <v>59</v>
      </c>
      <c r="S171" s="1" t="s">
        <v>42</v>
      </c>
      <c r="T171" s="1" t="s">
        <v>60</v>
      </c>
      <c r="U171" s="1" t="s">
        <v>44</v>
      </c>
      <c r="V171" s="1" t="s">
        <v>45</v>
      </c>
      <c r="W171" s="1" t="s">
        <v>62</v>
      </c>
      <c r="X171" s="1" t="s">
        <v>47</v>
      </c>
      <c r="Y171" s="15">
        <v>4</v>
      </c>
      <c r="Z171" s="14" t="s">
        <v>563</v>
      </c>
    </row>
    <row r="172" spans="1:26" ht="16" thickBot="1" x14ac:dyDescent="0.35">
      <c r="A172" s="1" t="s">
        <v>28</v>
      </c>
      <c r="B172" s="1" t="s">
        <v>29</v>
      </c>
      <c r="C172" s="2">
        <v>21</v>
      </c>
      <c r="D172" s="1" t="s">
        <v>99</v>
      </c>
      <c r="E172" s="1" t="s">
        <v>66</v>
      </c>
      <c r="F172" s="1" t="s">
        <v>32</v>
      </c>
      <c r="G172" s="1" t="s">
        <v>32</v>
      </c>
      <c r="H172" s="1" t="s">
        <v>51</v>
      </c>
      <c r="I172" s="1" t="s">
        <v>34</v>
      </c>
      <c r="J172" s="1" t="s">
        <v>53</v>
      </c>
      <c r="K172" s="1" t="s">
        <v>54</v>
      </c>
      <c r="L172" s="1" t="s">
        <v>55</v>
      </c>
      <c r="M172" s="1" t="s">
        <v>56</v>
      </c>
      <c r="N172" s="3">
        <v>15000</v>
      </c>
      <c r="O172" s="1" t="s">
        <v>38</v>
      </c>
      <c r="P172" s="1" t="s">
        <v>57</v>
      </c>
      <c r="Q172" s="1" t="s">
        <v>67</v>
      </c>
      <c r="R172" s="1" t="s">
        <v>59</v>
      </c>
      <c r="S172" s="1" t="s">
        <v>42</v>
      </c>
      <c r="T172" s="1" t="s">
        <v>103</v>
      </c>
      <c r="U172" s="1" t="s">
        <v>86</v>
      </c>
      <c r="V172" s="1" t="s">
        <v>45</v>
      </c>
      <c r="W172" s="1" t="s">
        <v>62</v>
      </c>
      <c r="X172" s="1" t="s">
        <v>63</v>
      </c>
      <c r="Y172" s="9">
        <v>6</v>
      </c>
      <c r="Z172" s="14" t="s">
        <v>564</v>
      </c>
    </row>
    <row r="173" spans="1:26" ht="16" thickBot="1" x14ac:dyDescent="0.35">
      <c r="A173" s="1" t="s">
        <v>28</v>
      </c>
      <c r="B173" s="1" t="s">
        <v>78</v>
      </c>
      <c r="C173" s="2">
        <v>22</v>
      </c>
      <c r="D173" s="1" t="s">
        <v>99</v>
      </c>
      <c r="E173" s="1" t="s">
        <v>66</v>
      </c>
      <c r="F173" s="1" t="s">
        <v>51</v>
      </c>
      <c r="G173" s="1" t="s">
        <v>51</v>
      </c>
      <c r="H173" s="1" t="s">
        <v>51</v>
      </c>
      <c r="I173" s="1" t="s">
        <v>34</v>
      </c>
      <c r="J173" s="1" t="s">
        <v>35</v>
      </c>
      <c r="K173" s="1" t="s">
        <v>71</v>
      </c>
      <c r="L173" s="1" t="s">
        <v>55</v>
      </c>
      <c r="M173" s="1" t="s">
        <v>56</v>
      </c>
      <c r="N173" s="3">
        <v>30000</v>
      </c>
      <c r="O173" s="1" t="s">
        <v>161</v>
      </c>
      <c r="P173" s="1" t="s">
        <v>73</v>
      </c>
      <c r="Q173" s="1" t="s">
        <v>92</v>
      </c>
      <c r="R173" s="1" t="s">
        <v>59</v>
      </c>
      <c r="S173" s="1" t="s">
        <v>42</v>
      </c>
      <c r="T173" s="1" t="s">
        <v>103</v>
      </c>
      <c r="U173" s="1" t="s">
        <v>86</v>
      </c>
      <c r="V173" s="1" t="s">
        <v>45</v>
      </c>
      <c r="W173" s="1" t="s">
        <v>62</v>
      </c>
      <c r="X173" s="1" t="s">
        <v>63</v>
      </c>
      <c r="Y173" s="1">
        <v>2</v>
      </c>
      <c r="Z173" s="14" t="s">
        <v>563</v>
      </c>
    </row>
    <row r="174" spans="1:26" ht="16" thickBot="1" x14ac:dyDescent="0.35">
      <c r="A174" s="1" t="s">
        <v>28</v>
      </c>
      <c r="B174" s="1" t="s">
        <v>29</v>
      </c>
      <c r="C174" s="2">
        <v>22</v>
      </c>
      <c r="D174" s="1" t="s">
        <v>99</v>
      </c>
      <c r="E174" s="1" t="s">
        <v>66</v>
      </c>
      <c r="F174" s="1" t="s">
        <v>32</v>
      </c>
      <c r="G174" s="1" t="s">
        <v>51</v>
      </c>
      <c r="H174" s="1" t="s">
        <v>51</v>
      </c>
      <c r="I174" s="1" t="s">
        <v>34</v>
      </c>
      <c r="J174" s="1" t="s">
        <v>53</v>
      </c>
      <c r="K174" s="1" t="s">
        <v>36</v>
      </c>
      <c r="L174" s="1" t="s">
        <v>55</v>
      </c>
      <c r="M174" s="1" t="s">
        <v>56</v>
      </c>
      <c r="N174" s="3">
        <v>30000</v>
      </c>
      <c r="O174" s="1" t="s">
        <v>38</v>
      </c>
      <c r="P174" s="1" t="s">
        <v>73</v>
      </c>
      <c r="Q174" s="1" t="s">
        <v>40</v>
      </c>
      <c r="R174" s="1" t="s">
        <v>41</v>
      </c>
      <c r="S174" s="1" t="s">
        <v>75</v>
      </c>
      <c r="T174" s="1" t="s">
        <v>103</v>
      </c>
      <c r="U174" s="1" t="s">
        <v>44</v>
      </c>
      <c r="V174" s="1" t="s">
        <v>45</v>
      </c>
      <c r="W174" s="1" t="s">
        <v>46</v>
      </c>
      <c r="X174" s="1" t="s">
        <v>47</v>
      </c>
      <c r="Y174" s="1">
        <v>3</v>
      </c>
      <c r="Z174" s="14" t="s">
        <v>563</v>
      </c>
    </row>
    <row r="175" spans="1:26" ht="16" thickBot="1" x14ac:dyDescent="0.35">
      <c r="A175" s="1" t="s">
        <v>155</v>
      </c>
      <c r="B175" s="1" t="s">
        <v>29</v>
      </c>
      <c r="C175" s="2">
        <v>22</v>
      </c>
      <c r="D175" s="1" t="s">
        <v>99</v>
      </c>
      <c r="E175" s="1" t="s">
        <v>66</v>
      </c>
      <c r="F175" s="1" t="s">
        <v>32</v>
      </c>
      <c r="G175" s="1" t="s">
        <v>32</v>
      </c>
      <c r="H175" s="1" t="s">
        <v>51</v>
      </c>
      <c r="I175" s="1" t="s">
        <v>150</v>
      </c>
      <c r="J175" s="1" t="s">
        <v>53</v>
      </c>
      <c r="K175" s="1" t="s">
        <v>54</v>
      </c>
      <c r="L175" s="1" t="s">
        <v>55</v>
      </c>
      <c r="M175" s="1" t="s">
        <v>56</v>
      </c>
      <c r="N175" s="3">
        <v>30000</v>
      </c>
      <c r="O175" s="1" t="s">
        <v>38</v>
      </c>
      <c r="P175" s="1" t="s">
        <v>57</v>
      </c>
      <c r="Q175" s="1" t="s">
        <v>290</v>
      </c>
      <c r="R175" s="1" t="s">
        <v>59</v>
      </c>
      <c r="S175" s="1" t="s">
        <v>42</v>
      </c>
      <c r="T175" s="1" t="s">
        <v>60</v>
      </c>
      <c r="U175" s="1" t="s">
        <v>86</v>
      </c>
      <c r="V175" s="1" t="s">
        <v>45</v>
      </c>
      <c r="W175" s="1" t="s">
        <v>62</v>
      </c>
      <c r="X175" s="1" t="s">
        <v>47</v>
      </c>
      <c r="Y175" s="12">
        <v>4</v>
      </c>
      <c r="Z175" s="14" t="s">
        <v>563</v>
      </c>
    </row>
    <row r="176" spans="1:26" ht="16" thickBot="1" x14ac:dyDescent="0.35">
      <c r="A176" s="1" t="s">
        <v>155</v>
      </c>
      <c r="B176" s="1" t="s">
        <v>78</v>
      </c>
      <c r="C176" s="2">
        <v>23</v>
      </c>
      <c r="D176" s="1" t="s">
        <v>99</v>
      </c>
      <c r="E176" s="1" t="s">
        <v>66</v>
      </c>
      <c r="F176" s="1" t="s">
        <v>51</v>
      </c>
      <c r="G176" s="1" t="s">
        <v>51</v>
      </c>
      <c r="H176" s="1" t="s">
        <v>51</v>
      </c>
      <c r="I176" s="1" t="s">
        <v>150</v>
      </c>
      <c r="J176" s="1" t="s">
        <v>53</v>
      </c>
      <c r="K176" s="1" t="s">
        <v>71</v>
      </c>
      <c r="L176" s="1" t="s">
        <v>83</v>
      </c>
      <c r="M176" s="1" t="s">
        <v>83</v>
      </c>
      <c r="N176" s="1" t="s">
        <v>83</v>
      </c>
      <c r="O176" s="1" t="s">
        <v>72</v>
      </c>
      <c r="P176" s="1" t="s">
        <v>57</v>
      </c>
      <c r="Q176" s="1" t="s">
        <v>218</v>
      </c>
      <c r="R176" s="1" t="s">
        <v>79</v>
      </c>
      <c r="S176" s="1" t="s">
        <v>118</v>
      </c>
      <c r="T176" s="1" t="s">
        <v>60</v>
      </c>
      <c r="U176" s="1" t="s">
        <v>86</v>
      </c>
      <c r="V176" s="1" t="s">
        <v>61</v>
      </c>
      <c r="W176" s="1" t="s">
        <v>46</v>
      </c>
      <c r="X176" s="1" t="s">
        <v>47</v>
      </c>
      <c r="Y176" s="12">
        <v>1</v>
      </c>
      <c r="Z176" s="14" t="s">
        <v>563</v>
      </c>
    </row>
    <row r="177" spans="1:26" ht="16" thickBot="1" x14ac:dyDescent="0.35">
      <c r="A177" s="1" t="s">
        <v>155</v>
      </c>
      <c r="B177" s="1" t="s">
        <v>29</v>
      </c>
      <c r="C177" s="2">
        <v>24</v>
      </c>
      <c r="D177" s="1" t="s">
        <v>99</v>
      </c>
      <c r="E177" s="1" t="s">
        <v>66</v>
      </c>
      <c r="F177" s="1" t="s">
        <v>32</v>
      </c>
      <c r="G177" s="1" t="s">
        <v>32</v>
      </c>
      <c r="H177" s="1" t="s">
        <v>51</v>
      </c>
      <c r="I177" s="1" t="s">
        <v>263</v>
      </c>
      <c r="J177" s="1" t="s">
        <v>53</v>
      </c>
      <c r="K177" s="1" t="s">
        <v>54</v>
      </c>
      <c r="L177" s="1" t="s">
        <v>55</v>
      </c>
      <c r="M177" s="3">
        <v>105</v>
      </c>
      <c r="N177" s="1" t="s">
        <v>83</v>
      </c>
      <c r="O177" s="1" t="s">
        <v>72</v>
      </c>
      <c r="P177" s="1" t="s">
        <v>73</v>
      </c>
      <c r="Q177" s="1" t="s">
        <v>40</v>
      </c>
      <c r="R177" s="1" t="s">
        <v>59</v>
      </c>
      <c r="S177" s="1" t="s">
        <v>75</v>
      </c>
      <c r="T177" s="1" t="s">
        <v>43</v>
      </c>
      <c r="U177" s="1" t="s">
        <v>44</v>
      </c>
      <c r="V177" s="1" t="s">
        <v>45</v>
      </c>
      <c r="W177" s="1" t="s">
        <v>62</v>
      </c>
      <c r="X177" s="1" t="s">
        <v>47</v>
      </c>
      <c r="Y177" s="12">
        <v>3</v>
      </c>
      <c r="Z177" s="14" t="s">
        <v>563</v>
      </c>
    </row>
    <row r="178" spans="1:26" ht="16" thickBot="1" x14ac:dyDescent="0.35">
      <c r="A178" s="1" t="s">
        <v>28</v>
      </c>
      <c r="B178" s="1" t="s">
        <v>29</v>
      </c>
      <c r="C178" s="2">
        <v>25</v>
      </c>
      <c r="D178" s="1" t="s">
        <v>99</v>
      </c>
      <c r="E178" s="1" t="s">
        <v>66</v>
      </c>
      <c r="F178" s="1" t="s">
        <v>51</v>
      </c>
      <c r="G178" s="1" t="s">
        <v>52</v>
      </c>
      <c r="H178" s="1" t="s">
        <v>51</v>
      </c>
      <c r="I178" s="1" t="s">
        <v>150</v>
      </c>
      <c r="J178" s="1" t="s">
        <v>35</v>
      </c>
      <c r="K178" s="1" t="s">
        <v>36</v>
      </c>
      <c r="L178" s="1" t="s">
        <v>55</v>
      </c>
      <c r="M178" s="1" t="s">
        <v>56</v>
      </c>
      <c r="N178" s="3">
        <v>30000</v>
      </c>
      <c r="O178" s="1" t="s">
        <v>38</v>
      </c>
      <c r="P178" s="1" t="s">
        <v>39</v>
      </c>
      <c r="Q178" s="1" t="s">
        <v>89</v>
      </c>
      <c r="R178" s="1" t="s">
        <v>59</v>
      </c>
      <c r="S178" s="1" t="s">
        <v>42</v>
      </c>
      <c r="T178" s="1" t="s">
        <v>60</v>
      </c>
      <c r="U178" s="1" t="s">
        <v>44</v>
      </c>
      <c r="V178" s="1" t="s">
        <v>61</v>
      </c>
      <c r="W178" s="1" t="s">
        <v>46</v>
      </c>
      <c r="X178" s="1" t="s">
        <v>63</v>
      </c>
      <c r="Y178" s="11">
        <v>2</v>
      </c>
      <c r="Z178" s="14" t="s">
        <v>563</v>
      </c>
    </row>
    <row r="179" spans="1:26" ht="16" thickBot="1" x14ac:dyDescent="0.35">
      <c r="A179" s="1" t="s">
        <v>28</v>
      </c>
      <c r="B179" s="1" t="s">
        <v>78</v>
      </c>
      <c r="C179" s="2">
        <v>20</v>
      </c>
      <c r="D179" s="1" t="s">
        <v>50</v>
      </c>
      <c r="E179" s="1" t="s">
        <v>31</v>
      </c>
      <c r="F179" s="1" t="s">
        <v>52</v>
      </c>
      <c r="G179" s="1" t="s">
        <v>115</v>
      </c>
      <c r="H179" s="1" t="s">
        <v>51</v>
      </c>
      <c r="I179" s="1" t="s">
        <v>34</v>
      </c>
      <c r="J179" s="1" t="s">
        <v>53</v>
      </c>
      <c r="K179" s="1" t="s">
        <v>36</v>
      </c>
      <c r="L179" s="1" t="s">
        <v>55</v>
      </c>
      <c r="M179" s="1" t="s">
        <v>83</v>
      </c>
      <c r="N179" s="3">
        <v>30000</v>
      </c>
      <c r="O179" s="1" t="s">
        <v>38</v>
      </c>
      <c r="P179" s="1" t="s">
        <v>73</v>
      </c>
      <c r="Q179" s="1" t="s">
        <v>100</v>
      </c>
      <c r="R179" s="1" t="s">
        <v>175</v>
      </c>
      <c r="S179" s="1" t="s">
        <v>42</v>
      </c>
      <c r="T179" s="1" t="s">
        <v>43</v>
      </c>
      <c r="U179" s="1" t="s">
        <v>44</v>
      </c>
      <c r="V179" s="1" t="s">
        <v>45</v>
      </c>
      <c r="W179" s="1" t="s">
        <v>62</v>
      </c>
      <c r="X179" s="1" t="s">
        <v>63</v>
      </c>
      <c r="Y179" s="9">
        <v>2</v>
      </c>
      <c r="Z179" s="14" t="s">
        <v>563</v>
      </c>
    </row>
    <row r="180" spans="1:26" ht="16" thickBot="1" x14ac:dyDescent="0.35">
      <c r="A180" s="1" t="s">
        <v>28</v>
      </c>
      <c r="B180" s="1" t="s">
        <v>29</v>
      </c>
      <c r="C180" s="2">
        <v>21</v>
      </c>
      <c r="D180" s="1" t="s">
        <v>50</v>
      </c>
      <c r="E180" s="1" t="s">
        <v>31</v>
      </c>
      <c r="F180" s="1" t="s">
        <v>51</v>
      </c>
      <c r="G180" s="1" t="s">
        <v>52</v>
      </c>
      <c r="H180" s="1" t="s">
        <v>51</v>
      </c>
      <c r="I180" s="1" t="s">
        <v>34</v>
      </c>
      <c r="J180" s="1" t="s">
        <v>53</v>
      </c>
      <c r="K180" s="1" t="s">
        <v>36</v>
      </c>
      <c r="L180" s="1" t="s">
        <v>37</v>
      </c>
      <c r="M180" s="1" t="s">
        <v>56</v>
      </c>
      <c r="N180" s="3">
        <v>30000</v>
      </c>
      <c r="O180" s="1" t="s">
        <v>38</v>
      </c>
      <c r="P180" s="1" t="s">
        <v>57</v>
      </c>
      <c r="Q180" s="1" t="s">
        <v>67</v>
      </c>
      <c r="R180" s="1" t="s">
        <v>59</v>
      </c>
      <c r="S180" s="1" t="s">
        <v>42</v>
      </c>
      <c r="T180" s="1" t="s">
        <v>60</v>
      </c>
      <c r="U180" s="1" t="s">
        <v>86</v>
      </c>
      <c r="V180" s="1" t="s">
        <v>45</v>
      </c>
      <c r="W180" s="1" t="s">
        <v>62</v>
      </c>
      <c r="X180" s="1" t="s">
        <v>47</v>
      </c>
      <c r="Y180" s="1">
        <v>3</v>
      </c>
      <c r="Z180" s="14" t="s">
        <v>564</v>
      </c>
    </row>
    <row r="181" spans="1:26" ht="16" thickBot="1" x14ac:dyDescent="0.35">
      <c r="A181" s="1" t="s">
        <v>28</v>
      </c>
      <c r="B181" s="1" t="s">
        <v>29</v>
      </c>
      <c r="C181" s="2">
        <v>21</v>
      </c>
      <c r="D181" s="1" t="s">
        <v>50</v>
      </c>
      <c r="E181" s="1" t="s">
        <v>31</v>
      </c>
      <c r="F181" s="1" t="s">
        <v>51</v>
      </c>
      <c r="G181" s="1" t="s">
        <v>52</v>
      </c>
      <c r="H181" s="1" t="s">
        <v>51</v>
      </c>
      <c r="I181" s="1" t="s">
        <v>34</v>
      </c>
      <c r="J181" s="1" t="s">
        <v>53</v>
      </c>
      <c r="K181" s="1" t="s">
        <v>54</v>
      </c>
      <c r="L181" s="1" t="s">
        <v>55</v>
      </c>
      <c r="M181" s="1" t="s">
        <v>56</v>
      </c>
      <c r="N181" s="3">
        <v>30000</v>
      </c>
      <c r="O181" s="1" t="s">
        <v>38</v>
      </c>
      <c r="P181" s="1" t="s">
        <v>57</v>
      </c>
      <c r="Q181" s="1" t="s">
        <v>58</v>
      </c>
      <c r="R181" s="1" t="s">
        <v>59</v>
      </c>
      <c r="S181" s="1" t="s">
        <v>42</v>
      </c>
      <c r="T181" s="1" t="s">
        <v>60</v>
      </c>
      <c r="U181" s="1" t="s">
        <v>44</v>
      </c>
      <c r="V181" s="1" t="s">
        <v>61</v>
      </c>
      <c r="W181" s="1" t="s">
        <v>62</v>
      </c>
      <c r="X181" s="1" t="s">
        <v>63</v>
      </c>
      <c r="Y181" s="11">
        <v>4</v>
      </c>
      <c r="Z181" s="14" t="s">
        <v>563</v>
      </c>
    </row>
    <row r="182" spans="1:26" ht="16" thickBot="1" x14ac:dyDescent="0.35">
      <c r="A182" s="1" t="s">
        <v>155</v>
      </c>
      <c r="B182" s="1" t="s">
        <v>78</v>
      </c>
      <c r="C182" s="2">
        <v>22</v>
      </c>
      <c r="D182" s="1" t="s">
        <v>50</v>
      </c>
      <c r="E182" s="1" t="s">
        <v>31</v>
      </c>
      <c r="F182" s="1" t="s">
        <v>51</v>
      </c>
      <c r="G182" s="1" t="s">
        <v>51</v>
      </c>
      <c r="H182" s="1" t="s">
        <v>51</v>
      </c>
      <c r="I182" s="1" t="s">
        <v>263</v>
      </c>
      <c r="J182" s="1" t="s">
        <v>83</v>
      </c>
      <c r="K182" s="1" t="s">
        <v>36</v>
      </c>
      <c r="L182" s="1" t="s">
        <v>83</v>
      </c>
      <c r="M182" s="1" t="s">
        <v>56</v>
      </c>
      <c r="N182" s="1" t="s">
        <v>83</v>
      </c>
      <c r="O182" s="1" t="s">
        <v>38</v>
      </c>
      <c r="P182" s="1" t="s">
        <v>73</v>
      </c>
      <c r="Q182" s="1" t="s">
        <v>92</v>
      </c>
      <c r="R182" s="1" t="s">
        <v>59</v>
      </c>
      <c r="S182" s="1" t="s">
        <v>42</v>
      </c>
      <c r="T182" s="1" t="s">
        <v>43</v>
      </c>
      <c r="U182" s="1" t="s">
        <v>44</v>
      </c>
      <c r="V182" s="1" t="s">
        <v>61</v>
      </c>
      <c r="W182" s="1" t="s">
        <v>62</v>
      </c>
      <c r="X182" s="1" t="s">
        <v>47</v>
      </c>
      <c r="Y182" s="9">
        <v>1</v>
      </c>
      <c r="Z182" s="14" t="s">
        <v>563</v>
      </c>
    </row>
    <row r="183" spans="1:26" ht="16" thickBot="1" x14ac:dyDescent="0.35">
      <c r="A183" s="1" t="s">
        <v>155</v>
      </c>
      <c r="B183" s="1" t="s">
        <v>78</v>
      </c>
      <c r="C183" s="2">
        <v>24</v>
      </c>
      <c r="D183" s="1" t="s">
        <v>50</v>
      </c>
      <c r="E183" s="1" t="s">
        <v>31</v>
      </c>
      <c r="F183" s="1" t="s">
        <v>51</v>
      </c>
      <c r="G183" s="1" t="s">
        <v>32</v>
      </c>
      <c r="H183" s="1" t="s">
        <v>51</v>
      </c>
      <c r="I183" s="1" t="s">
        <v>141</v>
      </c>
      <c r="J183" s="1" t="s">
        <v>53</v>
      </c>
      <c r="K183" s="1" t="s">
        <v>36</v>
      </c>
      <c r="L183" s="1" t="s">
        <v>55</v>
      </c>
      <c r="M183" s="1" t="s">
        <v>56</v>
      </c>
      <c r="N183" s="3">
        <v>30000</v>
      </c>
      <c r="O183" s="1" t="s">
        <v>38</v>
      </c>
      <c r="P183" s="1" t="s">
        <v>39</v>
      </c>
      <c r="Q183" s="1" t="s">
        <v>67</v>
      </c>
      <c r="R183" s="1" t="s">
        <v>59</v>
      </c>
      <c r="S183" s="1" t="s">
        <v>42</v>
      </c>
      <c r="T183" s="1" t="s">
        <v>43</v>
      </c>
      <c r="U183" s="1" t="s">
        <v>86</v>
      </c>
      <c r="V183" s="1" t="s">
        <v>45</v>
      </c>
      <c r="W183" s="1" t="s">
        <v>62</v>
      </c>
      <c r="X183" s="1" t="s">
        <v>47</v>
      </c>
      <c r="Y183" s="12">
        <v>4</v>
      </c>
      <c r="Z183" s="14" t="s">
        <v>564</v>
      </c>
    </row>
    <row r="184" spans="1:26" ht="16" thickBot="1" x14ac:dyDescent="0.35">
      <c r="A184" s="1" t="s">
        <v>155</v>
      </c>
      <c r="B184" s="1" t="s">
        <v>29</v>
      </c>
      <c r="C184" s="2">
        <v>30</v>
      </c>
      <c r="D184" s="1" t="s">
        <v>50</v>
      </c>
      <c r="E184" s="1" t="s">
        <v>31</v>
      </c>
      <c r="F184" s="1" t="s">
        <v>51</v>
      </c>
      <c r="G184" s="1" t="s">
        <v>51</v>
      </c>
      <c r="H184" s="1" t="s">
        <v>51</v>
      </c>
      <c r="I184" s="1" t="s">
        <v>34</v>
      </c>
      <c r="J184" s="1" t="s">
        <v>53</v>
      </c>
      <c r="K184" s="1" t="s">
        <v>36</v>
      </c>
      <c r="L184" s="1" t="s">
        <v>55</v>
      </c>
      <c r="M184" s="1" t="s">
        <v>56</v>
      </c>
      <c r="N184" s="3">
        <v>30000</v>
      </c>
      <c r="O184" s="1" t="s">
        <v>72</v>
      </c>
      <c r="P184" s="1" t="s">
        <v>73</v>
      </c>
      <c r="Q184" s="1" t="s">
        <v>92</v>
      </c>
      <c r="R184" s="1" t="s">
        <v>59</v>
      </c>
      <c r="S184" s="1" t="s">
        <v>42</v>
      </c>
      <c r="T184" s="1" t="s">
        <v>60</v>
      </c>
      <c r="U184" s="1" t="s">
        <v>86</v>
      </c>
      <c r="V184" s="1" t="s">
        <v>45</v>
      </c>
      <c r="W184" s="1" t="s">
        <v>62</v>
      </c>
      <c r="X184" s="1" t="s">
        <v>63</v>
      </c>
      <c r="Y184" s="9">
        <v>3</v>
      </c>
      <c r="Z184" s="14" t="s">
        <v>563</v>
      </c>
    </row>
    <row r="185" spans="1:26" ht="16" thickBot="1" x14ac:dyDescent="0.35">
      <c r="A185" s="1" t="s">
        <v>28</v>
      </c>
      <c r="B185" s="1" t="s">
        <v>29</v>
      </c>
      <c r="C185" s="2">
        <v>19</v>
      </c>
      <c r="D185" s="1" t="s">
        <v>70</v>
      </c>
      <c r="E185" s="1" t="s">
        <v>31</v>
      </c>
      <c r="F185" s="1" t="s">
        <v>32</v>
      </c>
      <c r="G185" s="1" t="s">
        <v>52</v>
      </c>
      <c r="H185" s="1" t="s">
        <v>51</v>
      </c>
      <c r="I185" s="1" t="s">
        <v>34</v>
      </c>
      <c r="J185" s="1" t="s">
        <v>53</v>
      </c>
      <c r="K185" s="1" t="s">
        <v>36</v>
      </c>
      <c r="L185" s="1" t="s">
        <v>55</v>
      </c>
      <c r="M185" s="1" t="s">
        <v>56</v>
      </c>
      <c r="N185" s="3">
        <v>30000</v>
      </c>
      <c r="O185" s="1" t="s">
        <v>161</v>
      </c>
      <c r="P185" s="1" t="s">
        <v>57</v>
      </c>
      <c r="Q185" s="1" t="s">
        <v>100</v>
      </c>
      <c r="R185" s="1" t="s">
        <v>96</v>
      </c>
      <c r="S185" s="1" t="s">
        <v>118</v>
      </c>
      <c r="T185" s="1" t="s">
        <v>43</v>
      </c>
      <c r="U185" s="1" t="s">
        <v>86</v>
      </c>
      <c r="V185" s="1" t="s">
        <v>45</v>
      </c>
      <c r="W185" s="1" t="s">
        <v>46</v>
      </c>
      <c r="X185" s="1" t="s">
        <v>63</v>
      </c>
      <c r="Y185" s="9">
        <v>3</v>
      </c>
      <c r="Z185" s="14" t="s">
        <v>563</v>
      </c>
    </row>
    <row r="186" spans="1:26" ht="16" thickBot="1" x14ac:dyDescent="0.35">
      <c r="A186" s="1" t="s">
        <v>28</v>
      </c>
      <c r="B186" s="1" t="s">
        <v>29</v>
      </c>
      <c r="C186" s="2">
        <v>20</v>
      </c>
      <c r="D186" s="1" t="s">
        <v>70</v>
      </c>
      <c r="E186" s="1" t="s">
        <v>31</v>
      </c>
      <c r="F186" s="1" t="s">
        <v>32</v>
      </c>
      <c r="G186" s="1" t="s">
        <v>51</v>
      </c>
      <c r="H186" s="1" t="s">
        <v>51</v>
      </c>
      <c r="I186" s="1" t="s">
        <v>34</v>
      </c>
      <c r="J186" s="1" t="s">
        <v>83</v>
      </c>
      <c r="K186" s="1" t="s">
        <v>36</v>
      </c>
      <c r="L186" s="1" t="s">
        <v>55</v>
      </c>
      <c r="M186" s="1" t="s">
        <v>56</v>
      </c>
      <c r="N186" s="3">
        <v>30000</v>
      </c>
      <c r="O186" s="1" t="s">
        <v>161</v>
      </c>
      <c r="P186" s="1" t="s">
        <v>57</v>
      </c>
      <c r="Q186" s="1" t="s">
        <v>84</v>
      </c>
      <c r="R186" s="1" t="s">
        <v>96</v>
      </c>
      <c r="S186" s="1" t="s">
        <v>118</v>
      </c>
      <c r="T186" s="1" t="s">
        <v>103</v>
      </c>
      <c r="U186" s="1" t="s">
        <v>86</v>
      </c>
      <c r="V186" s="1" t="s">
        <v>45</v>
      </c>
      <c r="W186" s="1" t="s">
        <v>62</v>
      </c>
      <c r="X186" s="1" t="s">
        <v>63</v>
      </c>
      <c r="Y186" s="11">
        <v>2</v>
      </c>
      <c r="Z186" s="14" t="s">
        <v>563</v>
      </c>
    </row>
    <row r="187" spans="1:26" ht="16" thickBot="1" x14ac:dyDescent="0.35">
      <c r="A187" s="1" t="s">
        <v>28</v>
      </c>
      <c r="B187" s="1" t="s">
        <v>29</v>
      </c>
      <c r="C187" s="2">
        <v>21</v>
      </c>
      <c r="D187" s="1" t="s">
        <v>70</v>
      </c>
      <c r="E187" s="1" t="s">
        <v>31</v>
      </c>
      <c r="F187" s="1" t="s">
        <v>32</v>
      </c>
      <c r="G187" s="1" t="s">
        <v>51</v>
      </c>
      <c r="H187" s="1" t="s">
        <v>51</v>
      </c>
      <c r="I187" s="1" t="s">
        <v>34</v>
      </c>
      <c r="J187" s="1" t="s">
        <v>53</v>
      </c>
      <c r="K187" s="1" t="s">
        <v>36</v>
      </c>
      <c r="L187" s="1" t="s">
        <v>55</v>
      </c>
      <c r="M187" s="1" t="s">
        <v>56</v>
      </c>
      <c r="N187" s="3">
        <v>30000</v>
      </c>
      <c r="O187" s="1" t="s">
        <v>161</v>
      </c>
      <c r="P187" s="1" t="s">
        <v>57</v>
      </c>
      <c r="Q187" s="1" t="s">
        <v>67</v>
      </c>
      <c r="R187" s="1" t="s">
        <v>41</v>
      </c>
      <c r="S187" s="1" t="s">
        <v>42</v>
      </c>
      <c r="T187" s="1" t="s">
        <v>60</v>
      </c>
      <c r="U187" s="1" t="s">
        <v>86</v>
      </c>
      <c r="V187" s="1" t="s">
        <v>45</v>
      </c>
      <c r="W187" s="1" t="s">
        <v>62</v>
      </c>
      <c r="X187" s="1" t="s">
        <v>63</v>
      </c>
      <c r="Y187" s="1">
        <v>4</v>
      </c>
      <c r="Z187" s="14" t="s">
        <v>564</v>
      </c>
    </row>
    <row r="188" spans="1:26" ht="16" thickBot="1" x14ac:dyDescent="0.35">
      <c r="A188" s="1" t="s">
        <v>28</v>
      </c>
      <c r="B188" s="1" t="s">
        <v>29</v>
      </c>
      <c r="C188" s="2">
        <v>22</v>
      </c>
      <c r="D188" s="1" t="s">
        <v>70</v>
      </c>
      <c r="E188" s="1" t="s">
        <v>31</v>
      </c>
      <c r="F188" s="1" t="s">
        <v>32</v>
      </c>
      <c r="G188" s="1" t="s">
        <v>32</v>
      </c>
      <c r="H188" s="1" t="s">
        <v>51</v>
      </c>
      <c r="I188" s="1" t="s">
        <v>34</v>
      </c>
      <c r="J188" s="1" t="s">
        <v>53</v>
      </c>
      <c r="K188" s="1" t="s">
        <v>36</v>
      </c>
      <c r="L188" s="1" t="s">
        <v>55</v>
      </c>
      <c r="M188" s="1" t="s">
        <v>56</v>
      </c>
      <c r="N188" s="3">
        <v>15000</v>
      </c>
      <c r="O188" s="1" t="s">
        <v>161</v>
      </c>
      <c r="P188" s="1" t="s">
        <v>57</v>
      </c>
      <c r="Q188" s="1" t="s">
        <v>100</v>
      </c>
      <c r="R188" s="1" t="s">
        <v>96</v>
      </c>
      <c r="S188" s="1" t="s">
        <v>42</v>
      </c>
      <c r="T188" s="1" t="s">
        <v>43</v>
      </c>
      <c r="U188" s="1" t="s">
        <v>86</v>
      </c>
      <c r="V188" s="1" t="s">
        <v>45</v>
      </c>
      <c r="W188" s="1" t="s">
        <v>62</v>
      </c>
      <c r="X188" s="1" t="s">
        <v>47</v>
      </c>
      <c r="Y188" s="11">
        <v>4</v>
      </c>
      <c r="Z188" s="14" t="s">
        <v>563</v>
      </c>
    </row>
    <row r="189" spans="1:26" ht="16" thickBot="1" x14ac:dyDescent="0.35">
      <c r="A189" s="1" t="s">
        <v>28</v>
      </c>
      <c r="B189" s="1" t="s">
        <v>29</v>
      </c>
      <c r="C189" s="2">
        <v>22</v>
      </c>
      <c r="D189" s="1" t="s">
        <v>70</v>
      </c>
      <c r="E189" s="1" t="s">
        <v>31</v>
      </c>
      <c r="F189" s="1" t="s">
        <v>32</v>
      </c>
      <c r="G189" s="1" t="s">
        <v>32</v>
      </c>
      <c r="H189" s="1" t="s">
        <v>51</v>
      </c>
      <c r="I189" s="1" t="s">
        <v>34</v>
      </c>
      <c r="J189" s="1" t="s">
        <v>53</v>
      </c>
      <c r="K189" s="1" t="s">
        <v>36</v>
      </c>
      <c r="L189" s="1" t="s">
        <v>55</v>
      </c>
      <c r="M189" s="1" t="s">
        <v>56</v>
      </c>
      <c r="N189" s="3">
        <v>30000</v>
      </c>
      <c r="O189" s="1" t="s">
        <v>72</v>
      </c>
      <c r="P189" s="1" t="s">
        <v>57</v>
      </c>
      <c r="Q189" s="1" t="s">
        <v>67</v>
      </c>
      <c r="R189" s="1" t="s">
        <v>59</v>
      </c>
      <c r="S189" s="1" t="s">
        <v>118</v>
      </c>
      <c r="T189" s="1" t="s">
        <v>103</v>
      </c>
      <c r="U189" s="1" t="s">
        <v>86</v>
      </c>
      <c r="V189" s="1" t="s">
        <v>61</v>
      </c>
      <c r="W189" s="1" t="s">
        <v>62</v>
      </c>
      <c r="X189" s="1" t="s">
        <v>47</v>
      </c>
      <c r="Y189" s="9">
        <v>4</v>
      </c>
      <c r="Z189" s="14" t="s">
        <v>564</v>
      </c>
    </row>
    <row r="190" spans="1:26" ht="16" thickBot="1" x14ac:dyDescent="0.35">
      <c r="A190" s="1" t="s">
        <v>28</v>
      </c>
      <c r="B190" s="1" t="s">
        <v>78</v>
      </c>
      <c r="C190" s="2">
        <v>23</v>
      </c>
      <c r="D190" s="1" t="s">
        <v>70</v>
      </c>
      <c r="E190" s="1" t="s">
        <v>31</v>
      </c>
      <c r="F190" s="1" t="s">
        <v>51</v>
      </c>
      <c r="G190" s="1" t="s">
        <v>52</v>
      </c>
      <c r="H190" s="1" t="s">
        <v>51</v>
      </c>
      <c r="I190" s="1" t="s">
        <v>229</v>
      </c>
      <c r="J190" s="1" t="s">
        <v>35</v>
      </c>
      <c r="K190" s="1" t="s">
        <v>36</v>
      </c>
      <c r="L190" s="1" t="s">
        <v>55</v>
      </c>
      <c r="M190" s="3">
        <v>105</v>
      </c>
      <c r="N190" s="1" t="s">
        <v>83</v>
      </c>
      <c r="O190" s="1" t="s">
        <v>161</v>
      </c>
      <c r="P190" s="1" t="s">
        <v>57</v>
      </c>
      <c r="Q190" s="1" t="s">
        <v>92</v>
      </c>
      <c r="R190" s="1" t="s">
        <v>96</v>
      </c>
      <c r="S190" s="1" t="s">
        <v>118</v>
      </c>
      <c r="T190" s="1" t="s">
        <v>103</v>
      </c>
      <c r="U190" s="1" t="s">
        <v>86</v>
      </c>
      <c r="V190" s="1" t="s">
        <v>45</v>
      </c>
      <c r="W190" s="1" t="s">
        <v>62</v>
      </c>
      <c r="X190" s="1" t="s">
        <v>47</v>
      </c>
      <c r="Y190" s="1">
        <v>1</v>
      </c>
      <c r="Z190" s="14" t="s">
        <v>563</v>
      </c>
    </row>
    <row r="191" spans="1:26" ht="16" thickBot="1" x14ac:dyDescent="0.35">
      <c r="A191" s="1" t="s">
        <v>28</v>
      </c>
      <c r="B191" s="1" t="s">
        <v>29</v>
      </c>
      <c r="C191" s="2">
        <v>23</v>
      </c>
      <c r="D191" s="1" t="s">
        <v>70</v>
      </c>
      <c r="E191" s="1" t="s">
        <v>31</v>
      </c>
      <c r="F191" s="1" t="s">
        <v>51</v>
      </c>
      <c r="G191" s="1" t="s">
        <v>51</v>
      </c>
      <c r="H191" s="1" t="s">
        <v>51</v>
      </c>
      <c r="I191" s="1" t="s">
        <v>34</v>
      </c>
      <c r="J191" s="1" t="s">
        <v>53</v>
      </c>
      <c r="K191" s="1" t="s">
        <v>36</v>
      </c>
      <c r="L191" s="1" t="s">
        <v>55</v>
      </c>
      <c r="M191" s="1" t="s">
        <v>56</v>
      </c>
      <c r="N191" s="3">
        <v>15000</v>
      </c>
      <c r="O191" s="1" t="s">
        <v>161</v>
      </c>
      <c r="P191" s="1" t="s">
        <v>57</v>
      </c>
      <c r="Q191" s="1" t="s">
        <v>92</v>
      </c>
      <c r="R191" s="1" t="s">
        <v>41</v>
      </c>
      <c r="S191" s="1" t="s">
        <v>42</v>
      </c>
      <c r="T191" s="1" t="s">
        <v>103</v>
      </c>
      <c r="U191" s="1" t="s">
        <v>86</v>
      </c>
      <c r="V191" s="1" t="s">
        <v>45</v>
      </c>
      <c r="W191" s="1" t="s">
        <v>62</v>
      </c>
      <c r="X191" s="1" t="s">
        <v>47</v>
      </c>
      <c r="Y191" s="11">
        <v>4</v>
      </c>
      <c r="Z191" s="14" t="s">
        <v>563</v>
      </c>
    </row>
    <row r="192" spans="1:26" ht="16" thickBot="1" x14ac:dyDescent="0.35">
      <c r="A192" s="1" t="s">
        <v>155</v>
      </c>
      <c r="B192" s="1" t="s">
        <v>78</v>
      </c>
      <c r="C192" s="2">
        <v>20</v>
      </c>
      <c r="D192" s="1" t="s">
        <v>30</v>
      </c>
      <c r="E192" s="1" t="s">
        <v>31</v>
      </c>
      <c r="F192" s="1" t="s">
        <v>32</v>
      </c>
      <c r="G192" s="1" t="s">
        <v>51</v>
      </c>
      <c r="H192" s="1" t="s">
        <v>51</v>
      </c>
      <c r="I192" s="1" t="s">
        <v>34</v>
      </c>
      <c r="J192" s="1" t="s">
        <v>53</v>
      </c>
      <c r="K192" s="1" t="s">
        <v>36</v>
      </c>
      <c r="L192" s="1" t="s">
        <v>37</v>
      </c>
      <c r="M192" s="1" t="s">
        <v>56</v>
      </c>
      <c r="N192" s="3">
        <v>30000</v>
      </c>
      <c r="O192" s="1" t="s">
        <v>38</v>
      </c>
      <c r="P192" s="1" t="s">
        <v>73</v>
      </c>
      <c r="Q192" s="1" t="s">
        <v>112</v>
      </c>
      <c r="R192" s="1" t="s">
        <v>59</v>
      </c>
      <c r="S192" s="1" t="s">
        <v>42</v>
      </c>
      <c r="T192" s="1" t="s">
        <v>43</v>
      </c>
      <c r="U192" s="1" t="s">
        <v>86</v>
      </c>
      <c r="V192" s="1" t="s">
        <v>45</v>
      </c>
      <c r="W192" s="1" t="s">
        <v>62</v>
      </c>
      <c r="X192" s="1" t="s">
        <v>47</v>
      </c>
      <c r="Y192" s="1">
        <v>2</v>
      </c>
      <c r="Z192" s="14" t="s">
        <v>563</v>
      </c>
    </row>
    <row r="193" spans="1:26" ht="16" thickBot="1" x14ac:dyDescent="0.35">
      <c r="A193" s="1" t="s">
        <v>28</v>
      </c>
      <c r="B193" s="1" t="s">
        <v>29</v>
      </c>
      <c r="C193" s="2">
        <v>20</v>
      </c>
      <c r="D193" s="1" t="s">
        <v>30</v>
      </c>
      <c r="E193" s="1" t="s">
        <v>31</v>
      </c>
      <c r="F193" s="1" t="s">
        <v>32</v>
      </c>
      <c r="G193" s="1" t="s">
        <v>51</v>
      </c>
      <c r="H193" s="1" t="s">
        <v>51</v>
      </c>
      <c r="I193" s="1" t="s">
        <v>34</v>
      </c>
      <c r="J193" s="1" t="s">
        <v>83</v>
      </c>
      <c r="K193" s="1" t="s">
        <v>54</v>
      </c>
      <c r="L193" s="1" t="s">
        <v>55</v>
      </c>
      <c r="M193" s="3">
        <v>105</v>
      </c>
      <c r="N193" s="3">
        <v>15000</v>
      </c>
      <c r="O193" s="1" t="s">
        <v>72</v>
      </c>
      <c r="P193" s="1" t="s">
        <v>39</v>
      </c>
      <c r="Q193" s="1" t="s">
        <v>123</v>
      </c>
      <c r="R193" s="1" t="s">
        <v>41</v>
      </c>
      <c r="S193" s="1" t="s">
        <v>75</v>
      </c>
      <c r="T193" s="1" t="s">
        <v>43</v>
      </c>
      <c r="U193" s="1" t="s">
        <v>44</v>
      </c>
      <c r="V193" s="1" t="s">
        <v>45</v>
      </c>
      <c r="W193" s="1" t="s">
        <v>46</v>
      </c>
      <c r="X193" s="1" t="s">
        <v>47</v>
      </c>
      <c r="Y193" s="9">
        <v>3</v>
      </c>
      <c r="Z193" s="14" t="s">
        <v>563</v>
      </c>
    </row>
    <row r="194" spans="1:26" ht="16" thickBot="1" x14ac:dyDescent="0.35">
      <c r="A194" s="1" t="s">
        <v>28</v>
      </c>
      <c r="B194" s="1" t="s">
        <v>29</v>
      </c>
      <c r="C194" s="2">
        <v>22</v>
      </c>
      <c r="D194" s="1" t="s">
        <v>30</v>
      </c>
      <c r="E194" s="1" t="s">
        <v>31</v>
      </c>
      <c r="F194" s="1" t="s">
        <v>32</v>
      </c>
      <c r="G194" s="1" t="s">
        <v>32</v>
      </c>
      <c r="H194" s="1" t="s">
        <v>51</v>
      </c>
      <c r="I194" s="1" t="s">
        <v>34</v>
      </c>
      <c r="J194" s="1" t="s">
        <v>53</v>
      </c>
      <c r="K194" s="1" t="s">
        <v>36</v>
      </c>
      <c r="L194" s="1" t="s">
        <v>55</v>
      </c>
      <c r="M194" s="1" t="s">
        <v>56</v>
      </c>
      <c r="N194" s="3">
        <v>15000</v>
      </c>
      <c r="O194" s="1" t="s">
        <v>161</v>
      </c>
      <c r="P194" s="1" t="s">
        <v>57</v>
      </c>
      <c r="Q194" s="1" t="s">
        <v>123</v>
      </c>
      <c r="R194" s="1" t="s">
        <v>96</v>
      </c>
      <c r="S194" s="1" t="s">
        <v>42</v>
      </c>
      <c r="T194" s="1" t="s">
        <v>103</v>
      </c>
      <c r="U194" s="1" t="s">
        <v>86</v>
      </c>
      <c r="V194" s="1" t="s">
        <v>45</v>
      </c>
      <c r="W194" s="1" t="s">
        <v>62</v>
      </c>
      <c r="X194" s="1" t="s">
        <v>63</v>
      </c>
      <c r="Y194" s="9">
        <v>4</v>
      </c>
      <c r="Z194" s="14" t="s">
        <v>563</v>
      </c>
    </row>
    <row r="195" spans="1:26" ht="16" thickBot="1" x14ac:dyDescent="0.35">
      <c r="A195" s="1" t="s">
        <v>155</v>
      </c>
      <c r="B195" s="1" t="s">
        <v>78</v>
      </c>
      <c r="C195" s="2">
        <v>27</v>
      </c>
      <c r="D195" s="1" t="s">
        <v>30</v>
      </c>
      <c r="E195" s="1" t="s">
        <v>31</v>
      </c>
      <c r="F195" s="1" t="s">
        <v>51</v>
      </c>
      <c r="G195" s="1" t="s">
        <v>52</v>
      </c>
      <c r="H195" s="1" t="s">
        <v>51</v>
      </c>
      <c r="I195" s="1" t="s">
        <v>141</v>
      </c>
      <c r="J195" s="1" t="s">
        <v>53</v>
      </c>
      <c r="K195" s="1" t="s">
        <v>36</v>
      </c>
      <c r="L195" s="1" t="s">
        <v>83</v>
      </c>
      <c r="M195" s="1" t="s">
        <v>56</v>
      </c>
      <c r="N195" s="3">
        <v>30000</v>
      </c>
      <c r="O195" s="1" t="s">
        <v>161</v>
      </c>
      <c r="P195" s="1" t="s">
        <v>57</v>
      </c>
      <c r="Q195" s="1" t="s">
        <v>92</v>
      </c>
      <c r="R195" s="1" t="s">
        <v>59</v>
      </c>
      <c r="S195" s="1" t="s">
        <v>42</v>
      </c>
      <c r="T195" s="1" t="s">
        <v>103</v>
      </c>
      <c r="U195" s="1" t="s">
        <v>86</v>
      </c>
      <c r="V195" s="1" t="s">
        <v>45</v>
      </c>
      <c r="W195" s="1" t="s">
        <v>62</v>
      </c>
      <c r="X195" s="1" t="s">
        <v>63</v>
      </c>
      <c r="Y195" s="12">
        <v>2</v>
      </c>
      <c r="Z195" s="14" t="s">
        <v>563</v>
      </c>
    </row>
    <row r="196" spans="1:26" ht="16" thickBot="1" x14ac:dyDescent="0.35">
      <c r="A196" s="1" t="s">
        <v>28</v>
      </c>
      <c r="B196" s="1" t="s">
        <v>78</v>
      </c>
      <c r="C196" s="2">
        <v>19</v>
      </c>
      <c r="D196" s="1" t="s">
        <v>99</v>
      </c>
      <c r="E196" s="1" t="s">
        <v>31</v>
      </c>
      <c r="F196" s="1" t="s">
        <v>51</v>
      </c>
      <c r="G196" s="1" t="s">
        <v>32</v>
      </c>
      <c r="H196" s="1" t="s">
        <v>51</v>
      </c>
      <c r="I196" s="1" t="s">
        <v>34</v>
      </c>
      <c r="J196" s="1" t="s">
        <v>83</v>
      </c>
      <c r="K196" s="1" t="s">
        <v>83</v>
      </c>
      <c r="L196" s="1" t="s">
        <v>55</v>
      </c>
      <c r="M196" s="1" t="s">
        <v>83</v>
      </c>
      <c r="N196" s="1" t="s">
        <v>83</v>
      </c>
      <c r="O196" s="1" t="s">
        <v>72</v>
      </c>
      <c r="P196" s="1" t="s">
        <v>73</v>
      </c>
      <c r="Q196" s="1" t="s">
        <v>123</v>
      </c>
      <c r="R196" s="1" t="s">
        <v>79</v>
      </c>
      <c r="S196" s="1" t="s">
        <v>80</v>
      </c>
      <c r="T196" s="1" t="s">
        <v>43</v>
      </c>
      <c r="U196" s="1" t="s">
        <v>44</v>
      </c>
      <c r="V196" s="1" t="s">
        <v>45</v>
      </c>
      <c r="W196" s="1" t="s">
        <v>62</v>
      </c>
      <c r="X196" s="1" t="s">
        <v>47</v>
      </c>
      <c r="Y196" s="1">
        <v>1</v>
      </c>
      <c r="Z196" s="14" t="s">
        <v>563</v>
      </c>
    </row>
    <row r="197" spans="1:26" ht="16" thickBot="1" x14ac:dyDescent="0.35">
      <c r="A197" s="1" t="s">
        <v>155</v>
      </c>
      <c r="B197" s="1" t="s">
        <v>29</v>
      </c>
      <c r="C197" s="2">
        <v>20</v>
      </c>
      <c r="D197" s="1" t="s">
        <v>99</v>
      </c>
      <c r="E197" s="1" t="s">
        <v>31</v>
      </c>
      <c r="F197" s="1" t="s">
        <v>32</v>
      </c>
      <c r="G197" s="1" t="s">
        <v>32</v>
      </c>
      <c r="H197" s="1" t="s">
        <v>51</v>
      </c>
      <c r="I197" s="1" t="s">
        <v>34</v>
      </c>
      <c r="J197" s="1" t="s">
        <v>83</v>
      </c>
      <c r="K197" s="1" t="s">
        <v>36</v>
      </c>
      <c r="L197" s="1" t="s">
        <v>37</v>
      </c>
      <c r="M197" s="1" t="s">
        <v>56</v>
      </c>
      <c r="N197" s="1" t="s">
        <v>83</v>
      </c>
      <c r="O197" s="1" t="s">
        <v>72</v>
      </c>
      <c r="P197" s="1" t="s">
        <v>39</v>
      </c>
      <c r="Q197" s="1" t="s">
        <v>202</v>
      </c>
      <c r="R197" s="1" t="s">
        <v>59</v>
      </c>
      <c r="S197" s="1" t="s">
        <v>80</v>
      </c>
      <c r="T197" s="1" t="s">
        <v>43</v>
      </c>
      <c r="U197" s="1" t="s">
        <v>86</v>
      </c>
      <c r="V197" s="1" t="s">
        <v>45</v>
      </c>
      <c r="W197" s="1" t="s">
        <v>62</v>
      </c>
      <c r="X197" s="1" t="s">
        <v>63</v>
      </c>
      <c r="Y197" s="12">
        <v>1</v>
      </c>
      <c r="Z197" s="14" t="s">
        <v>563</v>
      </c>
    </row>
    <row r="198" spans="1:26" ht="16" thickBot="1" x14ac:dyDescent="0.35">
      <c r="A198" s="1" t="s">
        <v>28</v>
      </c>
      <c r="B198" s="1" t="s">
        <v>29</v>
      </c>
      <c r="C198" s="2">
        <v>20</v>
      </c>
      <c r="D198" s="1" t="s">
        <v>99</v>
      </c>
      <c r="E198" s="1" t="s">
        <v>31</v>
      </c>
      <c r="F198" s="1" t="s">
        <v>51</v>
      </c>
      <c r="G198" s="1" t="s">
        <v>51</v>
      </c>
      <c r="H198" s="1" t="s">
        <v>51</v>
      </c>
      <c r="I198" s="1" t="s">
        <v>150</v>
      </c>
      <c r="J198" s="1" t="s">
        <v>35</v>
      </c>
      <c r="K198" s="1" t="s">
        <v>36</v>
      </c>
      <c r="L198" s="1" t="s">
        <v>55</v>
      </c>
      <c r="M198" s="1" t="s">
        <v>56</v>
      </c>
      <c r="N198" s="3">
        <v>30000</v>
      </c>
      <c r="O198" s="1" t="s">
        <v>72</v>
      </c>
      <c r="P198" s="1" t="s">
        <v>73</v>
      </c>
      <c r="Q198" s="1" t="s">
        <v>123</v>
      </c>
      <c r="R198" s="1" t="s">
        <v>59</v>
      </c>
      <c r="S198" s="1" t="s">
        <v>118</v>
      </c>
      <c r="T198" s="1" t="s">
        <v>60</v>
      </c>
      <c r="U198" s="1" t="s">
        <v>44</v>
      </c>
      <c r="V198" s="1" t="s">
        <v>45</v>
      </c>
      <c r="W198" s="1" t="s">
        <v>62</v>
      </c>
      <c r="X198" s="1" t="s">
        <v>47</v>
      </c>
      <c r="Y198" s="11">
        <v>2</v>
      </c>
      <c r="Z198" s="14" t="s">
        <v>563</v>
      </c>
    </row>
    <row r="199" spans="1:26" ht="16" thickBot="1" x14ac:dyDescent="0.35">
      <c r="A199" s="1" t="s">
        <v>28</v>
      </c>
      <c r="B199" s="1" t="s">
        <v>29</v>
      </c>
      <c r="C199" s="2">
        <v>20</v>
      </c>
      <c r="D199" s="1" t="s">
        <v>99</v>
      </c>
      <c r="E199" s="1" t="s">
        <v>31</v>
      </c>
      <c r="F199" s="1" t="s">
        <v>32</v>
      </c>
      <c r="G199" s="1" t="s">
        <v>52</v>
      </c>
      <c r="H199" s="1" t="s">
        <v>51</v>
      </c>
      <c r="I199" s="1" t="s">
        <v>141</v>
      </c>
      <c r="J199" s="1" t="s">
        <v>53</v>
      </c>
      <c r="K199" s="1" t="s">
        <v>54</v>
      </c>
      <c r="L199" s="1" t="s">
        <v>37</v>
      </c>
      <c r="M199" s="1" t="s">
        <v>56</v>
      </c>
      <c r="N199" s="3">
        <v>15000</v>
      </c>
      <c r="O199" s="1" t="s">
        <v>38</v>
      </c>
      <c r="P199" s="1" t="s">
        <v>73</v>
      </c>
      <c r="Q199" s="1" t="s">
        <v>92</v>
      </c>
      <c r="R199" s="1" t="s">
        <v>59</v>
      </c>
      <c r="S199" s="1" t="s">
        <v>42</v>
      </c>
      <c r="T199" s="1" t="s">
        <v>60</v>
      </c>
      <c r="U199" s="1" t="s">
        <v>86</v>
      </c>
      <c r="V199" s="1" t="s">
        <v>45</v>
      </c>
      <c r="W199" s="1" t="s">
        <v>62</v>
      </c>
      <c r="X199" s="1" t="s">
        <v>47</v>
      </c>
      <c r="Y199" s="1">
        <v>4</v>
      </c>
      <c r="Z199" s="14" t="s">
        <v>563</v>
      </c>
    </row>
    <row r="200" spans="1:26" ht="16" thickBot="1" x14ac:dyDescent="0.35">
      <c r="A200" s="1" t="s">
        <v>28</v>
      </c>
      <c r="B200" s="1" t="s">
        <v>29</v>
      </c>
      <c r="C200" s="2">
        <v>21</v>
      </c>
      <c r="D200" s="1" t="s">
        <v>99</v>
      </c>
      <c r="E200" s="1" t="s">
        <v>31</v>
      </c>
      <c r="F200" s="1" t="s">
        <v>32</v>
      </c>
      <c r="G200" s="1" t="s">
        <v>32</v>
      </c>
      <c r="H200" s="1" t="s">
        <v>51</v>
      </c>
      <c r="I200" s="1" t="s">
        <v>128</v>
      </c>
      <c r="J200" s="1" t="s">
        <v>83</v>
      </c>
      <c r="K200" s="1" t="s">
        <v>36</v>
      </c>
      <c r="L200" s="1" t="s">
        <v>83</v>
      </c>
      <c r="M200" s="1" t="s">
        <v>56</v>
      </c>
      <c r="N200" s="3">
        <v>30000</v>
      </c>
      <c r="O200" s="1" t="s">
        <v>38</v>
      </c>
      <c r="P200" s="1" t="s">
        <v>57</v>
      </c>
      <c r="Q200" s="1" t="s">
        <v>112</v>
      </c>
      <c r="R200" s="1" t="s">
        <v>59</v>
      </c>
      <c r="S200" s="1" t="s">
        <v>42</v>
      </c>
      <c r="T200" s="1" t="s">
        <v>60</v>
      </c>
      <c r="U200" s="1" t="s">
        <v>44</v>
      </c>
      <c r="V200" s="1" t="s">
        <v>45</v>
      </c>
      <c r="W200" s="1" t="s">
        <v>62</v>
      </c>
      <c r="X200" s="1" t="s">
        <v>47</v>
      </c>
      <c r="Y200" s="11">
        <v>1</v>
      </c>
      <c r="Z200" s="14" t="s">
        <v>563</v>
      </c>
    </row>
    <row r="201" spans="1:26" ht="16" thickBot="1" x14ac:dyDescent="0.35">
      <c r="A201" s="1" t="s">
        <v>155</v>
      </c>
      <c r="B201" s="1" t="s">
        <v>29</v>
      </c>
      <c r="C201" s="2">
        <v>21</v>
      </c>
      <c r="D201" s="1" t="s">
        <v>99</v>
      </c>
      <c r="E201" s="1" t="s">
        <v>31</v>
      </c>
      <c r="F201" s="1" t="s">
        <v>32</v>
      </c>
      <c r="G201" s="1" t="s">
        <v>32</v>
      </c>
      <c r="H201" s="1" t="s">
        <v>51</v>
      </c>
      <c r="I201" s="1" t="s">
        <v>150</v>
      </c>
      <c r="J201" s="1" t="s">
        <v>53</v>
      </c>
      <c r="K201" s="1" t="s">
        <v>36</v>
      </c>
      <c r="L201" s="1" t="s">
        <v>55</v>
      </c>
      <c r="M201" s="1" t="s">
        <v>56</v>
      </c>
      <c r="N201" s="3">
        <v>30000</v>
      </c>
      <c r="O201" s="1" t="s">
        <v>38</v>
      </c>
      <c r="P201" s="1" t="s">
        <v>39</v>
      </c>
      <c r="Q201" s="1" t="s">
        <v>123</v>
      </c>
      <c r="R201" s="1" t="s">
        <v>59</v>
      </c>
      <c r="S201" s="1" t="s">
        <v>42</v>
      </c>
      <c r="T201" s="1" t="s">
        <v>60</v>
      </c>
      <c r="U201" s="1" t="s">
        <v>86</v>
      </c>
      <c r="V201" s="1" t="s">
        <v>61</v>
      </c>
      <c r="W201" s="1" t="s">
        <v>62</v>
      </c>
      <c r="X201" s="1" t="s">
        <v>63</v>
      </c>
      <c r="Y201" s="12">
        <v>3</v>
      </c>
      <c r="Z201" s="14" t="s">
        <v>563</v>
      </c>
    </row>
    <row r="202" spans="1:26" ht="16" thickBot="1" x14ac:dyDescent="0.35">
      <c r="A202" s="1" t="s">
        <v>155</v>
      </c>
      <c r="B202" s="1" t="s">
        <v>29</v>
      </c>
      <c r="C202" s="2">
        <v>21</v>
      </c>
      <c r="D202" s="1" t="s">
        <v>99</v>
      </c>
      <c r="E202" s="1" t="s">
        <v>31</v>
      </c>
      <c r="F202" s="1" t="s">
        <v>32</v>
      </c>
      <c r="G202" s="1" t="s">
        <v>32</v>
      </c>
      <c r="H202" s="1" t="s">
        <v>51</v>
      </c>
      <c r="I202" s="1" t="s">
        <v>34</v>
      </c>
      <c r="J202" s="1" t="s">
        <v>53</v>
      </c>
      <c r="K202" s="1" t="s">
        <v>71</v>
      </c>
      <c r="L202" s="1" t="s">
        <v>55</v>
      </c>
      <c r="M202" s="1" t="s">
        <v>56</v>
      </c>
      <c r="N202" s="3">
        <v>30000</v>
      </c>
      <c r="O202" s="1" t="s">
        <v>72</v>
      </c>
      <c r="P202" s="1" t="s">
        <v>39</v>
      </c>
      <c r="Q202" s="1" t="s">
        <v>130</v>
      </c>
      <c r="R202" s="1" t="s">
        <v>59</v>
      </c>
      <c r="S202" s="1" t="s">
        <v>42</v>
      </c>
      <c r="T202" s="1" t="s">
        <v>60</v>
      </c>
      <c r="U202" s="1" t="s">
        <v>86</v>
      </c>
      <c r="V202" s="1" t="s">
        <v>45</v>
      </c>
      <c r="W202" s="1" t="s">
        <v>62</v>
      </c>
      <c r="X202" s="1" t="s">
        <v>47</v>
      </c>
      <c r="Y202" s="12">
        <v>3</v>
      </c>
      <c r="Z202" s="14" t="s">
        <v>563</v>
      </c>
    </row>
    <row r="203" spans="1:26" ht="16" thickBot="1" x14ac:dyDescent="0.35">
      <c r="A203" s="1" t="s">
        <v>28</v>
      </c>
      <c r="B203" s="1" t="s">
        <v>29</v>
      </c>
      <c r="C203" s="2">
        <v>22</v>
      </c>
      <c r="D203" s="1" t="s">
        <v>99</v>
      </c>
      <c r="E203" s="1" t="s">
        <v>31</v>
      </c>
      <c r="F203" s="1" t="s">
        <v>32</v>
      </c>
      <c r="G203" s="1" t="s">
        <v>32</v>
      </c>
      <c r="H203" s="1" t="s">
        <v>51</v>
      </c>
      <c r="I203" s="1" t="s">
        <v>34</v>
      </c>
      <c r="J203" s="1" t="s">
        <v>83</v>
      </c>
      <c r="K203" s="1" t="s">
        <v>36</v>
      </c>
      <c r="L203" s="1" t="s">
        <v>55</v>
      </c>
      <c r="M203" s="1" t="s">
        <v>83</v>
      </c>
      <c r="N203" s="1" t="s">
        <v>83</v>
      </c>
      <c r="O203" s="1" t="s">
        <v>38</v>
      </c>
      <c r="P203" s="1" t="s">
        <v>57</v>
      </c>
      <c r="Q203" s="1" t="s">
        <v>123</v>
      </c>
      <c r="R203" s="1" t="s">
        <v>59</v>
      </c>
      <c r="S203" s="1" t="s">
        <v>80</v>
      </c>
      <c r="T203" s="1" t="s">
        <v>43</v>
      </c>
      <c r="U203" s="1" t="s">
        <v>44</v>
      </c>
      <c r="V203" s="1" t="s">
        <v>61</v>
      </c>
      <c r="W203" s="1" t="s">
        <v>62</v>
      </c>
      <c r="X203" s="1" t="s">
        <v>47</v>
      </c>
      <c r="Y203" s="12">
        <v>1</v>
      </c>
      <c r="Z203" s="14" t="s">
        <v>563</v>
      </c>
    </row>
    <row r="204" spans="1:26" ht="16" thickBot="1" x14ac:dyDescent="0.35">
      <c r="A204" s="1" t="s">
        <v>28</v>
      </c>
      <c r="B204" s="1" t="s">
        <v>29</v>
      </c>
      <c r="C204" s="2">
        <v>23</v>
      </c>
      <c r="D204" s="1" t="s">
        <v>99</v>
      </c>
      <c r="E204" s="1" t="s">
        <v>31</v>
      </c>
      <c r="F204" s="1" t="s">
        <v>32</v>
      </c>
      <c r="G204" s="1" t="s">
        <v>51</v>
      </c>
      <c r="H204" s="1" t="s">
        <v>51</v>
      </c>
      <c r="I204" s="1" t="s">
        <v>150</v>
      </c>
      <c r="J204" s="1" t="s">
        <v>53</v>
      </c>
      <c r="K204" s="1" t="s">
        <v>54</v>
      </c>
      <c r="L204" s="1" t="s">
        <v>55</v>
      </c>
      <c r="M204" s="1" t="s">
        <v>56</v>
      </c>
      <c r="N204" s="3">
        <v>30000</v>
      </c>
      <c r="O204" s="1" t="s">
        <v>72</v>
      </c>
      <c r="P204" s="1" t="s">
        <v>73</v>
      </c>
      <c r="Q204" s="1" t="s">
        <v>67</v>
      </c>
      <c r="R204" s="1" t="s">
        <v>59</v>
      </c>
      <c r="S204" s="1" t="s">
        <v>42</v>
      </c>
      <c r="T204" s="1" t="s">
        <v>60</v>
      </c>
      <c r="U204" s="1" t="s">
        <v>86</v>
      </c>
      <c r="V204" s="1" t="s">
        <v>45</v>
      </c>
      <c r="W204" s="1" t="s">
        <v>62</v>
      </c>
      <c r="X204" s="1" t="s">
        <v>63</v>
      </c>
      <c r="Y204" s="12">
        <v>5</v>
      </c>
      <c r="Z204" s="14" t="s">
        <v>564</v>
      </c>
    </row>
    <row r="205" spans="1:26" ht="16" thickBot="1" x14ac:dyDescent="0.35">
      <c r="A205" s="1" t="s">
        <v>155</v>
      </c>
      <c r="B205" s="1" t="s">
        <v>29</v>
      </c>
      <c r="C205" s="2">
        <v>24</v>
      </c>
      <c r="D205" s="1" t="s">
        <v>50</v>
      </c>
      <c r="E205" s="1" t="s">
        <v>66</v>
      </c>
      <c r="F205" s="1" t="s">
        <v>51</v>
      </c>
      <c r="G205" s="1" t="s">
        <v>51</v>
      </c>
      <c r="H205" s="1" t="s">
        <v>52</v>
      </c>
      <c r="I205" s="1" t="s">
        <v>141</v>
      </c>
      <c r="J205" s="1" t="s">
        <v>53</v>
      </c>
      <c r="K205" s="1" t="s">
        <v>36</v>
      </c>
      <c r="L205" s="1" t="s">
        <v>55</v>
      </c>
      <c r="M205" s="1" t="s">
        <v>56</v>
      </c>
      <c r="N205" s="3">
        <v>30000</v>
      </c>
      <c r="O205" s="1" t="s">
        <v>38</v>
      </c>
      <c r="P205" s="1" t="s">
        <v>57</v>
      </c>
      <c r="Q205" s="1" t="s">
        <v>202</v>
      </c>
      <c r="R205" s="1" t="s">
        <v>59</v>
      </c>
      <c r="S205" s="1" t="s">
        <v>42</v>
      </c>
      <c r="T205" s="1" t="s">
        <v>60</v>
      </c>
      <c r="U205" s="1" t="s">
        <v>86</v>
      </c>
      <c r="V205" s="1" t="s">
        <v>45</v>
      </c>
      <c r="W205" s="1" t="s">
        <v>62</v>
      </c>
      <c r="X205" s="1" t="s">
        <v>63</v>
      </c>
      <c r="Y205" s="12">
        <v>3</v>
      </c>
      <c r="Z205" s="14" t="s">
        <v>563</v>
      </c>
    </row>
    <row r="206" spans="1:26" ht="16" thickBot="1" x14ac:dyDescent="0.35">
      <c r="A206" s="1" t="s">
        <v>28</v>
      </c>
      <c r="B206" s="1" t="s">
        <v>29</v>
      </c>
      <c r="C206" s="2">
        <v>24</v>
      </c>
      <c r="D206" s="1" t="s">
        <v>50</v>
      </c>
      <c r="E206" s="1" t="s">
        <v>66</v>
      </c>
      <c r="F206" s="1" t="s">
        <v>52</v>
      </c>
      <c r="G206" s="1" t="s">
        <v>52</v>
      </c>
      <c r="H206" s="1" t="s">
        <v>52</v>
      </c>
      <c r="I206" s="1" t="s">
        <v>34</v>
      </c>
      <c r="J206" s="1" t="s">
        <v>53</v>
      </c>
      <c r="K206" s="1" t="s">
        <v>54</v>
      </c>
      <c r="L206" s="1" t="s">
        <v>55</v>
      </c>
      <c r="M206" s="1" t="s">
        <v>56</v>
      </c>
      <c r="N206" s="3">
        <v>30000</v>
      </c>
      <c r="O206" s="1" t="s">
        <v>38</v>
      </c>
      <c r="P206" s="1" t="s">
        <v>57</v>
      </c>
      <c r="Q206" s="1" t="s">
        <v>92</v>
      </c>
      <c r="R206" s="1" t="s">
        <v>96</v>
      </c>
      <c r="S206" s="1" t="s">
        <v>42</v>
      </c>
      <c r="T206" s="1" t="s">
        <v>60</v>
      </c>
      <c r="U206" s="1" t="s">
        <v>86</v>
      </c>
      <c r="V206" s="1" t="s">
        <v>45</v>
      </c>
      <c r="W206" s="1" t="s">
        <v>62</v>
      </c>
      <c r="X206" s="1" t="s">
        <v>47</v>
      </c>
      <c r="Y206" s="12">
        <v>4</v>
      </c>
      <c r="Z206" s="14" t="s">
        <v>563</v>
      </c>
    </row>
    <row r="207" spans="1:26" ht="16" thickBot="1" x14ac:dyDescent="0.35">
      <c r="A207" s="1" t="s">
        <v>155</v>
      </c>
      <c r="B207" s="1" t="s">
        <v>29</v>
      </c>
      <c r="C207" s="2">
        <v>21</v>
      </c>
      <c r="D207" s="1" t="s">
        <v>70</v>
      </c>
      <c r="E207" s="1" t="s">
        <v>66</v>
      </c>
      <c r="F207" s="1" t="s">
        <v>32</v>
      </c>
      <c r="G207" s="1" t="s">
        <v>32</v>
      </c>
      <c r="H207" s="1" t="s">
        <v>52</v>
      </c>
      <c r="I207" s="1" t="s">
        <v>150</v>
      </c>
      <c r="J207" s="1" t="s">
        <v>53</v>
      </c>
      <c r="K207" s="1" t="s">
        <v>54</v>
      </c>
      <c r="L207" s="1" t="s">
        <v>55</v>
      </c>
      <c r="M207" s="1" t="s">
        <v>56</v>
      </c>
      <c r="N207" s="3">
        <v>30000</v>
      </c>
      <c r="O207" s="1" t="s">
        <v>38</v>
      </c>
      <c r="P207" s="1" t="s">
        <v>57</v>
      </c>
      <c r="Q207" s="1" t="s">
        <v>92</v>
      </c>
      <c r="R207" s="1" t="s">
        <v>59</v>
      </c>
      <c r="S207" s="1" t="s">
        <v>42</v>
      </c>
      <c r="T207" s="1" t="s">
        <v>60</v>
      </c>
      <c r="U207" s="1" t="s">
        <v>86</v>
      </c>
      <c r="V207" s="1" t="s">
        <v>45</v>
      </c>
      <c r="W207" s="1" t="s">
        <v>62</v>
      </c>
      <c r="X207" s="1" t="s">
        <v>63</v>
      </c>
      <c r="Y207" s="12">
        <v>4</v>
      </c>
      <c r="Z207" s="14" t="s">
        <v>563</v>
      </c>
    </row>
    <row r="208" spans="1:26" ht="16" thickBot="1" x14ac:dyDescent="0.35">
      <c r="A208" s="1" t="s">
        <v>155</v>
      </c>
      <c r="B208" s="1" t="s">
        <v>78</v>
      </c>
      <c r="C208" s="2">
        <v>22</v>
      </c>
      <c r="D208" s="1" t="s">
        <v>70</v>
      </c>
      <c r="E208" s="1" t="s">
        <v>66</v>
      </c>
      <c r="F208" s="1" t="s">
        <v>52</v>
      </c>
      <c r="G208" s="1" t="s">
        <v>52</v>
      </c>
      <c r="H208" s="1" t="s">
        <v>52</v>
      </c>
      <c r="I208" s="1" t="s">
        <v>34</v>
      </c>
      <c r="J208" s="1" t="s">
        <v>53</v>
      </c>
      <c r="K208" s="1" t="s">
        <v>71</v>
      </c>
      <c r="L208" s="1" t="s">
        <v>55</v>
      </c>
      <c r="M208" s="1" t="s">
        <v>56</v>
      </c>
      <c r="N208" s="3">
        <v>30000</v>
      </c>
      <c r="O208" s="1" t="s">
        <v>38</v>
      </c>
      <c r="P208" s="1" t="s">
        <v>39</v>
      </c>
      <c r="Q208" s="1" t="s">
        <v>302</v>
      </c>
      <c r="R208" s="1" t="s">
        <v>59</v>
      </c>
      <c r="S208" s="1" t="s">
        <v>42</v>
      </c>
      <c r="T208" s="1" t="s">
        <v>60</v>
      </c>
      <c r="U208" s="1" t="s">
        <v>86</v>
      </c>
      <c r="V208" s="1" t="s">
        <v>61</v>
      </c>
      <c r="W208" s="1" t="s">
        <v>62</v>
      </c>
      <c r="X208" s="1" t="s">
        <v>47</v>
      </c>
      <c r="Y208" s="12">
        <v>3</v>
      </c>
      <c r="Z208" s="14" t="s">
        <v>563</v>
      </c>
    </row>
    <row r="209" spans="1:26" ht="16" thickBot="1" x14ac:dyDescent="0.35">
      <c r="A209" s="1" t="s">
        <v>155</v>
      </c>
      <c r="B209" s="1" t="s">
        <v>78</v>
      </c>
      <c r="C209" s="2">
        <v>19</v>
      </c>
      <c r="D209" s="1" t="s">
        <v>30</v>
      </c>
      <c r="E209" s="1" t="s">
        <v>66</v>
      </c>
      <c r="F209" s="1" t="s">
        <v>52</v>
      </c>
      <c r="G209" s="1" t="s">
        <v>52</v>
      </c>
      <c r="H209" s="1" t="s">
        <v>52</v>
      </c>
      <c r="I209" s="1" t="s">
        <v>150</v>
      </c>
      <c r="J209" s="1" t="s">
        <v>53</v>
      </c>
      <c r="K209" s="1" t="s">
        <v>54</v>
      </c>
      <c r="L209" s="1" t="s">
        <v>55</v>
      </c>
      <c r="M209" s="1" t="s">
        <v>56</v>
      </c>
      <c r="N209" s="3">
        <v>30000</v>
      </c>
      <c r="O209" s="1" t="s">
        <v>38</v>
      </c>
      <c r="P209" s="1" t="s">
        <v>57</v>
      </c>
      <c r="Q209" s="1" t="s">
        <v>202</v>
      </c>
      <c r="R209" s="1" t="s">
        <v>96</v>
      </c>
      <c r="S209" s="1" t="s">
        <v>42</v>
      </c>
      <c r="T209" s="1" t="s">
        <v>103</v>
      </c>
      <c r="U209" s="1" t="s">
        <v>86</v>
      </c>
      <c r="V209" s="1" t="s">
        <v>61</v>
      </c>
      <c r="W209" s="1" t="s">
        <v>46</v>
      </c>
      <c r="X209" s="1" t="s">
        <v>63</v>
      </c>
      <c r="Y209" s="1">
        <v>4</v>
      </c>
      <c r="Z209" s="14" t="s">
        <v>563</v>
      </c>
    </row>
    <row r="210" spans="1:26" ht="16" thickBot="1" x14ac:dyDescent="0.35">
      <c r="A210" s="1" t="s">
        <v>155</v>
      </c>
      <c r="B210" s="1" t="s">
        <v>29</v>
      </c>
      <c r="C210" s="2">
        <v>22</v>
      </c>
      <c r="D210" s="1" t="s">
        <v>30</v>
      </c>
      <c r="E210" s="1" t="s">
        <v>66</v>
      </c>
      <c r="F210" s="1" t="s">
        <v>51</v>
      </c>
      <c r="G210" s="1" t="s">
        <v>51</v>
      </c>
      <c r="H210" s="1" t="s">
        <v>52</v>
      </c>
      <c r="I210" s="1" t="s">
        <v>34</v>
      </c>
      <c r="J210" s="1" t="s">
        <v>53</v>
      </c>
      <c r="K210" s="1" t="s">
        <v>36</v>
      </c>
      <c r="L210" s="1" t="s">
        <v>55</v>
      </c>
      <c r="M210" s="1" t="s">
        <v>56</v>
      </c>
      <c r="N210" s="3">
        <v>30000</v>
      </c>
      <c r="O210" s="1" t="s">
        <v>161</v>
      </c>
      <c r="P210" s="1" t="s">
        <v>57</v>
      </c>
      <c r="Q210" s="1" t="s">
        <v>89</v>
      </c>
      <c r="R210" s="1" t="s">
        <v>175</v>
      </c>
      <c r="S210" s="1" t="s">
        <v>42</v>
      </c>
      <c r="T210" s="1" t="s">
        <v>43</v>
      </c>
      <c r="U210" s="1" t="s">
        <v>86</v>
      </c>
      <c r="V210" s="1" t="s">
        <v>61</v>
      </c>
      <c r="W210" s="1" t="s">
        <v>62</v>
      </c>
      <c r="X210" s="1" t="s">
        <v>63</v>
      </c>
      <c r="Y210" s="12">
        <v>3</v>
      </c>
      <c r="Z210" s="14" t="s">
        <v>563</v>
      </c>
    </row>
    <row r="211" spans="1:26" ht="16" thickBot="1" x14ac:dyDescent="0.35">
      <c r="A211" s="1" t="s">
        <v>28</v>
      </c>
      <c r="B211" s="1" t="s">
        <v>78</v>
      </c>
      <c r="C211" s="2">
        <v>21</v>
      </c>
      <c r="D211" s="1" t="s">
        <v>99</v>
      </c>
      <c r="E211" s="1" t="s">
        <v>66</v>
      </c>
      <c r="F211" s="1" t="s">
        <v>32</v>
      </c>
      <c r="G211" s="1" t="s">
        <v>51</v>
      </c>
      <c r="H211" s="1" t="s">
        <v>52</v>
      </c>
      <c r="I211" s="1" t="s">
        <v>34</v>
      </c>
      <c r="J211" s="1" t="s">
        <v>83</v>
      </c>
      <c r="K211" s="1" t="s">
        <v>36</v>
      </c>
      <c r="L211" s="1" t="s">
        <v>55</v>
      </c>
      <c r="M211" s="1" t="s">
        <v>83</v>
      </c>
      <c r="N211" s="1" t="s">
        <v>83</v>
      </c>
      <c r="O211" s="1" t="s">
        <v>38</v>
      </c>
      <c r="P211" s="1" t="s">
        <v>73</v>
      </c>
      <c r="Q211" s="1" t="s">
        <v>67</v>
      </c>
      <c r="R211" s="1" t="s">
        <v>96</v>
      </c>
      <c r="S211" s="1" t="s">
        <v>42</v>
      </c>
      <c r="T211" s="1" t="s">
        <v>43</v>
      </c>
      <c r="U211" s="1" t="s">
        <v>86</v>
      </c>
      <c r="V211" s="1" t="s">
        <v>61</v>
      </c>
      <c r="W211" s="1" t="s">
        <v>62</v>
      </c>
      <c r="X211" s="1" t="s">
        <v>63</v>
      </c>
      <c r="Y211" s="12">
        <v>2</v>
      </c>
      <c r="Z211" s="14" t="s">
        <v>563</v>
      </c>
    </row>
    <row r="212" spans="1:26" ht="16" thickBot="1" x14ac:dyDescent="0.35">
      <c r="A212" s="1" t="s">
        <v>155</v>
      </c>
      <c r="B212" s="1" t="s">
        <v>78</v>
      </c>
      <c r="C212" s="2">
        <v>23</v>
      </c>
      <c r="D212" s="1" t="s">
        <v>99</v>
      </c>
      <c r="E212" s="1" t="s">
        <v>66</v>
      </c>
      <c r="F212" s="1" t="s">
        <v>32</v>
      </c>
      <c r="G212" s="1" t="s">
        <v>32</v>
      </c>
      <c r="H212" s="1" t="s">
        <v>52</v>
      </c>
      <c r="I212" s="1" t="s">
        <v>128</v>
      </c>
      <c r="J212" s="1" t="s">
        <v>53</v>
      </c>
      <c r="K212" s="1" t="s">
        <v>36</v>
      </c>
      <c r="L212" s="1" t="s">
        <v>37</v>
      </c>
      <c r="M212" s="1" t="s">
        <v>56</v>
      </c>
      <c r="N212" s="3">
        <v>25000</v>
      </c>
      <c r="O212" s="1" t="s">
        <v>72</v>
      </c>
      <c r="P212" s="1" t="s">
        <v>39</v>
      </c>
      <c r="Q212" s="1" t="s">
        <v>67</v>
      </c>
      <c r="R212" s="1" t="s">
        <v>59</v>
      </c>
      <c r="S212" s="1" t="s">
        <v>42</v>
      </c>
      <c r="T212" s="1" t="s">
        <v>103</v>
      </c>
      <c r="U212" s="1" t="s">
        <v>86</v>
      </c>
      <c r="V212" s="1" t="s">
        <v>45</v>
      </c>
      <c r="W212" s="1" t="s">
        <v>46</v>
      </c>
      <c r="X212" s="1" t="s">
        <v>63</v>
      </c>
      <c r="Y212" s="17">
        <v>3</v>
      </c>
      <c r="Z212" s="14" t="s">
        <v>563</v>
      </c>
    </row>
    <row r="213" spans="1:26" ht="16" thickBot="1" x14ac:dyDescent="0.35">
      <c r="A213" s="1" t="s">
        <v>155</v>
      </c>
      <c r="B213" s="1" t="s">
        <v>29</v>
      </c>
      <c r="C213" s="2">
        <v>22</v>
      </c>
      <c r="D213" s="1" t="s">
        <v>50</v>
      </c>
      <c r="E213" s="1" t="s">
        <v>31</v>
      </c>
      <c r="F213" s="1" t="s">
        <v>32</v>
      </c>
      <c r="G213" s="1" t="s">
        <v>32</v>
      </c>
      <c r="H213" s="1" t="s">
        <v>52</v>
      </c>
      <c r="I213" s="1" t="s">
        <v>34</v>
      </c>
      <c r="J213" s="1" t="s">
        <v>35</v>
      </c>
      <c r="K213" s="1" t="s">
        <v>36</v>
      </c>
      <c r="L213" s="1" t="s">
        <v>55</v>
      </c>
      <c r="M213" s="1" t="s">
        <v>83</v>
      </c>
      <c r="N213" s="1" t="s">
        <v>83</v>
      </c>
      <c r="O213" s="1" t="s">
        <v>161</v>
      </c>
      <c r="P213" s="1" t="s">
        <v>57</v>
      </c>
      <c r="Q213" s="1" t="s">
        <v>74</v>
      </c>
      <c r="R213" s="1" t="s">
        <v>79</v>
      </c>
      <c r="S213" s="1" t="s">
        <v>80</v>
      </c>
      <c r="T213" s="1" t="s">
        <v>103</v>
      </c>
      <c r="U213" s="1" t="s">
        <v>86</v>
      </c>
      <c r="V213" s="1" t="s">
        <v>45</v>
      </c>
      <c r="W213" s="1" t="s">
        <v>46</v>
      </c>
      <c r="X213" s="1" t="s">
        <v>47</v>
      </c>
      <c r="Y213" s="11">
        <v>1</v>
      </c>
      <c r="Z213" s="14" t="s">
        <v>563</v>
      </c>
    </row>
    <row r="214" spans="1:26" ht="16" thickBot="1" x14ac:dyDescent="0.35">
      <c r="A214" s="1" t="s">
        <v>28</v>
      </c>
      <c r="B214" s="1" t="s">
        <v>29</v>
      </c>
      <c r="C214" s="2">
        <v>24</v>
      </c>
      <c r="D214" s="1" t="s">
        <v>50</v>
      </c>
      <c r="E214" s="1" t="s">
        <v>31</v>
      </c>
      <c r="F214" s="1" t="s">
        <v>32</v>
      </c>
      <c r="G214" s="1" t="s">
        <v>51</v>
      </c>
      <c r="H214" s="1" t="s">
        <v>52</v>
      </c>
      <c r="I214" s="1" t="s">
        <v>150</v>
      </c>
      <c r="J214" s="1" t="s">
        <v>53</v>
      </c>
      <c r="K214" s="1" t="s">
        <v>71</v>
      </c>
      <c r="L214" s="1" t="s">
        <v>55</v>
      </c>
      <c r="M214" s="1" t="s">
        <v>56</v>
      </c>
      <c r="N214" s="3">
        <v>30000</v>
      </c>
      <c r="O214" s="1" t="s">
        <v>72</v>
      </c>
      <c r="P214" s="1" t="s">
        <v>73</v>
      </c>
      <c r="Q214" s="1" t="s">
        <v>123</v>
      </c>
      <c r="R214" s="1" t="s">
        <v>59</v>
      </c>
      <c r="S214" s="1" t="s">
        <v>42</v>
      </c>
      <c r="T214" s="1" t="s">
        <v>103</v>
      </c>
      <c r="U214" s="1" t="s">
        <v>44</v>
      </c>
      <c r="V214" s="1" t="s">
        <v>45</v>
      </c>
      <c r="W214" s="1" t="s">
        <v>46</v>
      </c>
      <c r="X214" s="1" t="s">
        <v>47</v>
      </c>
      <c r="Y214" s="1">
        <v>3</v>
      </c>
      <c r="Z214" s="14" t="s">
        <v>563</v>
      </c>
    </row>
    <row r="215" spans="1:26" ht="16" thickBot="1" x14ac:dyDescent="0.35">
      <c r="A215" s="1" t="s">
        <v>28</v>
      </c>
      <c r="B215" s="1" t="s">
        <v>78</v>
      </c>
      <c r="C215" s="2">
        <v>27</v>
      </c>
      <c r="D215" s="1" t="s">
        <v>50</v>
      </c>
      <c r="E215" s="1" t="s">
        <v>31</v>
      </c>
      <c r="F215" s="1" t="s">
        <v>51</v>
      </c>
      <c r="G215" s="1" t="s">
        <v>51</v>
      </c>
      <c r="H215" s="1" t="s">
        <v>52</v>
      </c>
      <c r="I215" s="1" t="s">
        <v>34</v>
      </c>
      <c r="J215" s="1" t="s">
        <v>53</v>
      </c>
      <c r="K215" s="1" t="s">
        <v>54</v>
      </c>
      <c r="L215" s="1" t="s">
        <v>55</v>
      </c>
      <c r="M215" s="1" t="s">
        <v>56</v>
      </c>
      <c r="N215" s="3">
        <v>30000</v>
      </c>
      <c r="O215" s="1" t="s">
        <v>38</v>
      </c>
      <c r="P215" s="1" t="s">
        <v>57</v>
      </c>
      <c r="Q215" s="1" t="s">
        <v>464</v>
      </c>
      <c r="R215" s="1" t="s">
        <v>59</v>
      </c>
      <c r="S215" s="1" t="s">
        <v>42</v>
      </c>
      <c r="T215" s="1" t="s">
        <v>43</v>
      </c>
      <c r="U215" s="1" t="s">
        <v>86</v>
      </c>
      <c r="V215" s="1" t="s">
        <v>45</v>
      </c>
      <c r="W215" s="1" t="s">
        <v>62</v>
      </c>
      <c r="X215" s="1" t="s">
        <v>47</v>
      </c>
      <c r="Y215" s="9">
        <v>4</v>
      </c>
      <c r="Z215" s="14" t="s">
        <v>563</v>
      </c>
    </row>
    <row r="216" spans="1:26" ht="16" thickBot="1" x14ac:dyDescent="0.35">
      <c r="A216" s="1" t="s">
        <v>155</v>
      </c>
      <c r="B216" s="1" t="s">
        <v>29</v>
      </c>
      <c r="C216" s="2">
        <v>23</v>
      </c>
      <c r="D216" s="1" t="s">
        <v>70</v>
      </c>
      <c r="E216" s="1" t="s">
        <v>31</v>
      </c>
      <c r="F216" s="1" t="s">
        <v>32</v>
      </c>
      <c r="G216" s="1" t="s">
        <v>32</v>
      </c>
      <c r="H216" s="1" t="s">
        <v>52</v>
      </c>
      <c r="I216" s="1" t="s">
        <v>34</v>
      </c>
      <c r="J216" s="1" t="s">
        <v>35</v>
      </c>
      <c r="K216" s="1" t="s">
        <v>36</v>
      </c>
      <c r="L216" s="1" t="s">
        <v>37</v>
      </c>
      <c r="M216" s="1" t="s">
        <v>56</v>
      </c>
      <c r="N216" s="3">
        <v>25000</v>
      </c>
      <c r="O216" s="1" t="s">
        <v>72</v>
      </c>
      <c r="P216" s="1" t="s">
        <v>39</v>
      </c>
      <c r="Q216" s="1" t="s">
        <v>74</v>
      </c>
      <c r="R216" s="1" t="s">
        <v>59</v>
      </c>
      <c r="S216" s="1" t="s">
        <v>75</v>
      </c>
      <c r="T216" s="1" t="s">
        <v>43</v>
      </c>
      <c r="U216" s="1" t="s">
        <v>44</v>
      </c>
      <c r="V216" s="1" t="s">
        <v>45</v>
      </c>
      <c r="W216" s="1" t="s">
        <v>46</v>
      </c>
      <c r="X216" s="1" t="s">
        <v>47</v>
      </c>
      <c r="Y216" s="12">
        <v>1</v>
      </c>
      <c r="Z216" s="14" t="s">
        <v>563</v>
      </c>
    </row>
    <row r="217" spans="1:26" ht="16" thickBot="1" x14ac:dyDescent="0.35">
      <c r="A217" s="1" t="s">
        <v>155</v>
      </c>
      <c r="B217" s="1" t="s">
        <v>29</v>
      </c>
      <c r="C217" s="2">
        <v>24</v>
      </c>
      <c r="D217" s="1" t="s">
        <v>70</v>
      </c>
      <c r="E217" s="1" t="s">
        <v>31</v>
      </c>
      <c r="F217" s="1" t="s">
        <v>32</v>
      </c>
      <c r="G217" s="1" t="s">
        <v>51</v>
      </c>
      <c r="H217" s="1" t="s">
        <v>52</v>
      </c>
      <c r="I217" s="1" t="s">
        <v>34</v>
      </c>
      <c r="J217" s="1" t="s">
        <v>53</v>
      </c>
      <c r="K217" s="1" t="s">
        <v>36</v>
      </c>
      <c r="L217" s="1" t="s">
        <v>55</v>
      </c>
      <c r="M217" s="1" t="s">
        <v>56</v>
      </c>
      <c r="N217" s="3">
        <v>30000</v>
      </c>
      <c r="O217" s="1" t="s">
        <v>38</v>
      </c>
      <c r="P217" s="1" t="s">
        <v>57</v>
      </c>
      <c r="Q217" s="1" t="s">
        <v>123</v>
      </c>
      <c r="R217" s="1" t="s">
        <v>96</v>
      </c>
      <c r="S217" s="1" t="s">
        <v>118</v>
      </c>
      <c r="T217" s="1" t="s">
        <v>43</v>
      </c>
      <c r="U217" s="1" t="s">
        <v>86</v>
      </c>
      <c r="V217" s="1" t="s">
        <v>45</v>
      </c>
      <c r="W217" s="1" t="s">
        <v>62</v>
      </c>
      <c r="X217" s="1" t="s">
        <v>47</v>
      </c>
      <c r="Y217" s="12">
        <v>3</v>
      </c>
      <c r="Z217" s="14" t="s">
        <v>563</v>
      </c>
    </row>
    <row r="218" spans="1:26" ht="16" thickBot="1" x14ac:dyDescent="0.35">
      <c r="A218" s="1" t="s">
        <v>155</v>
      </c>
      <c r="B218" s="1" t="s">
        <v>29</v>
      </c>
      <c r="C218" s="2">
        <v>30</v>
      </c>
      <c r="D218" s="1" t="s">
        <v>70</v>
      </c>
      <c r="E218" s="1" t="s">
        <v>31</v>
      </c>
      <c r="F218" s="1" t="s">
        <v>52</v>
      </c>
      <c r="G218" s="1" t="s">
        <v>52</v>
      </c>
      <c r="H218" s="1" t="s">
        <v>52</v>
      </c>
      <c r="I218" s="1" t="s">
        <v>128</v>
      </c>
      <c r="J218" s="1" t="s">
        <v>35</v>
      </c>
      <c r="K218" s="1" t="s">
        <v>36</v>
      </c>
      <c r="L218" s="1" t="s">
        <v>37</v>
      </c>
      <c r="M218" s="1" t="s">
        <v>56</v>
      </c>
      <c r="N218" s="3">
        <v>15000</v>
      </c>
      <c r="O218" s="1" t="s">
        <v>38</v>
      </c>
      <c r="P218" s="1" t="s">
        <v>39</v>
      </c>
      <c r="Q218" s="1" t="s">
        <v>40</v>
      </c>
      <c r="R218" s="1" t="s">
        <v>59</v>
      </c>
      <c r="S218" s="1" t="s">
        <v>42</v>
      </c>
      <c r="T218" s="1" t="s">
        <v>60</v>
      </c>
      <c r="U218" s="1" t="s">
        <v>86</v>
      </c>
      <c r="V218" s="1" t="s">
        <v>45</v>
      </c>
      <c r="W218" s="1" t="s">
        <v>62</v>
      </c>
      <c r="X218" s="1" t="s">
        <v>63</v>
      </c>
      <c r="Y218" s="12">
        <v>2</v>
      </c>
      <c r="Z218" s="14" t="s">
        <v>563</v>
      </c>
    </row>
    <row r="219" spans="1:26" ht="16" thickBot="1" x14ac:dyDescent="0.35">
      <c r="A219" s="1" t="s">
        <v>155</v>
      </c>
      <c r="B219" s="1" t="s">
        <v>78</v>
      </c>
      <c r="C219" s="2">
        <v>26</v>
      </c>
      <c r="D219" s="1" t="s">
        <v>30</v>
      </c>
      <c r="E219" s="1" t="s">
        <v>31</v>
      </c>
      <c r="F219" s="1" t="s">
        <v>51</v>
      </c>
      <c r="G219" s="1" t="s">
        <v>51</v>
      </c>
      <c r="H219" s="1" t="s">
        <v>52</v>
      </c>
      <c r="I219" s="1" t="s">
        <v>141</v>
      </c>
      <c r="J219" s="1" t="s">
        <v>53</v>
      </c>
      <c r="K219" s="1" t="s">
        <v>36</v>
      </c>
      <c r="L219" s="1" t="s">
        <v>55</v>
      </c>
      <c r="M219" s="1" t="s">
        <v>56</v>
      </c>
      <c r="N219" s="3">
        <v>30000</v>
      </c>
      <c r="O219" s="1" t="s">
        <v>72</v>
      </c>
      <c r="P219" s="1" t="s">
        <v>39</v>
      </c>
      <c r="Q219" s="1" t="s">
        <v>92</v>
      </c>
      <c r="R219" s="1" t="s">
        <v>59</v>
      </c>
      <c r="S219" s="1" t="s">
        <v>42</v>
      </c>
      <c r="T219" s="1" t="s">
        <v>60</v>
      </c>
      <c r="U219" s="1" t="s">
        <v>86</v>
      </c>
      <c r="V219" s="1" t="s">
        <v>45</v>
      </c>
      <c r="W219" s="1" t="s">
        <v>62</v>
      </c>
      <c r="X219" s="1" t="s">
        <v>63</v>
      </c>
      <c r="Y219" s="12">
        <v>3</v>
      </c>
      <c r="Z219" s="14" t="s">
        <v>563</v>
      </c>
    </row>
    <row r="220" spans="1:26" ht="16" thickBot="1" x14ac:dyDescent="0.35">
      <c r="A220" s="1" t="s">
        <v>155</v>
      </c>
      <c r="B220" s="1" t="s">
        <v>29</v>
      </c>
      <c r="C220" s="2">
        <v>22</v>
      </c>
      <c r="D220" s="1" t="s">
        <v>99</v>
      </c>
      <c r="E220" s="1" t="s">
        <v>31</v>
      </c>
      <c r="F220" s="1" t="s">
        <v>32</v>
      </c>
      <c r="G220" s="1" t="s">
        <v>32</v>
      </c>
      <c r="H220" s="1" t="s">
        <v>52</v>
      </c>
      <c r="I220" s="1" t="s">
        <v>150</v>
      </c>
      <c r="J220" s="1" t="s">
        <v>83</v>
      </c>
      <c r="K220" s="1" t="s">
        <v>54</v>
      </c>
      <c r="L220" s="1" t="s">
        <v>55</v>
      </c>
      <c r="M220" s="3">
        <v>105</v>
      </c>
      <c r="N220" s="3">
        <v>15000</v>
      </c>
      <c r="O220" s="1" t="s">
        <v>161</v>
      </c>
      <c r="P220" s="1" t="s">
        <v>57</v>
      </c>
      <c r="Q220" s="1" t="s">
        <v>92</v>
      </c>
      <c r="R220" s="1" t="s">
        <v>96</v>
      </c>
      <c r="S220" s="1" t="s">
        <v>42</v>
      </c>
      <c r="T220" s="1" t="s">
        <v>43</v>
      </c>
      <c r="U220" s="1" t="s">
        <v>44</v>
      </c>
      <c r="V220" s="1" t="s">
        <v>61</v>
      </c>
      <c r="W220" s="1" t="s">
        <v>62</v>
      </c>
      <c r="X220" s="1" t="s">
        <v>63</v>
      </c>
      <c r="Y220" s="9">
        <v>3</v>
      </c>
      <c r="Z220" s="14" t="s">
        <v>563</v>
      </c>
    </row>
    <row r="221" spans="1:26" ht="16" thickBot="1" x14ac:dyDescent="0.35">
      <c r="A221" s="1" t="s">
        <v>28</v>
      </c>
      <c r="B221" s="1" t="s">
        <v>29</v>
      </c>
      <c r="C221" s="2">
        <v>25</v>
      </c>
      <c r="D221" s="1" t="s">
        <v>99</v>
      </c>
      <c r="E221" s="1" t="s">
        <v>31</v>
      </c>
      <c r="F221" s="1" t="s">
        <v>32</v>
      </c>
      <c r="G221" s="1" t="s">
        <v>32</v>
      </c>
      <c r="H221" s="1" t="s">
        <v>52</v>
      </c>
      <c r="I221" s="1" t="s">
        <v>150</v>
      </c>
      <c r="J221" s="1" t="s">
        <v>53</v>
      </c>
      <c r="K221" s="1" t="s">
        <v>36</v>
      </c>
      <c r="L221" s="1" t="s">
        <v>37</v>
      </c>
      <c r="M221" s="1" t="s">
        <v>56</v>
      </c>
      <c r="N221" s="3">
        <v>15000</v>
      </c>
      <c r="O221" s="1" t="s">
        <v>38</v>
      </c>
      <c r="P221" s="1" t="s">
        <v>73</v>
      </c>
      <c r="Q221" s="1" t="s">
        <v>67</v>
      </c>
      <c r="R221" s="1" t="s">
        <v>96</v>
      </c>
      <c r="S221" s="1" t="s">
        <v>42</v>
      </c>
      <c r="T221" s="1" t="s">
        <v>60</v>
      </c>
      <c r="U221" s="1" t="s">
        <v>86</v>
      </c>
      <c r="V221" s="1" t="s">
        <v>45</v>
      </c>
      <c r="W221" s="1" t="s">
        <v>46</v>
      </c>
      <c r="X221" s="1" t="s">
        <v>63</v>
      </c>
      <c r="Y221" s="9">
        <v>4</v>
      </c>
      <c r="Z221" s="14" t="s">
        <v>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61CA-69D7-4555-BF46-E21D1411D247}">
  <dimension ref="A2:AU419"/>
  <sheetViews>
    <sheetView tabSelected="1" topLeftCell="C406" workbookViewId="0">
      <selection activeCell="R416" sqref="R416"/>
    </sheetView>
  </sheetViews>
  <sheetFormatPr defaultRowHeight="15.35" x14ac:dyDescent="0.3"/>
  <cols>
    <col min="1" max="1" width="26.77734375" bestFit="1" customWidth="1"/>
    <col min="2" max="2" width="15.21875" bestFit="1" customWidth="1"/>
    <col min="3" max="3" width="8.33203125" bestFit="1" customWidth="1"/>
    <col min="4" max="4" width="10.77734375" bestFit="1" customWidth="1"/>
  </cols>
  <sheetData>
    <row r="2" spans="24:24" x14ac:dyDescent="0.3">
      <c r="X2" t="s">
        <v>543</v>
      </c>
    </row>
    <row r="48" spans="1:12" x14ac:dyDescent="0.3">
      <c r="A48" s="26" t="s">
        <v>539</v>
      </c>
      <c r="B48" s="26" t="s">
        <v>540</v>
      </c>
      <c r="K48" s="26" t="s">
        <v>541</v>
      </c>
      <c r="L48" s="26" t="s">
        <v>540</v>
      </c>
    </row>
    <row r="49" spans="1:19" x14ac:dyDescent="0.3">
      <c r="A49" s="26" t="s">
        <v>537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 t="s">
        <v>538</v>
      </c>
      <c r="K49" s="26" t="s">
        <v>537</v>
      </c>
      <c r="L49">
        <v>0</v>
      </c>
      <c r="M49">
        <v>1</v>
      </c>
      <c r="N49">
        <v>2</v>
      </c>
      <c r="O49">
        <v>3</v>
      </c>
      <c r="P49">
        <v>4</v>
      </c>
      <c r="Q49">
        <v>5</v>
      </c>
      <c r="R49">
        <v>6</v>
      </c>
      <c r="S49" t="s">
        <v>538</v>
      </c>
    </row>
    <row r="50" spans="1:19" x14ac:dyDescent="0.3">
      <c r="A50" s="27" t="s">
        <v>155</v>
      </c>
      <c r="B50" s="28">
        <v>4</v>
      </c>
      <c r="C50" s="28">
        <v>8</v>
      </c>
      <c r="D50" s="28">
        <v>14</v>
      </c>
      <c r="E50" s="28">
        <v>46</v>
      </c>
      <c r="F50" s="28">
        <v>25</v>
      </c>
      <c r="G50" s="28">
        <v>5</v>
      </c>
      <c r="H50" s="28">
        <v>1</v>
      </c>
      <c r="I50" s="28">
        <v>103</v>
      </c>
      <c r="K50" s="27" t="s">
        <v>78</v>
      </c>
      <c r="L50" s="28">
        <v>3</v>
      </c>
      <c r="M50" s="28">
        <v>10</v>
      </c>
      <c r="N50" s="28">
        <v>14</v>
      </c>
      <c r="O50" s="28">
        <v>25</v>
      </c>
      <c r="P50" s="28">
        <v>17</v>
      </c>
      <c r="Q50" s="28">
        <v>5</v>
      </c>
      <c r="R50" s="28"/>
      <c r="S50" s="28">
        <v>74</v>
      </c>
    </row>
    <row r="51" spans="1:19" x14ac:dyDescent="0.3">
      <c r="A51" s="27" t="s">
        <v>28</v>
      </c>
      <c r="B51" s="28">
        <v>3</v>
      </c>
      <c r="C51" s="28">
        <v>14</v>
      </c>
      <c r="D51" s="28">
        <v>17</v>
      </c>
      <c r="E51" s="28">
        <v>40</v>
      </c>
      <c r="F51" s="28">
        <v>32</v>
      </c>
      <c r="G51" s="28">
        <v>10</v>
      </c>
      <c r="H51" s="28">
        <v>1</v>
      </c>
      <c r="I51" s="28">
        <v>117</v>
      </c>
      <c r="K51" s="27" t="s">
        <v>29</v>
      </c>
      <c r="L51" s="28">
        <v>4</v>
      </c>
      <c r="M51" s="28">
        <v>12</v>
      </c>
      <c r="N51" s="28">
        <v>17</v>
      </c>
      <c r="O51" s="28">
        <v>61</v>
      </c>
      <c r="P51" s="28">
        <v>40</v>
      </c>
      <c r="Q51" s="28">
        <v>10</v>
      </c>
      <c r="R51" s="28">
        <v>2</v>
      </c>
      <c r="S51" s="28">
        <v>146</v>
      </c>
    </row>
    <row r="52" spans="1:19" x14ac:dyDescent="0.3">
      <c r="A52" s="27" t="s">
        <v>538</v>
      </c>
      <c r="B52" s="28">
        <v>7</v>
      </c>
      <c r="C52" s="28">
        <v>22</v>
      </c>
      <c r="D52" s="28">
        <v>31</v>
      </c>
      <c r="E52" s="28">
        <v>86</v>
      </c>
      <c r="F52" s="28">
        <v>57</v>
      </c>
      <c r="G52" s="28">
        <v>15</v>
      </c>
      <c r="H52" s="28">
        <v>2</v>
      </c>
      <c r="I52" s="28">
        <v>220</v>
      </c>
      <c r="K52" s="27" t="s">
        <v>538</v>
      </c>
      <c r="L52" s="28">
        <v>7</v>
      </c>
      <c r="M52" s="28">
        <v>22</v>
      </c>
      <c r="N52" s="28">
        <v>31</v>
      </c>
      <c r="O52" s="28">
        <v>86</v>
      </c>
      <c r="P52" s="28">
        <v>57</v>
      </c>
      <c r="Q52" s="28">
        <v>15</v>
      </c>
      <c r="R52" s="28">
        <v>2</v>
      </c>
      <c r="S52" s="28">
        <v>220</v>
      </c>
    </row>
    <row r="69" spans="1:19" x14ac:dyDescent="0.3">
      <c r="A69" s="26" t="s">
        <v>544</v>
      </c>
      <c r="B69" s="26" t="s">
        <v>540</v>
      </c>
      <c r="K69" s="26" t="s">
        <v>545</v>
      </c>
      <c r="L69" s="26" t="s">
        <v>540</v>
      </c>
    </row>
    <row r="70" spans="1:19" x14ac:dyDescent="0.3">
      <c r="A70" s="26" t="s">
        <v>537</v>
      </c>
      <c r="B70">
        <v>0</v>
      </c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 t="s">
        <v>538</v>
      </c>
      <c r="K70" s="26" t="s">
        <v>537</v>
      </c>
      <c r="L70">
        <v>0</v>
      </c>
      <c r="M70">
        <v>1</v>
      </c>
      <c r="N70">
        <v>2</v>
      </c>
      <c r="O70">
        <v>3</v>
      </c>
      <c r="P70">
        <v>4</v>
      </c>
      <c r="Q70">
        <v>5</v>
      </c>
      <c r="R70">
        <v>6</v>
      </c>
      <c r="S70" t="s">
        <v>538</v>
      </c>
    </row>
    <row r="71" spans="1:19" x14ac:dyDescent="0.3">
      <c r="A71" s="27" t="s">
        <v>66</v>
      </c>
      <c r="B71" s="28">
        <v>6</v>
      </c>
      <c r="C71" s="28">
        <v>12</v>
      </c>
      <c r="D71" s="28">
        <v>22</v>
      </c>
      <c r="E71" s="28">
        <v>73</v>
      </c>
      <c r="F71" s="28">
        <v>44</v>
      </c>
      <c r="G71" s="28">
        <v>13</v>
      </c>
      <c r="H71" s="28">
        <v>2</v>
      </c>
      <c r="I71" s="28">
        <v>172</v>
      </c>
      <c r="K71" s="27" t="s">
        <v>33</v>
      </c>
      <c r="L71" s="28">
        <v>5</v>
      </c>
      <c r="M71" s="28">
        <v>5</v>
      </c>
      <c r="N71" s="28">
        <v>16</v>
      </c>
      <c r="O71" s="28">
        <v>39</v>
      </c>
      <c r="P71" s="28">
        <v>25</v>
      </c>
      <c r="Q71" s="28">
        <v>9</v>
      </c>
      <c r="R71" s="28"/>
      <c r="S71" s="28">
        <v>99</v>
      </c>
    </row>
    <row r="72" spans="1:19" x14ac:dyDescent="0.3">
      <c r="A72" s="27" t="s">
        <v>31</v>
      </c>
      <c r="B72" s="28">
        <v>1</v>
      </c>
      <c r="C72" s="28">
        <v>10</v>
      </c>
      <c r="D72" s="28">
        <v>9</v>
      </c>
      <c r="E72" s="28">
        <v>13</v>
      </c>
      <c r="F72" s="28">
        <v>13</v>
      </c>
      <c r="G72" s="28">
        <v>2</v>
      </c>
      <c r="H72" s="28"/>
      <c r="I72" s="28">
        <v>48</v>
      </c>
      <c r="K72" s="27" t="s">
        <v>51</v>
      </c>
      <c r="L72" s="28">
        <v>2</v>
      </c>
      <c r="M72" s="28">
        <v>15</v>
      </c>
      <c r="N72" s="28">
        <v>13</v>
      </c>
      <c r="O72" s="28">
        <v>39</v>
      </c>
      <c r="P72" s="28">
        <v>27</v>
      </c>
      <c r="Q72" s="28">
        <v>6</v>
      </c>
      <c r="R72" s="28">
        <v>2</v>
      </c>
      <c r="S72" s="28">
        <v>104</v>
      </c>
    </row>
    <row r="73" spans="1:19" x14ac:dyDescent="0.3">
      <c r="A73" s="27" t="s">
        <v>538</v>
      </c>
      <c r="B73" s="28">
        <v>7</v>
      </c>
      <c r="C73" s="28">
        <v>22</v>
      </c>
      <c r="D73" s="28">
        <v>31</v>
      </c>
      <c r="E73" s="28">
        <v>86</v>
      </c>
      <c r="F73" s="28">
        <v>57</v>
      </c>
      <c r="G73" s="28">
        <v>15</v>
      </c>
      <c r="H73" s="28">
        <v>2</v>
      </c>
      <c r="I73" s="28">
        <v>220</v>
      </c>
      <c r="K73" s="27" t="s">
        <v>52</v>
      </c>
      <c r="L73" s="28"/>
      <c r="M73" s="28">
        <v>2</v>
      </c>
      <c r="N73" s="28">
        <v>2</v>
      </c>
      <c r="O73" s="28">
        <v>8</v>
      </c>
      <c r="P73" s="28">
        <v>5</v>
      </c>
      <c r="Q73" s="28"/>
      <c r="R73" s="28"/>
      <c r="S73" s="28">
        <v>17</v>
      </c>
    </row>
    <row r="74" spans="1:19" x14ac:dyDescent="0.3">
      <c r="K74" s="27" t="s">
        <v>538</v>
      </c>
      <c r="L74" s="28">
        <v>7</v>
      </c>
      <c r="M74" s="28">
        <v>22</v>
      </c>
      <c r="N74" s="28">
        <v>31</v>
      </c>
      <c r="O74" s="28">
        <v>86</v>
      </c>
      <c r="P74" s="28">
        <v>57</v>
      </c>
      <c r="Q74" s="28">
        <v>15</v>
      </c>
      <c r="R74" s="28">
        <v>2</v>
      </c>
      <c r="S74" s="28">
        <v>220</v>
      </c>
    </row>
    <row r="91" spans="1:33" x14ac:dyDescent="0.3">
      <c r="A91" s="26" t="s">
        <v>539</v>
      </c>
      <c r="B91" s="26" t="s">
        <v>540</v>
      </c>
      <c r="K91" s="26" t="s">
        <v>545</v>
      </c>
      <c r="L91" s="26" t="s">
        <v>540</v>
      </c>
      <c r="R91" s="26" t="s">
        <v>541</v>
      </c>
      <c r="S91" s="26" t="s">
        <v>540</v>
      </c>
      <c r="Y91" s="26" t="s">
        <v>571</v>
      </c>
      <c r="Z91" s="26" t="s">
        <v>540</v>
      </c>
    </row>
    <row r="92" spans="1:33" x14ac:dyDescent="0.3">
      <c r="A92" s="26" t="s">
        <v>537</v>
      </c>
      <c r="B92" t="s">
        <v>47</v>
      </c>
      <c r="C92" t="s">
        <v>63</v>
      </c>
      <c r="D92" t="s">
        <v>538</v>
      </c>
      <c r="K92" s="26" t="s">
        <v>537</v>
      </c>
      <c r="L92" t="s">
        <v>47</v>
      </c>
      <c r="M92" t="s">
        <v>63</v>
      </c>
      <c r="N92" t="s">
        <v>538</v>
      </c>
      <c r="R92" s="26" t="s">
        <v>537</v>
      </c>
      <c r="S92" t="s">
        <v>47</v>
      </c>
      <c r="T92" t="s">
        <v>63</v>
      </c>
      <c r="U92" t="s">
        <v>538</v>
      </c>
      <c r="Y92" s="26" t="s">
        <v>537</v>
      </c>
      <c r="Z92">
        <v>0</v>
      </c>
      <c r="AA92">
        <v>1</v>
      </c>
      <c r="AB92">
        <v>2</v>
      </c>
      <c r="AC92">
        <v>3</v>
      </c>
      <c r="AD92">
        <v>4</v>
      </c>
      <c r="AE92">
        <v>5</v>
      </c>
      <c r="AF92">
        <v>6</v>
      </c>
      <c r="AG92" t="s">
        <v>538</v>
      </c>
    </row>
    <row r="93" spans="1:33" x14ac:dyDescent="0.3">
      <c r="A93" s="27" t="s">
        <v>155</v>
      </c>
      <c r="B93" s="28">
        <v>54</v>
      </c>
      <c r="C93" s="28">
        <v>49</v>
      </c>
      <c r="D93" s="28">
        <v>103</v>
      </c>
      <c r="K93" s="27" t="s">
        <v>33</v>
      </c>
      <c r="L93" s="28">
        <v>50</v>
      </c>
      <c r="M93" s="28">
        <v>49</v>
      </c>
      <c r="N93" s="28">
        <v>99</v>
      </c>
      <c r="R93" s="27" t="s">
        <v>78</v>
      </c>
      <c r="S93" s="28">
        <v>35</v>
      </c>
      <c r="T93" s="28">
        <v>39</v>
      </c>
      <c r="U93" s="28">
        <v>74</v>
      </c>
      <c r="Y93" s="27" t="s">
        <v>47</v>
      </c>
      <c r="Z93" s="28">
        <v>5</v>
      </c>
      <c r="AA93" s="28">
        <v>17</v>
      </c>
      <c r="AB93" s="28">
        <v>11</v>
      </c>
      <c r="AC93" s="28">
        <v>42</v>
      </c>
      <c r="AD93" s="28">
        <v>29</v>
      </c>
      <c r="AE93" s="28">
        <v>7</v>
      </c>
      <c r="AF93" s="28">
        <v>1</v>
      </c>
      <c r="AG93" s="28">
        <v>112</v>
      </c>
    </row>
    <row r="94" spans="1:33" x14ac:dyDescent="0.3">
      <c r="A94" s="27" t="s">
        <v>28</v>
      </c>
      <c r="B94" s="28">
        <v>58</v>
      </c>
      <c r="C94" s="28">
        <v>59</v>
      </c>
      <c r="D94" s="28">
        <v>117</v>
      </c>
      <c r="K94" s="27" t="s">
        <v>51</v>
      </c>
      <c r="L94" s="28">
        <v>55</v>
      </c>
      <c r="M94" s="28">
        <v>49</v>
      </c>
      <c r="N94" s="28">
        <v>104</v>
      </c>
      <c r="R94" s="27" t="s">
        <v>29</v>
      </c>
      <c r="S94" s="28">
        <v>77</v>
      </c>
      <c r="T94" s="28">
        <v>69</v>
      </c>
      <c r="U94" s="28">
        <v>146</v>
      </c>
      <c r="Y94" s="27" t="s">
        <v>63</v>
      </c>
      <c r="Z94" s="28">
        <v>2</v>
      </c>
      <c r="AA94" s="28">
        <v>5</v>
      </c>
      <c r="AB94" s="28">
        <v>20</v>
      </c>
      <c r="AC94" s="28">
        <v>44</v>
      </c>
      <c r="AD94" s="28">
        <v>28</v>
      </c>
      <c r="AE94" s="28">
        <v>8</v>
      </c>
      <c r="AF94" s="28">
        <v>1</v>
      </c>
      <c r="AG94" s="28">
        <v>108</v>
      </c>
    </row>
    <row r="95" spans="1:33" x14ac:dyDescent="0.3">
      <c r="A95" s="27" t="s">
        <v>538</v>
      </c>
      <c r="B95" s="28">
        <v>112</v>
      </c>
      <c r="C95" s="28">
        <v>108</v>
      </c>
      <c r="D95" s="28">
        <v>220</v>
      </c>
      <c r="K95" s="27" t="s">
        <v>52</v>
      </c>
      <c r="L95" s="28">
        <v>7</v>
      </c>
      <c r="M95" s="28">
        <v>10</v>
      </c>
      <c r="N95" s="28">
        <v>17</v>
      </c>
      <c r="R95" s="27" t="s">
        <v>538</v>
      </c>
      <c r="S95" s="28">
        <v>112</v>
      </c>
      <c r="T95" s="28">
        <v>108</v>
      </c>
      <c r="U95" s="28">
        <v>220</v>
      </c>
      <c r="Y95" s="27" t="s">
        <v>538</v>
      </c>
      <c r="Z95" s="28">
        <v>7</v>
      </c>
      <c r="AA95" s="28">
        <v>22</v>
      </c>
      <c r="AB95" s="28">
        <v>31</v>
      </c>
      <c r="AC95" s="28">
        <v>86</v>
      </c>
      <c r="AD95" s="28">
        <v>57</v>
      </c>
      <c r="AE95" s="28">
        <v>15</v>
      </c>
      <c r="AF95" s="28">
        <v>2</v>
      </c>
      <c r="AG95" s="28">
        <v>220</v>
      </c>
    </row>
    <row r="96" spans="1:33" x14ac:dyDescent="0.3">
      <c r="K96" s="27" t="s">
        <v>538</v>
      </c>
      <c r="L96" s="28">
        <v>112</v>
      </c>
      <c r="M96" s="28">
        <v>108</v>
      </c>
      <c r="N96" s="28">
        <v>220</v>
      </c>
    </row>
    <row r="114" spans="1:33" x14ac:dyDescent="0.3">
      <c r="A114" s="26" t="s">
        <v>545</v>
      </c>
      <c r="B114" s="26" t="s">
        <v>540</v>
      </c>
      <c r="I114" s="26" t="s">
        <v>539</v>
      </c>
      <c r="J114" s="26" t="s">
        <v>540</v>
      </c>
      <c r="Q114" s="26" t="s">
        <v>541</v>
      </c>
      <c r="R114" s="26" t="s">
        <v>540</v>
      </c>
      <c r="Y114" s="26" t="s">
        <v>570</v>
      </c>
      <c r="Z114" s="26" t="s">
        <v>540</v>
      </c>
    </row>
    <row r="115" spans="1:33" x14ac:dyDescent="0.3">
      <c r="A115" s="26" t="s">
        <v>537</v>
      </c>
      <c r="B115" t="s">
        <v>46</v>
      </c>
      <c r="C115" t="s">
        <v>62</v>
      </c>
      <c r="D115" t="s">
        <v>538</v>
      </c>
      <c r="I115" s="26" t="s">
        <v>537</v>
      </c>
      <c r="J115" t="s">
        <v>46</v>
      </c>
      <c r="K115" t="s">
        <v>62</v>
      </c>
      <c r="L115" t="s">
        <v>538</v>
      </c>
      <c r="Q115" s="26" t="s">
        <v>537</v>
      </c>
      <c r="R115" t="s">
        <v>46</v>
      </c>
      <c r="S115" t="s">
        <v>62</v>
      </c>
      <c r="T115" t="s">
        <v>538</v>
      </c>
      <c r="Y115" s="26" t="s">
        <v>537</v>
      </c>
      <c r="Z115">
        <v>0</v>
      </c>
      <c r="AA115">
        <v>1</v>
      </c>
      <c r="AB115">
        <v>2</v>
      </c>
      <c r="AC115">
        <v>3</v>
      </c>
      <c r="AD115">
        <v>4</v>
      </c>
      <c r="AE115">
        <v>5</v>
      </c>
      <c r="AF115">
        <v>6</v>
      </c>
      <c r="AG115" t="s">
        <v>538</v>
      </c>
    </row>
    <row r="116" spans="1:33" x14ac:dyDescent="0.3">
      <c r="A116" s="27" t="s">
        <v>33</v>
      </c>
      <c r="B116" s="28">
        <v>20</v>
      </c>
      <c r="C116" s="28">
        <v>79</v>
      </c>
      <c r="D116" s="28">
        <v>99</v>
      </c>
      <c r="I116" s="27" t="s">
        <v>155</v>
      </c>
      <c r="J116" s="28">
        <v>24</v>
      </c>
      <c r="K116" s="28">
        <v>79</v>
      </c>
      <c r="L116" s="28">
        <v>103</v>
      </c>
      <c r="Q116" s="27" t="s">
        <v>78</v>
      </c>
      <c r="R116" s="28">
        <v>14</v>
      </c>
      <c r="S116" s="28">
        <v>60</v>
      </c>
      <c r="T116" s="28">
        <v>74</v>
      </c>
      <c r="Y116" s="27" t="s">
        <v>46</v>
      </c>
      <c r="Z116" s="28">
        <v>3</v>
      </c>
      <c r="AA116" s="28">
        <v>9</v>
      </c>
      <c r="AB116" s="28">
        <v>9</v>
      </c>
      <c r="AC116" s="28">
        <v>19</v>
      </c>
      <c r="AD116" s="28">
        <v>8</v>
      </c>
      <c r="AE116" s="28">
        <v>2</v>
      </c>
      <c r="AF116" s="28"/>
      <c r="AG116" s="28">
        <v>50</v>
      </c>
    </row>
    <row r="117" spans="1:33" x14ac:dyDescent="0.3">
      <c r="A117" s="27" t="s">
        <v>51</v>
      </c>
      <c r="B117" s="28">
        <v>24</v>
      </c>
      <c r="C117" s="28">
        <v>80</v>
      </c>
      <c r="D117" s="28">
        <v>104</v>
      </c>
      <c r="I117" s="27" t="s">
        <v>28</v>
      </c>
      <c r="J117" s="28">
        <v>26</v>
      </c>
      <c r="K117" s="28">
        <v>91</v>
      </c>
      <c r="L117" s="28">
        <v>117</v>
      </c>
      <c r="Q117" s="27" t="s">
        <v>29</v>
      </c>
      <c r="R117" s="28">
        <v>36</v>
      </c>
      <c r="S117" s="28">
        <v>110</v>
      </c>
      <c r="T117" s="28">
        <v>146</v>
      </c>
      <c r="Y117" s="27" t="s">
        <v>62</v>
      </c>
      <c r="Z117" s="28">
        <v>4</v>
      </c>
      <c r="AA117" s="28">
        <v>13</v>
      </c>
      <c r="AB117" s="28">
        <v>22</v>
      </c>
      <c r="AC117" s="28">
        <v>67</v>
      </c>
      <c r="AD117" s="28">
        <v>49</v>
      </c>
      <c r="AE117" s="28">
        <v>13</v>
      </c>
      <c r="AF117" s="28">
        <v>2</v>
      </c>
      <c r="AG117" s="28">
        <v>170</v>
      </c>
    </row>
    <row r="118" spans="1:33" x14ac:dyDescent="0.3">
      <c r="A118" s="27" t="s">
        <v>52</v>
      </c>
      <c r="B118" s="28">
        <v>6</v>
      </c>
      <c r="C118" s="28">
        <v>11</v>
      </c>
      <c r="D118" s="28">
        <v>17</v>
      </c>
      <c r="I118" s="27" t="s">
        <v>538</v>
      </c>
      <c r="J118" s="28">
        <v>50</v>
      </c>
      <c r="K118" s="28">
        <v>170</v>
      </c>
      <c r="L118" s="28">
        <v>220</v>
      </c>
      <c r="Q118" s="27" t="s">
        <v>538</v>
      </c>
      <c r="R118" s="28">
        <v>50</v>
      </c>
      <c r="S118" s="28">
        <v>170</v>
      </c>
      <c r="T118" s="28">
        <v>220</v>
      </c>
      <c r="Y118" s="27" t="s">
        <v>538</v>
      </c>
      <c r="Z118" s="28">
        <v>7</v>
      </c>
      <c r="AA118" s="28">
        <v>22</v>
      </c>
      <c r="AB118" s="28">
        <v>31</v>
      </c>
      <c r="AC118" s="28">
        <v>86</v>
      </c>
      <c r="AD118" s="28">
        <v>57</v>
      </c>
      <c r="AE118" s="28">
        <v>15</v>
      </c>
      <c r="AF118" s="28">
        <v>2</v>
      </c>
      <c r="AG118" s="28">
        <v>220</v>
      </c>
    </row>
    <row r="119" spans="1:33" x14ac:dyDescent="0.3">
      <c r="A119" s="27" t="s">
        <v>538</v>
      </c>
      <c r="B119" s="28">
        <v>50</v>
      </c>
      <c r="C119" s="28">
        <v>170</v>
      </c>
      <c r="D119" s="28">
        <v>220</v>
      </c>
    </row>
    <row r="136" spans="1:32" x14ac:dyDescent="0.3">
      <c r="A136" s="26" t="s">
        <v>539</v>
      </c>
      <c r="B136" s="26" t="s">
        <v>540</v>
      </c>
      <c r="I136" s="26" t="s">
        <v>541</v>
      </c>
      <c r="J136" s="26" t="s">
        <v>540</v>
      </c>
      <c r="Q136" s="26" t="s">
        <v>545</v>
      </c>
      <c r="R136" s="26" t="s">
        <v>540</v>
      </c>
      <c r="X136" s="26" t="s">
        <v>569</v>
      </c>
      <c r="Y136" s="26" t="s">
        <v>540</v>
      </c>
    </row>
    <row r="137" spans="1:32" x14ac:dyDescent="0.3">
      <c r="A137" s="26" t="s">
        <v>537</v>
      </c>
      <c r="B137" t="s">
        <v>45</v>
      </c>
      <c r="C137" t="s">
        <v>61</v>
      </c>
      <c r="D137" t="s">
        <v>538</v>
      </c>
      <c r="I137" s="26" t="s">
        <v>537</v>
      </c>
      <c r="J137" t="s">
        <v>45</v>
      </c>
      <c r="K137" t="s">
        <v>61</v>
      </c>
      <c r="L137" t="s">
        <v>538</v>
      </c>
      <c r="Q137" s="26" t="s">
        <v>537</v>
      </c>
      <c r="R137" t="s">
        <v>45</v>
      </c>
      <c r="S137" t="s">
        <v>61</v>
      </c>
      <c r="T137" t="s">
        <v>538</v>
      </c>
      <c r="X137" s="26" t="s">
        <v>537</v>
      </c>
      <c r="Y137">
        <v>0</v>
      </c>
      <c r="Z137">
        <v>1</v>
      </c>
      <c r="AA137">
        <v>2</v>
      </c>
      <c r="AB137">
        <v>3</v>
      </c>
      <c r="AC137">
        <v>4</v>
      </c>
      <c r="AD137">
        <v>5</v>
      </c>
      <c r="AE137">
        <v>6</v>
      </c>
      <c r="AF137" t="s">
        <v>538</v>
      </c>
    </row>
    <row r="138" spans="1:32" x14ac:dyDescent="0.3">
      <c r="A138" s="27" t="s">
        <v>155</v>
      </c>
      <c r="B138" s="28">
        <v>80</v>
      </c>
      <c r="C138" s="28">
        <v>23</v>
      </c>
      <c r="D138" s="28">
        <v>103</v>
      </c>
      <c r="I138" s="27" t="s">
        <v>78</v>
      </c>
      <c r="J138" s="28">
        <v>51</v>
      </c>
      <c r="K138" s="28">
        <v>23</v>
      </c>
      <c r="L138" s="28">
        <v>74</v>
      </c>
      <c r="Q138" s="27" t="s">
        <v>33</v>
      </c>
      <c r="R138" s="28">
        <v>74</v>
      </c>
      <c r="S138" s="28">
        <v>25</v>
      </c>
      <c r="T138" s="28">
        <v>99</v>
      </c>
      <c r="X138" s="27" t="s">
        <v>45</v>
      </c>
      <c r="Y138" s="28">
        <v>4</v>
      </c>
      <c r="Z138" s="28">
        <v>17</v>
      </c>
      <c r="AA138" s="28">
        <v>23</v>
      </c>
      <c r="AB138" s="28">
        <v>62</v>
      </c>
      <c r="AC138" s="28">
        <v>42</v>
      </c>
      <c r="AD138" s="28">
        <v>12</v>
      </c>
      <c r="AE138" s="28">
        <v>2</v>
      </c>
      <c r="AF138" s="28">
        <v>162</v>
      </c>
    </row>
    <row r="139" spans="1:32" x14ac:dyDescent="0.3">
      <c r="A139" s="27" t="s">
        <v>28</v>
      </c>
      <c r="B139" s="28">
        <v>82</v>
      </c>
      <c r="C139" s="28">
        <v>35</v>
      </c>
      <c r="D139" s="28">
        <v>117</v>
      </c>
      <c r="I139" s="27" t="s">
        <v>29</v>
      </c>
      <c r="J139" s="28">
        <v>111</v>
      </c>
      <c r="K139" s="28">
        <v>35</v>
      </c>
      <c r="L139" s="28">
        <v>146</v>
      </c>
      <c r="Q139" s="27" t="s">
        <v>51</v>
      </c>
      <c r="R139" s="28">
        <v>76</v>
      </c>
      <c r="S139" s="28">
        <v>28</v>
      </c>
      <c r="T139" s="28">
        <v>104</v>
      </c>
      <c r="X139" s="27" t="s">
        <v>61</v>
      </c>
      <c r="Y139" s="28">
        <v>3</v>
      </c>
      <c r="Z139" s="28">
        <v>5</v>
      </c>
      <c r="AA139" s="28">
        <v>8</v>
      </c>
      <c r="AB139" s="28">
        <v>24</v>
      </c>
      <c r="AC139" s="28">
        <v>15</v>
      </c>
      <c r="AD139" s="28">
        <v>3</v>
      </c>
      <c r="AE139" s="28"/>
      <c r="AF139" s="28">
        <v>58</v>
      </c>
    </row>
    <row r="140" spans="1:32" x14ac:dyDescent="0.3">
      <c r="A140" s="27" t="s">
        <v>538</v>
      </c>
      <c r="B140" s="28">
        <v>162</v>
      </c>
      <c r="C140" s="28">
        <v>58</v>
      </c>
      <c r="D140" s="28">
        <v>220</v>
      </c>
      <c r="I140" s="27" t="s">
        <v>538</v>
      </c>
      <c r="J140" s="28">
        <v>162</v>
      </c>
      <c r="K140" s="28">
        <v>58</v>
      </c>
      <c r="L140" s="28">
        <v>220</v>
      </c>
      <c r="Q140" s="27" t="s">
        <v>52</v>
      </c>
      <c r="R140" s="28">
        <v>12</v>
      </c>
      <c r="S140" s="28">
        <v>5</v>
      </c>
      <c r="T140" s="28">
        <v>17</v>
      </c>
      <c r="X140" s="27" t="s">
        <v>538</v>
      </c>
      <c r="Y140" s="28">
        <v>7</v>
      </c>
      <c r="Z140" s="28">
        <v>22</v>
      </c>
      <c r="AA140" s="28">
        <v>31</v>
      </c>
      <c r="AB140" s="28">
        <v>86</v>
      </c>
      <c r="AC140" s="28">
        <v>57</v>
      </c>
      <c r="AD140" s="28">
        <v>15</v>
      </c>
      <c r="AE140" s="28">
        <v>2</v>
      </c>
      <c r="AF140" s="28">
        <v>220</v>
      </c>
    </row>
    <row r="141" spans="1:32" x14ac:dyDescent="0.3">
      <c r="Q141" s="27" t="s">
        <v>538</v>
      </c>
      <c r="R141" s="28">
        <v>162</v>
      </c>
      <c r="S141" s="28">
        <v>58</v>
      </c>
      <c r="T141" s="28">
        <v>220</v>
      </c>
    </row>
    <row r="158" spans="1:33" x14ac:dyDescent="0.3">
      <c r="A158" s="26" t="s">
        <v>545</v>
      </c>
      <c r="B158" s="26" t="s">
        <v>540</v>
      </c>
      <c r="I158" s="26" t="s">
        <v>539</v>
      </c>
      <c r="J158" s="26" t="s">
        <v>540</v>
      </c>
      <c r="Q158" s="26" t="s">
        <v>541</v>
      </c>
      <c r="R158" s="26" t="s">
        <v>540</v>
      </c>
      <c r="Y158" s="26" t="s">
        <v>568</v>
      </c>
      <c r="Z158" s="26" t="s">
        <v>540</v>
      </c>
    </row>
    <row r="159" spans="1:33" x14ac:dyDescent="0.3">
      <c r="A159" s="26" t="s">
        <v>537</v>
      </c>
      <c r="B159" t="s">
        <v>86</v>
      </c>
      <c r="C159" t="s">
        <v>44</v>
      </c>
      <c r="D159" t="s">
        <v>538</v>
      </c>
      <c r="I159" s="26" t="s">
        <v>537</v>
      </c>
      <c r="J159" t="s">
        <v>86</v>
      </c>
      <c r="K159" t="s">
        <v>44</v>
      </c>
      <c r="L159" t="s">
        <v>538</v>
      </c>
      <c r="Q159" s="26" t="s">
        <v>537</v>
      </c>
      <c r="R159" t="s">
        <v>86</v>
      </c>
      <c r="S159" t="s">
        <v>44</v>
      </c>
      <c r="T159" t="s">
        <v>538</v>
      </c>
      <c r="Y159" s="26" t="s">
        <v>537</v>
      </c>
      <c r="Z159">
        <v>0</v>
      </c>
      <c r="AA159">
        <v>1</v>
      </c>
      <c r="AB159">
        <v>2</v>
      </c>
      <c r="AC159">
        <v>3</v>
      </c>
      <c r="AD159">
        <v>4</v>
      </c>
      <c r="AE159">
        <v>5</v>
      </c>
      <c r="AF159">
        <v>6</v>
      </c>
      <c r="AG159" t="s">
        <v>538</v>
      </c>
    </row>
    <row r="160" spans="1:33" x14ac:dyDescent="0.3">
      <c r="A160" s="27" t="s">
        <v>33</v>
      </c>
      <c r="B160" s="28">
        <v>79</v>
      </c>
      <c r="C160" s="28">
        <v>20</v>
      </c>
      <c r="D160" s="28">
        <v>99</v>
      </c>
      <c r="I160" s="27" t="s">
        <v>155</v>
      </c>
      <c r="J160" s="28">
        <v>77</v>
      </c>
      <c r="K160" s="28">
        <v>26</v>
      </c>
      <c r="L160" s="28">
        <v>103</v>
      </c>
      <c r="Q160" s="27" t="s">
        <v>78</v>
      </c>
      <c r="R160" s="28">
        <v>60</v>
      </c>
      <c r="S160" s="28">
        <v>14</v>
      </c>
      <c r="T160" s="28">
        <v>74</v>
      </c>
      <c r="Y160" s="27" t="s">
        <v>86</v>
      </c>
      <c r="Z160" s="28">
        <v>5</v>
      </c>
      <c r="AA160" s="28">
        <v>13</v>
      </c>
      <c r="AB160" s="28">
        <v>22</v>
      </c>
      <c r="AC160" s="28">
        <v>66</v>
      </c>
      <c r="AD160" s="28">
        <v>49</v>
      </c>
      <c r="AE160" s="28">
        <v>10</v>
      </c>
      <c r="AF160" s="28">
        <v>2</v>
      </c>
      <c r="AG160" s="28">
        <v>167</v>
      </c>
    </row>
    <row r="161" spans="1:33" x14ac:dyDescent="0.3">
      <c r="A161" s="27" t="s">
        <v>51</v>
      </c>
      <c r="B161" s="28">
        <v>74</v>
      </c>
      <c r="C161" s="28">
        <v>30</v>
      </c>
      <c r="D161" s="28">
        <v>104</v>
      </c>
      <c r="I161" s="27" t="s">
        <v>28</v>
      </c>
      <c r="J161" s="28">
        <v>90</v>
      </c>
      <c r="K161" s="28">
        <v>27</v>
      </c>
      <c r="L161" s="28">
        <v>117</v>
      </c>
      <c r="Q161" s="27" t="s">
        <v>29</v>
      </c>
      <c r="R161" s="28">
        <v>107</v>
      </c>
      <c r="S161" s="28">
        <v>39</v>
      </c>
      <c r="T161" s="28">
        <v>146</v>
      </c>
      <c r="Y161" s="27" t="s">
        <v>44</v>
      </c>
      <c r="Z161" s="28">
        <v>2</v>
      </c>
      <c r="AA161" s="28">
        <v>9</v>
      </c>
      <c r="AB161" s="28">
        <v>9</v>
      </c>
      <c r="AC161" s="28">
        <v>20</v>
      </c>
      <c r="AD161" s="28">
        <v>8</v>
      </c>
      <c r="AE161" s="28">
        <v>5</v>
      </c>
      <c r="AF161" s="28"/>
      <c r="AG161" s="28">
        <v>53</v>
      </c>
    </row>
    <row r="162" spans="1:33" x14ac:dyDescent="0.3">
      <c r="A162" s="27" t="s">
        <v>52</v>
      </c>
      <c r="B162" s="28">
        <v>14</v>
      </c>
      <c r="C162" s="28">
        <v>3</v>
      </c>
      <c r="D162" s="28">
        <v>17</v>
      </c>
      <c r="I162" s="27" t="s">
        <v>538</v>
      </c>
      <c r="J162" s="28">
        <v>167</v>
      </c>
      <c r="K162" s="28">
        <v>53</v>
      </c>
      <c r="L162" s="28">
        <v>220</v>
      </c>
      <c r="Q162" s="27" t="s">
        <v>538</v>
      </c>
      <c r="R162" s="28">
        <v>167</v>
      </c>
      <c r="S162" s="28">
        <v>53</v>
      </c>
      <c r="T162" s="28">
        <v>220</v>
      </c>
      <c r="Y162" s="27" t="s">
        <v>538</v>
      </c>
      <c r="Z162" s="28">
        <v>7</v>
      </c>
      <c r="AA162" s="28">
        <v>22</v>
      </c>
      <c r="AB162" s="28">
        <v>31</v>
      </c>
      <c r="AC162" s="28">
        <v>86</v>
      </c>
      <c r="AD162" s="28">
        <v>57</v>
      </c>
      <c r="AE162" s="28">
        <v>15</v>
      </c>
      <c r="AF162" s="28">
        <v>2</v>
      </c>
      <c r="AG162" s="28">
        <v>220</v>
      </c>
    </row>
    <row r="163" spans="1:33" x14ac:dyDescent="0.3">
      <c r="A163" s="27" t="s">
        <v>538</v>
      </c>
      <c r="B163" s="28">
        <v>167</v>
      </c>
      <c r="C163" s="28">
        <v>53</v>
      </c>
      <c r="D163" s="28">
        <v>220</v>
      </c>
    </row>
    <row r="180" spans="1:47" x14ac:dyDescent="0.3">
      <c r="A180" s="26" t="s">
        <v>541</v>
      </c>
      <c r="B180" s="26" t="s">
        <v>540</v>
      </c>
      <c r="I180" s="26" t="s">
        <v>539</v>
      </c>
      <c r="J180" s="26" t="s">
        <v>540</v>
      </c>
      <c r="Q180" s="26" t="s">
        <v>545</v>
      </c>
      <c r="R180" s="26" t="s">
        <v>540</v>
      </c>
      <c r="X180" s="26" t="s">
        <v>545</v>
      </c>
      <c r="Y180" s="26" t="s">
        <v>540</v>
      </c>
      <c r="AF180" s="26" t="s">
        <v>547</v>
      </c>
      <c r="AG180" s="26" t="s">
        <v>540</v>
      </c>
      <c r="AM180" s="26" t="s">
        <v>565</v>
      </c>
      <c r="AN180" s="26" t="s">
        <v>540</v>
      </c>
    </row>
    <row r="181" spans="1:47" x14ac:dyDescent="0.3">
      <c r="A181" s="26" t="s">
        <v>537</v>
      </c>
      <c r="B181" t="s">
        <v>161</v>
      </c>
      <c r="C181" t="s">
        <v>38</v>
      </c>
      <c r="D181" t="s">
        <v>72</v>
      </c>
      <c r="E181" t="s">
        <v>538</v>
      </c>
      <c r="I181" s="26" t="s">
        <v>537</v>
      </c>
      <c r="J181" t="s">
        <v>161</v>
      </c>
      <c r="K181" t="s">
        <v>38</v>
      </c>
      <c r="L181" t="s">
        <v>72</v>
      </c>
      <c r="M181" t="s">
        <v>538</v>
      </c>
      <c r="Q181" s="26" t="s">
        <v>537</v>
      </c>
      <c r="R181" t="s">
        <v>161</v>
      </c>
      <c r="S181" t="s">
        <v>38</v>
      </c>
      <c r="T181" t="s">
        <v>72</v>
      </c>
      <c r="U181" t="s">
        <v>538</v>
      </c>
      <c r="X181" s="26" t="s">
        <v>537</v>
      </c>
      <c r="Y181" t="s">
        <v>161</v>
      </c>
      <c r="Z181" t="s">
        <v>38</v>
      </c>
      <c r="AA181" t="s">
        <v>72</v>
      </c>
      <c r="AB181" t="s">
        <v>538</v>
      </c>
      <c r="AF181" s="26" t="s">
        <v>537</v>
      </c>
      <c r="AG181" t="s">
        <v>161</v>
      </c>
      <c r="AH181" t="s">
        <v>38</v>
      </c>
      <c r="AI181" t="s">
        <v>72</v>
      </c>
      <c r="AJ181" t="s">
        <v>538</v>
      </c>
      <c r="AM181" s="26" t="s">
        <v>537</v>
      </c>
      <c r="AN181">
        <v>0</v>
      </c>
      <c r="AO181">
        <v>1</v>
      </c>
      <c r="AP181">
        <v>2</v>
      </c>
      <c r="AQ181">
        <v>3</v>
      </c>
      <c r="AR181">
        <v>4</v>
      </c>
      <c r="AS181">
        <v>5</v>
      </c>
      <c r="AT181">
        <v>6</v>
      </c>
      <c r="AU181" t="s">
        <v>538</v>
      </c>
    </row>
    <row r="182" spans="1:47" x14ac:dyDescent="0.3">
      <c r="A182" s="27" t="s">
        <v>78</v>
      </c>
      <c r="B182" s="28">
        <v>22</v>
      </c>
      <c r="C182" s="28">
        <v>40</v>
      </c>
      <c r="D182" s="28">
        <v>12</v>
      </c>
      <c r="E182" s="28">
        <v>74</v>
      </c>
      <c r="I182" s="27" t="s">
        <v>155</v>
      </c>
      <c r="J182" s="28">
        <v>22</v>
      </c>
      <c r="K182" s="28">
        <v>53</v>
      </c>
      <c r="L182" s="28">
        <v>28</v>
      </c>
      <c r="M182" s="28">
        <v>103</v>
      </c>
      <c r="Q182" s="27" t="s">
        <v>33</v>
      </c>
      <c r="R182" s="28">
        <v>28</v>
      </c>
      <c r="S182" s="28">
        <v>49</v>
      </c>
      <c r="T182" s="28">
        <v>22</v>
      </c>
      <c r="U182" s="28">
        <v>99</v>
      </c>
      <c r="X182" s="27" t="s">
        <v>50</v>
      </c>
      <c r="Y182" s="28">
        <v>22</v>
      </c>
      <c r="Z182" s="28">
        <v>43</v>
      </c>
      <c r="AA182" s="28">
        <v>11</v>
      </c>
      <c r="AB182" s="28">
        <v>76</v>
      </c>
      <c r="AF182" s="27" t="s">
        <v>32</v>
      </c>
      <c r="AG182" s="28">
        <v>12</v>
      </c>
      <c r="AH182" s="28">
        <v>25</v>
      </c>
      <c r="AI182" s="28">
        <v>16</v>
      </c>
      <c r="AJ182" s="28">
        <v>53</v>
      </c>
      <c r="AM182" s="27" t="s">
        <v>161</v>
      </c>
      <c r="AN182" s="28"/>
      <c r="AO182" s="28">
        <v>4</v>
      </c>
      <c r="AP182" s="28">
        <v>6</v>
      </c>
      <c r="AQ182" s="28">
        <v>27</v>
      </c>
      <c r="AR182" s="28">
        <v>16</v>
      </c>
      <c r="AS182" s="28">
        <v>4</v>
      </c>
      <c r="AT182" s="28">
        <v>1</v>
      </c>
      <c r="AU182" s="28">
        <v>58</v>
      </c>
    </row>
    <row r="183" spans="1:47" x14ac:dyDescent="0.3">
      <c r="A183" s="27" t="s">
        <v>29</v>
      </c>
      <c r="B183" s="28">
        <v>36</v>
      </c>
      <c r="C183" s="28">
        <v>71</v>
      </c>
      <c r="D183" s="28">
        <v>39</v>
      </c>
      <c r="E183" s="28">
        <v>146</v>
      </c>
      <c r="I183" s="27" t="s">
        <v>28</v>
      </c>
      <c r="J183" s="28">
        <v>36</v>
      </c>
      <c r="K183" s="28">
        <v>58</v>
      </c>
      <c r="L183" s="28">
        <v>23</v>
      </c>
      <c r="M183" s="28">
        <v>117</v>
      </c>
      <c r="Q183" s="27" t="s">
        <v>51</v>
      </c>
      <c r="R183" s="28">
        <v>27</v>
      </c>
      <c r="S183" s="28">
        <v>52</v>
      </c>
      <c r="T183" s="28">
        <v>25</v>
      </c>
      <c r="U183" s="28">
        <v>104</v>
      </c>
      <c r="X183" s="27" t="s">
        <v>70</v>
      </c>
      <c r="Y183" s="28">
        <v>13</v>
      </c>
      <c r="Z183" s="28">
        <v>21</v>
      </c>
      <c r="AA183" s="28">
        <v>11</v>
      </c>
      <c r="AB183" s="28">
        <v>45</v>
      </c>
      <c r="AF183" s="27" t="s">
        <v>51</v>
      </c>
      <c r="AG183" s="28">
        <v>30</v>
      </c>
      <c r="AH183" s="28">
        <v>41</v>
      </c>
      <c r="AI183" s="28">
        <v>25</v>
      </c>
      <c r="AJ183" s="28">
        <v>96</v>
      </c>
      <c r="AM183" s="27" t="s">
        <v>38</v>
      </c>
      <c r="AN183" s="28">
        <v>5</v>
      </c>
      <c r="AO183" s="28">
        <v>9</v>
      </c>
      <c r="AP183" s="28">
        <v>20</v>
      </c>
      <c r="AQ183" s="28">
        <v>36</v>
      </c>
      <c r="AR183" s="28">
        <v>31</v>
      </c>
      <c r="AS183" s="28">
        <v>9</v>
      </c>
      <c r="AT183" s="28">
        <v>1</v>
      </c>
      <c r="AU183" s="28">
        <v>111</v>
      </c>
    </row>
    <row r="184" spans="1:47" x14ac:dyDescent="0.3">
      <c r="A184" s="27" t="s">
        <v>538</v>
      </c>
      <c r="B184" s="28">
        <v>58</v>
      </c>
      <c r="C184" s="28">
        <v>111</v>
      </c>
      <c r="D184" s="28">
        <v>51</v>
      </c>
      <c r="E184" s="28">
        <v>220</v>
      </c>
      <c r="I184" s="27" t="s">
        <v>538</v>
      </c>
      <c r="J184" s="28">
        <v>58</v>
      </c>
      <c r="K184" s="28">
        <v>111</v>
      </c>
      <c r="L184" s="28">
        <v>51</v>
      </c>
      <c r="M184" s="28">
        <v>220</v>
      </c>
      <c r="Q184" s="27" t="s">
        <v>52</v>
      </c>
      <c r="R184" s="28">
        <v>3</v>
      </c>
      <c r="S184" s="28">
        <v>10</v>
      </c>
      <c r="T184" s="28">
        <v>4</v>
      </c>
      <c r="U184" s="28">
        <v>17</v>
      </c>
      <c r="X184" s="27" t="s">
        <v>30</v>
      </c>
      <c r="Y184" s="28">
        <v>12</v>
      </c>
      <c r="Z184" s="28">
        <v>24</v>
      </c>
      <c r="AA184" s="28">
        <v>12</v>
      </c>
      <c r="AB184" s="28">
        <v>48</v>
      </c>
      <c r="AF184" s="27" t="s">
        <v>115</v>
      </c>
      <c r="AG184" s="28"/>
      <c r="AH184" s="28">
        <v>7</v>
      </c>
      <c r="AI184" s="28">
        <v>1</v>
      </c>
      <c r="AJ184" s="28">
        <v>8</v>
      </c>
      <c r="AM184" s="27" t="s">
        <v>72</v>
      </c>
      <c r="AN184" s="28">
        <v>2</v>
      </c>
      <c r="AO184" s="28">
        <v>9</v>
      </c>
      <c r="AP184" s="28">
        <v>5</v>
      </c>
      <c r="AQ184" s="28">
        <v>23</v>
      </c>
      <c r="AR184" s="28">
        <v>10</v>
      </c>
      <c r="AS184" s="28">
        <v>2</v>
      </c>
      <c r="AT184" s="28"/>
      <c r="AU184" s="28">
        <v>51</v>
      </c>
    </row>
    <row r="185" spans="1:47" x14ac:dyDescent="0.3">
      <c r="Q185" s="27" t="s">
        <v>538</v>
      </c>
      <c r="R185" s="28">
        <v>58</v>
      </c>
      <c r="S185" s="28">
        <v>111</v>
      </c>
      <c r="T185" s="28">
        <v>51</v>
      </c>
      <c r="U185" s="28">
        <v>220</v>
      </c>
      <c r="X185" s="27" t="s">
        <v>99</v>
      </c>
      <c r="Y185" s="28">
        <v>11</v>
      </c>
      <c r="Z185" s="28">
        <v>23</v>
      </c>
      <c r="AA185" s="28">
        <v>17</v>
      </c>
      <c r="AB185" s="28">
        <v>51</v>
      </c>
      <c r="AF185" s="27" t="s">
        <v>52</v>
      </c>
      <c r="AG185" s="28">
        <v>16</v>
      </c>
      <c r="AH185" s="28">
        <v>38</v>
      </c>
      <c r="AI185" s="28">
        <v>9</v>
      </c>
      <c r="AJ185" s="28">
        <v>63</v>
      </c>
      <c r="AM185" s="27" t="s">
        <v>538</v>
      </c>
      <c r="AN185" s="28">
        <v>7</v>
      </c>
      <c r="AO185" s="28">
        <v>22</v>
      </c>
      <c r="AP185" s="28">
        <v>31</v>
      </c>
      <c r="AQ185" s="28">
        <v>86</v>
      </c>
      <c r="AR185" s="28">
        <v>57</v>
      </c>
      <c r="AS185" s="28">
        <v>15</v>
      </c>
      <c r="AT185" s="28">
        <v>2</v>
      </c>
      <c r="AU185" s="28">
        <v>220</v>
      </c>
    </row>
    <row r="186" spans="1:47" x14ac:dyDescent="0.3">
      <c r="X186" s="27" t="s">
        <v>538</v>
      </c>
      <c r="Y186" s="28">
        <v>58</v>
      </c>
      <c r="Z186" s="28">
        <v>111</v>
      </c>
      <c r="AA186" s="28">
        <v>51</v>
      </c>
      <c r="AB186" s="28">
        <v>220</v>
      </c>
      <c r="AF186" s="27" t="s">
        <v>538</v>
      </c>
      <c r="AG186" s="28">
        <v>58</v>
      </c>
      <c r="AH186" s="28">
        <v>111</v>
      </c>
      <c r="AI186" s="28">
        <v>51</v>
      </c>
      <c r="AJ186" s="28">
        <v>220</v>
      </c>
    </row>
    <row r="203" spans="1:32" x14ac:dyDescent="0.3">
      <c r="A203" s="26" t="s">
        <v>539</v>
      </c>
      <c r="B203" s="26" t="s">
        <v>540</v>
      </c>
      <c r="I203" s="26" t="s">
        <v>541</v>
      </c>
      <c r="J203" s="26" t="s">
        <v>540</v>
      </c>
      <c r="Q203" s="26" t="s">
        <v>545</v>
      </c>
      <c r="R203" s="26" t="s">
        <v>540</v>
      </c>
      <c r="X203" s="26" t="s">
        <v>566</v>
      </c>
      <c r="Y203" s="26" t="s">
        <v>540</v>
      </c>
    </row>
    <row r="204" spans="1:32" x14ac:dyDescent="0.3">
      <c r="A204" s="26" t="s">
        <v>537</v>
      </c>
      <c r="B204" t="s">
        <v>57</v>
      </c>
      <c r="C204" t="s">
        <v>39</v>
      </c>
      <c r="D204" t="s">
        <v>73</v>
      </c>
      <c r="E204" t="s">
        <v>538</v>
      </c>
      <c r="I204" s="26" t="s">
        <v>537</v>
      </c>
      <c r="J204" t="s">
        <v>57</v>
      </c>
      <c r="K204" t="s">
        <v>39</v>
      </c>
      <c r="L204" t="s">
        <v>73</v>
      </c>
      <c r="M204" t="s">
        <v>538</v>
      </c>
      <c r="Q204" s="26" t="s">
        <v>537</v>
      </c>
      <c r="R204" t="s">
        <v>57</v>
      </c>
      <c r="S204" t="s">
        <v>39</v>
      </c>
      <c r="T204" t="s">
        <v>73</v>
      </c>
      <c r="U204" t="s">
        <v>538</v>
      </c>
      <c r="X204" s="26" t="s">
        <v>537</v>
      </c>
      <c r="Y204">
        <v>0</v>
      </c>
      <c r="Z204">
        <v>1</v>
      </c>
      <c r="AA204">
        <v>2</v>
      </c>
      <c r="AB204">
        <v>3</v>
      </c>
      <c r="AC204">
        <v>4</v>
      </c>
      <c r="AD204">
        <v>5</v>
      </c>
      <c r="AE204">
        <v>6</v>
      </c>
      <c r="AF204" t="s">
        <v>538</v>
      </c>
    </row>
    <row r="205" spans="1:32" x14ac:dyDescent="0.3">
      <c r="A205" s="27" t="s">
        <v>155</v>
      </c>
      <c r="B205" s="28">
        <v>47</v>
      </c>
      <c r="C205" s="28">
        <v>27</v>
      </c>
      <c r="D205" s="28">
        <v>29</v>
      </c>
      <c r="E205" s="28">
        <v>103</v>
      </c>
      <c r="I205" s="27" t="s">
        <v>78</v>
      </c>
      <c r="J205" s="28">
        <v>32</v>
      </c>
      <c r="K205" s="28">
        <v>14</v>
      </c>
      <c r="L205" s="28">
        <v>28</v>
      </c>
      <c r="M205" s="28">
        <v>74</v>
      </c>
      <c r="Q205" s="27" t="s">
        <v>33</v>
      </c>
      <c r="R205" s="28">
        <v>54</v>
      </c>
      <c r="S205" s="28">
        <v>20</v>
      </c>
      <c r="T205" s="28">
        <v>25</v>
      </c>
      <c r="U205" s="28">
        <v>99</v>
      </c>
      <c r="X205" s="27" t="s">
        <v>57</v>
      </c>
      <c r="Y205" s="28">
        <v>2</v>
      </c>
      <c r="Z205" s="28">
        <v>9</v>
      </c>
      <c r="AA205" s="28">
        <v>11</v>
      </c>
      <c r="AB205" s="28">
        <v>42</v>
      </c>
      <c r="AC205" s="28">
        <v>35</v>
      </c>
      <c r="AD205" s="28">
        <v>6</v>
      </c>
      <c r="AE205" s="28">
        <v>2</v>
      </c>
      <c r="AF205" s="28">
        <v>107</v>
      </c>
    </row>
    <row r="206" spans="1:32" x14ac:dyDescent="0.3">
      <c r="A206" s="27" t="s">
        <v>28</v>
      </c>
      <c r="B206" s="28">
        <v>60</v>
      </c>
      <c r="C206" s="28">
        <v>17</v>
      </c>
      <c r="D206" s="28">
        <v>40</v>
      </c>
      <c r="E206" s="28">
        <v>117</v>
      </c>
      <c r="I206" s="27" t="s">
        <v>29</v>
      </c>
      <c r="J206" s="28">
        <v>75</v>
      </c>
      <c r="K206" s="28">
        <v>30</v>
      </c>
      <c r="L206" s="28">
        <v>41</v>
      </c>
      <c r="M206" s="28">
        <v>146</v>
      </c>
      <c r="Q206" s="27" t="s">
        <v>51</v>
      </c>
      <c r="R206" s="28">
        <v>44</v>
      </c>
      <c r="S206" s="28">
        <v>19</v>
      </c>
      <c r="T206" s="28">
        <v>41</v>
      </c>
      <c r="U206" s="28">
        <v>104</v>
      </c>
      <c r="X206" s="27" t="s">
        <v>39</v>
      </c>
      <c r="Y206" s="28">
        <v>1</v>
      </c>
      <c r="Z206" s="28">
        <v>5</v>
      </c>
      <c r="AA206" s="28">
        <v>7</v>
      </c>
      <c r="AB206" s="28">
        <v>17</v>
      </c>
      <c r="AC206" s="28">
        <v>9</v>
      </c>
      <c r="AD206" s="28">
        <v>5</v>
      </c>
      <c r="AE206" s="28"/>
      <c r="AF206" s="28">
        <v>44</v>
      </c>
    </row>
    <row r="207" spans="1:32" x14ac:dyDescent="0.3">
      <c r="A207" s="27" t="s">
        <v>538</v>
      </c>
      <c r="B207" s="28">
        <v>107</v>
      </c>
      <c r="C207" s="28">
        <v>44</v>
      </c>
      <c r="D207" s="28">
        <v>69</v>
      </c>
      <c r="E207" s="28">
        <v>220</v>
      </c>
      <c r="I207" s="27" t="s">
        <v>538</v>
      </c>
      <c r="J207" s="28">
        <v>107</v>
      </c>
      <c r="K207" s="28">
        <v>44</v>
      </c>
      <c r="L207" s="28">
        <v>69</v>
      </c>
      <c r="M207" s="28">
        <v>220</v>
      </c>
      <c r="Q207" s="27" t="s">
        <v>52</v>
      </c>
      <c r="R207" s="28">
        <v>9</v>
      </c>
      <c r="S207" s="28">
        <v>5</v>
      </c>
      <c r="T207" s="28">
        <v>3</v>
      </c>
      <c r="U207" s="28">
        <v>17</v>
      </c>
      <c r="X207" s="27" t="s">
        <v>73</v>
      </c>
      <c r="Y207" s="28">
        <v>4</v>
      </c>
      <c r="Z207" s="28">
        <v>8</v>
      </c>
      <c r="AA207" s="28">
        <v>13</v>
      </c>
      <c r="AB207" s="28">
        <v>27</v>
      </c>
      <c r="AC207" s="28">
        <v>13</v>
      </c>
      <c r="AD207" s="28">
        <v>4</v>
      </c>
      <c r="AE207" s="28"/>
      <c r="AF207" s="28">
        <v>69</v>
      </c>
    </row>
    <row r="208" spans="1:32" x14ac:dyDescent="0.3">
      <c r="Q208" s="27" t="s">
        <v>538</v>
      </c>
      <c r="R208" s="28">
        <v>107</v>
      </c>
      <c r="S208" s="28">
        <v>44</v>
      </c>
      <c r="T208" s="28">
        <v>69</v>
      </c>
      <c r="U208" s="28">
        <v>220</v>
      </c>
      <c r="X208" s="27" t="s">
        <v>538</v>
      </c>
      <c r="Y208" s="28">
        <v>7</v>
      </c>
      <c r="Z208" s="28">
        <v>22</v>
      </c>
      <c r="AA208" s="28">
        <v>31</v>
      </c>
      <c r="AB208" s="28">
        <v>86</v>
      </c>
      <c r="AC208" s="28">
        <v>57</v>
      </c>
      <c r="AD208" s="28">
        <v>15</v>
      </c>
      <c r="AE208" s="28">
        <v>2</v>
      </c>
      <c r="AF208" s="28">
        <v>220</v>
      </c>
    </row>
    <row r="224" spans="1:30" x14ac:dyDescent="0.3">
      <c r="A224" s="26" t="s">
        <v>539</v>
      </c>
      <c r="B224" s="26" t="s">
        <v>540</v>
      </c>
      <c r="K224" s="26" t="s">
        <v>541</v>
      </c>
      <c r="L224" s="26" t="s">
        <v>540</v>
      </c>
      <c r="T224" s="26" t="s">
        <v>545</v>
      </c>
      <c r="U224" s="26" t="s">
        <v>540</v>
      </c>
      <c r="AC224" s="26" t="s">
        <v>567</v>
      </c>
      <c r="AD224" s="26" t="s">
        <v>540</v>
      </c>
    </row>
    <row r="225" spans="1:37" x14ac:dyDescent="0.3">
      <c r="A225" s="26" t="s">
        <v>537</v>
      </c>
      <c r="B225" t="s">
        <v>60</v>
      </c>
      <c r="C225" t="s">
        <v>43</v>
      </c>
      <c r="D225" t="s">
        <v>85</v>
      </c>
      <c r="E225" t="s">
        <v>103</v>
      </c>
      <c r="F225" t="s">
        <v>538</v>
      </c>
      <c r="K225" s="26" t="s">
        <v>537</v>
      </c>
      <c r="L225" t="s">
        <v>60</v>
      </c>
      <c r="M225" t="s">
        <v>43</v>
      </c>
      <c r="N225" t="s">
        <v>85</v>
      </c>
      <c r="O225" t="s">
        <v>103</v>
      </c>
      <c r="P225" t="s">
        <v>538</v>
      </c>
      <c r="T225" s="26" t="s">
        <v>537</v>
      </c>
      <c r="U225" t="s">
        <v>60</v>
      </c>
      <c r="V225" t="s">
        <v>43</v>
      </c>
      <c r="W225" t="s">
        <v>85</v>
      </c>
      <c r="X225" t="s">
        <v>103</v>
      </c>
      <c r="Y225" t="s">
        <v>538</v>
      </c>
      <c r="AC225" s="26" t="s">
        <v>537</v>
      </c>
      <c r="AD225">
        <v>0</v>
      </c>
      <c r="AE225">
        <v>1</v>
      </c>
      <c r="AF225">
        <v>2</v>
      </c>
      <c r="AG225">
        <v>3</v>
      </c>
      <c r="AH225">
        <v>4</v>
      </c>
      <c r="AI225">
        <v>5</v>
      </c>
      <c r="AJ225">
        <v>6</v>
      </c>
      <c r="AK225" t="s">
        <v>538</v>
      </c>
    </row>
    <row r="226" spans="1:37" x14ac:dyDescent="0.3">
      <c r="A226" s="27" t="s">
        <v>155</v>
      </c>
      <c r="B226" s="28">
        <v>40</v>
      </c>
      <c r="C226" s="28">
        <v>36</v>
      </c>
      <c r="D226" s="28">
        <v>3</v>
      </c>
      <c r="E226" s="28">
        <v>24</v>
      </c>
      <c r="F226" s="28">
        <v>103</v>
      </c>
      <c r="K226" s="27" t="s">
        <v>78</v>
      </c>
      <c r="L226" s="28">
        <v>17</v>
      </c>
      <c r="M226" s="28">
        <v>32</v>
      </c>
      <c r="N226" s="28">
        <v>3</v>
      </c>
      <c r="O226" s="28">
        <v>22</v>
      </c>
      <c r="P226" s="28">
        <v>74</v>
      </c>
      <c r="T226" s="27" t="s">
        <v>33</v>
      </c>
      <c r="U226" s="28">
        <v>33</v>
      </c>
      <c r="V226" s="28">
        <v>33</v>
      </c>
      <c r="W226" s="28">
        <v>7</v>
      </c>
      <c r="X226" s="28">
        <v>26</v>
      </c>
      <c r="Y226" s="28">
        <v>99</v>
      </c>
      <c r="AC226" s="27" t="s">
        <v>60</v>
      </c>
      <c r="AD226" s="28">
        <v>2</v>
      </c>
      <c r="AE226" s="28">
        <v>4</v>
      </c>
      <c r="AF226" s="28">
        <v>9</v>
      </c>
      <c r="AG226" s="28">
        <v>33</v>
      </c>
      <c r="AH226" s="28">
        <v>25</v>
      </c>
      <c r="AI226" s="28">
        <v>9</v>
      </c>
      <c r="AJ226" s="28">
        <v>1</v>
      </c>
      <c r="AK226" s="28">
        <v>83</v>
      </c>
    </row>
    <row r="227" spans="1:37" x14ac:dyDescent="0.3">
      <c r="A227" s="27" t="s">
        <v>28</v>
      </c>
      <c r="B227" s="28">
        <v>43</v>
      </c>
      <c r="C227" s="28">
        <v>39</v>
      </c>
      <c r="D227" s="28">
        <v>8</v>
      </c>
      <c r="E227" s="28">
        <v>27</v>
      </c>
      <c r="F227" s="28">
        <v>117</v>
      </c>
      <c r="K227" s="27" t="s">
        <v>29</v>
      </c>
      <c r="L227" s="28">
        <v>66</v>
      </c>
      <c r="M227" s="28">
        <v>43</v>
      </c>
      <c r="N227" s="28">
        <v>8</v>
      </c>
      <c r="O227" s="28">
        <v>29</v>
      </c>
      <c r="P227" s="28">
        <v>146</v>
      </c>
      <c r="T227" s="27" t="s">
        <v>51</v>
      </c>
      <c r="U227" s="28">
        <v>43</v>
      </c>
      <c r="V227" s="28">
        <v>36</v>
      </c>
      <c r="W227" s="28">
        <v>4</v>
      </c>
      <c r="X227" s="28">
        <v>21</v>
      </c>
      <c r="Y227" s="28">
        <v>104</v>
      </c>
      <c r="AC227" s="27" t="s">
        <v>43</v>
      </c>
      <c r="AD227" s="28">
        <v>2</v>
      </c>
      <c r="AE227" s="28">
        <v>15</v>
      </c>
      <c r="AF227" s="28">
        <v>12</v>
      </c>
      <c r="AG227" s="28">
        <v>27</v>
      </c>
      <c r="AH227" s="28">
        <v>16</v>
      </c>
      <c r="AI227" s="28">
        <v>3</v>
      </c>
      <c r="AJ227" s="28"/>
      <c r="AK227" s="28">
        <v>75</v>
      </c>
    </row>
    <row r="228" spans="1:37" x14ac:dyDescent="0.3">
      <c r="A228" s="27" t="s">
        <v>538</v>
      </c>
      <c r="B228" s="28">
        <v>83</v>
      </c>
      <c r="C228" s="28">
        <v>75</v>
      </c>
      <c r="D228" s="28">
        <v>11</v>
      </c>
      <c r="E228" s="28">
        <v>51</v>
      </c>
      <c r="F228" s="28">
        <v>220</v>
      </c>
      <c r="K228" s="27" t="s">
        <v>538</v>
      </c>
      <c r="L228" s="28">
        <v>83</v>
      </c>
      <c r="M228" s="28">
        <v>75</v>
      </c>
      <c r="N228" s="28">
        <v>11</v>
      </c>
      <c r="O228" s="28">
        <v>51</v>
      </c>
      <c r="P228" s="28">
        <v>220</v>
      </c>
      <c r="T228" s="27" t="s">
        <v>52</v>
      </c>
      <c r="U228" s="28">
        <v>7</v>
      </c>
      <c r="V228" s="28">
        <v>6</v>
      </c>
      <c r="W228" s="28"/>
      <c r="X228" s="28">
        <v>4</v>
      </c>
      <c r="Y228" s="28">
        <v>17</v>
      </c>
      <c r="AC228" s="27" t="s">
        <v>85</v>
      </c>
      <c r="AD228" s="28">
        <v>1</v>
      </c>
      <c r="AE228" s="28">
        <v>1</v>
      </c>
      <c r="AF228" s="28">
        <v>2</v>
      </c>
      <c r="AG228" s="28">
        <v>6</v>
      </c>
      <c r="AH228" s="28"/>
      <c r="AI228" s="28">
        <v>1</v>
      </c>
      <c r="AJ228" s="28"/>
      <c r="AK228" s="28">
        <v>11</v>
      </c>
    </row>
    <row r="229" spans="1:37" x14ac:dyDescent="0.3">
      <c r="T229" s="27" t="s">
        <v>538</v>
      </c>
      <c r="U229" s="28">
        <v>83</v>
      </c>
      <c r="V229" s="28">
        <v>75</v>
      </c>
      <c r="W229" s="28">
        <v>11</v>
      </c>
      <c r="X229" s="28">
        <v>51</v>
      </c>
      <c r="Y229" s="28">
        <v>220</v>
      </c>
      <c r="AC229" s="27" t="s">
        <v>103</v>
      </c>
      <c r="AD229" s="28">
        <v>2</v>
      </c>
      <c r="AE229" s="28">
        <v>2</v>
      </c>
      <c r="AF229" s="28">
        <v>8</v>
      </c>
      <c r="AG229" s="28">
        <v>20</v>
      </c>
      <c r="AH229" s="28">
        <v>16</v>
      </c>
      <c r="AI229" s="28">
        <v>2</v>
      </c>
      <c r="AJ229" s="28">
        <v>1</v>
      </c>
      <c r="AK229" s="28">
        <v>51</v>
      </c>
    </row>
    <row r="230" spans="1:37" x14ac:dyDescent="0.3">
      <c r="AC230" s="27" t="s">
        <v>538</v>
      </c>
      <c r="AD230" s="28">
        <v>7</v>
      </c>
      <c r="AE230" s="28">
        <v>22</v>
      </c>
      <c r="AF230" s="28">
        <v>31</v>
      </c>
      <c r="AG230" s="28">
        <v>86</v>
      </c>
      <c r="AH230" s="28">
        <v>57</v>
      </c>
      <c r="AI230" s="28">
        <v>15</v>
      </c>
      <c r="AJ230" s="28">
        <v>2</v>
      </c>
      <c r="AK230" s="28">
        <v>220</v>
      </c>
    </row>
    <row r="255" spans="1:45" x14ac:dyDescent="0.3">
      <c r="A255" s="26" t="s">
        <v>539</v>
      </c>
      <c r="B255" s="26" t="s">
        <v>540</v>
      </c>
      <c r="I255" s="26" t="s">
        <v>541</v>
      </c>
      <c r="J255" s="26" t="s">
        <v>540</v>
      </c>
      <c r="Q255" s="26" t="s">
        <v>546</v>
      </c>
      <c r="R255" s="26" t="s">
        <v>540</v>
      </c>
      <c r="Y255" s="26" t="s">
        <v>544</v>
      </c>
      <c r="Z255" s="26" t="s">
        <v>540</v>
      </c>
      <c r="AG255" s="26" t="s">
        <v>547</v>
      </c>
      <c r="AH255" s="26" t="s">
        <v>540</v>
      </c>
      <c r="AO255" s="26" t="s">
        <v>545</v>
      </c>
      <c r="AP255" s="26" t="s">
        <v>540</v>
      </c>
    </row>
    <row r="256" spans="1:45" x14ac:dyDescent="0.3">
      <c r="A256" s="26" t="s">
        <v>537</v>
      </c>
      <c r="B256" t="s">
        <v>53</v>
      </c>
      <c r="C256" t="s">
        <v>83</v>
      </c>
      <c r="D256" t="s">
        <v>35</v>
      </c>
      <c r="E256" t="s">
        <v>538</v>
      </c>
      <c r="I256" s="26" t="s">
        <v>537</v>
      </c>
      <c r="J256" t="s">
        <v>53</v>
      </c>
      <c r="K256" t="s">
        <v>83</v>
      </c>
      <c r="L256" t="s">
        <v>35</v>
      </c>
      <c r="M256" t="s">
        <v>538</v>
      </c>
      <c r="Q256" s="26" t="s">
        <v>537</v>
      </c>
      <c r="R256" t="s">
        <v>53</v>
      </c>
      <c r="S256" t="s">
        <v>83</v>
      </c>
      <c r="T256" t="s">
        <v>35</v>
      </c>
      <c r="U256" t="s">
        <v>538</v>
      </c>
      <c r="Y256" s="26" t="s">
        <v>537</v>
      </c>
      <c r="Z256" t="s">
        <v>53</v>
      </c>
      <c r="AA256" t="s">
        <v>83</v>
      </c>
      <c r="AB256" t="s">
        <v>35</v>
      </c>
      <c r="AC256" t="s">
        <v>538</v>
      </c>
      <c r="AG256" s="26" t="s">
        <v>537</v>
      </c>
      <c r="AH256" t="s">
        <v>53</v>
      </c>
      <c r="AI256" t="s">
        <v>83</v>
      </c>
      <c r="AJ256" t="s">
        <v>35</v>
      </c>
      <c r="AK256" t="s">
        <v>538</v>
      </c>
      <c r="AO256" s="26" t="s">
        <v>537</v>
      </c>
      <c r="AP256" t="s">
        <v>53</v>
      </c>
      <c r="AQ256" t="s">
        <v>83</v>
      </c>
      <c r="AR256" t="s">
        <v>35</v>
      </c>
      <c r="AS256" t="s">
        <v>538</v>
      </c>
    </row>
    <row r="257" spans="1:45" x14ac:dyDescent="0.3">
      <c r="A257" s="27" t="s">
        <v>155</v>
      </c>
      <c r="B257" s="28">
        <v>81</v>
      </c>
      <c r="C257" s="28">
        <v>14</v>
      </c>
      <c r="D257" s="28">
        <v>8</v>
      </c>
      <c r="E257" s="28">
        <v>103</v>
      </c>
      <c r="I257" s="27" t="s">
        <v>78</v>
      </c>
      <c r="J257" s="28">
        <v>53</v>
      </c>
      <c r="K257" s="28">
        <v>13</v>
      </c>
      <c r="L257" s="28">
        <v>8</v>
      </c>
      <c r="M257" s="28">
        <v>74</v>
      </c>
      <c r="Q257" s="27" t="s">
        <v>50</v>
      </c>
      <c r="R257" s="28">
        <v>67</v>
      </c>
      <c r="S257" s="28">
        <v>5</v>
      </c>
      <c r="T257" s="28">
        <v>4</v>
      </c>
      <c r="U257" s="28">
        <v>76</v>
      </c>
      <c r="Y257" s="27" t="s">
        <v>66</v>
      </c>
      <c r="Z257" s="28">
        <v>140</v>
      </c>
      <c r="AA257" s="28">
        <v>18</v>
      </c>
      <c r="AB257" s="28">
        <v>14</v>
      </c>
      <c r="AC257" s="28">
        <v>172</v>
      </c>
      <c r="AG257" s="27" t="s">
        <v>32</v>
      </c>
      <c r="AH257" s="28">
        <v>37</v>
      </c>
      <c r="AI257" s="28">
        <v>11</v>
      </c>
      <c r="AJ257" s="28">
        <v>5</v>
      </c>
      <c r="AK257" s="28">
        <v>53</v>
      </c>
      <c r="AO257" s="27" t="s">
        <v>33</v>
      </c>
      <c r="AP257" s="28">
        <v>74</v>
      </c>
      <c r="AQ257" s="28">
        <v>16</v>
      </c>
      <c r="AR257" s="28">
        <v>9</v>
      </c>
      <c r="AS257" s="28">
        <v>99</v>
      </c>
    </row>
    <row r="258" spans="1:45" x14ac:dyDescent="0.3">
      <c r="A258" s="27" t="s">
        <v>28</v>
      </c>
      <c r="B258" s="28">
        <v>87</v>
      </c>
      <c r="C258" s="28">
        <v>16</v>
      </c>
      <c r="D258" s="28">
        <v>14</v>
      </c>
      <c r="E258" s="28">
        <v>117</v>
      </c>
      <c r="I258" s="27" t="s">
        <v>29</v>
      </c>
      <c r="J258" s="28">
        <v>115</v>
      </c>
      <c r="K258" s="28">
        <v>17</v>
      </c>
      <c r="L258" s="28">
        <v>14</v>
      </c>
      <c r="M258" s="28">
        <v>146</v>
      </c>
      <c r="Q258" s="27" t="s">
        <v>70</v>
      </c>
      <c r="R258" s="28">
        <v>32</v>
      </c>
      <c r="S258" s="28">
        <v>8</v>
      </c>
      <c r="T258" s="28">
        <v>5</v>
      </c>
      <c r="U258" s="28">
        <v>45</v>
      </c>
      <c r="Y258" s="27" t="s">
        <v>31</v>
      </c>
      <c r="Z258" s="28">
        <v>28</v>
      </c>
      <c r="AA258" s="28">
        <v>12</v>
      </c>
      <c r="AB258" s="28">
        <v>8</v>
      </c>
      <c r="AC258" s="28">
        <v>48</v>
      </c>
      <c r="AG258" s="27" t="s">
        <v>51</v>
      </c>
      <c r="AH258" s="28">
        <v>72</v>
      </c>
      <c r="AI258" s="28">
        <v>13</v>
      </c>
      <c r="AJ258" s="28">
        <v>11</v>
      </c>
      <c r="AK258" s="28">
        <v>96</v>
      </c>
      <c r="AO258" s="27" t="s">
        <v>51</v>
      </c>
      <c r="AP258" s="28">
        <v>82</v>
      </c>
      <c r="AQ258" s="28">
        <v>12</v>
      </c>
      <c r="AR258" s="28">
        <v>10</v>
      </c>
      <c r="AS258" s="28">
        <v>104</v>
      </c>
    </row>
    <row r="259" spans="1:45" x14ac:dyDescent="0.3">
      <c r="A259" s="27" t="s">
        <v>538</v>
      </c>
      <c r="B259" s="28">
        <v>168</v>
      </c>
      <c r="C259" s="28">
        <v>30</v>
      </c>
      <c r="D259" s="28">
        <v>22</v>
      </c>
      <c r="E259" s="28">
        <v>220</v>
      </c>
      <c r="I259" s="27" t="s">
        <v>538</v>
      </c>
      <c r="J259" s="28">
        <v>168</v>
      </c>
      <c r="K259" s="28">
        <v>30</v>
      </c>
      <c r="L259" s="28">
        <v>22</v>
      </c>
      <c r="M259" s="28">
        <v>220</v>
      </c>
      <c r="Q259" s="27" t="s">
        <v>30</v>
      </c>
      <c r="R259" s="28">
        <v>37</v>
      </c>
      <c r="S259" s="28">
        <v>5</v>
      </c>
      <c r="T259" s="28">
        <v>6</v>
      </c>
      <c r="U259" s="28">
        <v>48</v>
      </c>
      <c r="Y259" s="27" t="s">
        <v>538</v>
      </c>
      <c r="Z259" s="28">
        <v>168</v>
      </c>
      <c r="AA259" s="28">
        <v>30</v>
      </c>
      <c r="AB259" s="28">
        <v>22</v>
      </c>
      <c r="AC259" s="28">
        <v>220</v>
      </c>
      <c r="AG259" s="27" t="s">
        <v>115</v>
      </c>
      <c r="AH259" s="28">
        <v>7</v>
      </c>
      <c r="AI259" s="28">
        <v>1</v>
      </c>
      <c r="AJ259" s="28"/>
      <c r="AK259" s="28">
        <v>8</v>
      </c>
      <c r="AO259" s="27" t="s">
        <v>52</v>
      </c>
      <c r="AP259" s="28">
        <v>12</v>
      </c>
      <c r="AQ259" s="28">
        <v>2</v>
      </c>
      <c r="AR259" s="28">
        <v>3</v>
      </c>
      <c r="AS259" s="28">
        <v>17</v>
      </c>
    </row>
    <row r="260" spans="1:45" x14ac:dyDescent="0.3">
      <c r="Q260" s="27" t="s">
        <v>99</v>
      </c>
      <c r="R260" s="28">
        <v>32</v>
      </c>
      <c r="S260" s="28">
        <v>12</v>
      </c>
      <c r="T260" s="28">
        <v>7</v>
      </c>
      <c r="U260" s="28">
        <v>51</v>
      </c>
      <c r="AG260" s="27" t="s">
        <v>52</v>
      </c>
      <c r="AH260" s="28">
        <v>52</v>
      </c>
      <c r="AI260" s="28">
        <v>5</v>
      </c>
      <c r="AJ260" s="28">
        <v>6</v>
      </c>
      <c r="AK260" s="28">
        <v>63</v>
      </c>
      <c r="AO260" s="27" t="s">
        <v>538</v>
      </c>
      <c r="AP260" s="28">
        <v>168</v>
      </c>
      <c r="AQ260" s="28">
        <v>30</v>
      </c>
      <c r="AR260" s="28">
        <v>22</v>
      </c>
      <c r="AS260" s="28">
        <v>220</v>
      </c>
    </row>
    <row r="261" spans="1:45" x14ac:dyDescent="0.3">
      <c r="Q261" s="27" t="s">
        <v>538</v>
      </c>
      <c r="R261" s="28">
        <v>168</v>
      </c>
      <c r="S261" s="28">
        <v>30</v>
      </c>
      <c r="T261" s="28">
        <v>22</v>
      </c>
      <c r="U261" s="28">
        <v>220</v>
      </c>
      <c r="AG261" s="27" t="s">
        <v>538</v>
      </c>
      <c r="AH261" s="28">
        <v>168</v>
      </c>
      <c r="AI261" s="28">
        <v>30</v>
      </c>
      <c r="AJ261" s="28">
        <v>22</v>
      </c>
      <c r="AK261" s="28">
        <v>220</v>
      </c>
    </row>
    <row r="278" spans="1:46" x14ac:dyDescent="0.3">
      <c r="A278" s="26" t="s">
        <v>539</v>
      </c>
      <c r="B278" s="26" t="s">
        <v>540</v>
      </c>
      <c r="I278" s="26" t="s">
        <v>541</v>
      </c>
      <c r="J278" s="26" t="s">
        <v>540</v>
      </c>
      <c r="Q278" s="26" t="s">
        <v>546</v>
      </c>
      <c r="R278" s="26" t="s">
        <v>540</v>
      </c>
      <c r="Y278" s="26" t="s">
        <v>544</v>
      </c>
      <c r="Z278" s="26" t="s">
        <v>540</v>
      </c>
      <c r="AG278" s="26" t="s">
        <v>547</v>
      </c>
      <c r="AH278" s="26" t="s">
        <v>540</v>
      </c>
      <c r="AO278" s="26" t="s">
        <v>545</v>
      </c>
      <c r="AP278" s="26" t="s">
        <v>540</v>
      </c>
    </row>
    <row r="279" spans="1:46" x14ac:dyDescent="0.3">
      <c r="A279" s="26" t="s">
        <v>537</v>
      </c>
      <c r="B279" t="s">
        <v>36</v>
      </c>
      <c r="C279" t="s">
        <v>71</v>
      </c>
      <c r="D279" t="s">
        <v>83</v>
      </c>
      <c r="E279" t="s">
        <v>54</v>
      </c>
      <c r="F279" t="s">
        <v>538</v>
      </c>
      <c r="I279" s="26" t="s">
        <v>537</v>
      </c>
      <c r="J279" t="s">
        <v>36</v>
      </c>
      <c r="K279" t="s">
        <v>71</v>
      </c>
      <c r="L279" t="s">
        <v>83</v>
      </c>
      <c r="M279" t="s">
        <v>54</v>
      </c>
      <c r="N279" t="s">
        <v>538</v>
      </c>
      <c r="Q279" s="26" t="s">
        <v>537</v>
      </c>
      <c r="R279" t="s">
        <v>36</v>
      </c>
      <c r="S279" t="s">
        <v>71</v>
      </c>
      <c r="T279" t="s">
        <v>83</v>
      </c>
      <c r="U279" t="s">
        <v>54</v>
      </c>
      <c r="V279" t="s">
        <v>538</v>
      </c>
      <c r="Y279" s="26" t="s">
        <v>537</v>
      </c>
      <c r="Z279" t="s">
        <v>36</v>
      </c>
      <c r="AA279" t="s">
        <v>71</v>
      </c>
      <c r="AB279" t="s">
        <v>83</v>
      </c>
      <c r="AC279" t="s">
        <v>54</v>
      </c>
      <c r="AD279" t="s">
        <v>538</v>
      </c>
      <c r="AG279" s="26" t="s">
        <v>537</v>
      </c>
      <c r="AH279" t="s">
        <v>36</v>
      </c>
      <c r="AI279" t="s">
        <v>71</v>
      </c>
      <c r="AJ279" t="s">
        <v>83</v>
      </c>
      <c r="AK279" t="s">
        <v>54</v>
      </c>
      <c r="AL279" t="s">
        <v>538</v>
      </c>
      <c r="AO279" s="26" t="s">
        <v>537</v>
      </c>
      <c r="AP279" t="s">
        <v>36</v>
      </c>
      <c r="AQ279" t="s">
        <v>71</v>
      </c>
      <c r="AR279" t="s">
        <v>83</v>
      </c>
      <c r="AS279" t="s">
        <v>54</v>
      </c>
      <c r="AT279" t="s">
        <v>538</v>
      </c>
    </row>
    <row r="280" spans="1:46" x14ac:dyDescent="0.3">
      <c r="A280" s="27" t="s">
        <v>155</v>
      </c>
      <c r="B280" s="28">
        <v>49</v>
      </c>
      <c r="C280" s="28">
        <v>15</v>
      </c>
      <c r="D280" s="28">
        <v>7</v>
      </c>
      <c r="E280" s="28">
        <v>32</v>
      </c>
      <c r="F280" s="28">
        <v>103</v>
      </c>
      <c r="I280" s="27" t="s">
        <v>78</v>
      </c>
      <c r="J280" s="28">
        <v>33</v>
      </c>
      <c r="K280" s="28">
        <v>13</v>
      </c>
      <c r="L280" s="28">
        <v>11</v>
      </c>
      <c r="M280" s="28">
        <v>17</v>
      </c>
      <c r="N280" s="28">
        <v>74</v>
      </c>
      <c r="Q280" s="27" t="s">
        <v>50</v>
      </c>
      <c r="R280" s="28">
        <v>31</v>
      </c>
      <c r="S280" s="28">
        <v>15</v>
      </c>
      <c r="T280" s="28">
        <v>7</v>
      </c>
      <c r="U280" s="28">
        <v>23</v>
      </c>
      <c r="V280" s="28">
        <v>76</v>
      </c>
      <c r="Y280" s="27" t="s">
        <v>66</v>
      </c>
      <c r="Z280" s="28">
        <v>77</v>
      </c>
      <c r="AA280" s="28">
        <v>30</v>
      </c>
      <c r="AB280" s="28">
        <v>14</v>
      </c>
      <c r="AC280" s="28">
        <v>51</v>
      </c>
      <c r="AD280" s="28">
        <v>172</v>
      </c>
      <c r="AG280" s="27" t="s">
        <v>32</v>
      </c>
      <c r="AH280" s="28">
        <v>30</v>
      </c>
      <c r="AI280" s="28">
        <v>7</v>
      </c>
      <c r="AJ280" s="28">
        <v>4</v>
      </c>
      <c r="AK280" s="28">
        <v>12</v>
      </c>
      <c r="AL280" s="28">
        <v>53</v>
      </c>
      <c r="AO280" s="27" t="s">
        <v>33</v>
      </c>
      <c r="AP280" s="28">
        <v>46</v>
      </c>
      <c r="AQ280" s="28">
        <v>17</v>
      </c>
      <c r="AR280" s="28">
        <v>9</v>
      </c>
      <c r="AS280" s="28">
        <v>27</v>
      </c>
      <c r="AT280" s="28">
        <v>99</v>
      </c>
    </row>
    <row r="281" spans="1:46" x14ac:dyDescent="0.3">
      <c r="A281" s="27" t="s">
        <v>28</v>
      </c>
      <c r="B281" s="28">
        <v>60</v>
      </c>
      <c r="C281" s="28">
        <v>20</v>
      </c>
      <c r="D281" s="28">
        <v>9</v>
      </c>
      <c r="E281" s="28">
        <v>28</v>
      </c>
      <c r="F281" s="28">
        <v>117</v>
      </c>
      <c r="I281" s="27" t="s">
        <v>29</v>
      </c>
      <c r="J281" s="28">
        <v>76</v>
      </c>
      <c r="K281" s="28">
        <v>22</v>
      </c>
      <c r="L281" s="28">
        <v>5</v>
      </c>
      <c r="M281" s="28">
        <v>43</v>
      </c>
      <c r="N281" s="28">
        <v>146</v>
      </c>
      <c r="Q281" s="27" t="s">
        <v>70</v>
      </c>
      <c r="R281" s="28">
        <v>26</v>
      </c>
      <c r="S281" s="28">
        <v>8</v>
      </c>
      <c r="T281" s="28">
        <v>3</v>
      </c>
      <c r="U281" s="28">
        <v>8</v>
      </c>
      <c r="V281" s="28">
        <v>45</v>
      </c>
      <c r="Y281" s="27" t="s">
        <v>31</v>
      </c>
      <c r="Z281" s="28">
        <v>32</v>
      </c>
      <c r="AA281" s="28">
        <v>5</v>
      </c>
      <c r="AB281" s="28">
        <v>2</v>
      </c>
      <c r="AC281" s="28">
        <v>9</v>
      </c>
      <c r="AD281" s="28">
        <v>48</v>
      </c>
      <c r="AG281" s="27" t="s">
        <v>51</v>
      </c>
      <c r="AH281" s="28">
        <v>47</v>
      </c>
      <c r="AI281" s="28">
        <v>19</v>
      </c>
      <c r="AJ281" s="28">
        <v>6</v>
      </c>
      <c r="AK281" s="28">
        <v>24</v>
      </c>
      <c r="AL281" s="28">
        <v>96</v>
      </c>
      <c r="AO281" s="27" t="s">
        <v>51</v>
      </c>
      <c r="AP281" s="28">
        <v>53</v>
      </c>
      <c r="AQ281" s="28">
        <v>16</v>
      </c>
      <c r="AR281" s="28">
        <v>7</v>
      </c>
      <c r="AS281" s="28">
        <v>28</v>
      </c>
      <c r="AT281" s="28">
        <v>104</v>
      </c>
    </row>
    <row r="282" spans="1:46" x14ac:dyDescent="0.3">
      <c r="A282" s="27" t="s">
        <v>538</v>
      </c>
      <c r="B282" s="28">
        <v>109</v>
      </c>
      <c r="C282" s="28">
        <v>35</v>
      </c>
      <c r="D282" s="28">
        <v>16</v>
      </c>
      <c r="E282" s="28">
        <v>60</v>
      </c>
      <c r="F282" s="28">
        <v>220</v>
      </c>
      <c r="I282" s="27" t="s">
        <v>538</v>
      </c>
      <c r="J282" s="28">
        <v>109</v>
      </c>
      <c r="K282" s="28">
        <v>35</v>
      </c>
      <c r="L282" s="28">
        <v>16</v>
      </c>
      <c r="M282" s="28">
        <v>60</v>
      </c>
      <c r="N282" s="28">
        <v>220</v>
      </c>
      <c r="Q282" s="27" t="s">
        <v>30</v>
      </c>
      <c r="R282" s="28">
        <v>22</v>
      </c>
      <c r="S282" s="28">
        <v>5</v>
      </c>
      <c r="T282" s="28">
        <v>2</v>
      </c>
      <c r="U282" s="28">
        <v>19</v>
      </c>
      <c r="V282" s="28">
        <v>48</v>
      </c>
      <c r="Y282" s="27" t="s">
        <v>538</v>
      </c>
      <c r="Z282" s="28">
        <v>109</v>
      </c>
      <c r="AA282" s="28">
        <v>35</v>
      </c>
      <c r="AB282" s="28">
        <v>16</v>
      </c>
      <c r="AC282" s="28">
        <v>60</v>
      </c>
      <c r="AD282" s="28">
        <v>220</v>
      </c>
      <c r="AG282" s="27" t="s">
        <v>115</v>
      </c>
      <c r="AH282" s="28">
        <v>4</v>
      </c>
      <c r="AI282" s="28">
        <v>2</v>
      </c>
      <c r="AJ282" s="28">
        <v>1</v>
      </c>
      <c r="AK282" s="28">
        <v>1</v>
      </c>
      <c r="AL282" s="28">
        <v>8</v>
      </c>
      <c r="AO282" s="27" t="s">
        <v>52</v>
      </c>
      <c r="AP282" s="28">
        <v>10</v>
      </c>
      <c r="AQ282" s="28">
        <v>2</v>
      </c>
      <c r="AR282" s="28"/>
      <c r="AS282" s="28">
        <v>5</v>
      </c>
      <c r="AT282" s="28">
        <v>17</v>
      </c>
    </row>
    <row r="283" spans="1:46" x14ac:dyDescent="0.3">
      <c r="Q283" s="27" t="s">
        <v>99</v>
      </c>
      <c r="R283" s="28">
        <v>30</v>
      </c>
      <c r="S283" s="28">
        <v>7</v>
      </c>
      <c r="T283" s="28">
        <v>4</v>
      </c>
      <c r="U283" s="28">
        <v>10</v>
      </c>
      <c r="V283" s="28">
        <v>51</v>
      </c>
      <c r="AG283" s="27" t="s">
        <v>52</v>
      </c>
      <c r="AH283" s="28">
        <v>28</v>
      </c>
      <c r="AI283" s="28">
        <v>7</v>
      </c>
      <c r="AJ283" s="28">
        <v>5</v>
      </c>
      <c r="AK283" s="28">
        <v>23</v>
      </c>
      <c r="AL283" s="28">
        <v>63</v>
      </c>
      <c r="AO283" s="27" t="s">
        <v>538</v>
      </c>
      <c r="AP283" s="28">
        <v>109</v>
      </c>
      <c r="AQ283" s="28">
        <v>35</v>
      </c>
      <c r="AR283" s="28">
        <v>16</v>
      </c>
      <c r="AS283" s="28">
        <v>60</v>
      </c>
      <c r="AT283" s="28">
        <v>220</v>
      </c>
    </row>
    <row r="284" spans="1:46" x14ac:dyDescent="0.3">
      <c r="Q284" s="27" t="s">
        <v>538</v>
      </c>
      <c r="R284" s="28">
        <v>109</v>
      </c>
      <c r="S284" s="28">
        <v>35</v>
      </c>
      <c r="T284" s="28">
        <v>16</v>
      </c>
      <c r="U284" s="28">
        <v>60</v>
      </c>
      <c r="V284" s="28">
        <v>220</v>
      </c>
      <c r="AG284" s="27" t="s">
        <v>538</v>
      </c>
      <c r="AH284" s="28">
        <v>109</v>
      </c>
      <c r="AI284" s="28">
        <v>35</v>
      </c>
      <c r="AJ284" s="28">
        <v>16</v>
      </c>
      <c r="AK284" s="28">
        <v>60</v>
      </c>
      <c r="AL284" s="28">
        <v>220</v>
      </c>
    </row>
    <row r="299" spans="1:43" x14ac:dyDescent="0.3">
      <c r="A299" s="26" t="s">
        <v>539</v>
      </c>
      <c r="B299" s="26" t="s">
        <v>540</v>
      </c>
      <c r="I299" s="26" t="s">
        <v>541</v>
      </c>
      <c r="J299" s="26" t="s">
        <v>540</v>
      </c>
    </row>
    <row r="300" spans="1:43" x14ac:dyDescent="0.3">
      <c r="A300" s="26" t="s">
        <v>537</v>
      </c>
      <c r="B300" t="s">
        <v>55</v>
      </c>
      <c r="C300" t="s">
        <v>83</v>
      </c>
      <c r="D300" t="s">
        <v>37</v>
      </c>
      <c r="E300" t="s">
        <v>538</v>
      </c>
      <c r="I300" s="26" t="s">
        <v>537</v>
      </c>
      <c r="J300" t="s">
        <v>55</v>
      </c>
      <c r="K300" t="s">
        <v>83</v>
      </c>
      <c r="L300" t="s">
        <v>37</v>
      </c>
      <c r="M300" t="s">
        <v>538</v>
      </c>
      <c r="P300" s="26" t="s">
        <v>546</v>
      </c>
      <c r="Q300" s="26" t="s">
        <v>540</v>
      </c>
    </row>
    <row r="301" spans="1:43" x14ac:dyDescent="0.3">
      <c r="A301" s="27" t="s">
        <v>155</v>
      </c>
      <c r="B301" s="28">
        <v>76</v>
      </c>
      <c r="C301" s="28">
        <v>17</v>
      </c>
      <c r="D301" s="28">
        <v>10</v>
      </c>
      <c r="E301" s="28">
        <v>103</v>
      </c>
      <c r="I301" s="27" t="s">
        <v>78</v>
      </c>
      <c r="J301" s="28">
        <v>54</v>
      </c>
      <c r="K301" s="28">
        <v>14</v>
      </c>
      <c r="L301" s="28">
        <v>6</v>
      </c>
      <c r="M301" s="28">
        <v>74</v>
      </c>
      <c r="P301" s="26" t="s">
        <v>537</v>
      </c>
      <c r="Q301" t="s">
        <v>55</v>
      </c>
      <c r="R301" t="s">
        <v>83</v>
      </c>
      <c r="S301" t="s">
        <v>37</v>
      </c>
      <c r="T301" t="s">
        <v>538</v>
      </c>
      <c r="X301" s="26" t="s">
        <v>544</v>
      </c>
      <c r="Y301" s="26" t="s">
        <v>540</v>
      </c>
      <c r="AE301" s="26" t="s">
        <v>547</v>
      </c>
      <c r="AF301" s="26" t="s">
        <v>540</v>
      </c>
      <c r="AM301" s="26" t="s">
        <v>545</v>
      </c>
      <c r="AN301" s="26" t="s">
        <v>540</v>
      </c>
    </row>
    <row r="302" spans="1:43" x14ac:dyDescent="0.3">
      <c r="A302" s="27" t="s">
        <v>28</v>
      </c>
      <c r="B302" s="28">
        <v>94</v>
      </c>
      <c r="C302" s="28">
        <v>9</v>
      </c>
      <c r="D302" s="28">
        <v>14</v>
      </c>
      <c r="E302" s="28">
        <v>117</v>
      </c>
      <c r="I302" s="27" t="s">
        <v>29</v>
      </c>
      <c r="J302" s="28">
        <v>116</v>
      </c>
      <c r="K302" s="28">
        <v>12</v>
      </c>
      <c r="L302" s="28">
        <v>18</v>
      </c>
      <c r="M302" s="28">
        <v>146</v>
      </c>
      <c r="P302" s="27" t="s">
        <v>50</v>
      </c>
      <c r="Q302" s="28">
        <v>65</v>
      </c>
      <c r="R302" s="28">
        <v>9</v>
      </c>
      <c r="S302" s="28">
        <v>2</v>
      </c>
      <c r="T302" s="28">
        <v>76</v>
      </c>
      <c r="X302" s="26" t="s">
        <v>537</v>
      </c>
      <c r="Y302" t="s">
        <v>55</v>
      </c>
      <c r="Z302" t="s">
        <v>83</v>
      </c>
      <c r="AA302" t="s">
        <v>37</v>
      </c>
      <c r="AB302" t="s">
        <v>538</v>
      </c>
      <c r="AE302" s="26" t="s">
        <v>537</v>
      </c>
      <c r="AF302" t="s">
        <v>55</v>
      </c>
      <c r="AG302" t="s">
        <v>83</v>
      </c>
      <c r="AH302" t="s">
        <v>37</v>
      </c>
      <c r="AI302" t="s">
        <v>538</v>
      </c>
      <c r="AM302" s="26" t="s">
        <v>537</v>
      </c>
      <c r="AN302" t="s">
        <v>55</v>
      </c>
      <c r="AO302" t="s">
        <v>83</v>
      </c>
      <c r="AP302" t="s">
        <v>37</v>
      </c>
      <c r="AQ302" t="s">
        <v>538</v>
      </c>
    </row>
    <row r="303" spans="1:43" x14ac:dyDescent="0.3">
      <c r="A303" s="27" t="s">
        <v>538</v>
      </c>
      <c r="B303" s="28">
        <v>170</v>
      </c>
      <c r="C303" s="28">
        <v>26</v>
      </c>
      <c r="D303" s="28">
        <v>24</v>
      </c>
      <c r="E303" s="28">
        <v>220</v>
      </c>
      <c r="I303" s="27" t="s">
        <v>538</v>
      </c>
      <c r="J303" s="28">
        <v>170</v>
      </c>
      <c r="K303" s="28">
        <v>26</v>
      </c>
      <c r="L303" s="28">
        <v>24</v>
      </c>
      <c r="M303" s="28">
        <v>220</v>
      </c>
      <c r="P303" s="27" t="s">
        <v>70</v>
      </c>
      <c r="Q303" s="28">
        <v>31</v>
      </c>
      <c r="R303" s="28">
        <v>7</v>
      </c>
      <c r="S303" s="28">
        <v>7</v>
      </c>
      <c r="T303" s="28">
        <v>45</v>
      </c>
      <c r="X303" s="27" t="s">
        <v>66</v>
      </c>
      <c r="Y303" s="28">
        <v>135</v>
      </c>
      <c r="Z303" s="28">
        <v>22</v>
      </c>
      <c r="AA303" s="28">
        <v>15</v>
      </c>
      <c r="AB303" s="28">
        <v>172</v>
      </c>
      <c r="AE303" s="27" t="s">
        <v>32</v>
      </c>
      <c r="AF303" s="28">
        <v>40</v>
      </c>
      <c r="AG303" s="28">
        <v>4</v>
      </c>
      <c r="AH303" s="28">
        <v>9</v>
      </c>
      <c r="AI303" s="28">
        <v>53</v>
      </c>
      <c r="AM303" s="27" t="s">
        <v>33</v>
      </c>
      <c r="AN303" s="28">
        <v>80</v>
      </c>
      <c r="AO303" s="28">
        <v>10</v>
      </c>
      <c r="AP303" s="28">
        <v>9</v>
      </c>
      <c r="AQ303" s="28">
        <v>99</v>
      </c>
    </row>
    <row r="304" spans="1:43" x14ac:dyDescent="0.3">
      <c r="P304" s="27" t="s">
        <v>30</v>
      </c>
      <c r="Q304" s="28">
        <v>37</v>
      </c>
      <c r="R304" s="28">
        <v>6</v>
      </c>
      <c r="S304" s="28">
        <v>5</v>
      </c>
      <c r="T304" s="28">
        <v>48</v>
      </c>
      <c r="X304" s="27" t="s">
        <v>31</v>
      </c>
      <c r="Y304" s="28">
        <v>35</v>
      </c>
      <c r="Z304" s="28">
        <v>4</v>
      </c>
      <c r="AA304" s="28">
        <v>9</v>
      </c>
      <c r="AB304" s="28">
        <v>48</v>
      </c>
      <c r="AE304" s="27" t="s">
        <v>51</v>
      </c>
      <c r="AF304" s="28">
        <v>75</v>
      </c>
      <c r="AG304" s="28">
        <v>11</v>
      </c>
      <c r="AH304" s="28">
        <v>10</v>
      </c>
      <c r="AI304" s="28">
        <v>96</v>
      </c>
      <c r="AM304" s="27" t="s">
        <v>51</v>
      </c>
      <c r="AN304" s="28">
        <v>77</v>
      </c>
      <c r="AO304" s="28">
        <v>16</v>
      </c>
      <c r="AP304" s="28">
        <v>11</v>
      </c>
      <c r="AQ304" s="28">
        <v>104</v>
      </c>
    </row>
    <row r="305" spans="16:43" x14ac:dyDescent="0.3">
      <c r="P305" s="27" t="s">
        <v>99</v>
      </c>
      <c r="Q305" s="28">
        <v>37</v>
      </c>
      <c r="R305" s="28">
        <v>4</v>
      </c>
      <c r="S305" s="28">
        <v>10</v>
      </c>
      <c r="T305" s="28">
        <v>51</v>
      </c>
      <c r="X305" s="27" t="s">
        <v>538</v>
      </c>
      <c r="Y305" s="28">
        <v>170</v>
      </c>
      <c r="Z305" s="28">
        <v>26</v>
      </c>
      <c r="AA305" s="28">
        <v>24</v>
      </c>
      <c r="AB305" s="28">
        <v>220</v>
      </c>
      <c r="AE305" s="27" t="s">
        <v>115</v>
      </c>
      <c r="AF305" s="28">
        <v>8</v>
      </c>
      <c r="AG305" s="28"/>
      <c r="AH305" s="28"/>
      <c r="AI305" s="28">
        <v>8</v>
      </c>
      <c r="AM305" s="27" t="s">
        <v>52</v>
      </c>
      <c r="AN305" s="28">
        <v>13</v>
      </c>
      <c r="AO305" s="28"/>
      <c r="AP305" s="28">
        <v>4</v>
      </c>
      <c r="AQ305" s="28">
        <v>17</v>
      </c>
    </row>
    <row r="306" spans="16:43" x14ac:dyDescent="0.3">
      <c r="P306" s="27" t="s">
        <v>538</v>
      </c>
      <c r="Q306" s="28">
        <v>170</v>
      </c>
      <c r="R306" s="28">
        <v>26</v>
      </c>
      <c r="S306" s="28">
        <v>24</v>
      </c>
      <c r="T306" s="28">
        <v>220</v>
      </c>
      <c r="AE306" s="27" t="s">
        <v>52</v>
      </c>
      <c r="AF306" s="28">
        <v>47</v>
      </c>
      <c r="AG306" s="28">
        <v>11</v>
      </c>
      <c r="AH306" s="28">
        <v>5</v>
      </c>
      <c r="AI306" s="28">
        <v>63</v>
      </c>
      <c r="AM306" s="27" t="s">
        <v>538</v>
      </c>
      <c r="AN306" s="28">
        <v>170</v>
      </c>
      <c r="AO306" s="28">
        <v>26</v>
      </c>
      <c r="AP306" s="28">
        <v>24</v>
      </c>
      <c r="AQ306" s="28">
        <v>220</v>
      </c>
    </row>
    <row r="307" spans="16:43" x14ac:dyDescent="0.3">
      <c r="AE307" s="27" t="s">
        <v>538</v>
      </c>
      <c r="AF307" s="28">
        <v>170</v>
      </c>
      <c r="AG307" s="28">
        <v>26</v>
      </c>
      <c r="AH307" s="28">
        <v>24</v>
      </c>
      <c r="AI307" s="28">
        <v>220</v>
      </c>
    </row>
    <row r="321" spans="1:43" x14ac:dyDescent="0.3">
      <c r="A321" s="26" t="s">
        <v>539</v>
      </c>
      <c r="B321" s="26" t="s">
        <v>540</v>
      </c>
      <c r="I321" s="26" t="s">
        <v>541</v>
      </c>
      <c r="J321" s="26" t="s">
        <v>540</v>
      </c>
    </row>
    <row r="322" spans="1:43" x14ac:dyDescent="0.3">
      <c r="A322" s="26" t="s">
        <v>537</v>
      </c>
      <c r="B322">
        <v>105</v>
      </c>
      <c r="C322" t="s">
        <v>56</v>
      </c>
      <c r="D322" t="s">
        <v>83</v>
      </c>
      <c r="E322" t="s">
        <v>538</v>
      </c>
      <c r="I322" s="26" t="s">
        <v>537</v>
      </c>
      <c r="J322">
        <v>105</v>
      </c>
      <c r="K322" t="s">
        <v>56</v>
      </c>
      <c r="L322" t="s">
        <v>83</v>
      </c>
      <c r="M322" t="s">
        <v>538</v>
      </c>
      <c r="P322" s="26" t="s">
        <v>546</v>
      </c>
      <c r="Q322" s="26" t="s">
        <v>540</v>
      </c>
      <c r="X322" s="26" t="s">
        <v>544</v>
      </c>
      <c r="Y322" s="26" t="s">
        <v>540</v>
      </c>
    </row>
    <row r="323" spans="1:43" x14ac:dyDescent="0.3">
      <c r="A323" s="27" t="s">
        <v>155</v>
      </c>
      <c r="B323" s="28">
        <v>10</v>
      </c>
      <c r="C323" s="28">
        <v>86</v>
      </c>
      <c r="D323" s="28">
        <v>7</v>
      </c>
      <c r="E323" s="28">
        <v>103</v>
      </c>
      <c r="I323" s="27" t="s">
        <v>78</v>
      </c>
      <c r="J323" s="28">
        <v>10</v>
      </c>
      <c r="K323" s="28">
        <v>55</v>
      </c>
      <c r="L323" s="28">
        <v>9</v>
      </c>
      <c r="M323" s="28">
        <v>74</v>
      </c>
      <c r="P323" s="26" t="s">
        <v>537</v>
      </c>
      <c r="Q323">
        <v>105</v>
      </c>
      <c r="R323" t="s">
        <v>56</v>
      </c>
      <c r="S323" t="s">
        <v>83</v>
      </c>
      <c r="T323" t="s">
        <v>538</v>
      </c>
      <c r="X323" s="26" t="s">
        <v>537</v>
      </c>
      <c r="Y323">
        <v>105</v>
      </c>
      <c r="Z323" t="s">
        <v>56</v>
      </c>
      <c r="AA323" t="s">
        <v>83</v>
      </c>
      <c r="AB323" t="s">
        <v>538</v>
      </c>
      <c r="AE323" s="26" t="s">
        <v>547</v>
      </c>
      <c r="AF323" s="26" t="s">
        <v>540</v>
      </c>
      <c r="AM323" s="26" t="s">
        <v>545</v>
      </c>
      <c r="AN323" s="26" t="s">
        <v>540</v>
      </c>
    </row>
    <row r="324" spans="1:43" x14ac:dyDescent="0.3">
      <c r="A324" s="27" t="s">
        <v>28</v>
      </c>
      <c r="B324" s="28">
        <v>16</v>
      </c>
      <c r="C324" s="28">
        <v>92</v>
      </c>
      <c r="D324" s="28">
        <v>9</v>
      </c>
      <c r="E324" s="28">
        <v>117</v>
      </c>
      <c r="I324" s="27" t="s">
        <v>29</v>
      </c>
      <c r="J324" s="28">
        <v>16</v>
      </c>
      <c r="K324" s="28">
        <v>123</v>
      </c>
      <c r="L324" s="28">
        <v>7</v>
      </c>
      <c r="M324" s="28">
        <v>146</v>
      </c>
      <c r="P324" s="27" t="s">
        <v>50</v>
      </c>
      <c r="Q324" s="28">
        <v>8</v>
      </c>
      <c r="R324" s="28">
        <v>64</v>
      </c>
      <c r="S324" s="28">
        <v>4</v>
      </c>
      <c r="T324" s="28">
        <v>76</v>
      </c>
      <c r="X324" s="27" t="s">
        <v>66</v>
      </c>
      <c r="Y324" s="28">
        <v>20</v>
      </c>
      <c r="Z324" s="28">
        <v>141</v>
      </c>
      <c r="AA324" s="28">
        <v>11</v>
      </c>
      <c r="AB324" s="28">
        <v>172</v>
      </c>
      <c r="AE324" s="26" t="s">
        <v>537</v>
      </c>
      <c r="AF324">
        <v>105</v>
      </c>
      <c r="AG324" t="s">
        <v>56</v>
      </c>
      <c r="AH324" t="s">
        <v>83</v>
      </c>
      <c r="AI324" t="s">
        <v>538</v>
      </c>
      <c r="AM324" s="26" t="s">
        <v>537</v>
      </c>
      <c r="AN324">
        <v>105</v>
      </c>
      <c r="AO324" t="s">
        <v>56</v>
      </c>
      <c r="AP324" t="s">
        <v>83</v>
      </c>
      <c r="AQ324" t="s">
        <v>538</v>
      </c>
    </row>
    <row r="325" spans="1:43" x14ac:dyDescent="0.3">
      <c r="A325" s="27" t="s">
        <v>538</v>
      </c>
      <c r="B325" s="28">
        <v>26</v>
      </c>
      <c r="C325" s="28">
        <v>178</v>
      </c>
      <c r="D325" s="28">
        <v>16</v>
      </c>
      <c r="E325" s="28">
        <v>220</v>
      </c>
      <c r="I325" s="27" t="s">
        <v>538</v>
      </c>
      <c r="J325" s="28">
        <v>26</v>
      </c>
      <c r="K325" s="28">
        <v>178</v>
      </c>
      <c r="L325" s="28">
        <v>16</v>
      </c>
      <c r="M325" s="28">
        <v>220</v>
      </c>
      <c r="P325" s="27" t="s">
        <v>70</v>
      </c>
      <c r="Q325" s="28">
        <v>6</v>
      </c>
      <c r="R325" s="28">
        <v>33</v>
      </c>
      <c r="S325" s="28">
        <v>6</v>
      </c>
      <c r="T325" s="28">
        <v>45</v>
      </c>
      <c r="X325" s="27" t="s">
        <v>31</v>
      </c>
      <c r="Y325" s="28">
        <v>6</v>
      </c>
      <c r="Z325" s="28">
        <v>37</v>
      </c>
      <c r="AA325" s="28">
        <v>5</v>
      </c>
      <c r="AB325" s="28">
        <v>48</v>
      </c>
      <c r="AE325" s="27" t="s">
        <v>32</v>
      </c>
      <c r="AF325" s="28">
        <v>7</v>
      </c>
      <c r="AG325" s="28">
        <v>40</v>
      </c>
      <c r="AH325" s="28">
        <v>6</v>
      </c>
      <c r="AI325" s="28">
        <v>53</v>
      </c>
      <c r="AM325" s="27" t="s">
        <v>33</v>
      </c>
      <c r="AN325" s="28">
        <v>9</v>
      </c>
      <c r="AO325" s="28">
        <v>84</v>
      </c>
      <c r="AP325" s="28">
        <v>6</v>
      </c>
      <c r="AQ325" s="28">
        <v>99</v>
      </c>
    </row>
    <row r="326" spans="1:43" x14ac:dyDescent="0.3">
      <c r="P326" s="27" t="s">
        <v>30</v>
      </c>
      <c r="Q326" s="28">
        <v>6</v>
      </c>
      <c r="R326" s="28">
        <v>41</v>
      </c>
      <c r="S326" s="28">
        <v>1</v>
      </c>
      <c r="T326" s="28">
        <v>48</v>
      </c>
      <c r="X326" s="27" t="s">
        <v>538</v>
      </c>
      <c r="Y326" s="28">
        <v>26</v>
      </c>
      <c r="Z326" s="28">
        <v>178</v>
      </c>
      <c r="AA326" s="28">
        <v>16</v>
      </c>
      <c r="AB326" s="28">
        <v>220</v>
      </c>
      <c r="AE326" s="27" t="s">
        <v>51</v>
      </c>
      <c r="AF326" s="28">
        <v>10</v>
      </c>
      <c r="AG326" s="28">
        <v>81</v>
      </c>
      <c r="AH326" s="28">
        <v>5</v>
      </c>
      <c r="AI326" s="28">
        <v>96</v>
      </c>
      <c r="AM326" s="27" t="s">
        <v>51</v>
      </c>
      <c r="AN326" s="28">
        <v>16</v>
      </c>
      <c r="AO326" s="28">
        <v>80</v>
      </c>
      <c r="AP326" s="28">
        <v>8</v>
      </c>
      <c r="AQ326" s="28">
        <v>104</v>
      </c>
    </row>
    <row r="327" spans="1:43" x14ac:dyDescent="0.3">
      <c r="P327" s="27" t="s">
        <v>99</v>
      </c>
      <c r="Q327" s="28">
        <v>6</v>
      </c>
      <c r="R327" s="28">
        <v>40</v>
      </c>
      <c r="S327" s="28">
        <v>5</v>
      </c>
      <c r="T327" s="28">
        <v>51</v>
      </c>
      <c r="AE327" s="27" t="s">
        <v>115</v>
      </c>
      <c r="AF327" s="28">
        <v>1</v>
      </c>
      <c r="AG327" s="28">
        <v>6</v>
      </c>
      <c r="AH327" s="28">
        <v>1</v>
      </c>
      <c r="AI327" s="28">
        <v>8</v>
      </c>
      <c r="AM327" s="27" t="s">
        <v>52</v>
      </c>
      <c r="AN327" s="28">
        <v>1</v>
      </c>
      <c r="AO327" s="28">
        <v>14</v>
      </c>
      <c r="AP327" s="28">
        <v>2</v>
      </c>
      <c r="AQ327" s="28">
        <v>17</v>
      </c>
    </row>
    <row r="328" spans="1:43" x14ac:dyDescent="0.3">
      <c r="P328" s="27" t="s">
        <v>538</v>
      </c>
      <c r="Q328" s="28">
        <v>26</v>
      </c>
      <c r="R328" s="28">
        <v>178</v>
      </c>
      <c r="S328" s="28">
        <v>16</v>
      </c>
      <c r="T328" s="28">
        <v>220</v>
      </c>
      <c r="AE328" s="27" t="s">
        <v>52</v>
      </c>
      <c r="AF328" s="28">
        <v>8</v>
      </c>
      <c r="AG328" s="28">
        <v>51</v>
      </c>
      <c r="AH328" s="28">
        <v>4</v>
      </c>
      <c r="AI328" s="28">
        <v>63</v>
      </c>
      <c r="AM328" s="27" t="s">
        <v>538</v>
      </c>
      <c r="AN328" s="28">
        <v>26</v>
      </c>
      <c r="AO328" s="28">
        <v>178</v>
      </c>
      <c r="AP328" s="28">
        <v>16</v>
      </c>
      <c r="AQ328" s="28">
        <v>220</v>
      </c>
    </row>
    <row r="329" spans="1:43" x14ac:dyDescent="0.3">
      <c r="AE329" s="27" t="s">
        <v>538</v>
      </c>
      <c r="AF329" s="28">
        <v>26</v>
      </c>
      <c r="AG329" s="28">
        <v>178</v>
      </c>
      <c r="AH329" s="28">
        <v>16</v>
      </c>
      <c r="AI329" s="28">
        <v>220</v>
      </c>
    </row>
    <row r="342" spans="1:43" x14ac:dyDescent="0.3">
      <c r="A342" s="26" t="s">
        <v>539</v>
      </c>
      <c r="B342" s="26" t="s">
        <v>540</v>
      </c>
      <c r="H342" s="26" t="s">
        <v>541</v>
      </c>
      <c r="I342" s="26" t="s">
        <v>540</v>
      </c>
      <c r="O342" s="26" t="s">
        <v>546</v>
      </c>
      <c r="P342" s="26" t="s">
        <v>540</v>
      </c>
      <c r="W342" s="26" t="s">
        <v>544</v>
      </c>
      <c r="X342" s="26" t="s">
        <v>540</v>
      </c>
      <c r="AD342" s="26" t="s">
        <v>547</v>
      </c>
      <c r="AE342" s="26" t="s">
        <v>540</v>
      </c>
      <c r="AL342" s="26" t="s">
        <v>545</v>
      </c>
      <c r="AM342" s="26" t="s">
        <v>540</v>
      </c>
    </row>
    <row r="343" spans="1:43" x14ac:dyDescent="0.3">
      <c r="A343" s="26" t="s">
        <v>537</v>
      </c>
      <c r="B343">
        <v>15000</v>
      </c>
      <c r="C343">
        <v>25000</v>
      </c>
      <c r="D343">
        <v>30000</v>
      </c>
      <c r="E343" t="s">
        <v>83</v>
      </c>
      <c r="F343" t="s">
        <v>538</v>
      </c>
      <c r="H343" s="26" t="s">
        <v>537</v>
      </c>
      <c r="I343">
        <v>15000</v>
      </c>
      <c r="J343">
        <v>25000</v>
      </c>
      <c r="K343">
        <v>30000</v>
      </c>
      <c r="L343" t="s">
        <v>83</v>
      </c>
      <c r="M343" t="s">
        <v>538</v>
      </c>
      <c r="O343" s="26" t="s">
        <v>537</v>
      </c>
      <c r="P343">
        <v>15000</v>
      </c>
      <c r="Q343">
        <v>25000</v>
      </c>
      <c r="R343">
        <v>30000</v>
      </c>
      <c r="S343" t="s">
        <v>83</v>
      </c>
      <c r="T343" t="s">
        <v>538</v>
      </c>
      <c r="W343" s="26" t="s">
        <v>537</v>
      </c>
      <c r="X343">
        <v>15000</v>
      </c>
      <c r="Y343">
        <v>25000</v>
      </c>
      <c r="Z343">
        <v>30000</v>
      </c>
      <c r="AA343" t="s">
        <v>83</v>
      </c>
      <c r="AB343" t="s">
        <v>538</v>
      </c>
      <c r="AD343" s="26" t="s">
        <v>537</v>
      </c>
      <c r="AE343">
        <v>15000</v>
      </c>
      <c r="AF343">
        <v>25000</v>
      </c>
      <c r="AG343">
        <v>30000</v>
      </c>
      <c r="AH343" t="s">
        <v>83</v>
      </c>
      <c r="AI343" t="s">
        <v>538</v>
      </c>
      <c r="AL343" s="26" t="s">
        <v>537</v>
      </c>
      <c r="AM343">
        <v>15000</v>
      </c>
      <c r="AN343">
        <v>25000</v>
      </c>
      <c r="AO343">
        <v>30000</v>
      </c>
      <c r="AP343" t="s">
        <v>83</v>
      </c>
      <c r="AQ343" t="s">
        <v>538</v>
      </c>
    </row>
    <row r="344" spans="1:43" x14ac:dyDescent="0.3">
      <c r="A344" s="27" t="s">
        <v>155</v>
      </c>
      <c r="B344" s="28">
        <v>9</v>
      </c>
      <c r="C344" s="28">
        <v>8</v>
      </c>
      <c r="D344" s="28">
        <v>58</v>
      </c>
      <c r="E344" s="28">
        <v>28</v>
      </c>
      <c r="F344" s="28">
        <v>103</v>
      </c>
      <c r="H344" s="27" t="s">
        <v>78</v>
      </c>
      <c r="I344" s="28">
        <v>5</v>
      </c>
      <c r="J344" s="28">
        <v>5</v>
      </c>
      <c r="K344" s="28">
        <v>44</v>
      </c>
      <c r="L344" s="28">
        <v>20</v>
      </c>
      <c r="M344" s="28">
        <v>74</v>
      </c>
      <c r="O344" s="27" t="s">
        <v>50</v>
      </c>
      <c r="P344" s="28">
        <v>8</v>
      </c>
      <c r="Q344" s="28">
        <v>5</v>
      </c>
      <c r="R344" s="28">
        <v>51</v>
      </c>
      <c r="S344" s="28">
        <v>12</v>
      </c>
      <c r="T344" s="28">
        <v>76</v>
      </c>
      <c r="W344" s="27" t="s">
        <v>66</v>
      </c>
      <c r="X344" s="28">
        <v>18</v>
      </c>
      <c r="Y344" s="28">
        <v>13</v>
      </c>
      <c r="Z344" s="28">
        <v>110</v>
      </c>
      <c r="AA344" s="28">
        <v>31</v>
      </c>
      <c r="AB344" s="28">
        <v>172</v>
      </c>
      <c r="AD344" s="27" t="s">
        <v>32</v>
      </c>
      <c r="AE344" s="28">
        <v>9</v>
      </c>
      <c r="AF344" s="28">
        <v>4</v>
      </c>
      <c r="AG344" s="28">
        <v>30</v>
      </c>
      <c r="AH344" s="28">
        <v>10</v>
      </c>
      <c r="AI344" s="28">
        <v>53</v>
      </c>
      <c r="AL344" s="27" t="s">
        <v>33</v>
      </c>
      <c r="AM344" s="28">
        <v>10</v>
      </c>
      <c r="AN344" s="28">
        <v>5</v>
      </c>
      <c r="AO344" s="28">
        <v>68</v>
      </c>
      <c r="AP344" s="28">
        <v>16</v>
      </c>
      <c r="AQ344" s="28">
        <v>99</v>
      </c>
    </row>
    <row r="345" spans="1:43" x14ac:dyDescent="0.3">
      <c r="A345" s="27" t="s">
        <v>28</v>
      </c>
      <c r="B345" s="28">
        <v>21</v>
      </c>
      <c r="C345" s="28">
        <v>6</v>
      </c>
      <c r="D345" s="28">
        <v>78</v>
      </c>
      <c r="E345" s="28">
        <v>12</v>
      </c>
      <c r="F345" s="28">
        <v>117</v>
      </c>
      <c r="H345" s="27" t="s">
        <v>29</v>
      </c>
      <c r="I345" s="28">
        <v>25</v>
      </c>
      <c r="J345" s="28">
        <v>9</v>
      </c>
      <c r="K345" s="28">
        <v>92</v>
      </c>
      <c r="L345" s="28">
        <v>20</v>
      </c>
      <c r="M345" s="28">
        <v>146</v>
      </c>
      <c r="O345" s="27" t="s">
        <v>70</v>
      </c>
      <c r="P345" s="28">
        <v>6</v>
      </c>
      <c r="Q345" s="28">
        <v>5</v>
      </c>
      <c r="R345" s="28">
        <v>25</v>
      </c>
      <c r="S345" s="28">
        <v>9</v>
      </c>
      <c r="T345" s="28">
        <v>45</v>
      </c>
      <c r="W345" s="27" t="s">
        <v>31</v>
      </c>
      <c r="X345" s="28">
        <v>12</v>
      </c>
      <c r="Y345" s="28">
        <v>1</v>
      </c>
      <c r="Z345" s="28">
        <v>26</v>
      </c>
      <c r="AA345" s="28">
        <v>9</v>
      </c>
      <c r="AB345" s="28">
        <v>48</v>
      </c>
      <c r="AD345" s="27" t="s">
        <v>51</v>
      </c>
      <c r="AE345" s="28">
        <v>10</v>
      </c>
      <c r="AF345" s="28">
        <v>8</v>
      </c>
      <c r="AG345" s="28">
        <v>61</v>
      </c>
      <c r="AH345" s="28">
        <v>17</v>
      </c>
      <c r="AI345" s="28">
        <v>96</v>
      </c>
      <c r="AL345" s="27" t="s">
        <v>51</v>
      </c>
      <c r="AM345" s="28">
        <v>17</v>
      </c>
      <c r="AN345" s="28">
        <v>7</v>
      </c>
      <c r="AO345" s="28">
        <v>58</v>
      </c>
      <c r="AP345" s="28">
        <v>22</v>
      </c>
      <c r="AQ345" s="28">
        <v>104</v>
      </c>
    </row>
    <row r="346" spans="1:43" x14ac:dyDescent="0.3">
      <c r="A346" s="27" t="s">
        <v>538</v>
      </c>
      <c r="B346" s="28">
        <v>30</v>
      </c>
      <c r="C346" s="28">
        <v>14</v>
      </c>
      <c r="D346" s="28">
        <v>136</v>
      </c>
      <c r="E346" s="28">
        <v>40</v>
      </c>
      <c r="F346" s="28">
        <v>220</v>
      </c>
      <c r="H346" s="27" t="s">
        <v>538</v>
      </c>
      <c r="I346" s="28">
        <v>30</v>
      </c>
      <c r="J346" s="28">
        <v>14</v>
      </c>
      <c r="K346" s="28">
        <v>136</v>
      </c>
      <c r="L346" s="28">
        <v>40</v>
      </c>
      <c r="M346" s="28">
        <v>220</v>
      </c>
      <c r="O346" s="27" t="s">
        <v>30</v>
      </c>
      <c r="P346" s="28">
        <v>5</v>
      </c>
      <c r="Q346" s="28">
        <v>2</v>
      </c>
      <c r="R346" s="28">
        <v>33</v>
      </c>
      <c r="S346" s="28">
        <v>8</v>
      </c>
      <c r="T346" s="28">
        <v>48</v>
      </c>
      <c r="W346" s="27" t="s">
        <v>538</v>
      </c>
      <c r="X346" s="28">
        <v>30</v>
      </c>
      <c r="Y346" s="28">
        <v>14</v>
      </c>
      <c r="Z346" s="28">
        <v>136</v>
      </c>
      <c r="AA346" s="28">
        <v>40</v>
      </c>
      <c r="AB346" s="28">
        <v>220</v>
      </c>
      <c r="AD346" s="27" t="s">
        <v>115</v>
      </c>
      <c r="AE346" s="28"/>
      <c r="AF346" s="28"/>
      <c r="AG346" s="28">
        <v>8</v>
      </c>
      <c r="AH346" s="28"/>
      <c r="AI346" s="28">
        <v>8</v>
      </c>
      <c r="AL346" s="27" t="s">
        <v>52</v>
      </c>
      <c r="AM346" s="28">
        <v>3</v>
      </c>
      <c r="AN346" s="28">
        <v>2</v>
      </c>
      <c r="AO346" s="28">
        <v>10</v>
      </c>
      <c r="AP346" s="28">
        <v>2</v>
      </c>
      <c r="AQ346" s="28">
        <v>17</v>
      </c>
    </row>
    <row r="347" spans="1:43" x14ac:dyDescent="0.3">
      <c r="O347" s="27" t="s">
        <v>99</v>
      </c>
      <c r="P347" s="28">
        <v>11</v>
      </c>
      <c r="Q347" s="28">
        <v>2</v>
      </c>
      <c r="R347" s="28">
        <v>27</v>
      </c>
      <c r="S347" s="28">
        <v>11</v>
      </c>
      <c r="T347" s="28">
        <v>51</v>
      </c>
      <c r="AD347" s="27" t="s">
        <v>52</v>
      </c>
      <c r="AE347" s="28">
        <v>11</v>
      </c>
      <c r="AF347" s="28">
        <v>2</v>
      </c>
      <c r="AG347" s="28">
        <v>37</v>
      </c>
      <c r="AH347" s="28">
        <v>13</v>
      </c>
      <c r="AI347" s="28">
        <v>63</v>
      </c>
      <c r="AL347" s="27" t="s">
        <v>538</v>
      </c>
      <c r="AM347" s="28">
        <v>30</v>
      </c>
      <c r="AN347" s="28">
        <v>14</v>
      </c>
      <c r="AO347" s="28">
        <v>136</v>
      </c>
      <c r="AP347" s="28">
        <v>40</v>
      </c>
      <c r="AQ347" s="28">
        <v>220</v>
      </c>
    </row>
    <row r="348" spans="1:43" x14ac:dyDescent="0.3">
      <c r="O348" s="27" t="s">
        <v>538</v>
      </c>
      <c r="P348" s="28">
        <v>30</v>
      </c>
      <c r="Q348" s="28">
        <v>14</v>
      </c>
      <c r="R348" s="28">
        <v>136</v>
      </c>
      <c r="S348" s="28">
        <v>40</v>
      </c>
      <c r="T348" s="28">
        <v>220</v>
      </c>
      <c r="AD348" s="27" t="s">
        <v>538</v>
      </c>
      <c r="AE348" s="28">
        <v>30</v>
      </c>
      <c r="AF348" s="28">
        <v>14</v>
      </c>
      <c r="AG348" s="28">
        <v>136</v>
      </c>
      <c r="AH348" s="28">
        <v>40</v>
      </c>
      <c r="AI348" s="28">
        <v>220</v>
      </c>
    </row>
    <row r="363" spans="1:25" x14ac:dyDescent="0.3">
      <c r="A363" s="26" t="s">
        <v>539</v>
      </c>
      <c r="B363" s="26" t="s">
        <v>540</v>
      </c>
    </row>
    <row r="364" spans="1:25" x14ac:dyDescent="0.3">
      <c r="A364" s="26" t="s">
        <v>537</v>
      </c>
      <c r="B364" t="s">
        <v>202</v>
      </c>
      <c r="C364" t="s">
        <v>74</v>
      </c>
      <c r="D364" t="s">
        <v>58</v>
      </c>
      <c r="E364" t="s">
        <v>246</v>
      </c>
      <c r="F364" t="s">
        <v>260</v>
      </c>
      <c r="G364" t="s">
        <v>123</v>
      </c>
      <c r="H364" t="s">
        <v>133</v>
      </c>
      <c r="I364" t="s">
        <v>302</v>
      </c>
      <c r="J364" t="s">
        <v>40</v>
      </c>
      <c r="K364" t="s">
        <v>130</v>
      </c>
      <c r="L364" t="s">
        <v>95</v>
      </c>
      <c r="M364" t="s">
        <v>84</v>
      </c>
      <c r="N364" t="s">
        <v>92</v>
      </c>
      <c r="O364" t="s">
        <v>67</v>
      </c>
      <c r="P364" t="s">
        <v>218</v>
      </c>
      <c r="Q364" t="s">
        <v>100</v>
      </c>
      <c r="R364" t="s">
        <v>250</v>
      </c>
      <c r="S364" t="s">
        <v>112</v>
      </c>
      <c r="T364" t="s">
        <v>89</v>
      </c>
      <c r="U364" t="s">
        <v>290</v>
      </c>
      <c r="V364" t="s">
        <v>174</v>
      </c>
      <c r="W364" t="s">
        <v>464</v>
      </c>
      <c r="X364" t="s">
        <v>195</v>
      </c>
      <c r="Y364" t="s">
        <v>538</v>
      </c>
    </row>
    <row r="365" spans="1:25" x14ac:dyDescent="0.3">
      <c r="A365" s="27" t="s">
        <v>155</v>
      </c>
      <c r="B365" s="28">
        <v>4</v>
      </c>
      <c r="C365" s="28">
        <v>3</v>
      </c>
      <c r="D365" s="28">
        <v>3</v>
      </c>
      <c r="E365" s="28">
        <v>1</v>
      </c>
      <c r="F365" s="28">
        <v>1</v>
      </c>
      <c r="G365" s="28">
        <v>7</v>
      </c>
      <c r="H365" s="28"/>
      <c r="I365" s="28">
        <v>1</v>
      </c>
      <c r="J365" s="28">
        <v>7</v>
      </c>
      <c r="K365" s="28">
        <v>3</v>
      </c>
      <c r="L365" s="28"/>
      <c r="M365" s="28">
        <v>1</v>
      </c>
      <c r="N365" s="28">
        <v>17</v>
      </c>
      <c r="O365" s="28">
        <v>20</v>
      </c>
      <c r="P365" s="28">
        <v>3</v>
      </c>
      <c r="Q365" s="28">
        <v>3</v>
      </c>
      <c r="R365" s="28">
        <v>1</v>
      </c>
      <c r="S365" s="28">
        <v>8</v>
      </c>
      <c r="T365" s="28">
        <v>15</v>
      </c>
      <c r="U365" s="28">
        <v>3</v>
      </c>
      <c r="V365" s="28">
        <v>1</v>
      </c>
      <c r="W365" s="28"/>
      <c r="X365" s="28">
        <v>1</v>
      </c>
      <c r="Y365" s="28">
        <v>103</v>
      </c>
    </row>
    <row r="366" spans="1:25" x14ac:dyDescent="0.3">
      <c r="A366" s="27" t="s">
        <v>28</v>
      </c>
      <c r="B366" s="28">
        <v>1</v>
      </c>
      <c r="C366" s="28">
        <v>2</v>
      </c>
      <c r="D366" s="28">
        <v>1</v>
      </c>
      <c r="E366" s="28">
        <v>1</v>
      </c>
      <c r="F366" s="28"/>
      <c r="G366" s="28">
        <v>8</v>
      </c>
      <c r="H366" s="28">
        <v>1</v>
      </c>
      <c r="I366" s="28">
        <v>2</v>
      </c>
      <c r="J366" s="28">
        <v>6</v>
      </c>
      <c r="K366" s="28">
        <v>1</v>
      </c>
      <c r="L366" s="28">
        <v>1</v>
      </c>
      <c r="M366" s="28">
        <v>2</v>
      </c>
      <c r="N366" s="28">
        <v>23</v>
      </c>
      <c r="O366" s="28">
        <v>31</v>
      </c>
      <c r="P366" s="28">
        <v>2</v>
      </c>
      <c r="Q366" s="28">
        <v>8</v>
      </c>
      <c r="R366" s="28"/>
      <c r="S366" s="28">
        <v>13</v>
      </c>
      <c r="T366" s="28">
        <v>11</v>
      </c>
      <c r="U366" s="28"/>
      <c r="V366" s="28"/>
      <c r="W366" s="28">
        <v>1</v>
      </c>
      <c r="X366" s="28">
        <v>2</v>
      </c>
      <c r="Y366" s="28">
        <v>117</v>
      </c>
    </row>
    <row r="367" spans="1:25" x14ac:dyDescent="0.3">
      <c r="A367" s="27" t="s">
        <v>538</v>
      </c>
      <c r="B367" s="28">
        <v>5</v>
      </c>
      <c r="C367" s="28">
        <v>5</v>
      </c>
      <c r="D367" s="28">
        <v>4</v>
      </c>
      <c r="E367" s="28">
        <v>2</v>
      </c>
      <c r="F367" s="28">
        <v>1</v>
      </c>
      <c r="G367" s="28">
        <v>15</v>
      </c>
      <c r="H367" s="28">
        <v>1</v>
      </c>
      <c r="I367" s="28">
        <v>3</v>
      </c>
      <c r="J367" s="28">
        <v>13</v>
      </c>
      <c r="K367" s="28">
        <v>4</v>
      </c>
      <c r="L367" s="28">
        <v>1</v>
      </c>
      <c r="M367" s="28">
        <v>3</v>
      </c>
      <c r="N367" s="28">
        <v>40</v>
      </c>
      <c r="O367" s="28">
        <v>51</v>
      </c>
      <c r="P367" s="28">
        <v>5</v>
      </c>
      <c r="Q367" s="28">
        <v>11</v>
      </c>
      <c r="R367" s="28">
        <v>1</v>
      </c>
      <c r="S367" s="28">
        <v>21</v>
      </c>
      <c r="T367" s="28">
        <v>26</v>
      </c>
      <c r="U367" s="28">
        <v>3</v>
      </c>
      <c r="V367" s="28">
        <v>1</v>
      </c>
      <c r="W367" s="28">
        <v>1</v>
      </c>
      <c r="X367" s="28">
        <v>3</v>
      </c>
      <c r="Y367" s="28">
        <v>220</v>
      </c>
    </row>
    <row r="413" spans="1:39" x14ac:dyDescent="0.3">
      <c r="A413" s="26" t="s">
        <v>539</v>
      </c>
      <c r="B413" s="26" t="s">
        <v>540</v>
      </c>
      <c r="F413" s="26" t="s">
        <v>541</v>
      </c>
      <c r="G413" s="26" t="s">
        <v>540</v>
      </c>
      <c r="M413" s="26" t="s">
        <v>546</v>
      </c>
      <c r="N413" s="26" t="s">
        <v>540</v>
      </c>
      <c r="U413" s="26" t="s">
        <v>544</v>
      </c>
      <c r="V413" s="26" t="s">
        <v>540</v>
      </c>
      <c r="AB413" s="26" t="s">
        <v>547</v>
      </c>
      <c r="AC413" s="26" t="s">
        <v>540</v>
      </c>
      <c r="AJ413" s="26" t="s">
        <v>545</v>
      </c>
      <c r="AK413" s="26" t="s">
        <v>540</v>
      </c>
    </row>
    <row r="414" spans="1:39" x14ac:dyDescent="0.3">
      <c r="A414" s="26" t="s">
        <v>537</v>
      </c>
      <c r="B414" t="s">
        <v>564</v>
      </c>
      <c r="C414" t="s">
        <v>563</v>
      </c>
      <c r="D414" t="s">
        <v>538</v>
      </c>
      <c r="F414" s="26" t="s">
        <v>537</v>
      </c>
      <c r="G414" t="s">
        <v>564</v>
      </c>
      <c r="H414" t="s">
        <v>563</v>
      </c>
      <c r="I414" t="s">
        <v>538</v>
      </c>
      <c r="M414" s="26" t="s">
        <v>537</v>
      </c>
      <c r="N414" t="s">
        <v>564</v>
      </c>
      <c r="O414" t="s">
        <v>563</v>
      </c>
      <c r="P414" t="s">
        <v>538</v>
      </c>
      <c r="U414" s="26" t="s">
        <v>537</v>
      </c>
      <c r="V414" t="s">
        <v>564</v>
      </c>
      <c r="W414" t="s">
        <v>563</v>
      </c>
      <c r="X414" t="s">
        <v>538</v>
      </c>
      <c r="AB414" s="26" t="s">
        <v>537</v>
      </c>
      <c r="AC414" t="s">
        <v>564</v>
      </c>
      <c r="AD414" t="s">
        <v>563</v>
      </c>
      <c r="AE414" t="s">
        <v>538</v>
      </c>
      <c r="AJ414" s="26" t="s">
        <v>537</v>
      </c>
      <c r="AK414" t="s">
        <v>564</v>
      </c>
      <c r="AL414" t="s">
        <v>563</v>
      </c>
      <c r="AM414" t="s">
        <v>538</v>
      </c>
    </row>
    <row r="415" spans="1:39" x14ac:dyDescent="0.3">
      <c r="A415" s="27" t="s">
        <v>155</v>
      </c>
      <c r="B415" s="28">
        <v>19</v>
      </c>
      <c r="C415" s="28">
        <v>84</v>
      </c>
      <c r="D415" s="28">
        <v>103</v>
      </c>
      <c r="F415" s="27" t="s">
        <v>78</v>
      </c>
      <c r="G415" s="28">
        <v>20</v>
      </c>
      <c r="H415" s="28">
        <v>54</v>
      </c>
      <c r="I415" s="28">
        <v>74</v>
      </c>
      <c r="M415" s="27" t="s">
        <v>50</v>
      </c>
      <c r="N415" s="28">
        <v>23</v>
      </c>
      <c r="O415" s="28">
        <v>53</v>
      </c>
      <c r="P415" s="28">
        <v>76</v>
      </c>
      <c r="U415" s="27" t="s">
        <v>66</v>
      </c>
      <c r="V415" s="28">
        <v>41</v>
      </c>
      <c r="W415" s="28">
        <v>131</v>
      </c>
      <c r="X415" s="28">
        <v>172</v>
      </c>
      <c r="AB415" s="27" t="s">
        <v>32</v>
      </c>
      <c r="AC415" s="28">
        <v>11</v>
      </c>
      <c r="AD415" s="28">
        <v>42</v>
      </c>
      <c r="AE415" s="28">
        <v>53</v>
      </c>
      <c r="AJ415" s="27" t="s">
        <v>33</v>
      </c>
      <c r="AK415" s="28">
        <v>23</v>
      </c>
      <c r="AL415" s="28">
        <v>76</v>
      </c>
      <c r="AM415" s="28">
        <v>99</v>
      </c>
    </row>
    <row r="416" spans="1:39" x14ac:dyDescent="0.3">
      <c r="A416" s="27" t="s">
        <v>28</v>
      </c>
      <c r="B416" s="28">
        <v>30</v>
      </c>
      <c r="C416" s="28">
        <v>87</v>
      </c>
      <c r="D416" s="28">
        <v>117</v>
      </c>
      <c r="F416" s="27" t="s">
        <v>29</v>
      </c>
      <c r="G416" s="28">
        <v>29</v>
      </c>
      <c r="H416" s="28">
        <v>117</v>
      </c>
      <c r="I416" s="28">
        <v>146</v>
      </c>
      <c r="M416" s="27" t="s">
        <v>70</v>
      </c>
      <c r="N416" s="28">
        <v>5</v>
      </c>
      <c r="O416" s="28">
        <v>40</v>
      </c>
      <c r="P416" s="28">
        <v>45</v>
      </c>
      <c r="U416" s="27" t="s">
        <v>31</v>
      </c>
      <c r="V416" s="28">
        <v>8</v>
      </c>
      <c r="W416" s="28">
        <v>40</v>
      </c>
      <c r="X416" s="28">
        <v>48</v>
      </c>
      <c r="AB416" s="27" t="s">
        <v>51</v>
      </c>
      <c r="AC416" s="28">
        <v>19</v>
      </c>
      <c r="AD416" s="28">
        <v>77</v>
      </c>
      <c r="AE416" s="28">
        <v>96</v>
      </c>
      <c r="AJ416" s="27" t="s">
        <v>51</v>
      </c>
      <c r="AK416" s="28">
        <v>25</v>
      </c>
      <c r="AL416" s="28">
        <v>79</v>
      </c>
      <c r="AM416" s="28">
        <v>104</v>
      </c>
    </row>
    <row r="417" spans="1:39" x14ac:dyDescent="0.3">
      <c r="A417" s="27" t="s">
        <v>538</v>
      </c>
      <c r="B417" s="28">
        <v>49</v>
      </c>
      <c r="C417" s="28">
        <v>171</v>
      </c>
      <c r="D417" s="28">
        <v>220</v>
      </c>
      <c r="F417" s="27" t="s">
        <v>538</v>
      </c>
      <c r="G417" s="28">
        <v>49</v>
      </c>
      <c r="H417" s="28">
        <v>171</v>
      </c>
      <c r="I417" s="28">
        <v>220</v>
      </c>
      <c r="M417" s="27" t="s">
        <v>30</v>
      </c>
      <c r="N417" s="28">
        <v>13</v>
      </c>
      <c r="O417" s="28">
        <v>35</v>
      </c>
      <c r="P417" s="28">
        <v>48</v>
      </c>
      <c r="U417" s="27" t="s">
        <v>538</v>
      </c>
      <c r="V417" s="28">
        <v>49</v>
      </c>
      <c r="W417" s="28">
        <v>171</v>
      </c>
      <c r="X417" s="28">
        <v>220</v>
      </c>
      <c r="AB417" s="27" t="s">
        <v>115</v>
      </c>
      <c r="AC417" s="28">
        <v>2</v>
      </c>
      <c r="AD417" s="28">
        <v>6</v>
      </c>
      <c r="AE417" s="28">
        <v>8</v>
      </c>
      <c r="AJ417" s="27" t="s">
        <v>52</v>
      </c>
      <c r="AK417" s="28">
        <v>1</v>
      </c>
      <c r="AL417" s="28">
        <v>16</v>
      </c>
      <c r="AM417" s="28">
        <v>17</v>
      </c>
    </row>
    <row r="418" spans="1:39" x14ac:dyDescent="0.3">
      <c r="M418" s="27" t="s">
        <v>99</v>
      </c>
      <c r="N418" s="28">
        <v>8</v>
      </c>
      <c r="O418" s="28">
        <v>43</v>
      </c>
      <c r="P418" s="28">
        <v>51</v>
      </c>
      <c r="AB418" s="27" t="s">
        <v>52</v>
      </c>
      <c r="AC418" s="28">
        <v>17</v>
      </c>
      <c r="AD418" s="28">
        <v>46</v>
      </c>
      <c r="AE418" s="28">
        <v>63</v>
      </c>
      <c r="AJ418" s="27" t="s">
        <v>538</v>
      </c>
      <c r="AK418" s="28">
        <v>49</v>
      </c>
      <c r="AL418" s="28">
        <v>171</v>
      </c>
      <c r="AM418" s="28">
        <v>220</v>
      </c>
    </row>
    <row r="419" spans="1:39" x14ac:dyDescent="0.3">
      <c r="M419" s="27" t="s">
        <v>538</v>
      </c>
      <c r="N419" s="28">
        <v>49</v>
      </c>
      <c r="O419" s="28">
        <v>171</v>
      </c>
      <c r="P419" s="28">
        <v>220</v>
      </c>
      <c r="AB419" s="27" t="s">
        <v>538</v>
      </c>
      <c r="AC419" s="28">
        <v>49</v>
      </c>
      <c r="AD419" s="28">
        <v>171</v>
      </c>
      <c r="AE419" s="28">
        <v>220</v>
      </c>
    </row>
  </sheetData>
  <pageMargins left="0.7" right="0.7" top="0.75" bottom="0.75" header="0.3" footer="0.3"/>
  <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Srivastava</dc:creator>
  <cp:lastModifiedBy>Roudranil Das</cp:lastModifiedBy>
  <dcterms:created xsi:type="dcterms:W3CDTF">2022-04-13T12:49:09Z</dcterms:created>
  <dcterms:modified xsi:type="dcterms:W3CDTF">2022-08-09T16:43:19Z</dcterms:modified>
</cp:coreProperties>
</file>