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ПРАВЛЕНИЕ КПИ" sheetId="1" r:id="rId4"/>
    <sheet state="visible" name="Евгений" sheetId="2" r:id="rId5"/>
    <sheet state="visible" name="Ринат" sheetId="3" r:id="rId6"/>
    <sheet state="visible" name="Павел" sheetId="4" r:id="rId7"/>
    <sheet state="visible" name="Никита" sheetId="5" r:id="rId8"/>
    <sheet state="visible" name="Денис" sheetId="6" r:id="rId9"/>
    <sheet state="visible" name="Александ" sheetId="7" r:id="rId10"/>
    <sheet state="visible" name="Замятин Никита" sheetId="8" r:id="rId11"/>
    <sheet state="visible" name="АНАЛИТИКА" sheetId="9" r:id="rId12"/>
    <sheet state="visible" name="КАЛЕНДАРЬ" sheetId="10" r:id="rId13"/>
  </sheets>
  <definedNames/>
  <calcPr/>
</workbook>
</file>

<file path=xl/sharedStrings.xml><?xml version="1.0" encoding="utf-8"?>
<sst xmlns="http://schemas.openxmlformats.org/spreadsheetml/2006/main" count="581" uniqueCount="159">
  <si>
    <t>СИСТЕМА УПРАВЛЕНИЯ КПИ ИТ ОТДЕЛА - ДЕТАЛЬНЫЙ АНАЛИЗ</t>
  </si>
  <si>
    <t>ОСНОВНАЯ ИНФОРМАЦИЯ</t>
  </si>
  <si>
    <t>Сотрудник</t>
  </si>
  <si>
    <t>Оклад</t>
  </si>
  <si>
    <t>Должность</t>
  </si>
  <si>
    <t>ЗП Год</t>
  </si>
  <si>
    <t>Базовая премия</t>
  </si>
  <si>
    <t>Вариант премии</t>
  </si>
  <si>
    <t>КПИ Общий %</t>
  </si>
  <si>
    <t>Евгений Шикунов</t>
  </si>
  <si>
    <t>Руководитель ИТ</t>
  </si>
  <si>
    <t>Результативный</t>
  </si>
  <si>
    <t>Ринат Загидулин</t>
  </si>
  <si>
    <t>Руководитель отдела разработки 1С</t>
  </si>
  <si>
    <t>Павел Свистунов</t>
  </si>
  <si>
    <t>Разработчик 1С</t>
  </si>
  <si>
    <t>Никита Колегов</t>
  </si>
  <si>
    <t>Аналитик данных</t>
  </si>
  <si>
    <t>Денис Жилев</t>
  </si>
  <si>
    <t>Системный аналитик</t>
  </si>
  <si>
    <t>Александр Волохов</t>
  </si>
  <si>
    <t>Системный администратор</t>
  </si>
  <si>
    <t>Замятин Александр</t>
  </si>
  <si>
    <t>Аналитик 1с</t>
  </si>
  <si>
    <t>ИТОГО:</t>
  </si>
  <si>
    <t>Столбец 1</t>
  </si>
  <si>
    <t>Когда отправлять</t>
  </si>
  <si>
    <t>Замятин Никита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</si>
  <si>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</si>
  <si>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</si>
  <si>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</si>
  <si>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</si>
  <si>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</si>
  <si>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</si>
  <si>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</si>
  <si>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до 5.08</t>
  </si>
  <si>
    <t>Август</t>
  </si>
  <si>
    <t>до 5.09</t>
  </si>
  <si>
    <t>Сентябрь</t>
  </si>
  <si>
    <t>до 5.10</t>
  </si>
  <si>
    <t>Октябрь</t>
  </si>
  <si>
    <t>до 5.11</t>
  </si>
  <si>
    <t>Ноябрь</t>
  </si>
  <si>
    <t>до 5.12</t>
  </si>
  <si>
    <t>Декабрь</t>
  </si>
  <si>
    <t>до 5.01</t>
  </si>
  <si>
    <t>ИНСТРУКЦИИ:</t>
  </si>
  <si>
    <t>1. Корректируйте КПИ % в столбце G для каждого сотрудника</t>
  </si>
  <si>
    <t>2. Месячные премии рассчитываются автоматически на основе КПИ</t>
  </si>
  <si>
    <t>3. Квартальные суммы показывают итоги по кварталам</t>
  </si>
  <si>
    <t>4. Общий итог включает все виды премий за год</t>
  </si>
  <si>
    <t>5. 100% КПИ = базовая премия, &gt;100% = премия с бонусом</t>
  </si>
  <si>
    <t>КПИ - ЕВГЕНИЙ ШИКУНОВ</t>
  </si>
  <si>
    <t>БАЗОВАЯ ИНФОРМАЦИЯ</t>
  </si>
  <si>
    <t>Статус: Активный</t>
  </si>
  <si>
    <t>Волна: Руководство</t>
  </si>
  <si>
    <t>СТРУКТУРА КПИ</t>
  </si>
  <si>
    <t>• Надёжность: 30%</t>
  </si>
  <si>
    <t>• Бизнес-задачи: 50%</t>
  </si>
  <si>
    <t>• Личные цели: 20%</t>
  </si>
  <si>
    <t>ПОМЕСЯЧНЫЙ ТРЕКИНГ КПИ И ПРЕМИЙ</t>
  </si>
  <si>
    <t>Месяц</t>
  </si>
  <si>
    <t>КПИ %</t>
  </si>
  <si>
    <t>Надёжность %</t>
  </si>
  <si>
    <t>Бизнес %</t>
  </si>
  <si>
    <t>Личные %</t>
  </si>
  <si>
    <t>Месячная премия</t>
  </si>
  <si>
    <t>Накопленная премия</t>
  </si>
  <si>
    <t>Квартальная премия</t>
  </si>
  <si>
    <t>К выдаче</t>
  </si>
  <si>
    <t>С зП</t>
  </si>
  <si>
    <t>Статус</t>
  </si>
  <si>
    <t>Комментарии</t>
  </si>
  <si>
    <t>Планируется</t>
  </si>
  <si>
    <t>КВАРТАЛЬНЫЕ ИТОГИ</t>
  </si>
  <si>
    <t>Q1 (Янв-Мар)</t>
  </si>
  <si>
    <t>Q2 (Апр-Июн)</t>
  </si>
  <si>
    <t>Q3 (Июл-Сен)</t>
  </si>
  <si>
    <t>Q4 (Окт-Дек)</t>
  </si>
  <si>
    <t>ГОДОВЫЕ ИТОГИ</t>
  </si>
  <si>
    <t>Средний КПИ за год:</t>
  </si>
  <si>
    <t>Всего месячных премий:</t>
  </si>
  <si>
    <t>Всего квартальных премий:</t>
  </si>
  <si>
    <t>Годовая премия:</t>
  </si>
  <si>
    <t>Оклады</t>
  </si>
  <si>
    <t>ОБЩИЙ ИТОГ ЗА ГОД:</t>
  </si>
  <si>
    <t>ВАРИАНТЫ РАСПРЕДЕЛЕНИЯ</t>
  </si>
  <si>
    <t>КОНСЕРВАТИВНЫЙ (альтернатива)</t>
  </si>
  <si>
    <t>• Месячная база: 53,700₽ (50% от базы)</t>
  </si>
  <si>
    <t>• Квартальная база: 42,960₽ (40% от базы)</t>
  </si>
  <si>
    <t>• Годовая база: 10,740₽ (10% от базы)</t>
  </si>
  <si>
    <t>ИНСТРУКЦИИ</t>
  </si>
  <si>
    <t>1. Заполняйте КПИ % ежемесячно в столбце B</t>
  </si>
  <si>
    <t>2. Детализируйте по компонентам КПИ (столбцы C-E)</t>
  </si>
  <si>
    <t>3. Обновляйте статус выполнения в столбце I</t>
  </si>
  <si>
    <t>4. Добавляйте комментарии в столбце J</t>
  </si>
  <si>
    <t>5. Все расчеты выполняются автоматически</t>
  </si>
  <si>
    <t>6. Квартальные премии начисляются в конце квартала</t>
  </si>
  <si>
    <t>7. Годовая премия рассчитывается по среднему КПИ</t>
  </si>
  <si>
    <t>КПИ - РИНАТ ЗАГИДУЛИН</t>
  </si>
  <si>
    <t>Базовая премия: 112,700₽</t>
  </si>
  <si>
    <t>К подаче</t>
  </si>
  <si>
    <t>• Месячная база: 56,350₽ (50% от базы)</t>
  </si>
  <si>
    <t>• Квартальная база: 45,080₽ (40% от базы)</t>
  </si>
  <si>
    <t>• Годовая база: 11,270₽ (10% от базы)</t>
  </si>
  <si>
    <t>КПИ - ПАВЕЛ СВИСТУНОВ</t>
  </si>
  <si>
    <t>Базовая премия: 62,000₽</t>
  </si>
  <si>
    <t>• Месячная база: 31,000₽ (50% от базы)</t>
  </si>
  <si>
    <t>• Квартальная база: 24,800₽ (40% от базы)</t>
  </si>
  <si>
    <t>• Годовая база: 6,200₽ (10% от базы)</t>
  </si>
  <si>
    <t>КПИ - НИКИТА КОЛЕГОВ</t>
  </si>
  <si>
    <t>Базовая премия: 80,000₽</t>
  </si>
  <si>
    <t>• Месячная база: 40,000₽ (50% от базы)</t>
  </si>
  <si>
    <t>• Квартальная база: 32,000₽ (40% от базы)</t>
  </si>
  <si>
    <t>• Годовая база: 8,000₽ (10% от базы)</t>
  </si>
  <si>
    <t>КПИ - ДЕНИС ЖИЛЕВ</t>
  </si>
  <si>
    <t>Базовая премия: 40,000₽</t>
  </si>
  <si>
    <t xml:space="preserve">Оклад </t>
  </si>
  <si>
    <t>РЕЗУЛЬТАТИВНЫЙ (текущий)</t>
  </si>
  <si>
    <t>• Месячная база: 12,000₽ (30% от базы)</t>
  </si>
  <si>
    <t>• Квартальная база: 24,000₽ (60% от базы)</t>
  </si>
  <si>
    <t>• Годовая база: 4,000₽ (10% от базы)</t>
  </si>
  <si>
    <t>• Месячная база: 20,000₽ (50% от базы)</t>
  </si>
  <si>
    <t>• Квартальная база: 16,000₽ (40% от базы)</t>
  </si>
  <si>
    <t>КПИ - АЛЕКСАНДР ВОЛОХОВ</t>
  </si>
  <si>
    <t>Базовая премия: 30,000₽</t>
  </si>
  <si>
    <t>• Месячная база: 15,000₽ (50% от базы)</t>
  </si>
  <si>
    <t>• Квартальная база: 12,000₽ (40% от базы)</t>
  </si>
  <si>
    <t>• Годовая база: 3,000₽ (10% от базы)</t>
  </si>
  <si>
    <t>КПИ -Замятин Никита</t>
  </si>
  <si>
    <t>Базовая премия: 0</t>
  </si>
  <si>
    <t>С ЗП</t>
  </si>
  <si>
    <t>АНАЛИТИКА СИСТЕМЫ КПИ</t>
  </si>
  <si>
    <t>СТАТИСТИКА ПО ВОЛНАМ ВНЕДРЕНИЯ</t>
  </si>
  <si>
    <t>Волна</t>
  </si>
  <si>
    <t>Сотрудников</t>
  </si>
  <si>
    <t>Текущий бюджет</t>
  </si>
  <si>
    <t>Новый бюджет</t>
  </si>
  <si>
    <t>Изменение</t>
  </si>
  <si>
    <t>Руководство</t>
  </si>
  <si>
    <t>1-я волна</t>
  </si>
  <si>
    <t>2-я волна</t>
  </si>
  <si>
    <t>Инфраструктура</t>
  </si>
  <si>
    <t>ЦЕЛЕВЫЕ ПОКАЗАТЕЛИ</t>
  </si>
  <si>
    <t>Средний КПИ команды: ≥85%</t>
  </si>
  <si>
    <t>Процент выполнения бизнес-задач: ≥90%</t>
  </si>
  <si>
    <t>SLA по инцидентам: ≥85%</t>
  </si>
  <si>
    <t>Удовлетворенность пользователей: ≥8/10</t>
  </si>
  <si>
    <t>КАЛЕНДАРЬ КПИ И ВСТРЕЧ</t>
  </si>
  <si>
    <t>РЕГУЛЯРНЫЕ ВСТРЕЧИ</t>
  </si>
  <si>
    <t>Еженедельные 1-1 (каждый понедельник)</t>
  </si>
  <si>
    <t>Ежемесячные отчеты КПИ (1 число)</t>
  </si>
  <si>
    <t>Квартальные ретроспективы (конец квартала)</t>
  </si>
  <si>
    <t>Годовое планирование (декабрь)</t>
  </si>
  <si>
    <t>КЛЮЧЕВЫЕ ДАТЫ 2025</t>
  </si>
  <si>
    <t>Июль 2025: Запуск 1-й волны КПИ</t>
  </si>
  <si>
    <t>Сентябрь 2025: Оценка 1-й волны</t>
  </si>
  <si>
    <t>Октябрь 2025: Запуск 2-й волны КПИ</t>
  </si>
  <si>
    <t>Декабрь 2025: Годовые итоги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</si>
</sst>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#,##0;(#,##0)"/>
  </numFmts>
  <fonts count="13">
    <font>
      <sz val="11.0"/>
      <color theme="1"/>
      <name val="Calibri"/>
      <scheme val="minor"/>
    </font>
    <font>
      <b/>
      <sz val="16.0"/>
      <color theme="1"/>
      <name val="Calibri"/>
      <scheme val="minor"/>
    </font>
    <font/>
    <font>
      <color theme="1"/>
      <name val="Calibri"/>
      <scheme val="minor"/>
    </font>
    <font>
      <i/>
      <sz val="10.0"/>
      <color theme="1"/>
      <name val="Calibri"/>
      <scheme val="minor"/>
    </font>
    <font>
      <b/>
      <sz val="12.0"/>
      <color rgb="FFFFFFFF"/>
      <name val="Calibri"/>
      <scheme val="minor"/>
    </font>
    <font>
      <b/>
      <color rgb="FFFFFFFF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4.0"/>
      <color theme="1"/>
      <name val="Calibri"/>
      <scheme val="minor"/>
    </font>
    <font>
      <i/>
      <sz val="12.0"/>
      <color theme="1"/>
      <name val="Calibri"/>
      <scheme val="minor"/>
    </font>
    <font>
      <sz val="11.0"/>
      <color rgb="FF000000"/>
      <name val="&quot;Courier New&quot;"/>
    </font>
    <font>
      <b/>
      <sz val="12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6D7A8"/>
        <bgColor rgb="FFB6D7A8"/>
      </patternFill>
    </fill>
    <fill>
      <patternFill patternType="solid">
        <fgColor rgb="FFC5504B"/>
        <bgColor rgb="FFC5504B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3" numFmtId="164" xfId="0" applyFont="1" applyNumberFormat="1"/>
    <xf borderId="4" fillId="0" fontId="4" numFmtId="164" xfId="0" applyAlignment="1" applyBorder="1" applyFont="1" applyNumberFormat="1">
      <alignment vertical="center"/>
    </xf>
    <xf borderId="1" fillId="2" fontId="5" numFmtId="164" xfId="0" applyAlignment="1" applyBorder="1" applyFill="1" applyFont="1" applyNumberFormat="1">
      <alignment vertical="center"/>
    </xf>
    <xf borderId="4" fillId="2" fontId="6" numFmtId="164" xfId="0" applyAlignment="1" applyBorder="1" applyFont="1" applyNumberFormat="1">
      <alignment vertical="center"/>
    </xf>
    <xf borderId="4" fillId="2" fontId="6" numFmtId="164" xfId="0" applyAlignment="1" applyBorder="1" applyFont="1" applyNumberFormat="1">
      <alignment readingOrder="0" vertical="center"/>
    </xf>
    <xf borderId="4" fillId="0" fontId="7" numFmtId="164" xfId="0" applyAlignment="1" applyBorder="1" applyFont="1" applyNumberFormat="1">
      <alignment vertical="center"/>
    </xf>
    <xf borderId="4" fillId="0" fontId="7" numFmtId="164" xfId="0" applyAlignment="1" applyBorder="1" applyFont="1" applyNumberFormat="1">
      <alignment readingOrder="0" vertical="center"/>
    </xf>
    <xf borderId="0" fillId="0" fontId="3" numFmtId="164" xfId="0" applyAlignment="1" applyFont="1" applyNumberFormat="1">
      <alignment readingOrder="0"/>
    </xf>
    <xf borderId="4" fillId="0" fontId="8" numFmtId="164" xfId="0" applyAlignment="1" applyBorder="1" applyFont="1" applyNumberFormat="1">
      <alignment vertical="center"/>
    </xf>
    <xf borderId="0" fillId="0" fontId="7" numFmtId="164" xfId="0" applyAlignment="1" applyFont="1" applyNumberFormat="1">
      <alignment readingOrder="0" vertical="center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7" numFmtId="164" xfId="0" applyAlignment="1" applyFont="1" applyNumberFormat="1">
      <alignment horizontal="left" readingOrder="0" shrinkToFit="0" vertical="center" wrapText="0"/>
    </xf>
    <xf borderId="4" fillId="0" fontId="3" numFmtId="164" xfId="0" applyAlignment="1" applyBorder="1" applyFont="1" applyNumberFormat="1">
      <alignment readingOrder="0" shrinkToFit="0" vertical="center" wrapText="0"/>
    </xf>
    <xf borderId="4" fillId="0" fontId="3" numFmtId="164" xfId="0" applyAlignment="1" applyBorder="1" applyFont="1" applyNumberFormat="1">
      <alignment shrinkToFit="0" vertical="center" wrapText="0"/>
    </xf>
    <xf borderId="4" fillId="0" fontId="7" numFmtId="164" xfId="0" applyAlignment="1" applyBorder="1" applyFont="1" applyNumberFormat="1">
      <alignment shrinkToFit="0" vertical="center" wrapText="0"/>
    </xf>
    <xf borderId="4" fillId="3" fontId="7" numFmtId="164" xfId="0" applyAlignment="1" applyBorder="1" applyFill="1" applyFont="1" applyNumberFormat="1">
      <alignment shrinkToFit="0" vertical="center" wrapText="0"/>
    </xf>
    <xf borderId="4" fillId="3" fontId="3" numFmtId="164" xfId="0" applyAlignment="1" applyBorder="1" applyFont="1" applyNumberFormat="1">
      <alignment readingOrder="0" shrinkToFit="0" vertical="center" wrapText="0"/>
    </xf>
    <xf borderId="4" fillId="3" fontId="3" numFmtId="164" xfId="0" applyAlignment="1" applyBorder="1" applyFont="1" applyNumberFormat="1">
      <alignment shrinkToFit="0" vertical="center" wrapText="0"/>
    </xf>
    <xf borderId="4" fillId="4" fontId="5" numFmtId="164" xfId="0" applyAlignment="1" applyBorder="1" applyFill="1" applyFont="1" applyNumberFormat="1">
      <alignment vertical="center"/>
    </xf>
    <xf borderId="1" fillId="0" fontId="9" numFmtId="165" xfId="0" applyAlignment="1" applyBorder="1" applyFont="1" applyNumberFormat="1">
      <alignment vertical="center"/>
    </xf>
    <xf borderId="0" fillId="0" fontId="3" numFmtId="165" xfId="0" applyFont="1" applyNumberFormat="1"/>
    <xf borderId="1" fillId="0" fontId="10" numFmtId="165" xfId="0" applyAlignment="1" applyBorder="1" applyFont="1" applyNumberFormat="1">
      <alignment vertical="center"/>
    </xf>
    <xf borderId="1" fillId="5" fontId="5" numFmtId="165" xfId="0" applyAlignment="1" applyBorder="1" applyFill="1" applyFont="1" applyNumberFormat="1">
      <alignment vertical="center"/>
    </xf>
    <xf borderId="4" fillId="0" fontId="7" numFmtId="165" xfId="0" applyAlignment="1" applyBorder="1" applyFont="1" applyNumberFormat="1">
      <alignment vertical="center"/>
    </xf>
    <xf borderId="0" fillId="0" fontId="3" numFmtId="165" xfId="0" applyAlignment="1" applyFont="1" applyNumberFormat="1">
      <alignment readingOrder="0"/>
    </xf>
    <xf borderId="1" fillId="2" fontId="5" numFmtId="165" xfId="0" applyAlignment="1" applyBorder="1" applyFont="1" applyNumberFormat="1">
      <alignment vertical="center"/>
    </xf>
    <xf borderId="1" fillId="6" fontId="5" numFmtId="165" xfId="0" applyAlignment="1" applyBorder="1" applyFill="1" applyFont="1" applyNumberFormat="1">
      <alignment vertical="center"/>
    </xf>
    <xf borderId="4" fillId="2" fontId="6" numFmtId="165" xfId="0" applyAlignment="1" applyBorder="1" applyFont="1" applyNumberFormat="1">
      <alignment vertical="center"/>
    </xf>
    <xf borderId="4" fillId="2" fontId="6" numFmtId="165" xfId="0" applyAlignment="1" applyBorder="1" applyFont="1" applyNumberFormat="1">
      <alignment readingOrder="0" vertical="center"/>
    </xf>
    <xf borderId="4" fillId="0" fontId="7" numFmtId="165" xfId="0" applyAlignment="1" applyBorder="1" applyFont="1" applyNumberFormat="1">
      <alignment readingOrder="0" vertical="center"/>
    </xf>
    <xf borderId="1" fillId="4" fontId="5" numFmtId="165" xfId="0" applyAlignment="1" applyBorder="1" applyFont="1" applyNumberFormat="1">
      <alignment vertical="center"/>
    </xf>
    <xf borderId="4" fillId="0" fontId="8" numFmtId="165" xfId="0" applyAlignment="1" applyBorder="1" applyFont="1" applyNumberFormat="1">
      <alignment vertical="center"/>
    </xf>
    <xf borderId="1" fillId="0" fontId="9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1" fillId="5" fontId="5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4" fillId="0" fontId="7" numFmtId="0" xfId="0" applyAlignment="1" applyBorder="1" applyFont="1">
      <alignment readingOrder="0" vertical="center"/>
    </xf>
    <xf borderId="1" fillId="2" fontId="5" numFmtId="0" xfId="0" applyAlignment="1" applyBorder="1" applyFont="1">
      <alignment vertical="center"/>
    </xf>
    <xf borderId="1" fillId="6" fontId="5" numFmtId="0" xfId="0" applyAlignment="1" applyBorder="1" applyFont="1">
      <alignment vertical="center"/>
    </xf>
    <xf borderId="4" fillId="2" fontId="6" numFmtId="0" xfId="0" applyAlignment="1" applyBorder="1" applyFont="1">
      <alignment vertical="center"/>
    </xf>
    <xf borderId="4" fillId="2" fontId="6" numFmtId="0" xfId="0" applyAlignment="1" applyBorder="1" applyFont="1">
      <alignment readingOrder="0" vertical="center"/>
    </xf>
    <xf borderId="4" fillId="3" fontId="7" numFmtId="0" xfId="0" applyAlignment="1" applyBorder="1" applyFont="1">
      <alignment vertical="center"/>
    </xf>
    <xf borderId="4" fillId="3" fontId="7" numFmtId="0" xfId="0" applyAlignment="1" applyBorder="1" applyFont="1">
      <alignment readingOrder="0" vertical="center"/>
    </xf>
    <xf borderId="4" fillId="7" fontId="7" numFmtId="0" xfId="0" applyAlignment="1" applyBorder="1" applyFill="1" applyFont="1">
      <alignment vertical="center"/>
    </xf>
    <xf borderId="0" fillId="7" fontId="11" numFmtId="0" xfId="0" applyAlignment="1" applyFont="1">
      <alignment horizontal="right" readingOrder="0" shrinkToFit="0" wrapText="1"/>
    </xf>
    <xf borderId="1" fillId="4" fontId="5" numFmtId="0" xfId="0" applyAlignment="1" applyBorder="1" applyFont="1">
      <alignment vertical="center"/>
    </xf>
    <xf borderId="0" fillId="0" fontId="3" numFmtId="0" xfId="0" applyFont="1"/>
    <xf borderId="4" fillId="0" fontId="8" numFmtId="0" xfId="0" applyAlignment="1" applyBorder="1" applyFont="1">
      <alignment vertical="center"/>
    </xf>
    <xf borderId="4" fillId="8" fontId="7" numFmtId="0" xfId="0" applyAlignment="1" applyBorder="1" applyFill="1" applyFont="1">
      <alignment vertical="center"/>
    </xf>
    <xf borderId="4" fillId="8" fontId="7" numFmtId="0" xfId="0" applyAlignment="1" applyBorder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1" fillId="0" fontId="9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vertical="center"/>
    </xf>
    <xf borderId="4" fillId="5" fontId="12" numFmtId="0" xfId="0" applyAlignment="1" applyBorder="1" applyFont="1">
      <alignment vertical="center"/>
    </xf>
    <xf borderId="4" fillId="6" fontId="12" numFmtId="0" xfId="0" applyAlignment="1" applyBorder="1" applyFont="1">
      <alignment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1">
    <tableStyle count="4" pivot="0" name="УПРАВЛЕНИЕ КПИ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1:I33" displayName="Таблица1" name="Таблица1" id="1">
  <tableColumns count="9">
    <tableColumn name="Столбец 1" id="1"/>
    <tableColumn name="Когда отправлять" id="2"/>
    <tableColumn name="Евгений Шикунов" id="3"/>
    <tableColumn name="Ринат Загидулин" id="4"/>
    <tableColumn name="Павел Свистунов" id="5"/>
    <tableColumn name="Никита Колегов" id="6"/>
    <tableColumn name="Денис Жилев" id="7"/>
    <tableColumn name="Александр Волохов" id="8"/>
    <tableColumn name="Замятин Никита" id="9"/>
  </tableColumns>
  <tableStyleInfo name="УПРАВЛЕНИЕ КПИ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7.0" topLeftCell="A18" activePane="bottomLeft" state="frozen"/>
      <selection activeCell="B19" sqref="B19" pane="bottomLeft"/>
    </sheetView>
  </sheetViews>
  <sheetFormatPr customHeight="1" defaultColWidth="14.43" defaultRowHeight="15.0"/>
  <cols>
    <col customWidth="1" min="1" max="1" width="40.14"/>
    <col customWidth="1" min="2" max="2" width="23.86"/>
    <col customWidth="1" min="3" max="3" width="43.86"/>
    <col customWidth="1" min="4" max="4" width="23.29"/>
    <col customWidth="1" min="5" max="5" width="23.43"/>
    <col customWidth="1" min="6" max="6" width="22.14"/>
    <col customWidth="1" min="7" max="7" width="19.71"/>
    <col customWidth="1" min="8" max="8" width="25.86"/>
    <col customWidth="1" min="9" max="9" width="23.43"/>
    <col customWidth="1" min="10" max="19" width="10.0"/>
    <col customWidth="1" min="20" max="26" width="12.0"/>
    <col customWidth="1" min="27" max="28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6" t="s">
        <v>1</v>
      </c>
      <c r="B5" s="2"/>
      <c r="C5" s="2"/>
      <c r="D5" s="2"/>
      <c r="E5" s="2"/>
      <c r="F5" s="2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7" t="s">
        <v>2</v>
      </c>
      <c r="B6" s="8" t="s">
        <v>3</v>
      </c>
      <c r="C6" s="7" t="s">
        <v>4</v>
      </c>
      <c r="D6" s="8" t="s">
        <v>5</v>
      </c>
      <c r="E6" s="7" t="s">
        <v>6</v>
      </c>
      <c r="F6" s="7" t="s">
        <v>7</v>
      </c>
      <c r="G6" s="7" t="s">
        <v>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9" t="s">
        <v>9</v>
      </c>
      <c r="B7" s="10">
        <v>300000.0</v>
      </c>
      <c r="C7" s="9" t="s">
        <v>10</v>
      </c>
      <c r="D7" s="9">
        <f>'Евгений'!B37</f>
        <v>4200000</v>
      </c>
      <c r="E7" s="10">
        <v>200000.0</v>
      </c>
      <c r="F7" s="9" t="s">
        <v>11</v>
      </c>
      <c r="G7" s="9">
        <v>100.0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9" t="s">
        <v>12</v>
      </c>
      <c r="B8" s="10">
        <v>300000.0</v>
      </c>
      <c r="C8" s="9" t="s">
        <v>13</v>
      </c>
      <c r="D8" s="9">
        <f>'Ринат'!B37</f>
        <v>4876200</v>
      </c>
      <c r="E8" s="9">
        <v>112700.0</v>
      </c>
      <c r="F8" s="9" t="s">
        <v>11</v>
      </c>
      <c r="G8" s="9">
        <v>100.0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9" t="s">
        <v>14</v>
      </c>
      <c r="B9" s="10">
        <v>180000.0</v>
      </c>
      <c r="C9" s="9" t="s">
        <v>15</v>
      </c>
      <c r="D9" s="9">
        <f>'Павел'!B37</f>
        <v>2426400</v>
      </c>
      <c r="E9" s="9">
        <v>62000.0</v>
      </c>
      <c r="F9" s="9" t="s">
        <v>11</v>
      </c>
      <c r="G9" s="9">
        <v>100.0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9" t="s">
        <v>16</v>
      </c>
      <c r="B10" s="10">
        <v>60000.0</v>
      </c>
      <c r="C10" s="9" t="s">
        <v>17</v>
      </c>
      <c r="D10" s="9">
        <f>'Никита'!B37</f>
        <v>1620000</v>
      </c>
      <c r="E10" s="9">
        <v>80000.0</v>
      </c>
      <c r="F10" s="9" t="s">
        <v>11</v>
      </c>
      <c r="G10" s="9">
        <v>100.0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9" t="s">
        <v>18</v>
      </c>
      <c r="B11" s="10">
        <v>160000.0</v>
      </c>
      <c r="C11" s="9" t="s">
        <v>19</v>
      </c>
      <c r="D11" s="9">
        <f>'Денис'!B37</f>
        <v>1328000</v>
      </c>
      <c r="E11" s="9">
        <v>40000.0</v>
      </c>
      <c r="F11" s="9" t="s">
        <v>11</v>
      </c>
      <c r="G11" s="9">
        <v>100.0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9" t="s">
        <v>20</v>
      </c>
      <c r="B12" s="10">
        <v>100000.0</v>
      </c>
      <c r="C12" s="9" t="s">
        <v>21</v>
      </c>
      <c r="D12" s="9">
        <f>'Александ'!B37</f>
        <v>1378000</v>
      </c>
      <c r="E12" s="9">
        <v>30000.0</v>
      </c>
      <c r="F12" s="9" t="s">
        <v>11</v>
      </c>
      <c r="G12" s="9">
        <v>100.0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1" t="s">
        <v>22</v>
      </c>
      <c r="B13" s="11">
        <v>120000.0</v>
      </c>
      <c r="C13" s="11" t="s">
        <v>23</v>
      </c>
      <c r="D13" s="4">
        <f>'Замятин Никита'!B37</f>
        <v>240000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2" t="s">
        <v>24</v>
      </c>
      <c r="B15" s="4"/>
      <c r="C15" s="4"/>
      <c r="D15" s="4">
        <f>SUM(D6:D13)</f>
        <v>16068600</v>
      </c>
      <c r="E15" s="12">
        <f>SUM(E7:E12)</f>
        <v>524700</v>
      </c>
      <c r="F15" s="4"/>
      <c r="G15" s="4"/>
      <c r="H15" s="12">
        <f>SUM(H7:H12)</f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11">
        <v>2025.0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11"/>
      <c r="B20" s="13"/>
      <c r="C20" s="13"/>
      <c r="D20" s="13"/>
      <c r="E20" s="13"/>
      <c r="F20" s="13"/>
      <c r="G20" s="13"/>
      <c r="H20" s="1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14" t="s">
        <v>25</v>
      </c>
      <c r="B21" s="15" t="s">
        <v>26</v>
      </c>
      <c r="C21" s="15" t="s">
        <v>9</v>
      </c>
      <c r="D21" s="15" t="s">
        <v>12</v>
      </c>
      <c r="E21" s="15" t="s">
        <v>14</v>
      </c>
      <c r="F21" s="15" t="s">
        <v>16</v>
      </c>
      <c r="G21" s="15" t="s">
        <v>18</v>
      </c>
      <c r="H21" s="15" t="s">
        <v>20</v>
      </c>
      <c r="I21" s="15" t="s">
        <v>27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16" t="s">
        <v>28</v>
      </c>
      <c r="B22" s="17"/>
      <c r="C22" s="17"/>
      <c r="D22" s="17"/>
      <c r="E22" s="17"/>
      <c r="F22" s="17"/>
      <c r="G22" s="17"/>
      <c r="H22" s="17"/>
      <c r="I22" s="1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16" t="s">
        <v>29</v>
      </c>
      <c r="B23" s="17"/>
      <c r="C23" s="17"/>
      <c r="D23" s="17"/>
      <c r="E23" s="17"/>
      <c r="F23" s="17"/>
      <c r="G23" s="17"/>
      <c r="H23" s="17"/>
      <c r="I23" s="1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16" t="s">
        <v>30</v>
      </c>
      <c r="B24" s="17"/>
      <c r="C24" s="17"/>
      <c r="D24" s="17"/>
      <c r="E24" s="17"/>
      <c r="F24" s="17"/>
      <c r="G24" s="17"/>
      <c r="H24" s="17"/>
      <c r="I24" s="1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18" t="s">
        <v>31</v>
      </c>
      <c r="B25" s="17"/>
      <c r="C25" s="17"/>
      <c r="D25" s="17"/>
      <c r="E25" s="17"/>
      <c r="F25" s="17"/>
      <c r="G25" s="17"/>
      <c r="H25" s="17"/>
      <c r="I25" s="1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18" t="s">
        <v>32</v>
      </c>
      <c r="B26" s="17"/>
      <c r="C26" s="17"/>
      <c r="D26" s="17"/>
      <c r="E26" s="17"/>
      <c r="F26" s="17"/>
      <c r="G26" s="17"/>
      <c r="H26" s="17"/>
      <c r="I26" s="1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8" t="s">
        <v>33</v>
      </c>
      <c r="B27" s="17"/>
      <c r="C27" s="17"/>
      <c r="D27" s="17"/>
      <c r="E27" s="17"/>
      <c r="F27" s="17"/>
      <c r="G27" s="17"/>
      <c r="H27" s="17"/>
      <c r="I27" s="1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9" t="s">
        <v>34</v>
      </c>
      <c r="B28" s="20" t="s">
        <v>35</v>
      </c>
      <c r="C28" s="21">
        <f>'Евгений'!I18</f>
        <v>200000</v>
      </c>
      <c r="D28" s="21">
        <f>'Ринат'!I18</f>
        <v>56350</v>
      </c>
      <c r="E28" s="21">
        <f>'Павел'!I18</f>
        <v>31000</v>
      </c>
      <c r="F28" s="21">
        <f>'Никита'!I18</f>
        <v>40000</v>
      </c>
      <c r="G28" s="21">
        <f>'Денис'!I18</f>
        <v>40000</v>
      </c>
      <c r="H28" s="21">
        <f>'Александ'!I18</f>
        <v>15000</v>
      </c>
      <c r="I28" s="2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9" t="s">
        <v>36</v>
      </c>
      <c r="B29" s="20" t="s">
        <v>37</v>
      </c>
      <c r="C29" s="21">
        <f>'Евгений'!I19</f>
        <v>200000</v>
      </c>
      <c r="D29" s="21">
        <f>'Ринат'!I19</f>
        <v>56350</v>
      </c>
      <c r="E29" s="21">
        <f>'Павел'!I19</f>
        <v>31000</v>
      </c>
      <c r="F29" s="21">
        <f>'Никита'!I19</f>
        <v>40000</v>
      </c>
      <c r="G29" s="21">
        <f>'Денис'!I19</f>
        <v>40000</v>
      </c>
      <c r="H29" s="21">
        <f>'Александ'!I19</f>
        <v>15000</v>
      </c>
      <c r="I29" s="21">
        <f>'Замятин Никита'!I19</f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9" t="s">
        <v>38</v>
      </c>
      <c r="B30" s="20" t="s">
        <v>39</v>
      </c>
      <c r="C30" s="21">
        <f>'Евгений'!I20</f>
        <v>200000</v>
      </c>
      <c r="D30" s="21">
        <f>'Ринат'!I20</f>
        <v>191590</v>
      </c>
      <c r="E30" s="21">
        <f>'Павел'!I20</f>
        <v>105400</v>
      </c>
      <c r="F30" s="21">
        <f>'Никита'!I20</f>
        <v>136000</v>
      </c>
      <c r="G30" s="21">
        <f>'Денис'!I20</f>
        <v>88000</v>
      </c>
      <c r="H30" s="21">
        <f>'Александ'!I20</f>
        <v>51000</v>
      </c>
      <c r="I30" s="21">
        <f>'Замятин Никита'!I20</f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8" t="s">
        <v>40</v>
      </c>
      <c r="B31" s="16" t="s">
        <v>41</v>
      </c>
      <c r="C31" s="17">
        <f>'Евгений'!I21</f>
        <v>200000</v>
      </c>
      <c r="D31" s="17">
        <f>'Ринат'!I21</f>
        <v>56350</v>
      </c>
      <c r="E31" s="17">
        <f>'Павел'!I21</f>
        <v>31000</v>
      </c>
      <c r="F31" s="17">
        <f>'Никита'!I21</f>
        <v>40000</v>
      </c>
      <c r="G31" s="17">
        <f>'Денис'!I21</f>
        <v>48000</v>
      </c>
      <c r="H31" s="17">
        <f>'Александ'!I21</f>
        <v>15000</v>
      </c>
      <c r="I31" s="17">
        <f>'Замятин Никита'!I21</f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8" t="s">
        <v>42</v>
      </c>
      <c r="B32" s="16" t="s">
        <v>43</v>
      </c>
      <c r="C32" s="17">
        <f>'Евгений'!I22</f>
        <v>200000</v>
      </c>
      <c r="D32" s="17">
        <f>'Ринат'!I22</f>
        <v>56350</v>
      </c>
      <c r="E32" s="17">
        <f>'Павел'!I22</f>
        <v>31000</v>
      </c>
      <c r="F32" s="17">
        <f>'Никита'!I22</f>
        <v>40000</v>
      </c>
      <c r="G32" s="17">
        <f>'Денис'!I22</f>
        <v>48000</v>
      </c>
      <c r="H32" s="17">
        <f>'Александ'!I22</f>
        <v>15000</v>
      </c>
      <c r="I32" s="17">
        <f>'Замятин Никита'!I22</f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18" t="s">
        <v>44</v>
      </c>
      <c r="B33" s="16" t="s">
        <v>45</v>
      </c>
      <c r="C33" s="17">
        <f>'Евгений'!I23</f>
        <v>200000</v>
      </c>
      <c r="D33" s="17">
        <f>'Ринат'!I23</f>
        <v>259210</v>
      </c>
      <c r="E33" s="17">
        <f>'Павел'!I23</f>
        <v>179800</v>
      </c>
      <c r="F33" s="17">
        <f>'Никита'!I23</f>
        <v>184000</v>
      </c>
      <c r="G33" s="17">
        <f>'Денис'!I23</f>
        <v>96000</v>
      </c>
      <c r="H33" s="17">
        <f>'Александ'!I23</f>
        <v>51000</v>
      </c>
      <c r="I33" s="17">
        <f>'Замятин Никита'!I23</f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2" t="s">
        <v>46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9" t="s">
        <v>47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9" t="s">
        <v>48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9" t="s">
        <v>49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9" t="s">
        <v>50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9" t="s">
        <v>51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</sheetData>
  <mergeCells count="2">
    <mergeCell ref="A1:AB1"/>
    <mergeCell ref="A5:G5"/>
  </mergeCells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43"/>
    <col customWidth="1" min="2" max="2" width="24.86"/>
    <col customWidth="1" min="3" max="3" width="21.43"/>
    <col customWidth="1" min="4" max="5" width="12.0"/>
    <col customWidth="1" min="6" max="10" width="15.0"/>
    <col customWidth="1" min="11" max="11" width="12.0"/>
    <col customWidth="1" min="12" max="12" width="25.0"/>
    <col customWidth="1" min="13" max="28" width="8.71"/>
  </cols>
  <sheetData>
    <row r="1">
      <c r="A1" s="23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>
      <c r="A2" s="25" t="s">
        <v>10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</row>
    <row r="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>
      <c r="A4" s="26" t="s">
        <v>53</v>
      </c>
      <c r="B4" s="2"/>
      <c r="C4" s="2"/>
      <c r="D4" s="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>
      <c r="A5" s="27"/>
      <c r="B5" s="27" t="s">
        <v>54</v>
      </c>
      <c r="C5" s="27" t="s">
        <v>55</v>
      </c>
      <c r="D5" s="28">
        <v>300000.0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</row>
    <row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>
      <c r="A7" s="29" t="s">
        <v>56</v>
      </c>
      <c r="B7" s="2"/>
      <c r="C7" s="2"/>
      <c r="D7" s="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>
      <c r="A8" s="27" t="s">
        <v>57</v>
      </c>
      <c r="B8" s="27" t="s">
        <v>58</v>
      </c>
      <c r="C8" s="27" t="s">
        <v>59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>
      <c r="A10" s="30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>
      <c r="A11" s="31" t="s">
        <v>61</v>
      </c>
      <c r="B11" s="31" t="s">
        <v>62</v>
      </c>
      <c r="C11" s="31" t="s">
        <v>63</v>
      </c>
      <c r="D11" s="31" t="s">
        <v>64</v>
      </c>
      <c r="E11" s="31" t="s">
        <v>65</v>
      </c>
      <c r="F11" s="31" t="s">
        <v>66</v>
      </c>
      <c r="G11" s="31" t="s">
        <v>67</v>
      </c>
      <c r="H11" s="31" t="s">
        <v>68</v>
      </c>
      <c r="I11" s="32" t="s">
        <v>69</v>
      </c>
      <c r="J11" s="32" t="s">
        <v>70</v>
      </c>
      <c r="K11" s="31" t="s">
        <v>71</v>
      </c>
      <c r="L11" s="31" t="s">
        <v>72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>
      <c r="A12" s="27" t="s">
        <v>28</v>
      </c>
      <c r="B12" s="27">
        <v>100.0</v>
      </c>
      <c r="C12" s="27">
        <v>100.0</v>
      </c>
      <c r="D12" s="27">
        <v>100.0</v>
      </c>
      <c r="E12" s="27">
        <v>100.0</v>
      </c>
      <c r="F12" s="33"/>
      <c r="G12" s="27" t="str">
        <f>F12</f>
        <v/>
      </c>
      <c r="H12" s="27">
        <v>0.0</v>
      </c>
      <c r="I12" s="27">
        <f t="shared" ref="I12:I23" si="1">H12+F12</f>
        <v>0</v>
      </c>
      <c r="J12" s="27"/>
      <c r="K12" s="27" t="s">
        <v>73</v>
      </c>
      <c r="L12" s="27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A13" s="27" t="s">
        <v>29</v>
      </c>
      <c r="B13" s="27">
        <v>100.0</v>
      </c>
      <c r="C13" s="27">
        <v>100.0</v>
      </c>
      <c r="D13" s="27">
        <v>100.0</v>
      </c>
      <c r="E13" s="27">
        <v>100.0</v>
      </c>
      <c r="F13" s="33"/>
      <c r="G13" s="27">
        <f t="shared" ref="G13:G23" si="2">G12+F13</f>
        <v>0</v>
      </c>
      <c r="H13" s="27">
        <v>0.0</v>
      </c>
      <c r="I13" s="27">
        <f t="shared" si="1"/>
        <v>0</v>
      </c>
      <c r="J13" s="27"/>
      <c r="K13" s="27" t="s">
        <v>73</v>
      </c>
      <c r="L13" s="27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>
      <c r="A14" s="27" t="s">
        <v>30</v>
      </c>
      <c r="B14" s="27">
        <v>100.0</v>
      </c>
      <c r="C14" s="27">
        <v>100.0</v>
      </c>
      <c r="D14" s="27">
        <v>100.0</v>
      </c>
      <c r="E14" s="27">
        <v>100.0</v>
      </c>
      <c r="F14" s="33"/>
      <c r="G14" s="27">
        <f t="shared" si="2"/>
        <v>0</v>
      </c>
      <c r="H14" s="33">
        <v>0.0</v>
      </c>
      <c r="I14" s="27">
        <f t="shared" si="1"/>
        <v>0</v>
      </c>
      <c r="J14" s="27"/>
      <c r="K14" s="27" t="s">
        <v>73</v>
      </c>
      <c r="L14" s="27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>
      <c r="A15" s="27" t="s">
        <v>31</v>
      </c>
      <c r="B15" s="27">
        <v>100.0</v>
      </c>
      <c r="C15" s="27">
        <v>100.0</v>
      </c>
      <c r="D15" s="27">
        <v>100.0</v>
      </c>
      <c r="E15" s="27">
        <v>100.0</v>
      </c>
      <c r="F15" s="33">
        <v>100000.0</v>
      </c>
      <c r="G15" s="27">
        <f t="shared" si="2"/>
        <v>100000</v>
      </c>
      <c r="H15" s="27">
        <v>0.0</v>
      </c>
      <c r="I15" s="27">
        <f t="shared" si="1"/>
        <v>100000</v>
      </c>
      <c r="J15" s="28">
        <v>300000.0</v>
      </c>
      <c r="K15" s="27" t="s">
        <v>73</v>
      </c>
      <c r="L15" s="27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>
      <c r="A16" s="27" t="s">
        <v>32</v>
      </c>
      <c r="B16" s="27">
        <v>100.0</v>
      </c>
      <c r="C16" s="27">
        <v>100.0</v>
      </c>
      <c r="D16" s="27">
        <v>100.0</v>
      </c>
      <c r="E16" s="27">
        <v>100.0</v>
      </c>
      <c r="F16" s="33">
        <v>100000.0</v>
      </c>
      <c r="G16" s="27">
        <f t="shared" si="2"/>
        <v>200000</v>
      </c>
      <c r="H16" s="27">
        <v>0.0</v>
      </c>
      <c r="I16" s="27">
        <f t="shared" si="1"/>
        <v>100000</v>
      </c>
      <c r="J16" s="28">
        <v>300000.0</v>
      </c>
      <c r="K16" s="27" t="s">
        <v>73</v>
      </c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>
      <c r="A17" s="27" t="s">
        <v>33</v>
      </c>
      <c r="B17" s="27">
        <v>100.0</v>
      </c>
      <c r="C17" s="27">
        <v>100.0</v>
      </c>
      <c r="D17" s="27">
        <v>100.0</v>
      </c>
      <c r="E17" s="27">
        <v>100.0</v>
      </c>
      <c r="F17" s="33">
        <v>100000.0</v>
      </c>
      <c r="G17" s="27">
        <f t="shared" si="2"/>
        <v>300000</v>
      </c>
      <c r="H17" s="33">
        <v>0.0</v>
      </c>
      <c r="I17" s="27">
        <f t="shared" si="1"/>
        <v>100000</v>
      </c>
      <c r="J17" s="28">
        <v>300000.0</v>
      </c>
      <c r="K17" s="27" t="s">
        <v>73</v>
      </c>
      <c r="L17" s="27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>
      <c r="A18" s="27" t="s">
        <v>34</v>
      </c>
      <c r="B18" s="27">
        <v>100.0</v>
      </c>
      <c r="C18" s="27">
        <v>100.0</v>
      </c>
      <c r="D18" s="27">
        <v>100.0</v>
      </c>
      <c r="E18" s="27">
        <v>100.0</v>
      </c>
      <c r="F18" s="33">
        <v>200000.0</v>
      </c>
      <c r="G18" s="27">
        <f t="shared" si="2"/>
        <v>500000</v>
      </c>
      <c r="H18" s="27">
        <v>0.0</v>
      </c>
      <c r="I18" s="27">
        <f t="shared" si="1"/>
        <v>200000</v>
      </c>
      <c r="J18" s="28">
        <v>300000.0</v>
      </c>
      <c r="K18" s="27" t="s">
        <v>73</v>
      </c>
      <c r="L18" s="27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>
      <c r="A19" s="27" t="s">
        <v>36</v>
      </c>
      <c r="B19" s="27">
        <v>100.0</v>
      </c>
      <c r="C19" s="27">
        <v>100.0</v>
      </c>
      <c r="D19" s="27">
        <v>100.0</v>
      </c>
      <c r="E19" s="27">
        <v>100.0</v>
      </c>
      <c r="F19" s="33">
        <v>200000.0</v>
      </c>
      <c r="G19" s="27">
        <f t="shared" si="2"/>
        <v>700000</v>
      </c>
      <c r="H19" s="27">
        <v>0.0</v>
      </c>
      <c r="I19" s="27">
        <f t="shared" si="1"/>
        <v>200000</v>
      </c>
      <c r="J19" s="28">
        <v>300000.0</v>
      </c>
      <c r="K19" s="27" t="s">
        <v>73</v>
      </c>
      <c r="L19" s="27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>
      <c r="A20" s="27" t="s">
        <v>38</v>
      </c>
      <c r="B20" s="27">
        <v>100.0</v>
      </c>
      <c r="C20" s="27">
        <v>100.0</v>
      </c>
      <c r="D20" s="27">
        <v>100.0</v>
      </c>
      <c r="E20" s="27">
        <v>100.0</v>
      </c>
      <c r="F20" s="33">
        <v>200000.0</v>
      </c>
      <c r="G20" s="27">
        <f t="shared" si="2"/>
        <v>900000</v>
      </c>
      <c r="H20" s="33">
        <v>0.0</v>
      </c>
      <c r="I20" s="27">
        <f t="shared" si="1"/>
        <v>200000</v>
      </c>
      <c r="J20" s="28">
        <v>300000.0</v>
      </c>
      <c r="K20" s="27" t="s">
        <v>73</v>
      </c>
      <c r="L20" s="27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5.75" customHeight="1">
      <c r="A21" s="27" t="s">
        <v>40</v>
      </c>
      <c r="B21" s="27">
        <v>100.0</v>
      </c>
      <c r="C21" s="27">
        <v>100.0</v>
      </c>
      <c r="D21" s="27">
        <v>100.0</v>
      </c>
      <c r="E21" s="27">
        <v>100.0</v>
      </c>
      <c r="F21" s="33">
        <v>200000.0</v>
      </c>
      <c r="G21" s="27">
        <f t="shared" si="2"/>
        <v>1100000</v>
      </c>
      <c r="H21" s="27">
        <v>0.0</v>
      </c>
      <c r="I21" s="27">
        <f t="shared" si="1"/>
        <v>200000</v>
      </c>
      <c r="J21" s="28">
        <v>300000.0</v>
      </c>
      <c r="K21" s="27" t="s">
        <v>73</v>
      </c>
      <c r="L21" s="27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5.75" customHeight="1">
      <c r="A22" s="27" t="s">
        <v>42</v>
      </c>
      <c r="B22" s="27">
        <v>100.0</v>
      </c>
      <c r="C22" s="27">
        <v>100.0</v>
      </c>
      <c r="D22" s="27">
        <v>100.0</v>
      </c>
      <c r="E22" s="27">
        <v>100.0</v>
      </c>
      <c r="F22" s="33">
        <v>200000.0</v>
      </c>
      <c r="G22" s="27">
        <f t="shared" si="2"/>
        <v>1300000</v>
      </c>
      <c r="H22" s="27">
        <v>0.0</v>
      </c>
      <c r="I22" s="27">
        <f t="shared" si="1"/>
        <v>200000</v>
      </c>
      <c r="J22" s="28">
        <v>300000.0</v>
      </c>
      <c r="K22" s="27" t="s">
        <v>73</v>
      </c>
      <c r="L22" s="27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ht="15.75" customHeight="1">
      <c r="A23" s="27" t="s">
        <v>44</v>
      </c>
      <c r="B23" s="27">
        <v>100.0</v>
      </c>
      <c r="C23" s="27">
        <v>100.0</v>
      </c>
      <c r="D23" s="27">
        <v>100.0</v>
      </c>
      <c r="E23" s="27">
        <v>100.0</v>
      </c>
      <c r="F23" s="33">
        <v>200000.0</v>
      </c>
      <c r="G23" s="27">
        <f t="shared" si="2"/>
        <v>1500000</v>
      </c>
      <c r="H23" s="33">
        <v>0.0</v>
      </c>
      <c r="I23" s="27">
        <f t="shared" si="1"/>
        <v>200000</v>
      </c>
      <c r="J23" s="28">
        <v>300000.0</v>
      </c>
      <c r="K23" s="27" t="s">
        <v>73</v>
      </c>
      <c r="L23" s="27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ht="15.75" customHeight="1">
      <c r="A25" s="34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ht="15.75" customHeight="1">
      <c r="A26" s="27" t="s">
        <v>75</v>
      </c>
      <c r="B26" s="27">
        <f>AVERAGE(B12:B14)</f>
        <v>100</v>
      </c>
      <c r="C26" s="27">
        <f>SUM(F12:F14)</f>
        <v>0</v>
      </c>
      <c r="D26" s="27">
        <f>H14</f>
        <v>0</v>
      </c>
      <c r="E26" s="27">
        <f t="shared" ref="E26:E29" si="3">C26+D26</f>
        <v>0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5.75" customHeight="1">
      <c r="A27" s="27" t="s">
        <v>76</v>
      </c>
      <c r="B27" s="27">
        <f>AVERAGE(B15:B17)</f>
        <v>100</v>
      </c>
      <c r="C27" s="27">
        <f>SUM(F15:F17)</f>
        <v>300000</v>
      </c>
      <c r="D27" s="27">
        <f>H17</f>
        <v>0</v>
      </c>
      <c r="E27" s="27">
        <f t="shared" si="3"/>
        <v>300000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ht="15.75" customHeight="1">
      <c r="A28" s="27" t="s">
        <v>77</v>
      </c>
      <c r="B28" s="27">
        <f>AVERAGE(B18:B20)</f>
        <v>100</v>
      </c>
      <c r="C28" s="27">
        <f>SUM(F18:F20)</f>
        <v>600000</v>
      </c>
      <c r="D28" s="27">
        <f>H20</f>
        <v>0</v>
      </c>
      <c r="E28" s="27">
        <f t="shared" si="3"/>
        <v>600000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5.75" customHeight="1">
      <c r="A29" s="27" t="s">
        <v>78</v>
      </c>
      <c r="B29" s="27">
        <f>AVERAGE(B21:B23)</f>
        <v>100</v>
      </c>
      <c r="C29" s="27">
        <f>SUM(F21:F23)</f>
        <v>600000</v>
      </c>
      <c r="D29" s="27">
        <f>H23</f>
        <v>0</v>
      </c>
      <c r="E29" s="27">
        <f t="shared" si="3"/>
        <v>600000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ht="15.75" customHeight="1">
      <c r="A31" s="26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5.75" customHeight="1">
      <c r="A32" s="27" t="s">
        <v>80</v>
      </c>
      <c r="B32" s="27">
        <f>AVERAGE(B12:B23)</f>
        <v>100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ht="15.75" customHeight="1">
      <c r="A33" s="27" t="s">
        <v>81</v>
      </c>
      <c r="B33" s="27">
        <f>SUM(F12:F23)</f>
        <v>1500000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ht="15.75" customHeight="1">
      <c r="A34" s="27" t="s">
        <v>82</v>
      </c>
      <c r="B34" s="27">
        <f>SUM(H12:H23)</f>
        <v>0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ht="15.75" customHeight="1">
      <c r="A35" s="27" t="s">
        <v>83</v>
      </c>
      <c r="B35" s="27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ht="15.75" customHeight="1">
      <c r="A36" s="33" t="s">
        <v>84</v>
      </c>
      <c r="B36" s="27">
        <f>SUM(J15:J23)</f>
        <v>2700000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ht="15.75" customHeight="1">
      <c r="A37" s="35" t="s">
        <v>85</v>
      </c>
      <c r="B37" s="35">
        <f>B33+B36</f>
        <v>4200000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ht="15.75" customHeight="1">
      <c r="A39" s="30" t="s">
        <v>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5.75" customHeight="1">
      <c r="A42" s="35" t="s">
        <v>87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5.75" customHeight="1">
      <c r="A43" s="27" t="s">
        <v>88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ht="15.75" customHeight="1">
      <c r="A44" s="27" t="s">
        <v>89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5.75" customHeight="1">
      <c r="A45" s="27" t="s">
        <v>90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ht="15.75" customHeight="1">
      <c r="A47" s="34" t="s">
        <v>91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5.75" customHeight="1">
      <c r="A48" s="27" t="s">
        <v>92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ht="15.75" customHeight="1">
      <c r="A49" s="27" t="s">
        <v>93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ht="15.75" customHeight="1">
      <c r="A50" s="27" t="s">
        <v>94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ht="15.75" customHeight="1">
      <c r="A51" s="27" t="s">
        <v>95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5.75" customHeight="1">
      <c r="A52" s="27" t="s">
        <v>96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5.75" customHeight="1">
      <c r="A53" s="27" t="s">
        <v>97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ht="15.75" customHeight="1">
      <c r="A54" s="27" t="s">
        <v>98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</row>
  </sheetData>
  <mergeCells count="9">
    <mergeCell ref="A39:L39"/>
    <mergeCell ref="A47:L47"/>
    <mergeCell ref="A1:L1"/>
    <mergeCell ref="A2:L2"/>
    <mergeCell ref="A4:D4"/>
    <mergeCell ref="A7:D7"/>
    <mergeCell ref="A10:L10"/>
    <mergeCell ref="A25:L25"/>
    <mergeCell ref="A31:L31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12.86"/>
    <col customWidth="1" min="3" max="3" width="24.71"/>
    <col customWidth="1" min="4" max="5" width="12.0"/>
    <col customWidth="1" min="6" max="10" width="15.0"/>
    <col customWidth="1" min="11" max="11" width="32.14"/>
    <col customWidth="1" min="12" max="12" width="25.0"/>
    <col customWidth="1" min="13" max="28" width="8.71"/>
  </cols>
  <sheetData>
    <row r="1">
      <c r="A1" s="36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7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4">
      <c r="A4" s="38" t="s">
        <v>53</v>
      </c>
      <c r="B4" s="2"/>
      <c r="C4" s="2"/>
      <c r="D4" s="3"/>
    </row>
    <row r="5">
      <c r="A5" s="39" t="s">
        <v>100</v>
      </c>
      <c r="B5" s="39"/>
      <c r="C5" s="40">
        <v>300000.0</v>
      </c>
    </row>
    <row r="7">
      <c r="A7" s="41" t="s">
        <v>56</v>
      </c>
      <c r="B7" s="2"/>
      <c r="C7" s="2"/>
      <c r="D7" s="3"/>
    </row>
    <row r="8">
      <c r="A8" s="39" t="s">
        <v>57</v>
      </c>
      <c r="B8" s="39" t="s">
        <v>58</v>
      </c>
      <c r="C8" s="39" t="s">
        <v>59</v>
      </c>
    </row>
    <row r="10">
      <c r="A10" s="42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>
      <c r="A11" s="43" t="s">
        <v>61</v>
      </c>
      <c r="B11" s="43" t="s">
        <v>62</v>
      </c>
      <c r="C11" s="43" t="s">
        <v>63</v>
      </c>
      <c r="D11" s="43" t="s">
        <v>64</v>
      </c>
      <c r="E11" s="43" t="s">
        <v>65</v>
      </c>
      <c r="F11" s="43" t="s">
        <v>66</v>
      </c>
      <c r="G11" s="43" t="s">
        <v>67</v>
      </c>
      <c r="H11" s="43" t="s">
        <v>68</v>
      </c>
      <c r="I11" s="44" t="s">
        <v>101</v>
      </c>
      <c r="J11" s="44" t="s">
        <v>3</v>
      </c>
      <c r="K11" s="43" t="s">
        <v>71</v>
      </c>
      <c r="L11" s="43" t="s">
        <v>72</v>
      </c>
    </row>
    <row r="12">
      <c r="A12" s="45" t="s">
        <v>28</v>
      </c>
      <c r="B12" s="45">
        <v>100.0</v>
      </c>
      <c r="C12" s="45">
        <v>100.0</v>
      </c>
      <c r="D12" s="45">
        <v>100.0</v>
      </c>
      <c r="E12" s="45">
        <v>100.0</v>
      </c>
      <c r="F12" s="46">
        <v>100000.0</v>
      </c>
      <c r="G12" s="45">
        <f>F12</f>
        <v>100000</v>
      </c>
      <c r="H12" s="45">
        <v>0.0</v>
      </c>
      <c r="I12" s="45">
        <f t="shared" ref="I12:I22" si="1">F12+H12</f>
        <v>100000</v>
      </c>
      <c r="J12" s="40">
        <v>300000.0</v>
      </c>
      <c r="K12" s="45" t="s">
        <v>73</v>
      </c>
      <c r="L12" s="45"/>
    </row>
    <row r="13">
      <c r="A13" s="45" t="s">
        <v>29</v>
      </c>
      <c r="B13" s="45">
        <v>100.0</v>
      </c>
      <c r="C13" s="45">
        <v>100.0</v>
      </c>
      <c r="D13" s="45">
        <v>100.0</v>
      </c>
      <c r="E13" s="45">
        <v>100.0</v>
      </c>
      <c r="F13" s="46">
        <v>100000.0</v>
      </c>
      <c r="G13" s="45">
        <f t="shared" ref="G13:G23" si="2">G12+F13</f>
        <v>200000</v>
      </c>
      <c r="H13" s="45">
        <v>0.0</v>
      </c>
      <c r="I13" s="45">
        <f t="shared" si="1"/>
        <v>100000</v>
      </c>
      <c r="J13" s="40">
        <v>300000.0</v>
      </c>
      <c r="K13" s="45" t="s">
        <v>73</v>
      </c>
      <c r="L13" s="45"/>
    </row>
    <row r="14">
      <c r="A14" s="45" t="s">
        <v>30</v>
      </c>
      <c r="B14" s="45">
        <v>100.0</v>
      </c>
      <c r="C14" s="45">
        <v>100.0</v>
      </c>
      <c r="D14" s="45">
        <v>100.0</v>
      </c>
      <c r="E14" s="45">
        <v>100.0</v>
      </c>
      <c r="F14" s="46">
        <v>100000.0</v>
      </c>
      <c r="G14" s="45">
        <f t="shared" si="2"/>
        <v>300000</v>
      </c>
      <c r="H14" s="45"/>
      <c r="I14" s="45">
        <f t="shared" si="1"/>
        <v>100000</v>
      </c>
      <c r="J14" s="40">
        <v>300000.0</v>
      </c>
      <c r="K14" s="45" t="s">
        <v>73</v>
      </c>
      <c r="L14" s="45"/>
    </row>
    <row r="15">
      <c r="A15" s="45" t="s">
        <v>31</v>
      </c>
      <c r="B15" s="45">
        <v>100.0</v>
      </c>
      <c r="C15" s="45">
        <v>100.0</v>
      </c>
      <c r="D15" s="45">
        <v>100.0</v>
      </c>
      <c r="E15" s="45">
        <v>100.0</v>
      </c>
      <c r="F15" s="46">
        <v>100000.0</v>
      </c>
      <c r="G15" s="45">
        <f t="shared" si="2"/>
        <v>400000</v>
      </c>
      <c r="H15" s="45">
        <v>0.0</v>
      </c>
      <c r="I15" s="45">
        <f t="shared" si="1"/>
        <v>100000</v>
      </c>
      <c r="J15" s="40">
        <v>300000.0</v>
      </c>
      <c r="K15" s="45" t="s">
        <v>73</v>
      </c>
      <c r="L15" s="45"/>
    </row>
    <row r="16">
      <c r="A16" s="45" t="s">
        <v>32</v>
      </c>
      <c r="B16" s="45">
        <v>100.0</v>
      </c>
      <c r="C16" s="45">
        <v>100.0</v>
      </c>
      <c r="D16" s="45">
        <v>100.0</v>
      </c>
      <c r="E16" s="45">
        <v>100.0</v>
      </c>
      <c r="F16" s="46">
        <v>100000.0</v>
      </c>
      <c r="G16" s="45">
        <f t="shared" si="2"/>
        <v>500000</v>
      </c>
      <c r="H16" s="45">
        <v>0.0</v>
      </c>
      <c r="I16" s="45">
        <f t="shared" si="1"/>
        <v>100000</v>
      </c>
      <c r="J16" s="40">
        <v>300000.0</v>
      </c>
      <c r="K16" s="45" t="s">
        <v>73</v>
      </c>
      <c r="L16" s="45"/>
    </row>
    <row r="17">
      <c r="A17" s="45" t="s">
        <v>33</v>
      </c>
      <c r="B17" s="45">
        <v>100.0</v>
      </c>
      <c r="C17" s="45">
        <v>100.0</v>
      </c>
      <c r="D17" s="45">
        <v>100.0</v>
      </c>
      <c r="E17" s="45">
        <v>100.0</v>
      </c>
      <c r="F17" s="46">
        <v>100000.0</v>
      </c>
      <c r="G17" s="45">
        <f t="shared" si="2"/>
        <v>600000</v>
      </c>
      <c r="H17" s="45"/>
      <c r="I17" s="45">
        <f t="shared" si="1"/>
        <v>100000</v>
      </c>
      <c r="J17" s="40">
        <v>300000.0</v>
      </c>
      <c r="K17" s="45" t="s">
        <v>73</v>
      </c>
      <c r="L17" s="45"/>
    </row>
    <row r="18">
      <c r="A18" s="39" t="s">
        <v>34</v>
      </c>
      <c r="B18" s="39">
        <v>100.0</v>
      </c>
      <c r="C18" s="39">
        <v>100.0</v>
      </c>
      <c r="D18" s="39">
        <v>100.0</v>
      </c>
      <c r="E18" s="39">
        <v>100.0</v>
      </c>
      <c r="F18" s="40">
        <v>56350.0</v>
      </c>
      <c r="G18" s="39">
        <f t="shared" si="2"/>
        <v>656350</v>
      </c>
      <c r="H18" s="39">
        <v>0.0</v>
      </c>
      <c r="I18" s="47">
        <f t="shared" si="1"/>
        <v>56350</v>
      </c>
      <c r="J18" s="40">
        <v>300000.0</v>
      </c>
      <c r="K18" s="39" t="s">
        <v>73</v>
      </c>
      <c r="L18" s="39"/>
    </row>
    <row r="19">
      <c r="A19" s="39" t="s">
        <v>36</v>
      </c>
      <c r="B19" s="39">
        <v>100.0</v>
      </c>
      <c r="C19" s="39">
        <v>100.0</v>
      </c>
      <c r="D19" s="39">
        <v>100.0</v>
      </c>
      <c r="E19" s="39">
        <v>100.0</v>
      </c>
      <c r="F19" s="40">
        <v>56350.0</v>
      </c>
      <c r="G19" s="39">
        <f t="shared" si="2"/>
        <v>712700</v>
      </c>
      <c r="H19" s="39">
        <v>0.0</v>
      </c>
      <c r="I19" s="47">
        <f t="shared" si="1"/>
        <v>56350</v>
      </c>
      <c r="J19" s="40">
        <v>300000.0</v>
      </c>
      <c r="K19" s="39" t="s">
        <v>73</v>
      </c>
      <c r="L19" s="39"/>
    </row>
    <row r="20">
      <c r="A20" s="39" t="s">
        <v>38</v>
      </c>
      <c r="B20" s="39">
        <v>100.0</v>
      </c>
      <c r="C20" s="39">
        <v>100.0</v>
      </c>
      <c r="D20" s="39">
        <v>100.0</v>
      </c>
      <c r="E20" s="39">
        <v>100.0</v>
      </c>
      <c r="F20" s="40">
        <v>56350.0</v>
      </c>
      <c r="G20" s="39">
        <f t="shared" si="2"/>
        <v>769050</v>
      </c>
      <c r="H20" s="48">
        <v>135240.0</v>
      </c>
      <c r="I20" s="47">
        <f t="shared" si="1"/>
        <v>191590</v>
      </c>
      <c r="J20" s="40">
        <v>300000.0</v>
      </c>
      <c r="K20" s="39" t="s">
        <v>73</v>
      </c>
      <c r="L20" s="39"/>
    </row>
    <row r="21" ht="15.75" customHeight="1">
      <c r="A21" s="39" t="s">
        <v>40</v>
      </c>
      <c r="B21" s="39">
        <v>100.0</v>
      </c>
      <c r="C21" s="39">
        <v>100.0</v>
      </c>
      <c r="D21" s="39">
        <v>100.0</v>
      </c>
      <c r="E21" s="39">
        <v>100.0</v>
      </c>
      <c r="F21" s="40">
        <v>56350.0</v>
      </c>
      <c r="G21" s="39">
        <f t="shared" si="2"/>
        <v>825400</v>
      </c>
      <c r="H21" s="39">
        <v>0.0</v>
      </c>
      <c r="I21" s="47">
        <f t="shared" si="1"/>
        <v>56350</v>
      </c>
      <c r="J21" s="40">
        <v>300000.0</v>
      </c>
      <c r="K21" s="39" t="s">
        <v>73</v>
      </c>
      <c r="L21" s="39"/>
    </row>
    <row r="22" ht="15.75" customHeight="1">
      <c r="A22" s="39" t="s">
        <v>42</v>
      </c>
      <c r="B22" s="39">
        <v>100.0</v>
      </c>
      <c r="C22" s="39">
        <v>100.0</v>
      </c>
      <c r="D22" s="39">
        <v>100.0</v>
      </c>
      <c r="E22" s="39">
        <v>100.0</v>
      </c>
      <c r="F22" s="40">
        <v>56350.0</v>
      </c>
      <c r="G22" s="39">
        <f t="shared" si="2"/>
        <v>881750</v>
      </c>
      <c r="H22" s="39">
        <v>0.0</v>
      </c>
      <c r="I22" s="47">
        <f t="shared" si="1"/>
        <v>56350</v>
      </c>
      <c r="J22" s="40">
        <v>300000.0</v>
      </c>
      <c r="K22" s="39" t="s">
        <v>73</v>
      </c>
      <c r="L22" s="39"/>
    </row>
    <row r="23" ht="15.75" customHeight="1">
      <c r="A23" s="39" t="s">
        <v>44</v>
      </c>
      <c r="B23" s="39">
        <v>100.0</v>
      </c>
      <c r="C23" s="39">
        <v>100.0</v>
      </c>
      <c r="D23" s="39">
        <v>100.0</v>
      </c>
      <c r="E23" s="39">
        <v>100.0</v>
      </c>
      <c r="F23" s="40">
        <v>56350.0</v>
      </c>
      <c r="G23" s="39">
        <f t="shared" si="2"/>
        <v>938100</v>
      </c>
      <c r="H23" s="48">
        <v>135240.0</v>
      </c>
      <c r="I23" s="47">
        <f>F23+H23+B35</f>
        <v>259210</v>
      </c>
      <c r="J23" s="40">
        <v>300000.0</v>
      </c>
      <c r="K23" s="39" t="s">
        <v>73</v>
      </c>
      <c r="L23" s="39"/>
    </row>
    <row r="24" ht="15.75" customHeight="1"/>
    <row r="25" ht="15.75" customHeight="1">
      <c r="A25" s="49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ht="15.75" customHeight="1">
      <c r="A26" s="39" t="s">
        <v>75</v>
      </c>
      <c r="B26" s="39">
        <f>AVERAGE(B12:B14)</f>
        <v>100</v>
      </c>
      <c r="C26" s="39">
        <f>SUM(F12:F14)</f>
        <v>300000</v>
      </c>
      <c r="D26" s="39" t="str">
        <f>H14</f>
        <v/>
      </c>
      <c r="E26" s="39">
        <f t="shared" ref="E26:E29" si="3">C26+D26</f>
        <v>300000</v>
      </c>
    </row>
    <row r="27" ht="15.75" customHeight="1">
      <c r="A27" s="39" t="s">
        <v>76</v>
      </c>
      <c r="B27" s="39">
        <f>AVERAGE(B15:B17)</f>
        <v>100</v>
      </c>
      <c r="C27" s="39">
        <f>SUM(F15:F17)</f>
        <v>300000</v>
      </c>
      <c r="D27" s="39" t="str">
        <f>H17</f>
        <v/>
      </c>
      <c r="E27" s="39">
        <f t="shared" si="3"/>
        <v>300000</v>
      </c>
    </row>
    <row r="28" ht="15.75" customHeight="1">
      <c r="A28" s="39" t="s">
        <v>77</v>
      </c>
      <c r="B28" s="39">
        <f>AVERAGE(B18:B20)</f>
        <v>100</v>
      </c>
      <c r="C28" s="39">
        <f>SUM(F18:F20)</f>
        <v>169050</v>
      </c>
      <c r="D28" s="39">
        <f>H20</f>
        <v>135240</v>
      </c>
      <c r="E28" s="39">
        <f t="shared" si="3"/>
        <v>304290</v>
      </c>
    </row>
    <row r="29" ht="15.75" customHeight="1">
      <c r="A29" s="39" t="s">
        <v>78</v>
      </c>
      <c r="B29" s="39">
        <f>AVERAGE(B21:B23)</f>
        <v>100</v>
      </c>
      <c r="C29" s="39">
        <f>SUM(F21:F23)</f>
        <v>169050</v>
      </c>
      <c r="D29" s="39">
        <f>H23</f>
        <v>135240</v>
      </c>
      <c r="E29" s="39">
        <f t="shared" si="3"/>
        <v>304290</v>
      </c>
    </row>
    <row r="30" ht="15.75" customHeight="1"/>
    <row r="31" ht="15.75" customHeight="1">
      <c r="A31" s="38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ht="15.75" customHeight="1">
      <c r="A32" s="39" t="s">
        <v>80</v>
      </c>
      <c r="B32" s="40">
        <v>100.0</v>
      </c>
    </row>
    <row r="33" ht="15.75" customHeight="1">
      <c r="A33" s="39" t="s">
        <v>81</v>
      </c>
      <c r="B33" s="39">
        <f>SUM(F12:F23)</f>
        <v>938100</v>
      </c>
    </row>
    <row r="34" ht="15.75" customHeight="1">
      <c r="A34" s="39" t="s">
        <v>82</v>
      </c>
      <c r="B34" s="39">
        <f>SUM(H12:H23)</f>
        <v>270480</v>
      </c>
      <c r="C34" s="50">
        <f>C5*12</f>
        <v>3600000</v>
      </c>
    </row>
    <row r="35" ht="15.75" customHeight="1">
      <c r="A35" s="39" t="s">
        <v>83</v>
      </c>
      <c r="B35" s="40">
        <v>67620.0</v>
      </c>
      <c r="C35" s="48">
        <v>135240.0</v>
      </c>
    </row>
    <row r="36" ht="15.75" customHeight="1">
      <c r="A36" s="40" t="s">
        <v>84</v>
      </c>
      <c r="B36" s="39">
        <f>SUM(J12:J23)</f>
        <v>3600000</v>
      </c>
      <c r="C36" s="48"/>
    </row>
    <row r="37" ht="15.75" customHeight="1">
      <c r="A37" s="51" t="s">
        <v>85</v>
      </c>
      <c r="B37" s="51">
        <f>SUM(B33:B36)</f>
        <v>4876200</v>
      </c>
    </row>
    <row r="38" ht="15.75" customHeight="1"/>
    <row r="39" ht="15.75" customHeight="1"/>
    <row r="40" ht="15.75" customHeight="1"/>
    <row r="41" ht="15.75" customHeight="1">
      <c r="A41" s="51" t="s">
        <v>87</v>
      </c>
    </row>
    <row r="42" ht="15.75" customHeight="1">
      <c r="A42" s="39" t="s">
        <v>102</v>
      </c>
    </row>
    <row r="43" ht="15.75" customHeight="1">
      <c r="A43" s="39" t="s">
        <v>103</v>
      </c>
    </row>
    <row r="44" ht="15.75" customHeight="1">
      <c r="A44" s="39" t="s">
        <v>104</v>
      </c>
    </row>
    <row r="45" ht="15.75" customHeight="1"/>
    <row r="46" ht="15.75" customHeight="1">
      <c r="A46" s="49" t="s">
        <v>91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ht="15.75" customHeight="1">
      <c r="A47" s="39" t="s">
        <v>92</v>
      </c>
    </row>
    <row r="48" ht="15.75" customHeight="1">
      <c r="A48" s="39" t="s">
        <v>93</v>
      </c>
    </row>
    <row r="49" ht="15.75" customHeight="1">
      <c r="A49" s="39" t="s">
        <v>94</v>
      </c>
    </row>
    <row r="50" ht="15.75" customHeight="1">
      <c r="A50" s="39" t="s">
        <v>95</v>
      </c>
    </row>
    <row r="51" ht="15.75" customHeight="1">
      <c r="A51" s="39" t="s">
        <v>96</v>
      </c>
    </row>
    <row r="52" ht="15.75" customHeight="1">
      <c r="A52" s="39" t="s">
        <v>97</v>
      </c>
    </row>
    <row r="53" ht="15.75" customHeight="1">
      <c r="A53" s="39" t="s">
        <v>98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8">
    <mergeCell ref="A1:L1"/>
    <mergeCell ref="A2:L2"/>
    <mergeCell ref="A4:D4"/>
    <mergeCell ref="A7:D7"/>
    <mergeCell ref="A10:L10"/>
    <mergeCell ref="A25:L25"/>
    <mergeCell ref="A31:L31"/>
    <mergeCell ref="A46:L46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10.0"/>
    <col customWidth="1" min="3" max="3" width="39.29"/>
    <col customWidth="1" min="4" max="5" width="12.0"/>
    <col customWidth="1" min="6" max="10" width="15.0"/>
    <col customWidth="1" min="11" max="11" width="12.0"/>
    <col customWidth="1" min="12" max="12" width="25.0"/>
    <col customWidth="1" min="13" max="28" width="8.71"/>
  </cols>
  <sheetData>
    <row r="1">
      <c r="A1" s="36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7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4">
      <c r="A4" s="38" t="s">
        <v>53</v>
      </c>
      <c r="B4" s="2"/>
      <c r="C4" s="2"/>
      <c r="D4" s="3"/>
    </row>
    <row r="5">
      <c r="A5" s="39" t="s">
        <v>106</v>
      </c>
      <c r="B5" s="39"/>
      <c r="C5" s="40">
        <v>180000.0</v>
      </c>
    </row>
    <row r="7">
      <c r="A7" s="41" t="s">
        <v>56</v>
      </c>
      <c r="B7" s="2"/>
      <c r="C7" s="2"/>
      <c r="D7" s="3"/>
    </row>
    <row r="8">
      <c r="A8" s="39" t="s">
        <v>57</v>
      </c>
      <c r="B8" s="39" t="s">
        <v>58</v>
      </c>
      <c r="C8" s="39" t="s">
        <v>59</v>
      </c>
    </row>
    <row r="10">
      <c r="A10" s="42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>
      <c r="A11" s="43" t="s">
        <v>61</v>
      </c>
      <c r="B11" s="43" t="s">
        <v>62</v>
      </c>
      <c r="C11" s="43" t="s">
        <v>63</v>
      </c>
      <c r="D11" s="43" t="s">
        <v>64</v>
      </c>
      <c r="E11" s="43" t="s">
        <v>65</v>
      </c>
      <c r="F11" s="43" t="s">
        <v>66</v>
      </c>
      <c r="G11" s="43" t="s">
        <v>67</v>
      </c>
      <c r="H11" s="43" t="s">
        <v>68</v>
      </c>
      <c r="I11" s="44" t="s">
        <v>69</v>
      </c>
      <c r="J11" s="44" t="s">
        <v>3</v>
      </c>
      <c r="K11" s="43" t="s">
        <v>71</v>
      </c>
      <c r="L11" s="43" t="s">
        <v>72</v>
      </c>
    </row>
    <row r="12">
      <c r="A12" s="52" t="s">
        <v>28</v>
      </c>
      <c r="B12" s="52">
        <v>100.0</v>
      </c>
      <c r="C12" s="52">
        <v>100.0</v>
      </c>
      <c r="D12" s="52">
        <v>100.0</v>
      </c>
      <c r="E12" s="52">
        <v>100.0</v>
      </c>
      <c r="F12" s="52"/>
      <c r="G12" s="52" t="str">
        <f>F12</f>
        <v/>
      </c>
      <c r="H12" s="52">
        <v>0.0</v>
      </c>
      <c r="I12" s="52">
        <f t="shared" ref="I12:I22" si="1">H12+F12</f>
        <v>0</v>
      </c>
      <c r="J12" s="52"/>
      <c r="K12" s="52" t="s">
        <v>73</v>
      </c>
      <c r="L12" s="52"/>
    </row>
    <row r="13">
      <c r="A13" s="52" t="s">
        <v>29</v>
      </c>
      <c r="B13" s="52">
        <v>100.0</v>
      </c>
      <c r="C13" s="52">
        <v>100.0</v>
      </c>
      <c r="D13" s="52">
        <v>100.0</v>
      </c>
      <c r="E13" s="52">
        <v>100.0</v>
      </c>
      <c r="F13" s="52">
        <f t="shared" ref="F13:F14" si="2">18600*B13/100</f>
        <v>18600</v>
      </c>
      <c r="G13" s="52">
        <f t="shared" ref="G13:G23" si="3">G12+F13</f>
        <v>18600</v>
      </c>
      <c r="H13" s="52">
        <v>0.0</v>
      </c>
      <c r="I13" s="52">
        <f t="shared" si="1"/>
        <v>18600</v>
      </c>
      <c r="J13" s="53">
        <v>140000.0</v>
      </c>
      <c r="K13" s="52" t="s">
        <v>73</v>
      </c>
      <c r="L13" s="52"/>
    </row>
    <row r="14">
      <c r="A14" s="52" t="s">
        <v>30</v>
      </c>
      <c r="B14" s="52">
        <v>100.0</v>
      </c>
      <c r="C14" s="52">
        <v>100.0</v>
      </c>
      <c r="D14" s="52">
        <v>100.0</v>
      </c>
      <c r="E14" s="52">
        <v>100.0</v>
      </c>
      <c r="F14" s="52">
        <f t="shared" si="2"/>
        <v>18600</v>
      </c>
      <c r="G14" s="52">
        <f t="shared" si="3"/>
        <v>37200</v>
      </c>
      <c r="H14" s="52"/>
      <c r="I14" s="52">
        <f t="shared" si="1"/>
        <v>18600</v>
      </c>
      <c r="J14" s="53">
        <v>140000.0</v>
      </c>
      <c r="K14" s="52" t="s">
        <v>73</v>
      </c>
      <c r="L14" s="52"/>
    </row>
    <row r="15">
      <c r="A15" s="52" t="s">
        <v>31</v>
      </c>
      <c r="B15" s="52">
        <v>100.0</v>
      </c>
      <c r="C15" s="52">
        <v>100.0</v>
      </c>
      <c r="D15" s="52">
        <v>100.0</v>
      </c>
      <c r="E15" s="52">
        <v>100.0</v>
      </c>
      <c r="F15" s="53">
        <v>20000.0</v>
      </c>
      <c r="G15" s="52">
        <f t="shared" si="3"/>
        <v>57200</v>
      </c>
      <c r="H15" s="52">
        <v>0.0</v>
      </c>
      <c r="I15" s="52">
        <f t="shared" si="1"/>
        <v>20000</v>
      </c>
      <c r="J15" s="53">
        <v>140000.0</v>
      </c>
      <c r="K15" s="52" t="s">
        <v>73</v>
      </c>
      <c r="L15" s="52"/>
    </row>
    <row r="16">
      <c r="A16" s="52" t="s">
        <v>32</v>
      </c>
      <c r="B16" s="52">
        <v>100.0</v>
      </c>
      <c r="C16" s="52">
        <v>100.0</v>
      </c>
      <c r="D16" s="52">
        <v>100.0</v>
      </c>
      <c r="E16" s="52">
        <v>100.0</v>
      </c>
      <c r="F16" s="53">
        <v>50000.0</v>
      </c>
      <c r="G16" s="52">
        <f t="shared" si="3"/>
        <v>107200</v>
      </c>
      <c r="H16" s="52">
        <v>0.0</v>
      </c>
      <c r="I16" s="52">
        <f t="shared" si="1"/>
        <v>50000</v>
      </c>
      <c r="J16" s="53">
        <v>180000.0</v>
      </c>
      <c r="K16" s="52" t="s">
        <v>73</v>
      </c>
      <c r="L16" s="52"/>
    </row>
    <row r="17">
      <c r="A17" s="52" t="s">
        <v>33</v>
      </c>
      <c r="B17" s="52">
        <v>100.0</v>
      </c>
      <c r="C17" s="52">
        <v>100.0</v>
      </c>
      <c r="D17" s="52">
        <v>100.0</v>
      </c>
      <c r="E17" s="52">
        <v>100.0</v>
      </c>
      <c r="F17" s="53">
        <v>50000.0</v>
      </c>
      <c r="G17" s="52">
        <f t="shared" si="3"/>
        <v>157200</v>
      </c>
      <c r="H17" s="52"/>
      <c r="I17" s="52">
        <f t="shared" si="1"/>
        <v>50000</v>
      </c>
      <c r="J17" s="53">
        <v>180000.0</v>
      </c>
      <c r="K17" s="52" t="s">
        <v>73</v>
      </c>
      <c r="L17" s="52"/>
    </row>
    <row r="18">
      <c r="A18" s="39" t="s">
        <v>34</v>
      </c>
      <c r="B18" s="39">
        <v>100.0</v>
      </c>
      <c r="C18" s="39">
        <v>100.0</v>
      </c>
      <c r="D18" s="39">
        <v>100.0</v>
      </c>
      <c r="E18" s="39">
        <v>100.0</v>
      </c>
      <c r="F18" s="40">
        <v>31000.0</v>
      </c>
      <c r="G18" s="39">
        <f t="shared" si="3"/>
        <v>188200</v>
      </c>
      <c r="H18" s="39">
        <v>0.0</v>
      </c>
      <c r="I18" s="52">
        <f t="shared" si="1"/>
        <v>31000</v>
      </c>
      <c r="J18" s="53">
        <v>180000.0</v>
      </c>
      <c r="K18" s="39" t="s">
        <v>73</v>
      </c>
      <c r="L18" s="39"/>
    </row>
    <row r="19">
      <c r="A19" s="39" t="s">
        <v>36</v>
      </c>
      <c r="B19" s="39">
        <v>100.0</v>
      </c>
      <c r="C19" s="39">
        <v>100.0</v>
      </c>
      <c r="D19" s="39">
        <v>100.0</v>
      </c>
      <c r="E19" s="39">
        <v>100.0</v>
      </c>
      <c r="F19" s="40">
        <v>31000.0</v>
      </c>
      <c r="G19" s="39">
        <f t="shared" si="3"/>
        <v>219200</v>
      </c>
      <c r="H19" s="39">
        <v>0.0</v>
      </c>
      <c r="I19" s="52">
        <f t="shared" si="1"/>
        <v>31000</v>
      </c>
      <c r="J19" s="53">
        <v>180000.0</v>
      </c>
      <c r="K19" s="39" t="s">
        <v>73</v>
      </c>
      <c r="L19" s="39"/>
    </row>
    <row r="20">
      <c r="A20" s="39" t="s">
        <v>38</v>
      </c>
      <c r="B20" s="39">
        <v>100.0</v>
      </c>
      <c r="C20" s="39">
        <v>100.0</v>
      </c>
      <c r="D20" s="39">
        <v>100.0</v>
      </c>
      <c r="E20" s="39">
        <v>100.0</v>
      </c>
      <c r="F20" s="40">
        <v>31000.0</v>
      </c>
      <c r="G20" s="39">
        <f t="shared" si="3"/>
        <v>250200</v>
      </c>
      <c r="H20" s="40">
        <v>74400.0</v>
      </c>
      <c r="I20" s="52">
        <f t="shared" si="1"/>
        <v>105400</v>
      </c>
      <c r="J20" s="53">
        <v>180000.0</v>
      </c>
      <c r="K20" s="39" t="s">
        <v>73</v>
      </c>
      <c r="L20" s="39"/>
    </row>
    <row r="21" ht="15.75" customHeight="1">
      <c r="A21" s="39" t="s">
        <v>40</v>
      </c>
      <c r="B21" s="39">
        <v>100.0</v>
      </c>
      <c r="C21" s="39">
        <v>100.0</v>
      </c>
      <c r="D21" s="39">
        <v>100.0</v>
      </c>
      <c r="E21" s="39">
        <v>100.0</v>
      </c>
      <c r="F21" s="40">
        <v>31000.0</v>
      </c>
      <c r="G21" s="39">
        <f t="shared" si="3"/>
        <v>281200</v>
      </c>
      <c r="H21" s="39">
        <v>0.0</v>
      </c>
      <c r="I21" s="52">
        <f t="shared" si="1"/>
        <v>31000</v>
      </c>
      <c r="J21" s="53">
        <v>180000.0</v>
      </c>
      <c r="K21" s="39" t="s">
        <v>73</v>
      </c>
      <c r="L21" s="39"/>
    </row>
    <row r="22" ht="15.75" customHeight="1">
      <c r="A22" s="39" t="s">
        <v>42</v>
      </c>
      <c r="B22" s="39">
        <v>100.0</v>
      </c>
      <c r="C22" s="39">
        <v>100.0</v>
      </c>
      <c r="D22" s="39">
        <v>100.0</v>
      </c>
      <c r="E22" s="39">
        <v>100.0</v>
      </c>
      <c r="F22" s="40">
        <v>31000.0</v>
      </c>
      <c r="G22" s="39">
        <f t="shared" si="3"/>
        <v>312200</v>
      </c>
      <c r="H22" s="39">
        <v>0.0</v>
      </c>
      <c r="I22" s="52">
        <f t="shared" si="1"/>
        <v>31000</v>
      </c>
      <c r="J22" s="53">
        <v>180000.0</v>
      </c>
      <c r="K22" s="39" t="s">
        <v>73</v>
      </c>
      <c r="L22" s="39"/>
    </row>
    <row r="23" ht="15.75" customHeight="1">
      <c r="A23" s="39" t="s">
        <v>44</v>
      </c>
      <c r="B23" s="39">
        <v>100.0</v>
      </c>
      <c r="C23" s="39">
        <v>100.0</v>
      </c>
      <c r="D23" s="39">
        <v>100.0</v>
      </c>
      <c r="E23" s="39">
        <v>100.0</v>
      </c>
      <c r="F23" s="40">
        <v>31000.0</v>
      </c>
      <c r="G23" s="39">
        <f t="shared" si="3"/>
        <v>343200</v>
      </c>
      <c r="H23" s="40">
        <v>74400.0</v>
      </c>
      <c r="I23" s="52">
        <f>F23+H23+B35</f>
        <v>179800</v>
      </c>
      <c r="J23" s="53">
        <v>180000.0</v>
      </c>
      <c r="K23" s="39" t="s">
        <v>73</v>
      </c>
      <c r="L23" s="39"/>
    </row>
    <row r="24" ht="15.75" customHeight="1"/>
    <row r="25" ht="15.75" customHeight="1">
      <c r="A25" s="49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ht="15.75" customHeight="1">
      <c r="A26" s="39" t="s">
        <v>75</v>
      </c>
      <c r="B26" s="39">
        <f>AVERAGE(B12:B14)</f>
        <v>100</v>
      </c>
      <c r="C26" s="39">
        <f>SUM(F12:F14)</f>
        <v>37200</v>
      </c>
      <c r="D26" s="39" t="str">
        <f>H14</f>
        <v/>
      </c>
      <c r="E26" s="39">
        <f t="shared" ref="E26:E29" si="4">C26+D26</f>
        <v>37200</v>
      </c>
    </row>
    <row r="27" ht="15.75" customHeight="1">
      <c r="A27" s="39" t="s">
        <v>76</v>
      </c>
      <c r="B27" s="39">
        <f>AVERAGE(B15:B17)</f>
        <v>100</v>
      </c>
      <c r="C27" s="39">
        <f>SUM(F15:F17)</f>
        <v>120000</v>
      </c>
      <c r="D27" s="39" t="str">
        <f>H17</f>
        <v/>
      </c>
      <c r="E27" s="39">
        <f t="shared" si="4"/>
        <v>120000</v>
      </c>
    </row>
    <row r="28" ht="15.75" customHeight="1">
      <c r="A28" s="39" t="s">
        <v>77</v>
      </c>
      <c r="B28" s="39">
        <f>AVERAGE(B18:B20)</f>
        <v>100</v>
      </c>
      <c r="C28" s="39">
        <f>SUM(F18:F20)</f>
        <v>93000</v>
      </c>
      <c r="D28" s="39">
        <f>H20</f>
        <v>74400</v>
      </c>
      <c r="E28" s="39">
        <f t="shared" si="4"/>
        <v>167400</v>
      </c>
    </row>
    <row r="29" ht="15.75" customHeight="1">
      <c r="A29" s="39" t="s">
        <v>78</v>
      </c>
      <c r="B29" s="39">
        <f>AVERAGE(B21:B23)</f>
        <v>100</v>
      </c>
      <c r="C29" s="39">
        <f>SUM(F21:F23)</f>
        <v>93000</v>
      </c>
      <c r="D29" s="39">
        <f>H23</f>
        <v>74400</v>
      </c>
      <c r="E29" s="39">
        <f t="shared" si="4"/>
        <v>167400</v>
      </c>
    </row>
    <row r="30" ht="15.75" customHeight="1"/>
    <row r="31" ht="15.75" customHeight="1">
      <c r="A31" s="38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ht="15.75" customHeight="1">
      <c r="A32" s="39" t="s">
        <v>80</v>
      </c>
      <c r="B32" s="39">
        <f>AVERAGE(B12:B23)</f>
        <v>100</v>
      </c>
    </row>
    <row r="33" ht="15.75" customHeight="1">
      <c r="A33" s="39" t="s">
        <v>81</v>
      </c>
      <c r="B33" s="39">
        <f>SUM(F12:F23)</f>
        <v>343200</v>
      </c>
    </row>
    <row r="34" ht="15.75" customHeight="1">
      <c r="A34" s="39" t="s">
        <v>82</v>
      </c>
      <c r="B34" s="39">
        <f>SUM(H12:H23)</f>
        <v>148800</v>
      </c>
    </row>
    <row r="35" ht="15.75" customHeight="1">
      <c r="A35" s="39" t="s">
        <v>83</v>
      </c>
      <c r="B35" s="40">
        <v>74400.0</v>
      </c>
    </row>
    <row r="36" ht="15.75" customHeight="1">
      <c r="A36" s="40" t="s">
        <v>84</v>
      </c>
      <c r="B36" s="40">
        <f>SUM(J12:J23)</f>
        <v>1860000</v>
      </c>
    </row>
    <row r="37" ht="15.75" customHeight="1">
      <c r="A37" s="51" t="s">
        <v>85</v>
      </c>
      <c r="B37" s="51">
        <f>SUM(B33:B36)</f>
        <v>2426400</v>
      </c>
    </row>
    <row r="38" ht="15.75" customHeight="1"/>
    <row r="39" ht="15.75" customHeight="1">
      <c r="A39" s="42" t="s">
        <v>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ht="15.75" customHeight="1"/>
    <row r="41" ht="15.75" customHeight="1"/>
    <row r="42" ht="15.75" customHeight="1">
      <c r="A42" s="51" t="s">
        <v>87</v>
      </c>
    </row>
    <row r="43" ht="15.75" customHeight="1">
      <c r="A43" s="39" t="s">
        <v>107</v>
      </c>
    </row>
    <row r="44" ht="15.75" customHeight="1">
      <c r="A44" s="39" t="s">
        <v>108</v>
      </c>
    </row>
    <row r="45" ht="15.75" customHeight="1">
      <c r="A45" s="39" t="s">
        <v>109</v>
      </c>
    </row>
    <row r="46" ht="15.75" customHeight="1"/>
    <row r="47" ht="15.75" customHeight="1">
      <c r="A47" s="49" t="s">
        <v>91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ht="15.75" customHeight="1">
      <c r="A48" s="39" t="s">
        <v>92</v>
      </c>
    </row>
    <row r="49" ht="15.75" customHeight="1">
      <c r="A49" s="39" t="s">
        <v>93</v>
      </c>
    </row>
    <row r="50" ht="15.75" customHeight="1">
      <c r="A50" s="39" t="s">
        <v>94</v>
      </c>
    </row>
    <row r="51" ht="15.75" customHeight="1">
      <c r="A51" s="39" t="s">
        <v>95</v>
      </c>
    </row>
    <row r="52" ht="15.75" customHeight="1">
      <c r="A52" s="39" t="s">
        <v>96</v>
      </c>
    </row>
    <row r="53" ht="15.75" customHeight="1">
      <c r="A53" s="39" t="s">
        <v>97</v>
      </c>
    </row>
    <row r="54" ht="15.75" customHeight="1">
      <c r="A54" s="39" t="s">
        <v>98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9">
    <mergeCell ref="A39:L39"/>
    <mergeCell ref="A47:L47"/>
    <mergeCell ref="A1:L1"/>
    <mergeCell ref="A2:L2"/>
    <mergeCell ref="A4:D4"/>
    <mergeCell ref="A7:D7"/>
    <mergeCell ref="A10:L10"/>
    <mergeCell ref="A25:L25"/>
    <mergeCell ref="A31:L31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21.0"/>
    <col customWidth="1" min="3" max="5" width="12.0"/>
    <col customWidth="1" min="6" max="10" width="15.0"/>
    <col customWidth="1" min="11" max="11" width="12.0"/>
    <col customWidth="1" min="12" max="12" width="25.0"/>
    <col customWidth="1" min="13" max="28" width="8.71"/>
  </cols>
  <sheetData>
    <row r="1">
      <c r="A1" s="36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7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4">
      <c r="A4" s="38" t="s">
        <v>53</v>
      </c>
      <c r="B4" s="2"/>
      <c r="C4" s="2"/>
      <c r="D4" s="3"/>
    </row>
    <row r="5">
      <c r="A5" s="39" t="s">
        <v>111</v>
      </c>
      <c r="B5" s="39"/>
      <c r="C5" s="40">
        <v>60000.0</v>
      </c>
    </row>
    <row r="7">
      <c r="A7" s="41" t="s">
        <v>56</v>
      </c>
      <c r="B7" s="2"/>
      <c r="C7" s="2"/>
      <c r="D7" s="3"/>
    </row>
    <row r="8">
      <c r="A8" s="39" t="s">
        <v>57</v>
      </c>
      <c r="B8" s="39" t="s">
        <v>58</v>
      </c>
      <c r="C8" s="39" t="s">
        <v>59</v>
      </c>
    </row>
    <row r="10">
      <c r="A10" s="42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>
      <c r="A11" s="43" t="s">
        <v>61</v>
      </c>
      <c r="B11" s="43" t="s">
        <v>62</v>
      </c>
      <c r="C11" s="43" t="s">
        <v>63</v>
      </c>
      <c r="D11" s="43" t="s">
        <v>64</v>
      </c>
      <c r="E11" s="43" t="s">
        <v>65</v>
      </c>
      <c r="F11" s="43" t="s">
        <v>66</v>
      </c>
      <c r="G11" s="43" t="s">
        <v>67</v>
      </c>
      <c r="H11" s="43" t="s">
        <v>68</v>
      </c>
      <c r="I11" s="44" t="s">
        <v>69</v>
      </c>
      <c r="J11" s="44" t="s">
        <v>84</v>
      </c>
      <c r="K11" s="43" t="s">
        <v>71</v>
      </c>
      <c r="L11" s="43" t="s">
        <v>72</v>
      </c>
    </row>
    <row r="12">
      <c r="A12" s="52" t="s">
        <v>28</v>
      </c>
      <c r="B12" s="52">
        <v>100.0</v>
      </c>
      <c r="C12" s="52">
        <v>100.0</v>
      </c>
      <c r="D12" s="52">
        <v>100.0</v>
      </c>
      <c r="E12" s="52">
        <v>100.0</v>
      </c>
      <c r="F12" s="53">
        <v>60000.0</v>
      </c>
      <c r="G12" s="52">
        <f>F12</f>
        <v>60000</v>
      </c>
      <c r="H12" s="52">
        <v>0.0</v>
      </c>
      <c r="I12" s="52">
        <f t="shared" ref="I12:I22" si="1">F12+H12</f>
        <v>60000</v>
      </c>
      <c r="J12" s="53">
        <v>60000.0</v>
      </c>
      <c r="K12" s="52" t="s">
        <v>73</v>
      </c>
      <c r="L12" s="52"/>
    </row>
    <row r="13">
      <c r="A13" s="52" t="s">
        <v>29</v>
      </c>
      <c r="B13" s="52">
        <v>100.0</v>
      </c>
      <c r="C13" s="52">
        <v>100.0</v>
      </c>
      <c r="D13" s="52">
        <v>100.0</v>
      </c>
      <c r="E13" s="52">
        <v>100.0</v>
      </c>
      <c r="F13" s="53">
        <v>60000.0</v>
      </c>
      <c r="G13" s="52">
        <f t="shared" ref="G13:G23" si="2">G12+F13</f>
        <v>120000</v>
      </c>
      <c r="H13" s="52">
        <v>0.0</v>
      </c>
      <c r="I13" s="52">
        <f t="shared" si="1"/>
        <v>60000</v>
      </c>
      <c r="J13" s="53">
        <v>60000.0</v>
      </c>
      <c r="K13" s="52" t="s">
        <v>73</v>
      </c>
      <c r="L13" s="52"/>
    </row>
    <row r="14">
      <c r="A14" s="52" t="s">
        <v>30</v>
      </c>
      <c r="B14" s="52">
        <v>100.0</v>
      </c>
      <c r="C14" s="52">
        <v>100.0</v>
      </c>
      <c r="D14" s="52">
        <v>100.0</v>
      </c>
      <c r="E14" s="52">
        <v>100.0</v>
      </c>
      <c r="F14" s="53">
        <v>60000.0</v>
      </c>
      <c r="G14" s="52">
        <f t="shared" si="2"/>
        <v>180000</v>
      </c>
      <c r="H14" s="52"/>
      <c r="I14" s="52">
        <f t="shared" si="1"/>
        <v>60000</v>
      </c>
      <c r="J14" s="53">
        <v>60000.0</v>
      </c>
      <c r="K14" s="52" t="s">
        <v>73</v>
      </c>
      <c r="L14" s="52"/>
    </row>
    <row r="15">
      <c r="A15" s="52" t="s">
        <v>31</v>
      </c>
      <c r="B15" s="52">
        <v>100.0</v>
      </c>
      <c r="C15" s="52">
        <v>100.0</v>
      </c>
      <c r="D15" s="52">
        <v>100.0</v>
      </c>
      <c r="E15" s="52">
        <v>100.0</v>
      </c>
      <c r="F15" s="53">
        <v>60000.0</v>
      </c>
      <c r="G15" s="52">
        <f t="shared" si="2"/>
        <v>240000</v>
      </c>
      <c r="H15" s="52">
        <v>0.0</v>
      </c>
      <c r="I15" s="52">
        <f t="shared" si="1"/>
        <v>60000</v>
      </c>
      <c r="J15" s="53">
        <v>60000.0</v>
      </c>
      <c r="K15" s="52" t="s">
        <v>73</v>
      </c>
      <c r="L15" s="52"/>
    </row>
    <row r="16">
      <c r="A16" s="52" t="s">
        <v>32</v>
      </c>
      <c r="B16" s="52">
        <v>100.0</v>
      </c>
      <c r="C16" s="52">
        <v>100.0</v>
      </c>
      <c r="D16" s="52">
        <v>100.0</v>
      </c>
      <c r="E16" s="52">
        <v>100.0</v>
      </c>
      <c r="F16" s="53">
        <v>60000.0</v>
      </c>
      <c r="G16" s="52">
        <f t="shared" si="2"/>
        <v>300000</v>
      </c>
      <c r="H16" s="52">
        <v>0.0</v>
      </c>
      <c r="I16" s="52">
        <f t="shared" si="1"/>
        <v>60000</v>
      </c>
      <c r="J16" s="53">
        <v>60000.0</v>
      </c>
      <c r="K16" s="52" t="s">
        <v>73</v>
      </c>
      <c r="L16" s="52"/>
    </row>
    <row r="17">
      <c r="A17" s="52" t="s">
        <v>33</v>
      </c>
      <c r="B17" s="52">
        <v>100.0</v>
      </c>
      <c r="C17" s="52">
        <v>100.0</v>
      </c>
      <c r="D17" s="52">
        <v>100.0</v>
      </c>
      <c r="E17" s="52">
        <v>100.0</v>
      </c>
      <c r="F17" s="53">
        <v>60000.0</v>
      </c>
      <c r="G17" s="52">
        <f t="shared" si="2"/>
        <v>360000</v>
      </c>
      <c r="H17" s="53">
        <v>60000.0</v>
      </c>
      <c r="I17" s="52">
        <f t="shared" si="1"/>
        <v>120000</v>
      </c>
      <c r="J17" s="53">
        <v>60000.0</v>
      </c>
      <c r="K17" s="52" t="s">
        <v>73</v>
      </c>
      <c r="L17" s="52"/>
    </row>
    <row r="18">
      <c r="A18" s="39" t="s">
        <v>34</v>
      </c>
      <c r="B18" s="39">
        <v>100.0</v>
      </c>
      <c r="C18" s="39">
        <v>100.0</v>
      </c>
      <c r="D18" s="39">
        <v>100.0</v>
      </c>
      <c r="E18" s="39">
        <v>100.0</v>
      </c>
      <c r="F18" s="40">
        <v>40000.0</v>
      </c>
      <c r="G18" s="39">
        <f t="shared" si="2"/>
        <v>400000</v>
      </c>
      <c r="H18" s="39">
        <v>0.0</v>
      </c>
      <c r="I18" s="52">
        <f t="shared" si="1"/>
        <v>40000</v>
      </c>
      <c r="J18" s="53">
        <v>60000.0</v>
      </c>
      <c r="K18" s="39" t="s">
        <v>73</v>
      </c>
      <c r="L18" s="39"/>
    </row>
    <row r="19">
      <c r="A19" s="39" t="s">
        <v>36</v>
      </c>
      <c r="B19" s="39">
        <v>100.0</v>
      </c>
      <c r="C19" s="39">
        <v>100.0</v>
      </c>
      <c r="D19" s="39">
        <v>100.0</v>
      </c>
      <c r="E19" s="39">
        <v>100.0</v>
      </c>
      <c r="F19" s="40">
        <v>40000.0</v>
      </c>
      <c r="G19" s="39">
        <f t="shared" si="2"/>
        <v>440000</v>
      </c>
      <c r="H19" s="39">
        <v>0.0</v>
      </c>
      <c r="I19" s="52">
        <f t="shared" si="1"/>
        <v>40000</v>
      </c>
      <c r="J19" s="53">
        <v>60000.0</v>
      </c>
      <c r="K19" s="39" t="s">
        <v>73</v>
      </c>
      <c r="L19" s="39"/>
    </row>
    <row r="20">
      <c r="A20" s="39" t="s">
        <v>38</v>
      </c>
      <c r="B20" s="39">
        <v>100.0</v>
      </c>
      <c r="C20" s="39">
        <v>100.0</v>
      </c>
      <c r="D20" s="39">
        <v>100.0</v>
      </c>
      <c r="E20" s="39">
        <v>100.0</v>
      </c>
      <c r="F20" s="40">
        <v>40000.0</v>
      </c>
      <c r="G20" s="39">
        <f t="shared" si="2"/>
        <v>480000</v>
      </c>
      <c r="H20" s="40">
        <v>96000.0</v>
      </c>
      <c r="I20" s="52">
        <f t="shared" si="1"/>
        <v>136000</v>
      </c>
      <c r="J20" s="53">
        <v>60000.0</v>
      </c>
      <c r="K20" s="39" t="s">
        <v>73</v>
      </c>
      <c r="L20" s="39"/>
    </row>
    <row r="21" ht="15.75" customHeight="1">
      <c r="A21" s="39" t="s">
        <v>40</v>
      </c>
      <c r="B21" s="39">
        <v>100.0</v>
      </c>
      <c r="C21" s="39">
        <v>100.0</v>
      </c>
      <c r="D21" s="39">
        <v>100.0</v>
      </c>
      <c r="E21" s="39">
        <v>100.0</v>
      </c>
      <c r="F21" s="40">
        <v>40000.0</v>
      </c>
      <c r="G21" s="39">
        <f t="shared" si="2"/>
        <v>520000</v>
      </c>
      <c r="H21" s="39">
        <v>0.0</v>
      </c>
      <c r="I21" s="52">
        <f t="shared" si="1"/>
        <v>40000</v>
      </c>
      <c r="J21" s="53">
        <v>60000.0</v>
      </c>
      <c r="K21" s="39" t="s">
        <v>73</v>
      </c>
      <c r="L21" s="39"/>
    </row>
    <row r="22" ht="15.75" customHeight="1">
      <c r="A22" s="39" t="s">
        <v>42</v>
      </c>
      <c r="B22" s="39">
        <v>100.0</v>
      </c>
      <c r="C22" s="39">
        <v>100.0</v>
      </c>
      <c r="D22" s="39">
        <v>100.0</v>
      </c>
      <c r="E22" s="39">
        <v>100.0</v>
      </c>
      <c r="F22" s="40">
        <v>40000.0</v>
      </c>
      <c r="G22" s="39">
        <f t="shared" si="2"/>
        <v>560000</v>
      </c>
      <c r="H22" s="39">
        <v>0.0</v>
      </c>
      <c r="I22" s="52">
        <f t="shared" si="1"/>
        <v>40000</v>
      </c>
      <c r="J22" s="53">
        <v>60000.0</v>
      </c>
      <c r="K22" s="39" t="s">
        <v>73</v>
      </c>
      <c r="L22" s="39"/>
    </row>
    <row r="23" ht="15.75" customHeight="1">
      <c r="A23" s="39" t="s">
        <v>44</v>
      </c>
      <c r="B23" s="39">
        <v>100.0</v>
      </c>
      <c r="C23" s="39">
        <v>100.0</v>
      </c>
      <c r="D23" s="39">
        <v>100.0</v>
      </c>
      <c r="E23" s="39">
        <v>100.0</v>
      </c>
      <c r="F23" s="40">
        <v>40000.0</v>
      </c>
      <c r="G23" s="39">
        <f t="shared" si="2"/>
        <v>600000</v>
      </c>
      <c r="H23" s="40">
        <v>96000.0</v>
      </c>
      <c r="I23" s="52">
        <f>F23+H23+B35</f>
        <v>184000</v>
      </c>
      <c r="J23" s="53">
        <v>60000.0</v>
      </c>
      <c r="K23" s="39" t="s">
        <v>73</v>
      </c>
      <c r="L23" s="39"/>
    </row>
    <row r="24" ht="15.75" customHeight="1"/>
    <row r="25" ht="15.75" customHeight="1">
      <c r="A25" s="49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ht="15.75" customHeight="1">
      <c r="A26" s="39" t="s">
        <v>75</v>
      </c>
      <c r="B26" s="39">
        <f>AVERAGE(B12:B14)</f>
        <v>100</v>
      </c>
      <c r="C26" s="39">
        <f>SUM(F12:F14)</f>
        <v>180000</v>
      </c>
      <c r="D26" s="39" t="str">
        <f>H14</f>
        <v/>
      </c>
      <c r="E26" s="39">
        <f t="shared" ref="E26:E29" si="3">C26+D26</f>
        <v>180000</v>
      </c>
    </row>
    <row r="27" ht="15.75" customHeight="1">
      <c r="A27" s="39" t="s">
        <v>76</v>
      </c>
      <c r="B27" s="39">
        <f>AVERAGE(B15:B17)</f>
        <v>100</v>
      </c>
      <c r="C27" s="39">
        <f>SUM(F15:F17)</f>
        <v>180000</v>
      </c>
      <c r="D27" s="39">
        <f>H17</f>
        <v>60000</v>
      </c>
      <c r="E27" s="39">
        <f t="shared" si="3"/>
        <v>240000</v>
      </c>
    </row>
    <row r="28" ht="15.75" customHeight="1">
      <c r="A28" s="39" t="s">
        <v>77</v>
      </c>
      <c r="B28" s="39">
        <f>AVERAGE(B18:B20)</f>
        <v>100</v>
      </c>
      <c r="C28" s="39">
        <f>SUM(F18:F20)</f>
        <v>120000</v>
      </c>
      <c r="D28" s="39">
        <f>H20</f>
        <v>96000</v>
      </c>
      <c r="E28" s="39">
        <f t="shared" si="3"/>
        <v>216000</v>
      </c>
    </row>
    <row r="29" ht="15.75" customHeight="1">
      <c r="A29" s="39" t="s">
        <v>78</v>
      </c>
      <c r="B29" s="39">
        <f>AVERAGE(B21:B23)</f>
        <v>100</v>
      </c>
      <c r="C29" s="39">
        <f>SUM(F21:F23)</f>
        <v>120000</v>
      </c>
      <c r="D29" s="39">
        <f>H23</f>
        <v>96000</v>
      </c>
      <c r="E29" s="39">
        <f t="shared" si="3"/>
        <v>216000</v>
      </c>
    </row>
    <row r="30" ht="15.75" customHeight="1"/>
    <row r="31" ht="15.75" customHeight="1">
      <c r="A31" s="38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ht="15.75" customHeight="1">
      <c r="A32" s="39" t="s">
        <v>80</v>
      </c>
      <c r="B32" s="39">
        <f>AVERAGE(B12:B23)</f>
        <v>100</v>
      </c>
    </row>
    <row r="33" ht="15.75" customHeight="1">
      <c r="A33" s="39" t="s">
        <v>81</v>
      </c>
      <c r="B33" s="39">
        <f>SUM(F12:F23)</f>
        <v>600000</v>
      </c>
    </row>
    <row r="34" ht="15.75" customHeight="1">
      <c r="A34" s="39" t="s">
        <v>82</v>
      </c>
      <c r="B34" s="39">
        <f>SUM(H12:H23)</f>
        <v>252000</v>
      </c>
    </row>
    <row r="35" ht="15.75" customHeight="1">
      <c r="A35" s="39" t="s">
        <v>83</v>
      </c>
      <c r="B35" s="40">
        <f>96000/2</f>
        <v>48000</v>
      </c>
      <c r="D35" s="40"/>
    </row>
    <row r="36" ht="15.75" customHeight="1">
      <c r="A36" s="40" t="s">
        <v>3</v>
      </c>
      <c r="B36" s="40">
        <f>SUM(J12:J23)</f>
        <v>720000</v>
      </c>
      <c r="D36" s="54"/>
    </row>
    <row r="37" ht="15.75" customHeight="1">
      <c r="A37" s="51" t="s">
        <v>85</v>
      </c>
      <c r="B37" s="51">
        <f>SUM(B33:B36)</f>
        <v>1620000</v>
      </c>
    </row>
    <row r="38" ht="15.75" customHeight="1"/>
    <row r="39" ht="15.75" customHeight="1">
      <c r="A39" s="42" t="s">
        <v>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ht="15.75" customHeight="1"/>
    <row r="41" ht="15.75" customHeight="1">
      <c r="A41" s="51" t="s">
        <v>87</v>
      </c>
    </row>
    <row r="42" ht="15.75" customHeight="1">
      <c r="A42" s="39" t="s">
        <v>112</v>
      </c>
    </row>
    <row r="43" ht="15.75" customHeight="1">
      <c r="A43" s="39" t="s">
        <v>113</v>
      </c>
    </row>
    <row r="44" ht="15.75" customHeight="1">
      <c r="A44" s="39" t="s">
        <v>114</v>
      </c>
    </row>
    <row r="45" ht="15.75" customHeight="1"/>
    <row r="46" ht="15.75" customHeight="1">
      <c r="A46" s="49" t="s">
        <v>91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ht="15.75" customHeight="1">
      <c r="A47" s="39" t="s">
        <v>92</v>
      </c>
    </row>
    <row r="48" ht="15.75" customHeight="1">
      <c r="A48" s="39" t="s">
        <v>93</v>
      </c>
    </row>
    <row r="49" ht="15.75" customHeight="1">
      <c r="A49" s="39" t="s">
        <v>94</v>
      </c>
    </row>
    <row r="50" ht="15.75" customHeight="1">
      <c r="A50" s="39" t="s">
        <v>95</v>
      </c>
    </row>
    <row r="51" ht="15.75" customHeight="1">
      <c r="A51" s="39" t="s">
        <v>96</v>
      </c>
    </row>
    <row r="52" ht="15.75" customHeight="1">
      <c r="A52" s="39" t="s">
        <v>97</v>
      </c>
    </row>
    <row r="53" ht="15.75" customHeight="1">
      <c r="A53" s="39" t="s">
        <v>98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9">
    <mergeCell ref="A39:L39"/>
    <mergeCell ref="A46:L46"/>
    <mergeCell ref="A1:L1"/>
    <mergeCell ref="A2:L2"/>
    <mergeCell ref="A4:D4"/>
    <mergeCell ref="A7:D7"/>
    <mergeCell ref="A10:L10"/>
    <mergeCell ref="A25:L25"/>
    <mergeCell ref="A31:L31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0.0"/>
    <col customWidth="1" min="3" max="5" width="12.0"/>
    <col customWidth="1" min="6" max="10" width="15.0"/>
    <col customWidth="1" min="11" max="11" width="30.43"/>
    <col customWidth="1" min="12" max="12" width="25.0"/>
    <col customWidth="1" min="13" max="28" width="8.71"/>
  </cols>
  <sheetData>
    <row r="1">
      <c r="A1" s="36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7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4">
      <c r="A4" s="38" t="s">
        <v>53</v>
      </c>
      <c r="B4" s="2"/>
      <c r="C4" s="2"/>
      <c r="D4" s="3"/>
    </row>
    <row r="5">
      <c r="A5" s="39" t="s">
        <v>116</v>
      </c>
      <c r="B5" s="39"/>
      <c r="C5" s="40" t="s">
        <v>117</v>
      </c>
      <c r="D5" s="55">
        <v>160000.0</v>
      </c>
    </row>
    <row r="7">
      <c r="A7" s="41" t="s">
        <v>56</v>
      </c>
      <c r="B7" s="2"/>
      <c r="C7" s="2"/>
      <c r="D7" s="3"/>
    </row>
    <row r="8">
      <c r="A8" s="39" t="s">
        <v>57</v>
      </c>
      <c r="B8" s="39" t="s">
        <v>58</v>
      </c>
      <c r="C8" s="39" t="s">
        <v>59</v>
      </c>
    </row>
    <row r="10">
      <c r="A10" s="42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>
      <c r="A11" s="43" t="s">
        <v>61</v>
      </c>
      <c r="B11" s="43" t="s">
        <v>62</v>
      </c>
      <c r="C11" s="43" t="s">
        <v>63</v>
      </c>
      <c r="D11" s="43" t="s">
        <v>64</v>
      </c>
      <c r="E11" s="43" t="s">
        <v>65</v>
      </c>
      <c r="F11" s="43" t="s">
        <v>66</v>
      </c>
      <c r="G11" s="43" t="s">
        <v>67</v>
      </c>
      <c r="H11" s="43" t="s">
        <v>68</v>
      </c>
      <c r="I11" s="44" t="s">
        <v>69</v>
      </c>
      <c r="J11" s="44" t="s">
        <v>3</v>
      </c>
      <c r="K11" s="43" t="s">
        <v>71</v>
      </c>
      <c r="L11" s="43" t="s">
        <v>72</v>
      </c>
    </row>
    <row r="12">
      <c r="A12" s="39" t="s">
        <v>28</v>
      </c>
      <c r="B12" s="39">
        <v>100.0</v>
      </c>
      <c r="C12" s="39">
        <v>100.0</v>
      </c>
      <c r="D12" s="39">
        <v>100.0</v>
      </c>
      <c r="E12" s="39">
        <v>100.0</v>
      </c>
      <c r="F12" s="39"/>
      <c r="G12" s="39" t="str">
        <f>F12</f>
        <v/>
      </c>
      <c r="H12" s="39">
        <v>0.0</v>
      </c>
      <c r="I12" s="39">
        <f t="shared" ref="I12:I23" si="1">F12+H12</f>
        <v>0</v>
      </c>
      <c r="J12" s="39"/>
      <c r="K12" s="39" t="s">
        <v>73</v>
      </c>
      <c r="L12" s="39"/>
    </row>
    <row r="13">
      <c r="A13" s="39" t="s">
        <v>29</v>
      </c>
      <c r="B13" s="39">
        <v>100.0</v>
      </c>
      <c r="C13" s="39">
        <v>100.0</v>
      </c>
      <c r="D13" s="39">
        <v>100.0</v>
      </c>
      <c r="E13" s="39">
        <v>100.0</v>
      </c>
      <c r="F13" s="39"/>
      <c r="G13" s="39">
        <f t="shared" ref="G13:G23" si="2">G12+F13</f>
        <v>0</v>
      </c>
      <c r="H13" s="39">
        <v>0.0</v>
      </c>
      <c r="I13" s="39">
        <f t="shared" si="1"/>
        <v>0</v>
      </c>
      <c r="J13" s="39"/>
      <c r="K13" s="39" t="s">
        <v>73</v>
      </c>
      <c r="L13" s="39"/>
    </row>
    <row r="14">
      <c r="A14" s="39" t="s">
        <v>30</v>
      </c>
      <c r="B14" s="39">
        <v>100.0</v>
      </c>
      <c r="C14" s="39">
        <v>100.0</v>
      </c>
      <c r="D14" s="39">
        <v>100.0</v>
      </c>
      <c r="E14" s="39">
        <v>100.0</v>
      </c>
      <c r="F14" s="39"/>
      <c r="G14" s="39">
        <f t="shared" si="2"/>
        <v>0</v>
      </c>
      <c r="H14" s="39"/>
      <c r="I14" s="39">
        <f t="shared" si="1"/>
        <v>0</v>
      </c>
      <c r="J14" s="39"/>
      <c r="K14" s="39" t="s">
        <v>73</v>
      </c>
      <c r="L14" s="39"/>
    </row>
    <row r="15">
      <c r="A15" s="39" t="s">
        <v>31</v>
      </c>
      <c r="B15" s="39">
        <v>100.0</v>
      </c>
      <c r="C15" s="39">
        <v>100.0</v>
      </c>
      <c r="D15" s="39">
        <v>100.0</v>
      </c>
      <c r="E15" s="39">
        <v>100.0</v>
      </c>
      <c r="F15" s="39"/>
      <c r="G15" s="39">
        <f t="shared" si="2"/>
        <v>0</v>
      </c>
      <c r="H15" s="39">
        <v>0.0</v>
      </c>
      <c r="I15" s="39">
        <f t="shared" si="1"/>
        <v>0</v>
      </c>
      <c r="J15" s="39"/>
      <c r="K15" s="39" t="s">
        <v>73</v>
      </c>
      <c r="L15" s="39"/>
    </row>
    <row r="16">
      <c r="A16" s="39" t="s">
        <v>32</v>
      </c>
      <c r="B16" s="39">
        <v>100.0</v>
      </c>
      <c r="C16" s="39">
        <v>100.0</v>
      </c>
      <c r="D16" s="39">
        <v>100.0</v>
      </c>
      <c r="E16" s="39">
        <v>100.0</v>
      </c>
      <c r="F16" s="39"/>
      <c r="G16" s="39">
        <f t="shared" si="2"/>
        <v>0</v>
      </c>
      <c r="H16" s="39">
        <v>0.0</v>
      </c>
      <c r="I16" s="39">
        <f t="shared" si="1"/>
        <v>0</v>
      </c>
      <c r="J16" s="39"/>
      <c r="K16" s="39" t="s">
        <v>73</v>
      </c>
      <c r="L16" s="39"/>
    </row>
    <row r="17">
      <c r="A17" s="39" t="s">
        <v>33</v>
      </c>
      <c r="B17" s="39">
        <v>100.0</v>
      </c>
      <c r="C17" s="39">
        <v>100.0</v>
      </c>
      <c r="D17" s="39">
        <v>100.0</v>
      </c>
      <c r="E17" s="39">
        <v>100.0</v>
      </c>
      <c r="F17" s="39"/>
      <c r="G17" s="39">
        <f t="shared" si="2"/>
        <v>0</v>
      </c>
      <c r="H17" s="39"/>
      <c r="I17" s="39">
        <f t="shared" si="1"/>
        <v>0</v>
      </c>
      <c r="J17" s="39"/>
      <c r="K17" s="39" t="s">
        <v>73</v>
      </c>
      <c r="L17" s="39"/>
    </row>
    <row r="18">
      <c r="A18" s="39" t="s">
        <v>34</v>
      </c>
      <c r="B18" s="39">
        <v>100.0</v>
      </c>
      <c r="C18" s="39">
        <v>100.0</v>
      </c>
      <c r="D18" s="39">
        <v>100.0</v>
      </c>
      <c r="E18" s="39">
        <v>100.0</v>
      </c>
      <c r="F18" s="40">
        <v>40000.0</v>
      </c>
      <c r="G18" s="39">
        <f t="shared" si="2"/>
        <v>40000</v>
      </c>
      <c r="H18" s="39">
        <v>0.0</v>
      </c>
      <c r="I18" s="39">
        <f t="shared" si="1"/>
        <v>40000</v>
      </c>
      <c r="J18" s="40">
        <v>140000.0</v>
      </c>
      <c r="K18" s="39" t="s">
        <v>73</v>
      </c>
      <c r="L18" s="39"/>
    </row>
    <row r="19">
      <c r="A19" s="39" t="s">
        <v>36</v>
      </c>
      <c r="B19" s="39">
        <v>100.0</v>
      </c>
      <c r="C19" s="39">
        <v>100.0</v>
      </c>
      <c r="D19" s="39">
        <v>100.0</v>
      </c>
      <c r="E19" s="39">
        <v>100.0</v>
      </c>
      <c r="F19" s="40">
        <v>40000.0</v>
      </c>
      <c r="G19" s="39">
        <f t="shared" si="2"/>
        <v>80000</v>
      </c>
      <c r="H19" s="39">
        <v>0.0</v>
      </c>
      <c r="I19" s="39">
        <f t="shared" si="1"/>
        <v>40000</v>
      </c>
      <c r="J19" s="40">
        <v>140000.0</v>
      </c>
      <c r="K19" s="39" t="s">
        <v>73</v>
      </c>
      <c r="L19" s="39"/>
    </row>
    <row r="20">
      <c r="A20" s="39" t="s">
        <v>38</v>
      </c>
      <c r="B20" s="39">
        <v>100.0</v>
      </c>
      <c r="C20" s="39">
        <v>100.0</v>
      </c>
      <c r="D20" s="39">
        <v>100.0</v>
      </c>
      <c r="E20" s="39">
        <v>100.0</v>
      </c>
      <c r="F20" s="40">
        <v>40000.0</v>
      </c>
      <c r="G20" s="39">
        <f t="shared" si="2"/>
        <v>120000</v>
      </c>
      <c r="H20" s="40">
        <v>48000.0</v>
      </c>
      <c r="I20" s="39">
        <f t="shared" si="1"/>
        <v>88000</v>
      </c>
      <c r="J20" s="40">
        <v>160000.0</v>
      </c>
      <c r="K20" s="39" t="s">
        <v>73</v>
      </c>
      <c r="L20" s="39"/>
    </row>
    <row r="21" ht="15.75" customHeight="1">
      <c r="A21" s="39" t="s">
        <v>40</v>
      </c>
      <c r="B21" s="39">
        <v>100.0</v>
      </c>
      <c r="C21" s="39">
        <v>100.0</v>
      </c>
      <c r="D21" s="39">
        <v>100.0</v>
      </c>
      <c r="E21" s="39">
        <v>100.0</v>
      </c>
      <c r="F21" s="40">
        <v>48000.0</v>
      </c>
      <c r="G21" s="39">
        <f t="shared" si="2"/>
        <v>168000</v>
      </c>
      <c r="H21" s="39">
        <v>0.0</v>
      </c>
      <c r="I21" s="39">
        <f t="shared" si="1"/>
        <v>48000</v>
      </c>
      <c r="J21" s="40">
        <v>160000.0</v>
      </c>
      <c r="K21" s="39" t="s">
        <v>73</v>
      </c>
      <c r="L21" s="39"/>
    </row>
    <row r="22" ht="15.75" customHeight="1">
      <c r="A22" s="39" t="s">
        <v>42</v>
      </c>
      <c r="B22" s="39">
        <v>100.0</v>
      </c>
      <c r="C22" s="39">
        <v>100.0</v>
      </c>
      <c r="D22" s="39">
        <v>100.0</v>
      </c>
      <c r="E22" s="39">
        <v>100.0</v>
      </c>
      <c r="F22" s="40">
        <v>48000.0</v>
      </c>
      <c r="G22" s="39">
        <f t="shared" si="2"/>
        <v>216000</v>
      </c>
      <c r="H22" s="39">
        <v>0.0</v>
      </c>
      <c r="I22" s="39">
        <f t="shared" si="1"/>
        <v>48000</v>
      </c>
      <c r="J22" s="40">
        <v>160000.0</v>
      </c>
      <c r="K22" s="39" t="s">
        <v>73</v>
      </c>
      <c r="L22" s="39"/>
    </row>
    <row r="23" ht="15.75" customHeight="1">
      <c r="A23" s="39" t="s">
        <v>44</v>
      </c>
      <c r="B23" s="39">
        <v>100.0</v>
      </c>
      <c r="C23" s="39">
        <v>100.0</v>
      </c>
      <c r="D23" s="39">
        <v>100.0</v>
      </c>
      <c r="E23" s="39">
        <v>100.0</v>
      </c>
      <c r="F23" s="40">
        <v>48000.0</v>
      </c>
      <c r="G23" s="39">
        <f t="shared" si="2"/>
        <v>264000</v>
      </c>
      <c r="H23" s="40">
        <v>48000.0</v>
      </c>
      <c r="I23" s="39">
        <f t="shared" si="1"/>
        <v>96000</v>
      </c>
      <c r="J23" s="40">
        <v>160000.0</v>
      </c>
      <c r="K23" s="39" t="s">
        <v>73</v>
      </c>
      <c r="L23" s="39"/>
    </row>
    <row r="24" ht="15.75" customHeight="1"/>
    <row r="25" ht="15.75" customHeight="1">
      <c r="A25" s="49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ht="15.75" customHeight="1">
      <c r="A26" s="39" t="s">
        <v>75</v>
      </c>
      <c r="B26" s="39">
        <f>AVERAGE(B12:B14)</f>
        <v>100</v>
      </c>
      <c r="C26" s="39">
        <f>SUM(F12:F14)</f>
        <v>0</v>
      </c>
      <c r="D26" s="39" t="str">
        <f>H14</f>
        <v/>
      </c>
      <c r="E26" s="39">
        <f t="shared" ref="E26:E29" si="3">C26+D26</f>
        <v>0</v>
      </c>
    </row>
    <row r="27" ht="15.75" customHeight="1">
      <c r="A27" s="39" t="s">
        <v>76</v>
      </c>
      <c r="B27" s="39">
        <f>AVERAGE(B15:B17)</f>
        <v>100</v>
      </c>
      <c r="C27" s="39">
        <f>SUM(F15:F17)</f>
        <v>0</v>
      </c>
      <c r="D27" s="39" t="str">
        <f>H17</f>
        <v/>
      </c>
      <c r="E27" s="39">
        <f t="shared" si="3"/>
        <v>0</v>
      </c>
    </row>
    <row r="28" ht="15.75" customHeight="1">
      <c r="A28" s="39" t="s">
        <v>77</v>
      </c>
      <c r="B28" s="39">
        <f>AVERAGE(B18:B20)</f>
        <v>100</v>
      </c>
      <c r="C28" s="39">
        <f>SUM(F18:F20)</f>
        <v>120000</v>
      </c>
      <c r="D28" s="39">
        <f>H20</f>
        <v>48000</v>
      </c>
      <c r="E28" s="39">
        <f t="shared" si="3"/>
        <v>168000</v>
      </c>
    </row>
    <row r="29" ht="15.75" customHeight="1">
      <c r="A29" s="39" t="s">
        <v>78</v>
      </c>
      <c r="B29" s="39">
        <f>AVERAGE(B21:B23)</f>
        <v>100</v>
      </c>
      <c r="C29" s="39">
        <f>SUM(F21:F23)</f>
        <v>144000</v>
      </c>
      <c r="D29" s="39">
        <f>H23</f>
        <v>48000</v>
      </c>
      <c r="E29" s="39">
        <f t="shared" si="3"/>
        <v>192000</v>
      </c>
    </row>
    <row r="30" ht="15.75" customHeight="1"/>
    <row r="31" ht="15.75" customHeight="1">
      <c r="A31" s="38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ht="15.75" customHeight="1">
      <c r="A32" s="39" t="s">
        <v>80</v>
      </c>
      <c r="B32" s="39">
        <f>AVERAGE(B12:B23)</f>
        <v>100</v>
      </c>
    </row>
    <row r="33" ht="15.75" customHeight="1">
      <c r="A33" s="39" t="s">
        <v>81</v>
      </c>
      <c r="B33" s="39">
        <f>SUM(F12:F23)</f>
        <v>264000</v>
      </c>
      <c r="C33" s="50">
        <f>D5*12</f>
        <v>1920000</v>
      </c>
      <c r="D33" s="50">
        <f>D5*6</f>
        <v>960000</v>
      </c>
    </row>
    <row r="34" ht="15.75" customHeight="1">
      <c r="A34" s="39" t="s">
        <v>82</v>
      </c>
      <c r="B34" s="39">
        <f>SUM(H12:H23)</f>
        <v>96000</v>
      </c>
    </row>
    <row r="35" ht="15.75" customHeight="1">
      <c r="A35" s="39" t="s">
        <v>83</v>
      </c>
      <c r="B35" s="40">
        <v>48000.0</v>
      </c>
    </row>
    <row r="36" ht="15.75" customHeight="1">
      <c r="A36" s="40" t="s">
        <v>3</v>
      </c>
      <c r="B36" s="40">
        <f>SUM(J12:J23)</f>
        <v>920000</v>
      </c>
    </row>
    <row r="37" ht="15.75" customHeight="1">
      <c r="A37" s="51" t="s">
        <v>85</v>
      </c>
      <c r="B37" s="51">
        <f>SUM(B33:B36)</f>
        <v>1328000</v>
      </c>
    </row>
    <row r="38" ht="15.75" customHeight="1"/>
    <row r="39" ht="15.75" customHeight="1">
      <c r="A39" s="42" t="s">
        <v>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ht="15.75" customHeight="1"/>
    <row r="41" ht="15.75" customHeight="1">
      <c r="A41" s="51" t="s">
        <v>118</v>
      </c>
    </row>
    <row r="42" ht="15.75" customHeight="1">
      <c r="A42" s="39" t="s">
        <v>119</v>
      </c>
    </row>
    <row r="43" ht="15.75" customHeight="1">
      <c r="A43" s="39" t="s">
        <v>120</v>
      </c>
    </row>
    <row r="44" ht="15.75" customHeight="1">
      <c r="A44" s="39" t="s">
        <v>121</v>
      </c>
    </row>
    <row r="45" ht="15.75" customHeight="1"/>
    <row r="46" ht="15.75" customHeight="1">
      <c r="A46" s="51" t="s">
        <v>87</v>
      </c>
    </row>
    <row r="47" ht="15.75" customHeight="1">
      <c r="A47" s="39" t="s">
        <v>122</v>
      </c>
    </row>
    <row r="48" ht="15.75" customHeight="1">
      <c r="A48" s="39" t="s">
        <v>123</v>
      </c>
    </row>
    <row r="49" ht="15.75" customHeight="1">
      <c r="A49" s="39" t="s">
        <v>121</v>
      </c>
    </row>
    <row r="50" ht="15.75" customHeight="1"/>
    <row r="51" ht="15.75" customHeight="1">
      <c r="A51" s="49" t="s">
        <v>91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</row>
    <row r="52" ht="15.75" customHeight="1">
      <c r="A52" s="39" t="s">
        <v>92</v>
      </c>
    </row>
    <row r="53" ht="15.75" customHeight="1">
      <c r="A53" s="39" t="s">
        <v>93</v>
      </c>
    </row>
    <row r="54" ht="15.75" customHeight="1">
      <c r="A54" s="39" t="s">
        <v>94</v>
      </c>
    </row>
    <row r="55" ht="15.75" customHeight="1">
      <c r="A55" s="39" t="s">
        <v>95</v>
      </c>
    </row>
    <row r="56" ht="15.75" customHeight="1">
      <c r="A56" s="39" t="s">
        <v>96</v>
      </c>
    </row>
    <row r="57" ht="15.75" customHeight="1">
      <c r="A57" s="39" t="s">
        <v>97</v>
      </c>
    </row>
    <row r="58" ht="15.75" customHeight="1">
      <c r="A58" s="39" t="s">
        <v>98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A39:L39"/>
    <mergeCell ref="A51:L51"/>
    <mergeCell ref="A1:L1"/>
    <mergeCell ref="A2:L2"/>
    <mergeCell ref="A4:D4"/>
    <mergeCell ref="A7:D7"/>
    <mergeCell ref="A10:L10"/>
    <mergeCell ref="A25:L25"/>
    <mergeCell ref="A31:L31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0"/>
    <col customWidth="1" min="3" max="5" width="12.0"/>
    <col customWidth="1" min="6" max="8" width="15.0"/>
    <col customWidth="1" min="9" max="11" width="12.0"/>
    <col customWidth="1" min="12" max="12" width="25.0"/>
    <col customWidth="1" min="13" max="28" width="8.71"/>
  </cols>
  <sheetData>
    <row r="1">
      <c r="A1" s="36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37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4">
      <c r="A4" s="38" t="s">
        <v>53</v>
      </c>
      <c r="B4" s="2"/>
      <c r="C4" s="2"/>
      <c r="D4" s="3"/>
    </row>
    <row r="5">
      <c r="A5" s="39" t="s">
        <v>125</v>
      </c>
      <c r="B5" s="39"/>
      <c r="C5" s="39"/>
    </row>
    <row r="7">
      <c r="A7" s="41" t="s">
        <v>56</v>
      </c>
      <c r="B7" s="2"/>
      <c r="C7" s="2"/>
      <c r="D7" s="3"/>
    </row>
    <row r="8">
      <c r="A8" s="39" t="s">
        <v>57</v>
      </c>
      <c r="B8" s="39" t="s">
        <v>58</v>
      </c>
      <c r="C8" s="39" t="s">
        <v>59</v>
      </c>
    </row>
    <row r="10">
      <c r="A10" s="42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>
      <c r="A11" s="43" t="s">
        <v>61</v>
      </c>
      <c r="B11" s="43" t="s">
        <v>62</v>
      </c>
      <c r="C11" s="43" t="s">
        <v>63</v>
      </c>
      <c r="D11" s="43" t="s">
        <v>64</v>
      </c>
      <c r="E11" s="43" t="s">
        <v>65</v>
      </c>
      <c r="F11" s="43" t="s">
        <v>66</v>
      </c>
      <c r="G11" s="43" t="s">
        <v>67</v>
      </c>
      <c r="H11" s="43" t="s">
        <v>68</v>
      </c>
      <c r="I11" s="44" t="s">
        <v>69</v>
      </c>
      <c r="J11" s="44" t="s">
        <v>3</v>
      </c>
      <c r="K11" s="43" t="s">
        <v>71</v>
      </c>
      <c r="L11" s="43" t="s">
        <v>72</v>
      </c>
    </row>
    <row r="12">
      <c r="A12" s="39" t="s">
        <v>28</v>
      </c>
      <c r="B12" s="39">
        <v>100.0</v>
      </c>
      <c r="C12" s="39">
        <v>100.0</v>
      </c>
      <c r="D12" s="39">
        <v>100.0</v>
      </c>
      <c r="E12" s="39">
        <v>100.0</v>
      </c>
      <c r="F12" s="39"/>
      <c r="G12" s="39" t="str">
        <f>F12</f>
        <v/>
      </c>
      <c r="H12" s="39">
        <v>0.0</v>
      </c>
      <c r="I12" s="39">
        <f t="shared" ref="I12:I23" si="1">H12+F12</f>
        <v>0</v>
      </c>
      <c r="J12" s="40">
        <v>80000.0</v>
      </c>
      <c r="K12" s="39" t="s">
        <v>73</v>
      </c>
      <c r="L12" s="39"/>
    </row>
    <row r="13">
      <c r="A13" s="39" t="s">
        <v>29</v>
      </c>
      <c r="B13" s="39">
        <v>100.0</v>
      </c>
      <c r="C13" s="39">
        <v>100.0</v>
      </c>
      <c r="D13" s="39">
        <v>100.0</v>
      </c>
      <c r="E13" s="39">
        <v>100.0</v>
      </c>
      <c r="F13" s="39"/>
      <c r="G13" s="39">
        <f t="shared" ref="G13:G23" si="2">G12+F13</f>
        <v>0</v>
      </c>
      <c r="H13" s="39">
        <v>0.0</v>
      </c>
      <c r="I13" s="39">
        <f t="shared" si="1"/>
        <v>0</v>
      </c>
      <c r="J13" s="40">
        <v>80000.0</v>
      </c>
      <c r="K13" s="39" t="s">
        <v>73</v>
      </c>
      <c r="L13" s="39"/>
    </row>
    <row r="14">
      <c r="A14" s="39" t="s">
        <v>30</v>
      </c>
      <c r="B14" s="39">
        <v>100.0</v>
      </c>
      <c r="C14" s="39">
        <v>100.0</v>
      </c>
      <c r="D14" s="39">
        <v>100.0</v>
      </c>
      <c r="E14" s="39">
        <v>100.0</v>
      </c>
      <c r="F14" s="40">
        <v>10000.0</v>
      </c>
      <c r="G14" s="39">
        <f t="shared" si="2"/>
        <v>10000</v>
      </c>
      <c r="H14" s="39"/>
      <c r="I14" s="39">
        <f t="shared" si="1"/>
        <v>10000</v>
      </c>
      <c r="J14" s="40">
        <v>80000.0</v>
      </c>
      <c r="K14" s="39" t="s">
        <v>73</v>
      </c>
      <c r="L14" s="39"/>
    </row>
    <row r="15">
      <c r="A15" s="39" t="s">
        <v>31</v>
      </c>
      <c r="B15" s="39">
        <v>100.0</v>
      </c>
      <c r="C15" s="39">
        <v>100.0</v>
      </c>
      <c r="D15" s="39">
        <v>100.0</v>
      </c>
      <c r="E15" s="39">
        <v>100.0</v>
      </c>
      <c r="F15" s="40">
        <v>15000.0</v>
      </c>
      <c r="G15" s="39">
        <f t="shared" si="2"/>
        <v>25000</v>
      </c>
      <c r="H15" s="39">
        <v>0.0</v>
      </c>
      <c r="I15" s="39">
        <f t="shared" si="1"/>
        <v>15000</v>
      </c>
      <c r="J15" s="40">
        <v>90000.0</v>
      </c>
      <c r="K15" s="39" t="s">
        <v>73</v>
      </c>
      <c r="L15" s="39"/>
    </row>
    <row r="16">
      <c r="A16" s="39" t="s">
        <v>32</v>
      </c>
      <c r="B16" s="39">
        <v>100.0</v>
      </c>
      <c r="C16" s="39">
        <v>100.0</v>
      </c>
      <c r="D16" s="39">
        <v>100.0</v>
      </c>
      <c r="E16" s="39">
        <v>100.0</v>
      </c>
      <c r="F16" s="40">
        <v>15000.0</v>
      </c>
      <c r="G16" s="39">
        <f t="shared" si="2"/>
        <v>40000</v>
      </c>
      <c r="H16" s="39">
        <v>0.0</v>
      </c>
      <c r="I16" s="39">
        <f t="shared" si="1"/>
        <v>15000</v>
      </c>
      <c r="J16" s="40">
        <v>90000.0</v>
      </c>
      <c r="K16" s="39" t="s">
        <v>73</v>
      </c>
      <c r="L16" s="39"/>
    </row>
    <row r="17">
      <c r="A17" s="39" t="s">
        <v>33</v>
      </c>
      <c r="B17" s="39">
        <v>100.0</v>
      </c>
      <c r="C17" s="39">
        <v>100.0</v>
      </c>
      <c r="D17" s="39">
        <v>100.0</v>
      </c>
      <c r="E17" s="39">
        <v>100.0</v>
      </c>
      <c r="F17" s="40">
        <v>30000.0</v>
      </c>
      <c r="G17" s="39">
        <f t="shared" si="2"/>
        <v>70000</v>
      </c>
      <c r="H17" s="39"/>
      <c r="I17" s="39">
        <f t="shared" si="1"/>
        <v>30000</v>
      </c>
      <c r="J17" s="40">
        <v>90000.0</v>
      </c>
      <c r="K17" s="39" t="s">
        <v>73</v>
      </c>
      <c r="L17" s="39"/>
    </row>
    <row r="18">
      <c r="A18" s="39" t="s">
        <v>34</v>
      </c>
      <c r="B18" s="39">
        <v>100.0</v>
      </c>
      <c r="C18" s="39">
        <v>100.0</v>
      </c>
      <c r="D18" s="39">
        <v>100.0</v>
      </c>
      <c r="E18" s="39">
        <v>100.0</v>
      </c>
      <c r="F18" s="40">
        <v>15000.0</v>
      </c>
      <c r="G18" s="39">
        <f t="shared" si="2"/>
        <v>85000</v>
      </c>
      <c r="H18" s="39">
        <v>0.0</v>
      </c>
      <c r="I18" s="39">
        <f t="shared" si="1"/>
        <v>15000</v>
      </c>
      <c r="J18" s="40">
        <v>100000.0</v>
      </c>
      <c r="K18" s="39" t="s">
        <v>73</v>
      </c>
      <c r="L18" s="39"/>
    </row>
    <row r="19">
      <c r="A19" s="39" t="s">
        <v>36</v>
      </c>
      <c r="B19" s="39">
        <v>100.0</v>
      </c>
      <c r="C19" s="39">
        <v>100.0</v>
      </c>
      <c r="D19" s="39">
        <v>100.0</v>
      </c>
      <c r="E19" s="39">
        <v>100.0</v>
      </c>
      <c r="F19" s="40">
        <v>15000.0</v>
      </c>
      <c r="G19" s="39">
        <f t="shared" si="2"/>
        <v>100000</v>
      </c>
      <c r="H19" s="39">
        <v>0.0</v>
      </c>
      <c r="I19" s="39">
        <f t="shared" si="1"/>
        <v>15000</v>
      </c>
      <c r="J19" s="40">
        <v>100000.0</v>
      </c>
      <c r="K19" s="39" t="s">
        <v>73</v>
      </c>
      <c r="L19" s="39"/>
    </row>
    <row r="20">
      <c r="A20" s="39" t="s">
        <v>38</v>
      </c>
      <c r="B20" s="39">
        <v>100.0</v>
      </c>
      <c r="C20" s="39">
        <v>100.0</v>
      </c>
      <c r="D20" s="39">
        <v>100.0</v>
      </c>
      <c r="E20" s="39">
        <v>100.0</v>
      </c>
      <c r="F20" s="40">
        <v>15000.0</v>
      </c>
      <c r="G20" s="39">
        <f t="shared" si="2"/>
        <v>115000</v>
      </c>
      <c r="H20" s="40">
        <v>36000.0</v>
      </c>
      <c r="I20" s="39">
        <f t="shared" si="1"/>
        <v>51000</v>
      </c>
      <c r="J20" s="40">
        <v>100000.0</v>
      </c>
      <c r="K20" s="39" t="s">
        <v>73</v>
      </c>
      <c r="L20" s="39"/>
    </row>
    <row r="21" ht="15.75" customHeight="1">
      <c r="A21" s="39" t="s">
        <v>40</v>
      </c>
      <c r="B21" s="39">
        <v>100.0</v>
      </c>
      <c r="C21" s="39">
        <v>100.0</v>
      </c>
      <c r="D21" s="39">
        <v>100.0</v>
      </c>
      <c r="E21" s="39">
        <v>100.0</v>
      </c>
      <c r="F21" s="40">
        <v>15000.0</v>
      </c>
      <c r="G21" s="39">
        <f t="shared" si="2"/>
        <v>130000</v>
      </c>
      <c r="H21" s="39">
        <v>0.0</v>
      </c>
      <c r="I21" s="39">
        <f t="shared" si="1"/>
        <v>15000</v>
      </c>
      <c r="J21" s="40">
        <v>100000.0</v>
      </c>
      <c r="K21" s="39" t="s">
        <v>73</v>
      </c>
      <c r="L21" s="39"/>
    </row>
    <row r="22" ht="15.75" customHeight="1">
      <c r="A22" s="39" t="s">
        <v>42</v>
      </c>
      <c r="B22" s="39">
        <v>100.0</v>
      </c>
      <c r="C22" s="39">
        <v>100.0</v>
      </c>
      <c r="D22" s="39">
        <v>100.0</v>
      </c>
      <c r="E22" s="39">
        <v>100.0</v>
      </c>
      <c r="F22" s="40">
        <v>15000.0</v>
      </c>
      <c r="G22" s="39">
        <f t="shared" si="2"/>
        <v>145000</v>
      </c>
      <c r="H22" s="39">
        <v>0.0</v>
      </c>
      <c r="I22" s="39">
        <f t="shared" si="1"/>
        <v>15000</v>
      </c>
      <c r="J22" s="40">
        <v>100000.0</v>
      </c>
      <c r="K22" s="39" t="s">
        <v>73</v>
      </c>
      <c r="L22" s="39"/>
    </row>
    <row r="23" ht="15.75" customHeight="1">
      <c r="A23" s="39" t="s">
        <v>44</v>
      </c>
      <c r="B23" s="39">
        <v>100.0</v>
      </c>
      <c r="C23" s="39">
        <v>100.0</v>
      </c>
      <c r="D23" s="39">
        <v>100.0</v>
      </c>
      <c r="E23" s="39">
        <v>100.0</v>
      </c>
      <c r="F23" s="40">
        <v>15000.0</v>
      </c>
      <c r="G23" s="39">
        <f t="shared" si="2"/>
        <v>160000</v>
      </c>
      <c r="H23" s="40">
        <v>36000.0</v>
      </c>
      <c r="I23" s="39">
        <f t="shared" si="1"/>
        <v>51000</v>
      </c>
      <c r="J23" s="40">
        <v>100000.0</v>
      </c>
      <c r="K23" s="39" t="s">
        <v>73</v>
      </c>
      <c r="L23" s="39"/>
    </row>
    <row r="24" ht="15.75" customHeight="1"/>
    <row r="25" ht="15.75" customHeight="1">
      <c r="A25" s="49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ht="15.75" customHeight="1">
      <c r="A26" s="39" t="s">
        <v>75</v>
      </c>
      <c r="B26" s="39">
        <f>AVERAGE(B12:B14)</f>
        <v>100</v>
      </c>
      <c r="C26" s="39">
        <f>SUM(F12:F14)</f>
        <v>10000</v>
      </c>
      <c r="D26" s="39" t="str">
        <f>H14</f>
        <v/>
      </c>
      <c r="E26" s="39">
        <f t="shared" ref="E26:E29" si="3">C26+D26</f>
        <v>10000</v>
      </c>
    </row>
    <row r="27" ht="15.75" customHeight="1">
      <c r="A27" s="39" t="s">
        <v>76</v>
      </c>
      <c r="B27" s="39">
        <f>AVERAGE(B15:B17)</f>
        <v>100</v>
      </c>
      <c r="C27" s="39">
        <f>SUM(F15:F17)</f>
        <v>60000</v>
      </c>
      <c r="D27" s="39" t="str">
        <f>H17</f>
        <v/>
      </c>
      <c r="E27" s="39">
        <f t="shared" si="3"/>
        <v>60000</v>
      </c>
    </row>
    <row r="28" ht="15.75" customHeight="1">
      <c r="A28" s="39" t="s">
        <v>77</v>
      </c>
      <c r="B28" s="39">
        <f>AVERAGE(B18:B20)</f>
        <v>100</v>
      </c>
      <c r="C28" s="39">
        <f>SUM(F18:F20)</f>
        <v>45000</v>
      </c>
      <c r="D28" s="39">
        <f>H20</f>
        <v>36000</v>
      </c>
      <c r="E28" s="39">
        <f t="shared" si="3"/>
        <v>81000</v>
      </c>
    </row>
    <row r="29" ht="15.75" customHeight="1">
      <c r="A29" s="39" t="s">
        <v>78</v>
      </c>
      <c r="B29" s="39">
        <f>AVERAGE(B21:B23)</f>
        <v>100</v>
      </c>
      <c r="C29" s="39">
        <f>SUM(F21:F23)</f>
        <v>45000</v>
      </c>
      <c r="D29" s="39">
        <f>H23</f>
        <v>36000</v>
      </c>
      <c r="E29" s="39">
        <f t="shared" si="3"/>
        <v>81000</v>
      </c>
    </row>
    <row r="30" ht="15.75" customHeight="1"/>
    <row r="31" ht="15.75" customHeight="1">
      <c r="A31" s="38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ht="15.75" customHeight="1">
      <c r="A32" s="39" t="s">
        <v>80</v>
      </c>
      <c r="B32" s="39">
        <f>AVERAGE(B12:B23)</f>
        <v>100</v>
      </c>
    </row>
    <row r="33" ht="15.75" customHeight="1">
      <c r="A33" s="39" t="s">
        <v>81</v>
      </c>
      <c r="B33" s="39">
        <f>SUM(F12:F23)</f>
        <v>160000</v>
      </c>
    </row>
    <row r="34" ht="15.75" customHeight="1">
      <c r="A34" s="39" t="s">
        <v>82</v>
      </c>
      <c r="B34" s="39">
        <f>SUM(H12:H23)</f>
        <v>72000</v>
      </c>
    </row>
    <row r="35" ht="15.75" customHeight="1">
      <c r="A35" s="39" t="s">
        <v>83</v>
      </c>
      <c r="B35" s="40">
        <v>36000.0</v>
      </c>
    </row>
    <row r="36" ht="15.75" customHeight="1">
      <c r="A36" s="40" t="s">
        <v>3</v>
      </c>
      <c r="B36" s="40">
        <f>SUM(J12:J23)</f>
        <v>1110000</v>
      </c>
    </row>
    <row r="37" ht="15.75" customHeight="1">
      <c r="A37" s="51" t="s">
        <v>85</v>
      </c>
      <c r="B37" s="51">
        <f>SUM(B33:B36)</f>
        <v>1378000</v>
      </c>
    </row>
    <row r="38" ht="15.75" customHeight="1"/>
    <row r="39" ht="15.75" customHeight="1">
      <c r="A39" s="42" t="s">
        <v>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ht="15.75" customHeight="1"/>
    <row r="41" ht="15.75" customHeight="1">
      <c r="A41" s="51"/>
    </row>
    <row r="42" ht="15.75" customHeight="1">
      <c r="A42" s="39"/>
    </row>
    <row r="43" ht="15.75" customHeight="1">
      <c r="A43" s="39"/>
    </row>
    <row r="44" ht="15.75" customHeight="1">
      <c r="A44" s="39"/>
    </row>
    <row r="45" ht="15.75" customHeight="1"/>
    <row r="46" ht="15.75" customHeight="1">
      <c r="A46" s="51" t="s">
        <v>87</v>
      </c>
    </row>
    <row r="47" ht="15.75" customHeight="1">
      <c r="A47" s="39" t="s">
        <v>126</v>
      </c>
    </row>
    <row r="48" ht="15.75" customHeight="1">
      <c r="A48" s="39" t="s">
        <v>127</v>
      </c>
    </row>
    <row r="49" ht="15.75" customHeight="1">
      <c r="A49" s="39" t="s">
        <v>128</v>
      </c>
    </row>
    <row r="50" ht="15.75" customHeight="1"/>
    <row r="51" ht="15.75" customHeight="1">
      <c r="A51" s="49" t="s">
        <v>91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</row>
    <row r="52" ht="15.75" customHeight="1">
      <c r="A52" s="39" t="s">
        <v>92</v>
      </c>
    </row>
    <row r="53" ht="15.75" customHeight="1">
      <c r="A53" s="39" t="s">
        <v>93</v>
      </c>
    </row>
    <row r="54" ht="15.75" customHeight="1">
      <c r="A54" s="39" t="s">
        <v>94</v>
      </c>
    </row>
    <row r="55" ht="15.75" customHeight="1">
      <c r="A55" s="39" t="s">
        <v>95</v>
      </c>
    </row>
    <row r="56" ht="15.75" customHeight="1">
      <c r="A56" s="39" t="s">
        <v>96</v>
      </c>
    </row>
    <row r="57" ht="15.75" customHeight="1">
      <c r="A57" s="39" t="s">
        <v>97</v>
      </c>
    </row>
    <row r="58" ht="15.75" customHeight="1">
      <c r="A58" s="39" t="s">
        <v>98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A39:L39"/>
    <mergeCell ref="A51:L51"/>
    <mergeCell ref="A1:L1"/>
    <mergeCell ref="A2:L2"/>
    <mergeCell ref="A4:D4"/>
    <mergeCell ref="A7:D7"/>
    <mergeCell ref="A10:L10"/>
    <mergeCell ref="A25:L25"/>
    <mergeCell ref="A31:L31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0"/>
    <col customWidth="1" min="3" max="5" width="12.0"/>
    <col customWidth="1" min="6" max="8" width="15.0"/>
    <col customWidth="1" min="9" max="11" width="12.0"/>
    <col customWidth="1" min="12" max="12" width="25.0"/>
    <col customWidth="1" min="13" max="28" width="8.71"/>
  </cols>
  <sheetData>
    <row r="1">
      <c r="A1" s="56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57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4">
      <c r="A4" s="38" t="s">
        <v>53</v>
      </c>
      <c r="B4" s="2"/>
      <c r="C4" s="2"/>
      <c r="D4" s="3"/>
    </row>
    <row r="5">
      <c r="A5" s="40" t="s">
        <v>130</v>
      </c>
      <c r="B5" s="39"/>
      <c r="C5" s="40">
        <v>120000.0</v>
      </c>
    </row>
    <row r="7">
      <c r="A7" s="41" t="s">
        <v>56</v>
      </c>
      <c r="B7" s="2"/>
      <c r="C7" s="2"/>
      <c r="D7" s="3"/>
    </row>
    <row r="8">
      <c r="A8" s="39" t="s">
        <v>57</v>
      </c>
      <c r="B8" s="39" t="s">
        <v>58</v>
      </c>
      <c r="C8" s="39" t="s">
        <v>59</v>
      </c>
    </row>
    <row r="10">
      <c r="A10" s="42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>
      <c r="A11" s="43" t="s">
        <v>61</v>
      </c>
      <c r="B11" s="43" t="s">
        <v>62</v>
      </c>
      <c r="C11" s="43" t="s">
        <v>63</v>
      </c>
      <c r="D11" s="43" t="s">
        <v>64</v>
      </c>
      <c r="E11" s="43" t="s">
        <v>65</v>
      </c>
      <c r="F11" s="43" t="s">
        <v>66</v>
      </c>
      <c r="G11" s="43" t="s">
        <v>67</v>
      </c>
      <c r="H11" s="43" t="s">
        <v>68</v>
      </c>
      <c r="I11" s="44" t="s">
        <v>69</v>
      </c>
      <c r="J11" s="44" t="s">
        <v>131</v>
      </c>
      <c r="K11" s="43" t="s">
        <v>71</v>
      </c>
      <c r="L11" s="43" t="s">
        <v>72</v>
      </c>
    </row>
    <row r="12">
      <c r="A12" s="39" t="s">
        <v>28</v>
      </c>
      <c r="B12" s="39">
        <v>100.0</v>
      </c>
      <c r="C12" s="39">
        <v>100.0</v>
      </c>
      <c r="D12" s="39">
        <v>100.0</v>
      </c>
      <c r="E12" s="39">
        <v>100.0</v>
      </c>
      <c r="F12" s="39"/>
      <c r="G12" s="39" t="str">
        <f>F12</f>
        <v/>
      </c>
      <c r="H12" s="39">
        <v>0.0</v>
      </c>
      <c r="I12" s="39">
        <f t="shared" ref="I12:I23" si="1">H12+F12</f>
        <v>0</v>
      </c>
      <c r="K12" s="39" t="s">
        <v>73</v>
      </c>
      <c r="L12" s="39"/>
    </row>
    <row r="13">
      <c r="A13" s="39" t="s">
        <v>29</v>
      </c>
      <c r="B13" s="39">
        <v>100.0</v>
      </c>
      <c r="C13" s="39">
        <v>100.0</v>
      </c>
      <c r="D13" s="39">
        <v>100.0</v>
      </c>
      <c r="E13" s="39">
        <v>100.0</v>
      </c>
      <c r="F13" s="39"/>
      <c r="G13" s="39">
        <f t="shared" ref="G13:G23" si="2">G12+F13</f>
        <v>0</v>
      </c>
      <c r="H13" s="39">
        <v>0.0</v>
      </c>
      <c r="I13" s="39">
        <f t="shared" si="1"/>
        <v>0</v>
      </c>
      <c r="J13" s="39"/>
      <c r="K13" s="39" t="s">
        <v>73</v>
      </c>
      <c r="L13" s="39"/>
    </row>
    <row r="14">
      <c r="A14" s="39" t="s">
        <v>30</v>
      </c>
      <c r="B14" s="39">
        <v>100.0</v>
      </c>
      <c r="C14" s="39">
        <v>100.0</v>
      </c>
      <c r="D14" s="39">
        <v>100.0</v>
      </c>
      <c r="E14" s="39">
        <v>100.0</v>
      </c>
      <c r="F14" s="40"/>
      <c r="G14" s="39">
        <f t="shared" si="2"/>
        <v>0</v>
      </c>
      <c r="H14" s="39"/>
      <c r="I14" s="39">
        <f t="shared" si="1"/>
        <v>0</v>
      </c>
      <c r="J14" s="39"/>
      <c r="K14" s="39" t="s">
        <v>73</v>
      </c>
      <c r="L14" s="39"/>
    </row>
    <row r="15">
      <c r="A15" s="39" t="s">
        <v>31</v>
      </c>
      <c r="B15" s="39">
        <v>100.0</v>
      </c>
      <c r="C15" s="39">
        <v>100.0</v>
      </c>
      <c r="D15" s="39">
        <v>100.0</v>
      </c>
      <c r="E15" s="39">
        <v>100.0</v>
      </c>
      <c r="F15" s="40"/>
      <c r="G15" s="39">
        <f t="shared" si="2"/>
        <v>0</v>
      </c>
      <c r="H15" s="39">
        <v>0.0</v>
      </c>
      <c r="I15" s="39">
        <f t="shared" si="1"/>
        <v>0</v>
      </c>
      <c r="J15" s="39"/>
      <c r="K15" s="39" t="s">
        <v>73</v>
      </c>
      <c r="L15" s="39"/>
    </row>
    <row r="16">
      <c r="A16" s="39" t="s">
        <v>32</v>
      </c>
      <c r="B16" s="39">
        <v>100.0</v>
      </c>
      <c r="C16" s="39">
        <v>100.0</v>
      </c>
      <c r="D16" s="39">
        <v>100.0</v>
      </c>
      <c r="E16" s="39">
        <v>100.0</v>
      </c>
      <c r="F16" s="40"/>
      <c r="G16" s="39">
        <f t="shared" si="2"/>
        <v>0</v>
      </c>
      <c r="H16" s="39">
        <v>0.0</v>
      </c>
      <c r="I16" s="39">
        <f t="shared" si="1"/>
        <v>0</v>
      </c>
      <c r="J16" s="39"/>
      <c r="K16" s="39" t="s">
        <v>73</v>
      </c>
      <c r="L16" s="39"/>
    </row>
    <row r="17">
      <c r="A17" s="39" t="s">
        <v>33</v>
      </c>
      <c r="B17" s="39">
        <v>100.0</v>
      </c>
      <c r="C17" s="39">
        <v>100.0</v>
      </c>
      <c r="D17" s="39">
        <v>100.0</v>
      </c>
      <c r="E17" s="39">
        <v>100.0</v>
      </c>
      <c r="F17" s="40"/>
      <c r="G17" s="39">
        <f t="shared" si="2"/>
        <v>0</v>
      </c>
      <c r="H17" s="39">
        <v>0.0</v>
      </c>
      <c r="I17" s="39">
        <f t="shared" si="1"/>
        <v>0</v>
      </c>
      <c r="J17" s="39"/>
      <c r="K17" s="39" t="s">
        <v>73</v>
      </c>
      <c r="L17" s="39"/>
    </row>
    <row r="18">
      <c r="A18" s="39" t="s">
        <v>34</v>
      </c>
      <c r="B18" s="39">
        <v>100.0</v>
      </c>
      <c r="C18" s="39">
        <v>100.0</v>
      </c>
      <c r="D18" s="39">
        <v>100.0</v>
      </c>
      <c r="E18" s="39">
        <v>100.0</v>
      </c>
      <c r="F18" s="40"/>
      <c r="G18" s="39">
        <f t="shared" si="2"/>
        <v>0</v>
      </c>
      <c r="H18" s="39">
        <v>0.0</v>
      </c>
      <c r="I18" s="39">
        <f t="shared" si="1"/>
        <v>0</v>
      </c>
      <c r="J18" s="39"/>
      <c r="K18" s="39" t="s">
        <v>73</v>
      </c>
      <c r="L18" s="39"/>
    </row>
    <row r="19">
      <c r="A19" s="39" t="s">
        <v>36</v>
      </c>
      <c r="B19" s="39">
        <v>100.0</v>
      </c>
      <c r="C19" s="39">
        <v>100.0</v>
      </c>
      <c r="D19" s="39">
        <v>100.0</v>
      </c>
      <c r="E19" s="39">
        <v>100.0</v>
      </c>
      <c r="F19" s="40"/>
      <c r="G19" s="39">
        <f t="shared" si="2"/>
        <v>0</v>
      </c>
      <c r="H19" s="39">
        <v>0.0</v>
      </c>
      <c r="I19" s="39">
        <f t="shared" si="1"/>
        <v>0</v>
      </c>
      <c r="J19" s="39"/>
      <c r="K19" s="39" t="s">
        <v>73</v>
      </c>
      <c r="L19" s="39"/>
    </row>
    <row r="20">
      <c r="A20" s="39" t="s">
        <v>38</v>
      </c>
      <c r="B20" s="39">
        <v>100.0</v>
      </c>
      <c r="C20" s="39">
        <v>100.0</v>
      </c>
      <c r="D20" s="39">
        <v>100.0</v>
      </c>
      <c r="E20" s="39">
        <v>100.0</v>
      </c>
      <c r="F20" s="40"/>
      <c r="G20" s="39">
        <f t="shared" si="2"/>
        <v>0</v>
      </c>
      <c r="H20" s="39">
        <v>0.0</v>
      </c>
      <c r="I20" s="39">
        <f t="shared" si="1"/>
        <v>0</v>
      </c>
      <c r="J20" s="39"/>
      <c r="K20" s="39" t="s">
        <v>73</v>
      </c>
      <c r="L20" s="39"/>
    </row>
    <row r="21" ht="15.75" customHeight="1">
      <c r="A21" s="39" t="s">
        <v>40</v>
      </c>
      <c r="B21" s="39">
        <v>100.0</v>
      </c>
      <c r="C21" s="39">
        <v>100.0</v>
      </c>
      <c r="D21" s="39">
        <v>100.0</v>
      </c>
      <c r="E21" s="39">
        <v>100.0</v>
      </c>
      <c r="F21" s="40"/>
      <c r="G21" s="39">
        <f t="shared" si="2"/>
        <v>0</v>
      </c>
      <c r="H21" s="39">
        <v>0.0</v>
      </c>
      <c r="I21" s="39">
        <f t="shared" si="1"/>
        <v>0</v>
      </c>
      <c r="J21" s="39"/>
      <c r="K21" s="39" t="s">
        <v>73</v>
      </c>
      <c r="L21" s="39"/>
    </row>
    <row r="22" ht="15.75" customHeight="1">
      <c r="A22" s="39" t="s">
        <v>42</v>
      </c>
      <c r="B22" s="39">
        <v>100.0</v>
      </c>
      <c r="C22" s="39">
        <v>100.0</v>
      </c>
      <c r="D22" s="39">
        <v>100.0</v>
      </c>
      <c r="E22" s="39">
        <v>100.0</v>
      </c>
      <c r="F22" s="40"/>
      <c r="G22" s="39">
        <f t="shared" si="2"/>
        <v>0</v>
      </c>
      <c r="H22" s="39">
        <v>0.0</v>
      </c>
      <c r="I22" s="39">
        <f t="shared" si="1"/>
        <v>0</v>
      </c>
      <c r="J22" s="39">
        <f>I12+$C5</f>
        <v>120000</v>
      </c>
      <c r="K22" s="39" t="s">
        <v>73</v>
      </c>
      <c r="L22" s="39"/>
    </row>
    <row r="23" ht="15.75" customHeight="1">
      <c r="A23" s="39" t="s">
        <v>44</v>
      </c>
      <c r="B23" s="39">
        <v>100.0</v>
      </c>
      <c r="C23" s="39">
        <v>100.0</v>
      </c>
      <c r="D23" s="39">
        <v>100.0</v>
      </c>
      <c r="E23" s="39">
        <v>100.0</v>
      </c>
      <c r="F23" s="40"/>
      <c r="G23" s="39">
        <f t="shared" si="2"/>
        <v>0</v>
      </c>
      <c r="H23" s="39">
        <v>0.0</v>
      </c>
      <c r="I23" s="39">
        <f t="shared" si="1"/>
        <v>0</v>
      </c>
      <c r="J23" s="39">
        <f>I13+$C5</f>
        <v>120000</v>
      </c>
      <c r="K23" s="39" t="s">
        <v>73</v>
      </c>
      <c r="L23" s="39"/>
    </row>
    <row r="24" ht="15.75" customHeight="1"/>
    <row r="25" ht="15.75" customHeight="1">
      <c r="A25" s="49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</row>
    <row r="26" ht="15.75" customHeight="1">
      <c r="A26" s="39" t="s">
        <v>75</v>
      </c>
      <c r="B26" s="39">
        <f>AVERAGE(B12:B14)</f>
        <v>100</v>
      </c>
      <c r="C26" s="39">
        <f>SUM(F12:F14)</f>
        <v>0</v>
      </c>
      <c r="D26" s="39" t="str">
        <f>H14</f>
        <v/>
      </c>
      <c r="E26" s="39">
        <f t="shared" ref="E26:E29" si="3">C26+D26</f>
        <v>0</v>
      </c>
    </row>
    <row r="27" ht="15.75" customHeight="1">
      <c r="A27" s="39" t="s">
        <v>76</v>
      </c>
      <c r="B27" s="39">
        <f>AVERAGE(B15:B17)</f>
        <v>100</v>
      </c>
      <c r="C27" s="39">
        <f>SUM(F15:F17)</f>
        <v>0</v>
      </c>
      <c r="D27" s="39">
        <f>H17</f>
        <v>0</v>
      </c>
      <c r="E27" s="39">
        <f t="shared" si="3"/>
        <v>0</v>
      </c>
    </row>
    <row r="28" ht="15.75" customHeight="1">
      <c r="A28" s="39" t="s">
        <v>77</v>
      </c>
      <c r="B28" s="39">
        <f>AVERAGE(B18:B20)</f>
        <v>100</v>
      </c>
      <c r="C28" s="39">
        <f>SUM(F18:F20)</f>
        <v>0</v>
      </c>
      <c r="D28" s="39">
        <f>H20</f>
        <v>0</v>
      </c>
      <c r="E28" s="39">
        <f t="shared" si="3"/>
        <v>0</v>
      </c>
    </row>
    <row r="29" ht="15.75" customHeight="1">
      <c r="A29" s="39" t="s">
        <v>78</v>
      </c>
      <c r="B29" s="39">
        <f>AVERAGE(B21:B23)</f>
        <v>100</v>
      </c>
      <c r="C29" s="39">
        <f>SUM(F21:F23)</f>
        <v>0</v>
      </c>
      <c r="D29" s="39">
        <f>H23</f>
        <v>0</v>
      </c>
      <c r="E29" s="39">
        <f t="shared" si="3"/>
        <v>0</v>
      </c>
    </row>
    <row r="30" ht="15.75" customHeight="1"/>
    <row r="31" ht="15.75" customHeight="1">
      <c r="A31" s="38" t="s">
        <v>79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ht="15.75" customHeight="1">
      <c r="A32" s="39" t="s">
        <v>80</v>
      </c>
      <c r="B32" s="39">
        <f>AVERAGE(B12:B23)</f>
        <v>100</v>
      </c>
    </row>
    <row r="33" ht="15.75" customHeight="1">
      <c r="A33" s="39" t="s">
        <v>81</v>
      </c>
      <c r="B33" s="39">
        <f>SUM(F12:F23)</f>
        <v>0</v>
      </c>
    </row>
    <row r="34" ht="15.75" customHeight="1">
      <c r="A34" s="39" t="s">
        <v>82</v>
      </c>
      <c r="B34" s="39">
        <f>SUM(H12:H23)</f>
        <v>0</v>
      </c>
    </row>
    <row r="35" ht="15.75" customHeight="1">
      <c r="A35" s="39" t="s">
        <v>83</v>
      </c>
      <c r="B35" s="40">
        <v>0.0</v>
      </c>
    </row>
    <row r="36" ht="15.75" customHeight="1">
      <c r="A36" s="40" t="s">
        <v>3</v>
      </c>
      <c r="B36" s="40">
        <f>SUM(J12:J23)</f>
        <v>240000</v>
      </c>
    </row>
    <row r="37" ht="15.75" customHeight="1">
      <c r="A37" s="51" t="s">
        <v>85</v>
      </c>
      <c r="B37" s="51">
        <f>SUM(B33:B36)</f>
        <v>240000</v>
      </c>
    </row>
    <row r="38" ht="15.75" customHeight="1"/>
    <row r="39" ht="15.75" customHeight="1">
      <c r="A39" s="42" t="s">
        <v>86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ht="15.75" customHeight="1"/>
    <row r="41" ht="15.75" customHeight="1">
      <c r="A41" s="51"/>
    </row>
    <row r="42" ht="15.75" customHeight="1">
      <c r="A42" s="39"/>
    </row>
    <row r="43" ht="15.75" customHeight="1">
      <c r="A43" s="39"/>
    </row>
    <row r="44" ht="15.75" customHeight="1">
      <c r="A44" s="39"/>
    </row>
    <row r="45" ht="15.75" customHeight="1"/>
    <row r="46" ht="15.75" customHeight="1">
      <c r="A46" s="51"/>
    </row>
    <row r="47" ht="15.75" customHeight="1">
      <c r="A47" s="39"/>
    </row>
    <row r="48" ht="15.75" customHeight="1">
      <c r="A48" s="39"/>
    </row>
    <row r="49" ht="15.75" customHeight="1">
      <c r="A49" s="39"/>
    </row>
    <row r="50" ht="15.75" customHeight="1"/>
    <row r="51" ht="15.75" customHeight="1">
      <c r="A51" s="49" t="s">
        <v>91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</row>
    <row r="52" ht="15.75" customHeight="1">
      <c r="A52" s="39" t="s">
        <v>92</v>
      </c>
    </row>
    <row r="53" ht="15.75" customHeight="1">
      <c r="A53" s="39" t="s">
        <v>93</v>
      </c>
    </row>
    <row r="54" ht="15.75" customHeight="1">
      <c r="A54" s="39" t="s">
        <v>94</v>
      </c>
    </row>
    <row r="55" ht="15.75" customHeight="1">
      <c r="A55" s="39" t="s">
        <v>95</v>
      </c>
    </row>
    <row r="56" ht="15.75" customHeight="1">
      <c r="A56" s="39" t="s">
        <v>96</v>
      </c>
    </row>
    <row r="57" ht="15.75" customHeight="1">
      <c r="A57" s="39" t="s">
        <v>97</v>
      </c>
    </row>
    <row r="58" ht="15.75" customHeight="1">
      <c r="A58" s="39" t="s">
        <v>98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9">
    <mergeCell ref="A39:L39"/>
    <mergeCell ref="A51:L51"/>
    <mergeCell ref="A1:L1"/>
    <mergeCell ref="A2:L2"/>
    <mergeCell ref="A4:D4"/>
    <mergeCell ref="A7:D7"/>
    <mergeCell ref="A10:L10"/>
    <mergeCell ref="A25:L25"/>
    <mergeCell ref="A31:L31"/>
  </mergeCells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6" width="8.71"/>
  </cols>
  <sheetData>
    <row r="1">
      <c r="A1" s="36" t="s">
        <v>132</v>
      </c>
      <c r="B1" s="2"/>
      <c r="C1" s="2"/>
      <c r="D1" s="2"/>
      <c r="E1" s="2"/>
      <c r="F1" s="3"/>
    </row>
    <row r="3">
      <c r="A3" s="58" t="s">
        <v>133</v>
      </c>
    </row>
    <row r="5">
      <c r="A5" s="43" t="s">
        <v>134</v>
      </c>
      <c r="B5" s="43" t="s">
        <v>135</v>
      </c>
      <c r="C5" s="43" t="s">
        <v>136</v>
      </c>
      <c r="D5" s="43" t="s">
        <v>137</v>
      </c>
      <c r="E5" s="43" t="s">
        <v>138</v>
      </c>
    </row>
    <row r="6">
      <c r="A6" s="39" t="s">
        <v>139</v>
      </c>
      <c r="B6" s="39">
        <v>1.0</v>
      </c>
      <c r="C6" s="39">
        <v>100000.0</v>
      </c>
      <c r="D6" s="39">
        <v>107400.0</v>
      </c>
      <c r="E6" s="39">
        <v>7400.0</v>
      </c>
    </row>
    <row r="7">
      <c r="A7" s="39" t="s">
        <v>140</v>
      </c>
      <c r="B7" s="39">
        <v>2.0</v>
      </c>
      <c r="C7" s="39">
        <v>150000.0</v>
      </c>
      <c r="D7" s="39">
        <v>174700.0</v>
      </c>
      <c r="E7" s="39">
        <v>24700.0</v>
      </c>
    </row>
    <row r="8">
      <c r="A8" s="39" t="s">
        <v>141</v>
      </c>
      <c r="B8" s="39">
        <v>2.0</v>
      </c>
      <c r="C8" s="39">
        <v>100000.0</v>
      </c>
      <c r="D8" s="39">
        <v>120000.0</v>
      </c>
      <c r="E8" s="39">
        <v>20000.0</v>
      </c>
    </row>
    <row r="9">
      <c r="A9" s="39" t="s">
        <v>142</v>
      </c>
      <c r="B9" s="39">
        <v>1.0</v>
      </c>
      <c r="C9" s="39">
        <v>15000.0</v>
      </c>
      <c r="D9" s="39">
        <v>30000.0</v>
      </c>
      <c r="E9" s="39">
        <v>15000.0</v>
      </c>
    </row>
    <row r="12">
      <c r="A12" s="59" t="s">
        <v>143</v>
      </c>
    </row>
    <row r="14">
      <c r="A14" s="39" t="s">
        <v>144</v>
      </c>
    </row>
    <row r="15">
      <c r="A15" s="39" t="s">
        <v>145</v>
      </c>
    </row>
    <row r="16">
      <c r="A16" s="39" t="s">
        <v>146</v>
      </c>
    </row>
    <row r="17">
      <c r="A17" s="39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6" t="s">
        <v>148</v>
      </c>
      <c r="B1" s="2"/>
      <c r="C1" s="2"/>
      <c r="D1" s="2"/>
      <c r="E1" s="2"/>
      <c r="F1" s="3"/>
    </row>
    <row r="3">
      <c r="A3" s="58" t="s">
        <v>149</v>
      </c>
    </row>
    <row r="5">
      <c r="A5" s="39" t="s">
        <v>150</v>
      </c>
    </row>
    <row r="6">
      <c r="A6" s="39" t="s">
        <v>151</v>
      </c>
    </row>
    <row r="7">
      <c r="A7" s="39" t="s">
        <v>152</v>
      </c>
    </row>
    <row r="8">
      <c r="A8" s="39" t="s">
        <v>153</v>
      </c>
    </row>
    <row r="10">
      <c r="A10" s="59" t="s">
        <v>154</v>
      </c>
    </row>
    <row r="12">
      <c r="A12" s="39" t="s">
        <v>155</v>
      </c>
    </row>
    <row r="13">
      <c r="A13" s="39" t="s">
        <v>156</v>
      </c>
    </row>
    <row r="14">
      <c r="A14" s="39" t="s">
        <v>157</v>
      </c>
    </row>
    <row r="15">
      <c r="A15" s="39" t="s">
        <v>158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