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Desk2/Desk/  __Professional/Projects/Reproducing Shakespeare/compendium/Programs/"/>
    </mc:Choice>
  </mc:AlternateContent>
  <xr:revisionPtr revIDLastSave="0" documentId="13_ncr:1_{C9DE901B-5581-684E-91E0-B3BA6A155376}" xr6:coauthVersionLast="28" xr6:coauthVersionMax="28" xr10:uidLastSave="{00000000-0000-0000-0000-000000000000}"/>
  <bookViews>
    <workbookView xWindow="1560" yWindow="2140" windowWidth="25600" windowHeight="19020" tabRatio="500" activeTab="6" xr2:uid="{00000000-000D-0000-FFFF-FFFF00000000}"/>
  </bookViews>
  <sheets>
    <sheet name="x0=5" sheetId="3" r:id="rId1"/>
    <sheet name="x0=10" sheetId="4" r:id="rId2"/>
    <sheet name="x0=15" sheetId="5" r:id="rId3"/>
    <sheet name="x0=20" sheetId="6" r:id="rId4"/>
    <sheet name="x0=30" sheetId="7" r:id="rId5"/>
    <sheet name="x0=40" sheetId="1" r:id="rId6"/>
    <sheet name="Summary" sheetId="8" r:id="rId7"/>
  </sheets>
  <definedNames>
    <definedName name="solver_adj" localSheetId="1" hidden="1">'x0=10'!$D$1:$D$3</definedName>
    <definedName name="solver_adj" localSheetId="2" hidden="1">'x0=15'!$D$1:$D$3</definedName>
    <definedName name="solver_adj" localSheetId="3" hidden="1">'x0=20'!$D$1:$D$3</definedName>
    <definedName name="solver_adj" localSheetId="4" hidden="1">'x0=30'!$D$1:$D$3</definedName>
    <definedName name="solver_adj" localSheetId="5" hidden="1">'x0=40'!$D$1:$D$3</definedName>
    <definedName name="solver_adj" localSheetId="0" hidden="1">'x0=5'!$D$1:$D$3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0" hidden="1">0.0001</definedName>
    <definedName name="solver_drv" localSheetId="1" hidden="1">2</definedName>
    <definedName name="solver_drv" localSheetId="2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0" hidden="1">2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0" hidden="1">2147483647</definedName>
    <definedName name="solver_lhs1" localSheetId="1" hidden="1">'x0=10'!$D$2</definedName>
    <definedName name="solver_lhs1" localSheetId="2" hidden="1">'x0=15'!$D$2</definedName>
    <definedName name="solver_lhs1" localSheetId="3" hidden="1">'x0=20'!$D$2</definedName>
    <definedName name="solver_lhs1" localSheetId="4" hidden="1">'x0=30'!$D$2</definedName>
    <definedName name="solver_lhs1" localSheetId="5" hidden="1">'x0=40'!$D$2</definedName>
    <definedName name="solver_lhs1" localSheetId="0" hidden="1">'x0=5'!$D$2</definedName>
    <definedName name="solver_lhs2" localSheetId="1" hidden="1">'x0=10'!$D$45</definedName>
    <definedName name="solver_lhs2" localSheetId="2" hidden="1">'x0=15'!$D$45</definedName>
    <definedName name="solver_lhs2" localSheetId="3" hidden="1">'x0=20'!$D$45</definedName>
    <definedName name="solver_lhs2" localSheetId="4" hidden="1">'x0=30'!$D$45</definedName>
    <definedName name="solver_lhs2" localSheetId="5" hidden="1">'x0=40'!$D$45</definedName>
    <definedName name="solver_lhs2" localSheetId="0" hidden="1">'x0=5'!$D$45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lin" localSheetId="5" hidden="1">2</definedName>
    <definedName name="solver_lin" localSheetId="0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0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0" hidden="1">2147483647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um" localSheetId="0" hidden="1">1</definedName>
    <definedName name="solver_opt" localSheetId="1" hidden="1">'x0=10'!$F$45</definedName>
    <definedName name="solver_opt" localSheetId="2" hidden="1">'x0=15'!$F$45</definedName>
    <definedName name="solver_opt" localSheetId="3" hidden="1">'x0=20'!$F$45</definedName>
    <definedName name="solver_opt" localSheetId="4" hidden="1">'x0=30'!$F$45</definedName>
    <definedName name="solver_opt" localSheetId="5" hidden="1">'x0=40'!$F$45</definedName>
    <definedName name="solver_opt" localSheetId="0" hidden="1">'x0=5'!$F$45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0" hidden="1">0.000001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0" hidden="1">2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0" hidden="1">1</definedName>
    <definedName name="solver_rhs1" localSheetId="1" hidden="1">1</definedName>
    <definedName name="solver_rhs1" localSheetId="2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0" hidden="1">1</definedName>
    <definedName name="solver_rhs2" localSheetId="1" hidden="1">1</definedName>
    <definedName name="solver_rhs2" localSheetId="2" hidden="1">1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0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0" hidden="1">2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8" l="1"/>
  <c r="G10" i="8"/>
  <c r="G9" i="8"/>
  <c r="G8" i="8"/>
  <c r="G7" i="8"/>
  <c r="E11" i="8"/>
  <c r="F11" i="8" s="1"/>
  <c r="E10" i="8"/>
  <c r="F10" i="8" s="1"/>
  <c r="E9" i="8"/>
  <c r="F9" i="8" s="1"/>
  <c r="E8" i="8"/>
  <c r="E7" i="8"/>
  <c r="F7" i="8" s="1"/>
  <c r="D11" i="8"/>
  <c r="D10" i="8"/>
  <c r="D9" i="8"/>
  <c r="D8" i="8"/>
  <c r="D7" i="8"/>
  <c r="C11" i="8"/>
  <c r="C10" i="8"/>
  <c r="C9" i="8"/>
  <c r="C8" i="8"/>
  <c r="C7" i="8"/>
  <c r="F8" i="8"/>
  <c r="G6" i="8"/>
  <c r="E6" i="8"/>
  <c r="F6" i="8" s="1"/>
  <c r="D6" i="8"/>
  <c r="C6" i="8"/>
  <c r="C45" i="7" l="1"/>
  <c r="J6" i="7" s="1"/>
  <c r="J7" i="7"/>
  <c r="J11" i="7"/>
  <c r="J15" i="7"/>
  <c r="J19" i="7"/>
  <c r="J23" i="7"/>
  <c r="J27" i="7"/>
  <c r="J31" i="7"/>
  <c r="D4" i="7"/>
  <c r="I4" i="7"/>
  <c r="C45" i="6"/>
  <c r="J4" i="6"/>
  <c r="J5" i="6"/>
  <c r="J6" i="6"/>
  <c r="J7" i="6"/>
  <c r="J8" i="6"/>
  <c r="J9" i="6"/>
  <c r="J45" i="6" s="1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D4" i="6"/>
  <c r="I4" i="6"/>
  <c r="C45" i="5"/>
  <c r="J6" i="5" s="1"/>
  <c r="J4" i="5"/>
  <c r="J5" i="5"/>
  <c r="J7" i="5"/>
  <c r="J8" i="5"/>
  <c r="J9" i="5"/>
  <c r="J11" i="5"/>
  <c r="J12" i="5"/>
  <c r="J13" i="5"/>
  <c r="J15" i="5"/>
  <c r="J16" i="5"/>
  <c r="J17" i="5"/>
  <c r="D4" i="5"/>
  <c r="D5" i="5"/>
  <c r="I4" i="5"/>
  <c r="C45" i="4"/>
  <c r="J5" i="4" s="1"/>
  <c r="J4" i="4"/>
  <c r="J7" i="4"/>
  <c r="J8" i="4"/>
  <c r="J11" i="4"/>
  <c r="J12" i="4"/>
  <c r="I4" i="4"/>
  <c r="C45" i="3"/>
  <c r="J5" i="3" s="1"/>
  <c r="J4" i="3"/>
  <c r="J7" i="3"/>
  <c r="J8" i="3"/>
  <c r="D4" i="3"/>
  <c r="D5" i="3"/>
  <c r="D6" i="3"/>
  <c r="I4" i="3"/>
  <c r="I4" i="1"/>
  <c r="J10" i="1"/>
  <c r="J15" i="1"/>
  <c r="J20" i="1"/>
  <c r="J26" i="1"/>
  <c r="J31" i="1"/>
  <c r="J36" i="1"/>
  <c r="J42" i="1"/>
  <c r="D4" i="4"/>
  <c r="D5" i="4"/>
  <c r="D4" i="1"/>
  <c r="C45" i="1"/>
  <c r="J18" i="1" s="1"/>
  <c r="J14" i="1" l="1"/>
  <c r="J35" i="1"/>
  <c r="J19" i="1"/>
  <c r="D5" i="1"/>
  <c r="J5" i="1"/>
  <c r="J9" i="1"/>
  <c r="J13" i="1"/>
  <c r="J17" i="1"/>
  <c r="J21" i="1"/>
  <c r="J25" i="1"/>
  <c r="J29" i="1"/>
  <c r="J33" i="1"/>
  <c r="J37" i="1"/>
  <c r="J41" i="1"/>
  <c r="J40" i="1"/>
  <c r="J30" i="1"/>
  <c r="J24" i="1"/>
  <c r="J8" i="1"/>
  <c r="D7" i="3"/>
  <c r="D6" i="5"/>
  <c r="J4" i="1"/>
  <c r="J39" i="1"/>
  <c r="J34" i="1"/>
  <c r="J28" i="1"/>
  <c r="J23" i="1"/>
  <c r="J12" i="1"/>
  <c r="J7" i="1"/>
  <c r="J45" i="3"/>
  <c r="D6" i="4"/>
  <c r="J43" i="1"/>
  <c r="J38" i="1"/>
  <c r="J32" i="1"/>
  <c r="J27" i="1"/>
  <c r="J22" i="1"/>
  <c r="J16" i="1"/>
  <c r="J11" i="1"/>
  <c r="J6" i="1"/>
  <c r="D5" i="6"/>
  <c r="J6" i="3"/>
  <c r="J10" i="4"/>
  <c r="J6" i="4"/>
  <c r="J45" i="4" s="1"/>
  <c r="J13" i="4"/>
  <c r="J9" i="4"/>
  <c r="J18" i="5"/>
  <c r="J14" i="5"/>
  <c r="J10" i="5"/>
  <c r="J45" i="5" s="1"/>
  <c r="D5" i="7"/>
  <c r="J33" i="7"/>
  <c r="J29" i="7"/>
  <c r="J25" i="7"/>
  <c r="J21" i="7"/>
  <c r="J17" i="7"/>
  <c r="J13" i="7"/>
  <c r="J9" i="7"/>
  <c r="J5" i="7"/>
  <c r="J32" i="7"/>
  <c r="J28" i="7"/>
  <c r="J24" i="7"/>
  <c r="J20" i="7"/>
  <c r="J16" i="7"/>
  <c r="J12" i="7"/>
  <c r="J8" i="7"/>
  <c r="J4" i="7"/>
  <c r="J30" i="7"/>
  <c r="J26" i="7"/>
  <c r="J22" i="7"/>
  <c r="J18" i="7"/>
  <c r="J14" i="7"/>
  <c r="J10" i="7"/>
  <c r="D6" i="7" l="1"/>
  <c r="J45" i="1"/>
  <c r="D6" i="6"/>
  <c r="D7" i="4"/>
  <c r="D8" i="3"/>
  <c r="D7" i="5"/>
  <c r="D6" i="1"/>
  <c r="J45" i="7"/>
  <c r="D7" i="7" l="1"/>
  <c r="E8" i="3"/>
  <c r="D45" i="3"/>
  <c r="D7" i="6"/>
  <c r="D8" i="5"/>
  <c r="D7" i="1"/>
  <c r="D8" i="4"/>
  <c r="D9" i="4" l="1"/>
  <c r="D8" i="1"/>
  <c r="F8" i="3"/>
  <c r="G8" i="3"/>
  <c r="H8" i="3" s="1"/>
  <c r="D8" i="6"/>
  <c r="D9" i="5"/>
  <c r="E4" i="3"/>
  <c r="E5" i="3"/>
  <c r="E6" i="3"/>
  <c r="E7" i="3"/>
  <c r="D8" i="7"/>
  <c r="F6" i="3" l="1"/>
  <c r="G6" i="3"/>
  <c r="H6" i="3" s="1"/>
  <c r="D9" i="7"/>
  <c r="F5" i="3"/>
  <c r="G5" i="3"/>
  <c r="H5" i="3" s="1"/>
  <c r="I5" i="3"/>
  <c r="F4" i="3"/>
  <c r="F45" i="3" s="1"/>
  <c r="J46" i="3" s="1"/>
  <c r="E45" i="3"/>
  <c r="G4" i="3"/>
  <c r="F7" i="3"/>
  <c r="G7" i="3"/>
  <c r="H7" i="3" s="1"/>
  <c r="D10" i="5"/>
  <c r="D9" i="6"/>
  <c r="D9" i="1"/>
  <c r="D10" i="4"/>
  <c r="D10" i="7" l="1"/>
  <c r="D10" i="6"/>
  <c r="I6" i="3"/>
  <c r="I7" i="3" s="1"/>
  <c r="I8" i="3" s="1"/>
  <c r="I45" i="3"/>
  <c r="D10" i="1"/>
  <c r="G45" i="3"/>
  <c r="H4" i="3"/>
  <c r="H45" i="3" s="1"/>
  <c r="D11" i="4"/>
  <c r="D11" i="5"/>
  <c r="D11" i="6" l="1"/>
  <c r="D12" i="4"/>
  <c r="D11" i="1"/>
  <c r="D11" i="7"/>
  <c r="D12" i="5"/>
  <c r="D13" i="4" l="1"/>
  <c r="D12" i="7"/>
  <c r="D13" i="5"/>
  <c r="D12" i="1"/>
  <c r="D12" i="6"/>
  <c r="D13" i="7" l="1"/>
  <c r="D14" i="5"/>
  <c r="D13" i="6"/>
  <c r="D45" i="4"/>
  <c r="D13" i="1"/>
  <c r="E4" i="4" l="1"/>
  <c r="E5" i="4"/>
  <c r="E6" i="4"/>
  <c r="E7" i="4"/>
  <c r="E8" i="4"/>
  <c r="E9" i="4"/>
  <c r="E10" i="4"/>
  <c r="E11" i="4"/>
  <c r="E12" i="4"/>
  <c r="E13" i="4"/>
  <c r="D15" i="5"/>
  <c r="D14" i="7"/>
  <c r="D14" i="1"/>
  <c r="D14" i="6"/>
  <c r="D15" i="1" l="1"/>
  <c r="F11" i="4"/>
  <c r="G11" i="4"/>
  <c r="H11" i="4" s="1"/>
  <c r="F7" i="4"/>
  <c r="G7" i="4"/>
  <c r="H7" i="4" s="1"/>
  <c r="D16" i="5"/>
  <c r="F10" i="4"/>
  <c r="G10" i="4"/>
  <c r="H10" i="4" s="1"/>
  <c r="F6" i="4"/>
  <c r="G6" i="4"/>
  <c r="H6" i="4" s="1"/>
  <c r="D15" i="7"/>
  <c r="F13" i="4"/>
  <c r="G13" i="4"/>
  <c r="H13" i="4" s="1"/>
  <c r="F9" i="4"/>
  <c r="G9" i="4"/>
  <c r="H9" i="4" s="1"/>
  <c r="F5" i="4"/>
  <c r="I5" i="4"/>
  <c r="G5" i="4"/>
  <c r="H5" i="4" s="1"/>
  <c r="D15" i="6"/>
  <c r="F12" i="4"/>
  <c r="G12" i="4"/>
  <c r="H12" i="4" s="1"/>
  <c r="F8" i="4"/>
  <c r="G8" i="4"/>
  <c r="H8" i="4" s="1"/>
  <c r="F4" i="4"/>
  <c r="F45" i="4" s="1"/>
  <c r="J46" i="4" s="1"/>
  <c r="E45" i="4"/>
  <c r="G4" i="4"/>
  <c r="D17" i="5" l="1"/>
  <c r="I6" i="4"/>
  <c r="I7" i="4" s="1"/>
  <c r="I8" i="4" s="1"/>
  <c r="I9" i="4" s="1"/>
  <c r="I10" i="4" s="1"/>
  <c r="I11" i="4" s="1"/>
  <c r="I12" i="4" s="1"/>
  <c r="I13" i="4" s="1"/>
  <c r="I45" i="4"/>
  <c r="D16" i="6"/>
  <c r="H4" i="4"/>
  <c r="H45" i="4" s="1"/>
  <c r="G45" i="4"/>
  <c r="D16" i="7"/>
  <c r="D16" i="1"/>
  <c r="D17" i="1" l="1"/>
  <c r="D17" i="7"/>
  <c r="D18" i="5"/>
  <c r="D17" i="6"/>
  <c r="D18" i="7" l="1"/>
  <c r="D18" i="6"/>
  <c r="D45" i="5"/>
  <c r="D18" i="1"/>
  <c r="D19" i="1" l="1"/>
  <c r="D19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D19" i="7"/>
  <c r="E18" i="5"/>
  <c r="G17" i="5" l="1"/>
  <c r="H17" i="5" s="1"/>
  <c r="F17" i="5"/>
  <c r="G15" i="5"/>
  <c r="H15" i="5" s="1"/>
  <c r="F15" i="5"/>
  <c r="G11" i="5"/>
  <c r="H11" i="5" s="1"/>
  <c r="F11" i="5"/>
  <c r="G7" i="5"/>
  <c r="H7" i="5" s="1"/>
  <c r="F7" i="5"/>
  <c r="D20" i="6"/>
  <c r="D20" i="7"/>
  <c r="G14" i="5"/>
  <c r="H14" i="5" s="1"/>
  <c r="F14" i="5"/>
  <c r="G10" i="5"/>
  <c r="H10" i="5" s="1"/>
  <c r="F10" i="5"/>
  <c r="G6" i="5"/>
  <c r="H6" i="5" s="1"/>
  <c r="F6" i="5"/>
  <c r="G13" i="5"/>
  <c r="H13" i="5" s="1"/>
  <c r="F13" i="5"/>
  <c r="G9" i="5"/>
  <c r="H9" i="5" s="1"/>
  <c r="F9" i="5"/>
  <c r="G5" i="5"/>
  <c r="H5" i="5" s="1"/>
  <c r="F5" i="5"/>
  <c r="I5" i="5"/>
  <c r="G18" i="5"/>
  <c r="H18" i="5" s="1"/>
  <c r="F18" i="5"/>
  <c r="G16" i="5"/>
  <c r="H16" i="5" s="1"/>
  <c r="F16" i="5"/>
  <c r="G12" i="5"/>
  <c r="H12" i="5" s="1"/>
  <c r="F12" i="5"/>
  <c r="G8" i="5"/>
  <c r="H8" i="5" s="1"/>
  <c r="F8" i="5"/>
  <c r="E45" i="5"/>
  <c r="G4" i="5"/>
  <c r="F4" i="5"/>
  <c r="F45" i="5" s="1"/>
  <c r="J46" i="5" s="1"/>
  <c r="D20" i="1"/>
  <c r="D21" i="7" l="1"/>
  <c r="G45" i="5"/>
  <c r="H4" i="5"/>
  <c r="H45" i="5" s="1"/>
  <c r="D21" i="1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45" i="5"/>
  <c r="D21" i="6"/>
  <c r="D22" i="7" l="1"/>
  <c r="D22" i="6"/>
  <c r="D22" i="1"/>
  <c r="D23" i="6" l="1"/>
  <c r="D23" i="7"/>
  <c r="D23" i="1"/>
  <c r="D24" i="7" l="1"/>
  <c r="D45" i="6"/>
  <c r="D24" i="1"/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D25" i="7"/>
  <c r="D25" i="1"/>
  <c r="F23" i="6" l="1"/>
  <c r="G23" i="6"/>
  <c r="H23" i="6" s="1"/>
  <c r="G19" i="6"/>
  <c r="H19" i="6" s="1"/>
  <c r="F19" i="6"/>
  <c r="G15" i="6"/>
  <c r="H15" i="6" s="1"/>
  <c r="F15" i="6"/>
  <c r="G11" i="6"/>
  <c r="H11" i="6" s="1"/>
  <c r="F11" i="6"/>
  <c r="G7" i="6"/>
  <c r="H7" i="6" s="1"/>
  <c r="F7" i="6"/>
  <c r="D26" i="1"/>
  <c r="F22" i="6"/>
  <c r="G22" i="6"/>
  <c r="H22" i="6" s="1"/>
  <c r="F18" i="6"/>
  <c r="G18" i="6"/>
  <c r="H18" i="6" s="1"/>
  <c r="F14" i="6"/>
  <c r="G14" i="6"/>
  <c r="H14" i="6" s="1"/>
  <c r="F10" i="6"/>
  <c r="G10" i="6"/>
  <c r="H10" i="6" s="1"/>
  <c r="F6" i="6"/>
  <c r="G6" i="6"/>
  <c r="H6" i="6" s="1"/>
  <c r="D26" i="7"/>
  <c r="G21" i="6"/>
  <c r="H21" i="6" s="1"/>
  <c r="F21" i="6"/>
  <c r="G17" i="6"/>
  <c r="H17" i="6" s="1"/>
  <c r="F17" i="6"/>
  <c r="G13" i="6"/>
  <c r="H13" i="6" s="1"/>
  <c r="F13" i="6"/>
  <c r="G9" i="6"/>
  <c r="H9" i="6" s="1"/>
  <c r="F9" i="6"/>
  <c r="G5" i="6"/>
  <c r="H5" i="6" s="1"/>
  <c r="F5" i="6"/>
  <c r="I5" i="6"/>
  <c r="F20" i="6"/>
  <c r="G20" i="6"/>
  <c r="H20" i="6" s="1"/>
  <c r="F16" i="6"/>
  <c r="G16" i="6"/>
  <c r="H16" i="6" s="1"/>
  <c r="F12" i="6"/>
  <c r="G12" i="6"/>
  <c r="H12" i="6" s="1"/>
  <c r="F8" i="6"/>
  <c r="G8" i="6"/>
  <c r="H8" i="6" s="1"/>
  <c r="F4" i="6"/>
  <c r="F45" i="6" s="1"/>
  <c r="J46" i="6" s="1"/>
  <c r="G4" i="6"/>
  <c r="E45" i="6"/>
  <c r="D27" i="7" l="1"/>
  <c r="I6" i="6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45" i="6"/>
  <c r="D27" i="1"/>
  <c r="H4" i="6"/>
  <c r="H45" i="6" s="1"/>
  <c r="G45" i="6"/>
  <c r="D28" i="1" l="1"/>
  <c r="D28" i="7"/>
  <c r="D29" i="7" l="1"/>
  <c r="D29" i="1"/>
  <c r="D30" i="1" l="1"/>
  <c r="D30" i="7"/>
  <c r="D31" i="7" l="1"/>
  <c r="D31" i="1"/>
  <c r="D32" i="1" l="1"/>
  <c r="D32" i="7"/>
  <c r="D33" i="7" l="1"/>
  <c r="D33" i="1"/>
  <c r="D34" i="1" l="1"/>
  <c r="D45" i="7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D35" i="1"/>
  <c r="F31" i="7" l="1"/>
  <c r="G31" i="7"/>
  <c r="H31" i="7" s="1"/>
  <c r="F27" i="7"/>
  <c r="G27" i="7"/>
  <c r="H27" i="7" s="1"/>
  <c r="F23" i="7"/>
  <c r="G23" i="7"/>
  <c r="H23" i="7" s="1"/>
  <c r="F19" i="7"/>
  <c r="G19" i="7"/>
  <c r="H19" i="7" s="1"/>
  <c r="F15" i="7"/>
  <c r="G15" i="7"/>
  <c r="H15" i="7" s="1"/>
  <c r="F11" i="7"/>
  <c r="G11" i="7"/>
  <c r="H11" i="7" s="1"/>
  <c r="F7" i="7"/>
  <c r="G7" i="7"/>
  <c r="H7" i="7" s="1"/>
  <c r="D36" i="1"/>
  <c r="F30" i="7"/>
  <c r="G30" i="7"/>
  <c r="H30" i="7" s="1"/>
  <c r="F26" i="7"/>
  <c r="G26" i="7"/>
  <c r="H26" i="7" s="1"/>
  <c r="F22" i="7"/>
  <c r="G22" i="7"/>
  <c r="H22" i="7" s="1"/>
  <c r="F18" i="7"/>
  <c r="G18" i="7"/>
  <c r="H18" i="7" s="1"/>
  <c r="F14" i="7"/>
  <c r="G14" i="7"/>
  <c r="H14" i="7" s="1"/>
  <c r="F10" i="7"/>
  <c r="G10" i="7"/>
  <c r="H10" i="7" s="1"/>
  <c r="F6" i="7"/>
  <c r="G6" i="7"/>
  <c r="H6" i="7" s="1"/>
  <c r="F33" i="7"/>
  <c r="G33" i="7"/>
  <c r="H33" i="7" s="1"/>
  <c r="F29" i="7"/>
  <c r="G29" i="7"/>
  <c r="H29" i="7" s="1"/>
  <c r="F25" i="7"/>
  <c r="G25" i="7"/>
  <c r="H25" i="7" s="1"/>
  <c r="F21" i="7"/>
  <c r="G21" i="7"/>
  <c r="H21" i="7" s="1"/>
  <c r="F17" i="7"/>
  <c r="G17" i="7"/>
  <c r="H17" i="7" s="1"/>
  <c r="F13" i="7"/>
  <c r="G13" i="7"/>
  <c r="H13" i="7" s="1"/>
  <c r="F9" i="7"/>
  <c r="G9" i="7"/>
  <c r="H9" i="7" s="1"/>
  <c r="F5" i="7"/>
  <c r="I5" i="7"/>
  <c r="G5" i="7"/>
  <c r="H5" i="7" s="1"/>
  <c r="F32" i="7"/>
  <c r="G32" i="7"/>
  <c r="H32" i="7" s="1"/>
  <c r="F28" i="7"/>
  <c r="G28" i="7"/>
  <c r="H28" i="7" s="1"/>
  <c r="F24" i="7"/>
  <c r="G24" i="7"/>
  <c r="H24" i="7" s="1"/>
  <c r="F20" i="7"/>
  <c r="G20" i="7"/>
  <c r="H20" i="7" s="1"/>
  <c r="F16" i="7"/>
  <c r="G16" i="7"/>
  <c r="H16" i="7" s="1"/>
  <c r="F12" i="7"/>
  <c r="G12" i="7"/>
  <c r="H12" i="7" s="1"/>
  <c r="F8" i="7"/>
  <c r="G8" i="7"/>
  <c r="H8" i="7" s="1"/>
  <c r="E45" i="7"/>
  <c r="F4" i="7"/>
  <c r="G4" i="7"/>
  <c r="H4" i="7" l="1"/>
  <c r="H45" i="7" s="1"/>
  <c r="G45" i="7"/>
  <c r="F45" i="7"/>
  <c r="J46" i="7" s="1"/>
  <c r="D37" i="1"/>
  <c r="I6" i="7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45" i="7"/>
  <c r="D38" i="1" l="1"/>
  <c r="D39" i="1" l="1"/>
  <c r="D40" i="1" l="1"/>
  <c r="D41" i="1" l="1"/>
  <c r="D42" i="1" l="1"/>
  <c r="D43" i="1" l="1"/>
  <c r="D45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F43" i="1" l="1"/>
  <c r="G43" i="1"/>
  <c r="H43" i="1" s="1"/>
  <c r="F39" i="1"/>
  <c r="G39" i="1"/>
  <c r="H39" i="1" s="1"/>
  <c r="F35" i="1"/>
  <c r="G35" i="1"/>
  <c r="H35" i="1" s="1"/>
  <c r="F31" i="1"/>
  <c r="G31" i="1"/>
  <c r="H31" i="1" s="1"/>
  <c r="F27" i="1"/>
  <c r="G27" i="1"/>
  <c r="H27" i="1" s="1"/>
  <c r="F23" i="1"/>
  <c r="G23" i="1"/>
  <c r="H23" i="1" s="1"/>
  <c r="F19" i="1"/>
  <c r="G19" i="1"/>
  <c r="H19" i="1" s="1"/>
  <c r="F15" i="1"/>
  <c r="G15" i="1"/>
  <c r="H15" i="1" s="1"/>
  <c r="F11" i="1"/>
  <c r="G11" i="1"/>
  <c r="H11" i="1" s="1"/>
  <c r="F7" i="1"/>
  <c r="G7" i="1"/>
  <c r="H7" i="1" s="1"/>
  <c r="F42" i="1"/>
  <c r="G42" i="1"/>
  <c r="H42" i="1" s="1"/>
  <c r="F38" i="1"/>
  <c r="G38" i="1"/>
  <c r="H38" i="1" s="1"/>
  <c r="F34" i="1"/>
  <c r="G34" i="1"/>
  <c r="H34" i="1" s="1"/>
  <c r="F30" i="1"/>
  <c r="G30" i="1"/>
  <c r="H30" i="1" s="1"/>
  <c r="F26" i="1"/>
  <c r="G26" i="1"/>
  <c r="H26" i="1" s="1"/>
  <c r="F22" i="1"/>
  <c r="G22" i="1"/>
  <c r="H22" i="1" s="1"/>
  <c r="F18" i="1"/>
  <c r="G18" i="1"/>
  <c r="H18" i="1" s="1"/>
  <c r="F14" i="1"/>
  <c r="G14" i="1"/>
  <c r="H14" i="1" s="1"/>
  <c r="F10" i="1"/>
  <c r="G10" i="1"/>
  <c r="H10" i="1" s="1"/>
  <c r="F6" i="1"/>
  <c r="G6" i="1"/>
  <c r="H6" i="1" s="1"/>
  <c r="F41" i="1"/>
  <c r="G41" i="1"/>
  <c r="H41" i="1" s="1"/>
  <c r="F37" i="1"/>
  <c r="G37" i="1"/>
  <c r="H37" i="1" s="1"/>
  <c r="F33" i="1"/>
  <c r="G33" i="1"/>
  <c r="H33" i="1" s="1"/>
  <c r="F29" i="1"/>
  <c r="G29" i="1"/>
  <c r="H29" i="1" s="1"/>
  <c r="F25" i="1"/>
  <c r="G25" i="1"/>
  <c r="H25" i="1" s="1"/>
  <c r="F21" i="1"/>
  <c r="G21" i="1"/>
  <c r="H21" i="1" s="1"/>
  <c r="F17" i="1"/>
  <c r="G17" i="1"/>
  <c r="H17" i="1" s="1"/>
  <c r="F13" i="1"/>
  <c r="G13" i="1"/>
  <c r="H13" i="1" s="1"/>
  <c r="F9" i="1"/>
  <c r="G9" i="1"/>
  <c r="H9" i="1" s="1"/>
  <c r="I5" i="1"/>
  <c r="F5" i="1"/>
  <c r="G5" i="1"/>
  <c r="H5" i="1" s="1"/>
  <c r="F40" i="1"/>
  <c r="G40" i="1"/>
  <c r="H40" i="1" s="1"/>
  <c r="F36" i="1"/>
  <c r="G36" i="1"/>
  <c r="H36" i="1" s="1"/>
  <c r="F32" i="1"/>
  <c r="G32" i="1"/>
  <c r="H32" i="1" s="1"/>
  <c r="F28" i="1"/>
  <c r="G28" i="1"/>
  <c r="H28" i="1" s="1"/>
  <c r="F24" i="1"/>
  <c r="G24" i="1"/>
  <c r="H24" i="1" s="1"/>
  <c r="F20" i="1"/>
  <c r="G20" i="1"/>
  <c r="H20" i="1" s="1"/>
  <c r="F16" i="1"/>
  <c r="G16" i="1"/>
  <c r="H16" i="1" s="1"/>
  <c r="F12" i="1"/>
  <c r="G12" i="1"/>
  <c r="H12" i="1" s="1"/>
  <c r="F8" i="1"/>
  <c r="G8" i="1"/>
  <c r="H8" i="1" s="1"/>
  <c r="E45" i="1"/>
  <c r="F4" i="1"/>
  <c r="G4" i="1"/>
  <c r="I6" i="1" l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G45" i="1"/>
  <c r="H4" i="1"/>
  <c r="H45" i="1" s="1"/>
  <c r="F45" i="1"/>
  <c r="J46" i="1" s="1"/>
  <c r="I45" i="1" l="1"/>
</calcChain>
</file>

<file path=xl/sharedStrings.xml><?xml version="1.0" encoding="utf-8"?>
<sst xmlns="http://schemas.openxmlformats.org/spreadsheetml/2006/main" count="99" uniqueCount="22">
  <si>
    <t>x</t>
  </si>
  <si>
    <t>n</t>
  </si>
  <si>
    <t>alpha=</t>
  </si>
  <si>
    <t>gamma=</t>
  </si>
  <si>
    <t>sum</t>
  </si>
  <si>
    <t xml:space="preserve">  Efron/Thisted LL</t>
  </si>
  <si>
    <t xml:space="preserve">  Excel solver</t>
  </si>
  <si>
    <t>unconstrained</t>
  </si>
  <si>
    <t>chisq=</t>
  </si>
  <si>
    <t>eta1 fixed</t>
  </si>
  <si>
    <t>eta hat</t>
  </si>
  <si>
    <t>o-e</t>
  </si>
  <si>
    <t>ll</t>
  </si>
  <si>
    <t>Summary corresponding to Table 3 of Efron and Thisted</t>
  </si>
  <si>
    <t>x0</t>
  </si>
  <si>
    <t>Sum nx</t>
  </si>
  <si>
    <t>alpha</t>
  </si>
  <si>
    <t>gamma</t>
  </si>
  <si>
    <t>beta</t>
  </si>
  <si>
    <t>chisquared</t>
  </si>
  <si>
    <t>These calculations (from earlier sheets in this workbook) are based on the published data in</t>
  </si>
  <si>
    <t>Table 1 of Efron and Thisted (Biometrika, 1976)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</si>
</sst>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6"/>
  <sheetViews>
    <sheetView workbookViewId="0">
      <selection activeCell="C45" sqref="C45"/>
    </sheetView>
  </sheetViews>
  <sheetFormatPr baseColWidth="10" defaultRowHeight="16" x14ac:dyDescent="0.2"/>
  <cols>
    <col min="4" max="4" width="12.1640625" bestFit="1" customWidth="1"/>
  </cols>
  <sheetData>
    <row r="1" spans="2:10" x14ac:dyDescent="0.2">
      <c r="C1" t="s">
        <v>2</v>
      </c>
      <c r="D1" s="3">
        <v>-0.38342119399480751</v>
      </c>
    </row>
    <row r="2" spans="2:10" x14ac:dyDescent="0.2">
      <c r="C2" t="s">
        <v>3</v>
      </c>
      <c r="D2" s="3">
        <v>0.9794723881211288</v>
      </c>
    </row>
    <row r="3" spans="2:10" x14ac:dyDescent="0.2">
      <c r="B3" t="s">
        <v>0</v>
      </c>
      <c r="C3" t="s">
        <v>1</v>
      </c>
      <c r="D3">
        <v>0.48539999964669728</v>
      </c>
      <c r="F3" t="s">
        <v>12</v>
      </c>
      <c r="G3" t="s">
        <v>10</v>
      </c>
      <c r="H3" t="s">
        <v>11</v>
      </c>
      <c r="I3" t="s">
        <v>9</v>
      </c>
      <c r="J3" t="s">
        <v>7</v>
      </c>
    </row>
    <row r="4" spans="2:10" x14ac:dyDescent="0.2">
      <c r="B4">
        <v>1</v>
      </c>
      <c r="C4">
        <v>14376</v>
      </c>
      <c r="D4">
        <f>D3</f>
        <v>0.48539999964669728</v>
      </c>
      <c r="E4">
        <f>D4/$D$45</f>
        <v>0.61132406877808398</v>
      </c>
      <c r="F4">
        <f>C4*LN(E4)</f>
        <v>-7074.8331288455847</v>
      </c>
      <c r="G4" s="2">
        <f>$C$45*E4</f>
        <v>14376.508125454202</v>
      </c>
      <c r="H4" s="2">
        <f>C4-G4</f>
        <v>-0.5081254542019451</v>
      </c>
      <c r="I4" s="2">
        <f>C4</f>
        <v>14376</v>
      </c>
      <c r="J4">
        <f>C4*LN(C4/$C$45)</f>
        <v>-7075.3412453200481</v>
      </c>
    </row>
    <row r="5" spans="2:10" x14ac:dyDescent="0.2">
      <c r="B5">
        <v>2</v>
      </c>
      <c r="C5">
        <v>4343</v>
      </c>
      <c r="D5">
        <f>D4*$D$2*(B4+$D$1)/(B4+1)</f>
        <v>0.14657184880525709</v>
      </c>
      <c r="E5">
        <f t="shared" ref="E5:E8" si="0">D5/$D$45</f>
        <v>0.18459600132915982</v>
      </c>
      <c r="F5">
        <f t="shared" ref="F5:F8" si="1">C5*LN(E5)</f>
        <v>-7337.8703407987159</v>
      </c>
      <c r="G5" s="2">
        <f t="shared" ref="G5:G8" si="2">$C$45*E5</f>
        <v>4341.1441632578517</v>
      </c>
      <c r="H5" s="2">
        <f t="shared" ref="H5:H8" si="3">C5-G5</f>
        <v>1.8558367421483126</v>
      </c>
      <c r="I5" s="2">
        <f>I4*E5/E4</f>
        <v>4340.990729209022</v>
      </c>
      <c r="J5">
        <f>C5*LN(C5/$C$45)</f>
        <v>-7336.0141074284893</v>
      </c>
    </row>
    <row r="6" spans="2:10" x14ac:dyDescent="0.2">
      <c r="B6">
        <v>3</v>
      </c>
      <c r="C6">
        <v>2292</v>
      </c>
      <c r="D6">
        <f t="shared" ref="D6:D8" si="4">D5*$D$2*(B5+$D$1)/(B5+1)</f>
        <v>7.7360343493864878E-2</v>
      </c>
      <c r="E6">
        <f t="shared" si="0"/>
        <v>9.7429418997036943E-2</v>
      </c>
      <c r="F6">
        <f t="shared" si="1"/>
        <v>-5337.2132463853359</v>
      </c>
      <c r="G6" s="2">
        <f t="shared" si="2"/>
        <v>2291.2476465533177</v>
      </c>
      <c r="H6" s="2">
        <f t="shared" si="3"/>
        <v>0.75235344668226389</v>
      </c>
      <c r="I6" s="2">
        <f t="shared" ref="I6:I8" si="5">I5*E6/E5</f>
        <v>2291.166664353681</v>
      </c>
      <c r="J6">
        <f>C6*LN(C6/$C$45)</f>
        <v>-5336.4607694308861</v>
      </c>
    </row>
    <row r="7" spans="2:10" x14ac:dyDescent="0.2">
      <c r="B7">
        <v>4</v>
      </c>
      <c r="C7">
        <v>1463</v>
      </c>
      <c r="D7">
        <f t="shared" si="4"/>
        <v>4.9566061902142515E-2</v>
      </c>
      <c r="E7">
        <f t="shared" si="0"/>
        <v>6.2424653187842891E-2</v>
      </c>
      <c r="F7">
        <f t="shared" si="1"/>
        <v>-4058.062082795318</v>
      </c>
      <c r="G7" s="2">
        <f t="shared" si="2"/>
        <v>1468.0405690185012</v>
      </c>
      <c r="H7" s="2">
        <f t="shared" si="3"/>
        <v>-5.0405690185011736</v>
      </c>
      <c r="I7" s="2">
        <f t="shared" si="5"/>
        <v>1467.9886823729812</v>
      </c>
      <c r="J7">
        <f>C7*LN(C7/$C$45)</f>
        <v>-4063.0939884071031</v>
      </c>
    </row>
    <row r="8" spans="2:10" x14ac:dyDescent="0.2">
      <c r="B8">
        <v>5</v>
      </c>
      <c r="C8">
        <v>1043</v>
      </c>
      <c r="D8">
        <f t="shared" si="4"/>
        <v>3.5115959622998051E-2</v>
      </c>
      <c r="E8">
        <f t="shared" si="0"/>
        <v>4.4225857707876383E-2</v>
      </c>
      <c r="F8">
        <f t="shared" si="1"/>
        <v>-3252.5388076706895</v>
      </c>
      <c r="G8" s="2">
        <f t="shared" si="2"/>
        <v>1040.0594957161288</v>
      </c>
      <c r="H8" s="2">
        <f t="shared" si="3"/>
        <v>2.9405042838711779</v>
      </c>
      <c r="I8" s="2">
        <f t="shared" si="5"/>
        <v>1040.0227356976982</v>
      </c>
      <c r="J8">
        <f>C8*LN(C8/$C$45)</f>
        <v>-3249.5941505338701</v>
      </c>
    </row>
    <row r="9" spans="2:10" x14ac:dyDescent="0.2">
      <c r="G9" s="2"/>
      <c r="H9" s="2"/>
      <c r="I9" s="2"/>
    </row>
    <row r="10" spans="2:10" x14ac:dyDescent="0.2">
      <c r="G10" s="2"/>
      <c r="H10" s="2"/>
      <c r="I10" s="2"/>
    </row>
    <row r="11" spans="2:10" x14ac:dyDescent="0.2">
      <c r="G11" s="2"/>
      <c r="H11" s="2"/>
      <c r="I11" s="2"/>
    </row>
    <row r="12" spans="2:10" x14ac:dyDescent="0.2">
      <c r="G12" s="2"/>
      <c r="H12" s="2"/>
      <c r="I12" s="2"/>
    </row>
    <row r="13" spans="2:10" x14ac:dyDescent="0.2">
      <c r="G13" s="2"/>
      <c r="H13" s="2"/>
      <c r="I13" s="2"/>
    </row>
    <row r="14" spans="2:10" x14ac:dyDescent="0.2">
      <c r="G14" s="2"/>
      <c r="H14" s="2"/>
      <c r="I14" s="2"/>
    </row>
    <row r="15" spans="2:10" x14ac:dyDescent="0.2">
      <c r="G15" s="2"/>
      <c r="H15" s="2"/>
      <c r="I15" s="2"/>
    </row>
    <row r="16" spans="2:10" x14ac:dyDescent="0.2">
      <c r="G16" s="2"/>
      <c r="H16" s="2"/>
      <c r="I16" s="2"/>
    </row>
    <row r="17" spans="7:9" x14ac:dyDescent="0.2">
      <c r="G17" s="2"/>
      <c r="H17" s="2"/>
      <c r="I17" s="2"/>
    </row>
    <row r="18" spans="7:9" x14ac:dyDescent="0.2">
      <c r="G18" s="2"/>
      <c r="H18" s="2"/>
      <c r="I18" s="2"/>
    </row>
    <row r="19" spans="7:9" x14ac:dyDescent="0.2">
      <c r="G19" s="2"/>
      <c r="H19" s="2"/>
      <c r="I19" s="2"/>
    </row>
    <row r="20" spans="7:9" x14ac:dyDescent="0.2">
      <c r="G20" s="2"/>
      <c r="H20" s="2"/>
      <c r="I20" s="2"/>
    </row>
    <row r="21" spans="7:9" x14ac:dyDescent="0.2">
      <c r="G21" s="2"/>
      <c r="H21" s="2"/>
      <c r="I21" s="2"/>
    </row>
    <row r="22" spans="7:9" x14ac:dyDescent="0.2">
      <c r="G22" s="2"/>
      <c r="H22" s="2"/>
      <c r="I22" s="2"/>
    </row>
    <row r="23" spans="7:9" x14ac:dyDescent="0.2">
      <c r="G23" s="2"/>
      <c r="H23" s="2"/>
      <c r="I23" s="2"/>
    </row>
    <row r="24" spans="7:9" x14ac:dyDescent="0.2">
      <c r="G24" s="2"/>
      <c r="H24" s="2"/>
      <c r="I24" s="2"/>
    </row>
    <row r="25" spans="7:9" x14ac:dyDescent="0.2">
      <c r="G25" s="2"/>
      <c r="H25" s="2"/>
      <c r="I25" s="2"/>
    </row>
    <row r="26" spans="7:9" x14ac:dyDescent="0.2">
      <c r="G26" s="2"/>
      <c r="H26" s="2"/>
      <c r="I26" s="2"/>
    </row>
    <row r="27" spans="7:9" x14ac:dyDescent="0.2">
      <c r="G27" s="2"/>
      <c r="H27" s="2"/>
      <c r="I27" s="2"/>
    </row>
    <row r="28" spans="7:9" x14ac:dyDescent="0.2">
      <c r="G28" s="2"/>
      <c r="H28" s="2"/>
      <c r="I28" s="2"/>
    </row>
    <row r="29" spans="7:9" x14ac:dyDescent="0.2">
      <c r="G29" s="2"/>
      <c r="H29" s="2"/>
      <c r="I29" s="2"/>
    </row>
    <row r="30" spans="7:9" x14ac:dyDescent="0.2">
      <c r="G30" s="2"/>
      <c r="H30" s="2"/>
      <c r="I30" s="2"/>
    </row>
    <row r="31" spans="7:9" x14ac:dyDescent="0.2">
      <c r="G31" s="2"/>
      <c r="H31" s="2"/>
      <c r="I31" s="2"/>
    </row>
    <row r="32" spans="7:9" x14ac:dyDescent="0.2">
      <c r="G32" s="2"/>
      <c r="H32" s="2"/>
      <c r="I32" s="2"/>
    </row>
    <row r="33" spans="2:16" x14ac:dyDescent="0.2">
      <c r="G33" s="2"/>
      <c r="H33" s="2"/>
      <c r="I33" s="2"/>
    </row>
    <row r="34" spans="2:16" x14ac:dyDescent="0.2">
      <c r="G34" s="2"/>
      <c r="H34" s="2"/>
      <c r="I34" s="2"/>
    </row>
    <row r="35" spans="2:16" x14ac:dyDescent="0.2">
      <c r="G35" s="2"/>
      <c r="H35" s="2"/>
      <c r="I35" s="2"/>
    </row>
    <row r="36" spans="2:16" x14ac:dyDescent="0.2">
      <c r="G36" s="2"/>
      <c r="H36" s="2"/>
      <c r="I36" s="2"/>
    </row>
    <row r="37" spans="2:16" x14ac:dyDescent="0.2">
      <c r="G37" s="2"/>
      <c r="H37" s="2"/>
      <c r="I37" s="2"/>
    </row>
    <row r="38" spans="2:16" x14ac:dyDescent="0.2">
      <c r="G38" s="2"/>
      <c r="H38" s="2"/>
      <c r="I38" s="2"/>
    </row>
    <row r="39" spans="2:16" x14ac:dyDescent="0.2">
      <c r="G39" s="2"/>
      <c r="H39" s="2"/>
      <c r="I39" s="2"/>
    </row>
    <row r="40" spans="2:16" x14ac:dyDescent="0.2">
      <c r="G40" s="2"/>
      <c r="H40" s="2"/>
      <c r="I40" s="2"/>
    </row>
    <row r="41" spans="2:16" x14ac:dyDescent="0.2">
      <c r="G41" s="2"/>
      <c r="H41" s="2"/>
      <c r="I41" s="2"/>
    </row>
    <row r="42" spans="2:16" x14ac:dyDescent="0.2">
      <c r="G42" s="2"/>
      <c r="H42" s="2"/>
      <c r="I42" s="2"/>
    </row>
    <row r="43" spans="2:16" x14ac:dyDescent="0.2">
      <c r="G43" s="2"/>
      <c r="H43" s="2"/>
      <c r="I43" s="2"/>
      <c r="O43" t="s">
        <v>2</v>
      </c>
      <c r="P43" t="s">
        <v>3</v>
      </c>
    </row>
    <row r="44" spans="2:16" x14ac:dyDescent="0.2">
      <c r="I44" s="2"/>
      <c r="L44">
        <v>-27060.517640419759</v>
      </c>
      <c r="M44" t="s">
        <v>5</v>
      </c>
      <c r="O44" s="3">
        <v>-0.38340000000000002</v>
      </c>
      <c r="P44" s="3">
        <v>0.97950000000000004</v>
      </c>
    </row>
    <row r="45" spans="2:16" x14ac:dyDescent="0.2">
      <c r="B45" t="s">
        <v>4</v>
      </c>
      <c r="C45">
        <f>SUM(C4:C43)</f>
        <v>23517</v>
      </c>
      <c r="D45">
        <f>SUM(D4:D43)</f>
        <v>0.7940142134709598</v>
      </c>
      <c r="E45">
        <f>SUM(E4:E43)</f>
        <v>0.99999999999999989</v>
      </c>
      <c r="F45">
        <f>SUM(F4:F43)</f>
        <v>-27060.517606495639</v>
      </c>
      <c r="G45">
        <f t="shared" ref="G45:I45" si="6">SUM(G4:G43)</f>
        <v>23517</v>
      </c>
      <c r="H45">
        <f t="shared" si="6"/>
        <v>-1.3642420526593924E-12</v>
      </c>
      <c r="I45" s="2">
        <f t="shared" si="6"/>
        <v>23516.168811633383</v>
      </c>
      <c r="J45">
        <f>SUM(J4:J43)</f>
        <v>-27060.504261120397</v>
      </c>
      <c r="L45">
        <v>-27060.793721548009</v>
      </c>
      <c r="M45" t="s">
        <v>6</v>
      </c>
      <c r="O45">
        <v>-0.3834211456497808</v>
      </c>
      <c r="P45">
        <v>0.97947237228718786</v>
      </c>
    </row>
    <row r="46" spans="2:16" x14ac:dyDescent="0.2">
      <c r="H46" t="s">
        <v>8</v>
      </c>
      <c r="J46" s="1">
        <f>2*(J45-F45)</f>
        <v>2.669075048470404E-2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46"/>
  <sheetViews>
    <sheetView workbookViewId="0">
      <selection activeCell="B14" sqref="B14:J43"/>
    </sheetView>
  </sheetViews>
  <sheetFormatPr baseColWidth="10" defaultRowHeight="16" x14ac:dyDescent="0.2"/>
  <cols>
    <col min="4" max="4" width="12.1640625" bestFit="1" customWidth="1"/>
  </cols>
  <sheetData>
    <row r="1" spans="2:10" x14ac:dyDescent="0.2">
      <c r="C1" t="s">
        <v>2</v>
      </c>
      <c r="D1" s="3">
        <v>-0.3906</v>
      </c>
    </row>
    <row r="2" spans="2:10" x14ac:dyDescent="0.2">
      <c r="C2" t="s">
        <v>3</v>
      </c>
      <c r="D2" s="3">
        <v>0.98839999999999995</v>
      </c>
    </row>
    <row r="3" spans="2:10" x14ac:dyDescent="0.2">
      <c r="B3" t="s">
        <v>0</v>
      </c>
      <c r="C3" t="s">
        <v>1</v>
      </c>
      <c r="D3">
        <v>0.52437052514950566</v>
      </c>
      <c r="F3" t="s">
        <v>12</v>
      </c>
      <c r="G3" t="s">
        <v>10</v>
      </c>
      <c r="H3" t="s">
        <v>11</v>
      </c>
      <c r="I3" t="s">
        <v>9</v>
      </c>
      <c r="J3" t="s">
        <v>7</v>
      </c>
    </row>
    <row r="4" spans="2:10" x14ac:dyDescent="0.2">
      <c r="B4">
        <v>1</v>
      </c>
      <c r="C4">
        <v>14376</v>
      </c>
      <c r="D4">
        <f>D3</f>
        <v>0.52437052514950566</v>
      </c>
      <c r="E4">
        <f>D4/$D$45</f>
        <v>0.54670224772027776</v>
      </c>
      <c r="F4">
        <f>C4*LN(E4)</f>
        <v>-8680.9614247795598</v>
      </c>
      <c r="G4" s="2">
        <f>$C$45*E4</f>
        <v>14381.002626281906</v>
      </c>
      <c r="H4" s="2">
        <f>C4-G4</f>
        <v>-5.0026262819064868</v>
      </c>
      <c r="I4" s="2">
        <f>C4</f>
        <v>14376</v>
      </c>
      <c r="J4">
        <f t="shared" ref="J4:J13" si="0">C4*LN(C4/$C$45)</f>
        <v>-8685.9631808449449</v>
      </c>
    </row>
    <row r="5" spans="2:10" x14ac:dyDescent="0.2">
      <c r="B5">
        <v>2</v>
      </c>
      <c r="C5">
        <v>4343</v>
      </c>
      <c r="D5">
        <f>D4*$D$2*(B4+$D$1)/(B4+1)</f>
        <v>0.1579223009045029</v>
      </c>
      <c r="E5">
        <f t="shared" ref="E5:E13" si="1">D5/$D$45</f>
        <v>0.16464784485175632</v>
      </c>
      <c r="F5">
        <f t="shared" ref="F5:F13" si="2">C5*LN(E5)</f>
        <v>-7834.539039373878</v>
      </c>
      <c r="G5" s="2">
        <f t="shared" ref="G5:G13" si="3">$C$45*E5</f>
        <v>4331.0615588254495</v>
      </c>
      <c r="H5" s="2">
        <f t="shared" ref="H5:H13" si="4">C5-G5</f>
        <v>11.938441174550462</v>
      </c>
      <c r="I5" s="2">
        <f>I4*E5/E4</f>
        <v>4329.5549404799985</v>
      </c>
      <c r="J5">
        <f t="shared" si="0"/>
        <v>-7822.5841593194627</v>
      </c>
    </row>
    <row r="6" spans="2:10" x14ac:dyDescent="0.2">
      <c r="B6">
        <v>3</v>
      </c>
      <c r="C6">
        <v>2292</v>
      </c>
      <c r="D6">
        <f t="shared" ref="D6:D13" si="5">D5*$D$2*(B5+$D$1)/(B5+1)</f>
        <v>8.373729777440958E-2</v>
      </c>
      <c r="E6">
        <f t="shared" si="1"/>
        <v>8.7303474767655126E-2</v>
      </c>
      <c r="F6">
        <f t="shared" si="2"/>
        <v>-5588.7326128236173</v>
      </c>
      <c r="G6" s="2">
        <f t="shared" si="3"/>
        <v>2296.5179037631683</v>
      </c>
      <c r="H6" s="2">
        <f t="shared" si="4"/>
        <v>-4.5179037631683059</v>
      </c>
      <c r="I6" s="2">
        <f t="shared" ref="I6:I13" si="6">I5*E6/E5</f>
        <v>2295.719028947497</v>
      </c>
      <c r="J6">
        <f t="shared" si="0"/>
        <v>-5593.246069668995</v>
      </c>
    </row>
    <row r="7" spans="2:10" x14ac:dyDescent="0.2">
      <c r="B7">
        <v>4</v>
      </c>
      <c r="C7">
        <v>1463</v>
      </c>
      <c r="D7">
        <f t="shared" si="5"/>
        <v>5.3992364299179703E-2</v>
      </c>
      <c r="E7">
        <f t="shared" si="1"/>
        <v>5.629177367220952E-2</v>
      </c>
      <c r="F7">
        <f t="shared" si="2"/>
        <v>-4209.3536514815351</v>
      </c>
      <c r="G7" s="2">
        <f t="shared" si="3"/>
        <v>1480.7551064474715</v>
      </c>
      <c r="H7" s="2">
        <f t="shared" si="4"/>
        <v>-17.755106447471462</v>
      </c>
      <c r="I7" s="2">
        <f t="shared" si="6"/>
        <v>1480.2400057549062</v>
      </c>
      <c r="J7">
        <f t="shared" si="0"/>
        <v>-4227.0018829308183</v>
      </c>
    </row>
    <row r="8" spans="2:10" x14ac:dyDescent="0.2">
      <c r="B8">
        <v>5</v>
      </c>
      <c r="C8">
        <v>1043</v>
      </c>
      <c r="D8">
        <f t="shared" si="5"/>
        <v>3.8523886248184452E-2</v>
      </c>
      <c r="E8">
        <f t="shared" si="1"/>
        <v>4.0164529073784067E-2</v>
      </c>
      <c r="F8">
        <f t="shared" si="2"/>
        <v>-3353.0061886870108</v>
      </c>
      <c r="G8" s="2">
        <f t="shared" si="3"/>
        <v>1056.5279372858899</v>
      </c>
      <c r="H8" s="2">
        <f t="shared" si="4"/>
        <v>-13.527937285889948</v>
      </c>
      <c r="I8" s="2">
        <f t="shared" si="6"/>
        <v>1056.1604097522411</v>
      </c>
      <c r="J8">
        <f t="shared" si="0"/>
        <v>-3366.4471471081929</v>
      </c>
    </row>
    <row r="9" spans="2:10" x14ac:dyDescent="0.2">
      <c r="B9">
        <v>6</v>
      </c>
      <c r="C9">
        <v>837</v>
      </c>
      <c r="D9">
        <f t="shared" si="5"/>
        <v>2.92520276762703E-2</v>
      </c>
      <c r="E9">
        <f t="shared" si="1"/>
        <v>3.0497803583512159E-2</v>
      </c>
      <c r="F9">
        <f t="shared" si="2"/>
        <v>-2921.2142119236114</v>
      </c>
      <c r="G9" s="2">
        <f t="shared" si="3"/>
        <v>802.24472326428736</v>
      </c>
      <c r="H9" s="2">
        <f t="shared" si="4"/>
        <v>34.755276735712641</v>
      </c>
      <c r="I9" s="2">
        <f t="shared" si="6"/>
        <v>801.96565158608689</v>
      </c>
      <c r="J9">
        <f t="shared" si="0"/>
        <v>-2885.7167339563371</v>
      </c>
    </row>
    <row r="10" spans="2:10" x14ac:dyDescent="0.2">
      <c r="B10">
        <v>7</v>
      </c>
      <c r="C10">
        <v>638</v>
      </c>
      <c r="D10">
        <f t="shared" si="5"/>
        <v>2.3168988955474611E-2</v>
      </c>
      <c r="E10">
        <f t="shared" si="1"/>
        <v>2.4155702374295058E-2</v>
      </c>
      <c r="F10">
        <f t="shared" si="2"/>
        <v>-2375.4238046949022</v>
      </c>
      <c r="G10" s="2">
        <f t="shared" si="3"/>
        <v>635.41575095583153</v>
      </c>
      <c r="H10" s="2">
        <f t="shared" si="4"/>
        <v>2.5842490441684731</v>
      </c>
      <c r="I10" s="2">
        <f t="shared" si="6"/>
        <v>635.19471299218787</v>
      </c>
      <c r="J10">
        <f t="shared" si="0"/>
        <v>-2372.834307663235</v>
      </c>
    </row>
    <row r="11" spans="2:10" x14ac:dyDescent="0.2">
      <c r="B11">
        <v>8</v>
      </c>
      <c r="C11">
        <v>519</v>
      </c>
      <c r="D11">
        <f t="shared" si="5"/>
        <v>1.8919596432665883E-2</v>
      </c>
      <c r="E11">
        <f t="shared" si="1"/>
        <v>1.9725338095137854E-2</v>
      </c>
      <c r="F11">
        <f t="shared" si="2"/>
        <v>-2037.5168101468148</v>
      </c>
      <c r="G11" s="2">
        <f t="shared" si="3"/>
        <v>518.87501859260124</v>
      </c>
      <c r="H11" s="2">
        <f t="shared" si="4"/>
        <v>0.12498140739876362</v>
      </c>
      <c r="I11" s="2">
        <f t="shared" si="6"/>
        <v>518.69452089904757</v>
      </c>
      <c r="J11">
        <f t="shared" si="0"/>
        <v>-2037.3918136884909</v>
      </c>
    </row>
    <row r="12" spans="2:10" x14ac:dyDescent="0.2">
      <c r="B12">
        <v>9</v>
      </c>
      <c r="C12">
        <v>430</v>
      </c>
      <c r="D12">
        <f t="shared" si="5"/>
        <v>1.5810751386714325E-2</v>
      </c>
      <c r="E12">
        <f t="shared" si="1"/>
        <v>1.6484094560423195E-2</v>
      </c>
      <c r="F12">
        <f t="shared" si="2"/>
        <v>-1765.304511480585</v>
      </c>
      <c r="G12" s="2">
        <f t="shared" si="3"/>
        <v>433.61410741193214</v>
      </c>
      <c r="H12" s="2">
        <f t="shared" si="4"/>
        <v>-3.6141074119321388</v>
      </c>
      <c r="I12" s="2">
        <f t="shared" si="6"/>
        <v>433.46326887957713</v>
      </c>
      <c r="J12">
        <f t="shared" si="0"/>
        <v>-1768.9035153552386</v>
      </c>
    </row>
    <row r="13" spans="2:10" x14ac:dyDescent="0.2">
      <c r="B13">
        <v>10</v>
      </c>
      <c r="C13">
        <v>364</v>
      </c>
      <c r="D13">
        <f t="shared" si="5"/>
        <v>1.3454207842610848E-2</v>
      </c>
      <c r="E13">
        <f t="shared" si="1"/>
        <v>1.4027191300948877E-2</v>
      </c>
      <c r="F13">
        <f t="shared" si="2"/>
        <v>-1553.0997654121277</v>
      </c>
      <c r="G13" s="2">
        <f t="shared" si="3"/>
        <v>368.98526717146018</v>
      </c>
      <c r="H13" s="2">
        <f t="shared" si="4"/>
        <v>-4.9852671714601797</v>
      </c>
      <c r="I13" s="2">
        <f t="shared" si="6"/>
        <v>368.85691065535656</v>
      </c>
      <c r="J13">
        <f t="shared" si="0"/>
        <v>-1558.051202536253</v>
      </c>
    </row>
    <row r="14" spans="2:10" x14ac:dyDescent="0.2">
      <c r="G14" s="2"/>
      <c r="H14" s="2"/>
      <c r="I14" s="2"/>
    </row>
    <row r="15" spans="2:10" x14ac:dyDescent="0.2">
      <c r="G15" s="2"/>
      <c r="H15" s="2"/>
      <c r="I15" s="2"/>
    </row>
    <row r="16" spans="2:10" x14ac:dyDescent="0.2">
      <c r="G16" s="2"/>
      <c r="H16" s="2"/>
      <c r="I16" s="2"/>
    </row>
    <row r="17" spans="7:9" x14ac:dyDescent="0.2">
      <c r="G17" s="2"/>
      <c r="H17" s="2"/>
      <c r="I17" s="2"/>
    </row>
    <row r="18" spans="7:9" x14ac:dyDescent="0.2">
      <c r="G18" s="2"/>
      <c r="H18" s="2"/>
      <c r="I18" s="2"/>
    </row>
    <row r="19" spans="7:9" x14ac:dyDescent="0.2">
      <c r="G19" s="2"/>
      <c r="H19" s="2"/>
      <c r="I19" s="2"/>
    </row>
    <row r="20" spans="7:9" x14ac:dyDescent="0.2">
      <c r="G20" s="2"/>
      <c r="H20" s="2"/>
      <c r="I20" s="2"/>
    </row>
    <row r="21" spans="7:9" x14ac:dyDescent="0.2">
      <c r="G21" s="2"/>
      <c r="H21" s="2"/>
      <c r="I21" s="2"/>
    </row>
    <row r="22" spans="7:9" x14ac:dyDescent="0.2">
      <c r="G22" s="2"/>
      <c r="H22" s="2"/>
      <c r="I22" s="2"/>
    </row>
    <row r="23" spans="7:9" x14ac:dyDescent="0.2">
      <c r="G23" s="2"/>
      <c r="H23" s="2"/>
      <c r="I23" s="2"/>
    </row>
    <row r="24" spans="7:9" x14ac:dyDescent="0.2">
      <c r="G24" s="2"/>
      <c r="H24" s="2"/>
      <c r="I24" s="2"/>
    </row>
    <row r="25" spans="7:9" x14ac:dyDescent="0.2">
      <c r="G25" s="2"/>
      <c r="H25" s="2"/>
      <c r="I25" s="2"/>
    </row>
    <row r="26" spans="7:9" x14ac:dyDescent="0.2">
      <c r="G26" s="2"/>
      <c r="H26" s="2"/>
      <c r="I26" s="2"/>
    </row>
    <row r="27" spans="7:9" x14ac:dyDescent="0.2">
      <c r="G27" s="2"/>
      <c r="H27" s="2"/>
      <c r="I27" s="2"/>
    </row>
    <row r="28" spans="7:9" x14ac:dyDescent="0.2">
      <c r="G28" s="2"/>
      <c r="H28" s="2"/>
      <c r="I28" s="2"/>
    </row>
    <row r="29" spans="7:9" x14ac:dyDescent="0.2">
      <c r="G29" s="2"/>
      <c r="H29" s="2"/>
      <c r="I29" s="2"/>
    </row>
    <row r="30" spans="7:9" x14ac:dyDescent="0.2">
      <c r="G30" s="2"/>
      <c r="H30" s="2"/>
      <c r="I30" s="2"/>
    </row>
    <row r="31" spans="7:9" x14ac:dyDescent="0.2">
      <c r="G31" s="2"/>
      <c r="H31" s="2"/>
      <c r="I31" s="2"/>
    </row>
    <row r="32" spans="7:9" x14ac:dyDescent="0.2">
      <c r="G32" s="2"/>
      <c r="H32" s="2"/>
      <c r="I32" s="2"/>
    </row>
    <row r="33" spans="2:16" x14ac:dyDescent="0.2">
      <c r="G33" s="2"/>
      <c r="H33" s="2"/>
      <c r="I33" s="2"/>
    </row>
    <row r="34" spans="2:16" x14ac:dyDescent="0.2">
      <c r="G34" s="2"/>
      <c r="H34" s="2"/>
      <c r="I34" s="2"/>
    </row>
    <row r="35" spans="2:16" x14ac:dyDescent="0.2">
      <c r="G35" s="2"/>
      <c r="H35" s="2"/>
      <c r="I35" s="2"/>
    </row>
    <row r="36" spans="2:16" x14ac:dyDescent="0.2">
      <c r="G36" s="2"/>
      <c r="H36" s="2"/>
      <c r="I36" s="2"/>
    </row>
    <row r="37" spans="2:16" x14ac:dyDescent="0.2">
      <c r="G37" s="2"/>
      <c r="H37" s="2"/>
      <c r="I37" s="2"/>
    </row>
    <row r="38" spans="2:16" x14ac:dyDescent="0.2">
      <c r="G38" s="2"/>
      <c r="H38" s="2"/>
      <c r="I38" s="2"/>
    </row>
    <row r="39" spans="2:16" x14ac:dyDescent="0.2">
      <c r="G39" s="2"/>
      <c r="H39" s="2"/>
      <c r="I39" s="2"/>
    </row>
    <row r="40" spans="2:16" x14ac:dyDescent="0.2">
      <c r="G40" s="2"/>
      <c r="H40" s="2"/>
      <c r="I40" s="2"/>
    </row>
    <row r="41" spans="2:16" x14ac:dyDescent="0.2">
      <c r="G41" s="2"/>
      <c r="H41" s="2"/>
      <c r="I41" s="2"/>
    </row>
    <row r="42" spans="2:16" x14ac:dyDescent="0.2">
      <c r="G42" s="2"/>
      <c r="H42" s="2"/>
      <c r="I42" s="2"/>
    </row>
    <row r="43" spans="2:16" x14ac:dyDescent="0.2">
      <c r="G43" s="2"/>
      <c r="H43" s="2"/>
      <c r="I43" s="2"/>
      <c r="O43" t="s">
        <v>2</v>
      </c>
      <c r="P43" t="s">
        <v>3</v>
      </c>
    </row>
    <row r="44" spans="2:16" x14ac:dyDescent="0.2">
      <c r="I44" s="2"/>
      <c r="L44">
        <v>-40319.152020803645</v>
      </c>
      <c r="M44" t="s">
        <v>5</v>
      </c>
      <c r="O44" s="3">
        <v>-0.3906</v>
      </c>
      <c r="P44" s="3">
        <v>0.98839999999999995</v>
      </c>
    </row>
    <row r="45" spans="2:16" x14ac:dyDescent="0.2">
      <c r="B45" t="s">
        <v>4</v>
      </c>
      <c r="C45">
        <f>SUM(C4:C43)</f>
        <v>26305</v>
      </c>
      <c r="D45">
        <f>SUM(D4:D43)</f>
        <v>0.95915194666951831</v>
      </c>
      <c r="E45">
        <f>SUM(E4:E43)</f>
        <v>1</v>
      </c>
      <c r="F45">
        <f>SUM(F4:F43)</f>
        <v>-40319.152020803645</v>
      </c>
      <c r="G45">
        <f t="shared" ref="G45:I45" si="7">SUM(G4:G43)</f>
        <v>26305</v>
      </c>
      <c r="H45">
        <f t="shared" si="7"/>
        <v>1.8189894035458565E-12</v>
      </c>
      <c r="I45" s="2">
        <f t="shared" si="7"/>
        <v>26295.849449946891</v>
      </c>
      <c r="J45">
        <f>SUM(J4:J43)</f>
        <v>-40318.14001307197</v>
      </c>
      <c r="L45">
        <v>-40319.1508810792</v>
      </c>
      <c r="M45" t="s">
        <v>6</v>
      </c>
      <c r="O45" s="3">
        <v>-0.39023342376213827</v>
      </c>
      <c r="P45" s="3">
        <v>0.98830189585418227</v>
      </c>
    </row>
    <row r="46" spans="2:16" x14ac:dyDescent="0.2">
      <c r="H46" t="s">
        <v>8</v>
      </c>
      <c r="J46" s="1">
        <f>2*(J45-F45)</f>
        <v>2.0240154633502243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46"/>
  <sheetViews>
    <sheetView workbookViewId="0">
      <selection activeCell="J37" sqref="J37"/>
    </sheetView>
  </sheetViews>
  <sheetFormatPr baseColWidth="10" defaultRowHeight="16" x14ac:dyDescent="0.2"/>
  <cols>
    <col min="4" max="4" width="12.1640625" bestFit="1" customWidth="1"/>
  </cols>
  <sheetData>
    <row r="1" spans="2:10" x14ac:dyDescent="0.2">
      <c r="C1" t="s">
        <v>2</v>
      </c>
      <c r="D1" s="3">
        <v>-0.38674782751910114</v>
      </c>
    </row>
    <row r="2" spans="2:10" x14ac:dyDescent="0.2">
      <c r="C2" t="s">
        <v>3</v>
      </c>
      <c r="D2" s="3">
        <v>0.98538527788122754</v>
      </c>
    </row>
    <row r="3" spans="2:10" x14ac:dyDescent="0.2">
      <c r="B3" t="s">
        <v>0</v>
      </c>
      <c r="C3" t="s">
        <v>1</v>
      </c>
      <c r="D3">
        <v>0.48540000007601974</v>
      </c>
      <c r="F3" t="s">
        <v>12</v>
      </c>
      <c r="G3" t="s">
        <v>10</v>
      </c>
      <c r="H3" t="s">
        <v>11</v>
      </c>
      <c r="I3" t="s">
        <v>9</v>
      </c>
      <c r="J3" t="s">
        <v>7</v>
      </c>
    </row>
    <row r="4" spans="2:10" x14ac:dyDescent="0.2">
      <c r="B4">
        <v>1</v>
      </c>
      <c r="C4">
        <v>14376</v>
      </c>
      <c r="D4">
        <f>D3</f>
        <v>0.48540000007601974</v>
      </c>
      <c r="E4">
        <f>D4/$D$45</f>
        <v>0.52222698638694753</v>
      </c>
      <c r="F4">
        <f>C4*LN(E4)</f>
        <v>-9339.4107487229958</v>
      </c>
      <c r="G4" s="2">
        <f>$C$45*E4</f>
        <v>14372.208892355184</v>
      </c>
      <c r="H4" s="2">
        <f>C4-G4</f>
        <v>3.791107644816293</v>
      </c>
      <c r="I4" s="2">
        <f>C4</f>
        <v>14376</v>
      </c>
      <c r="J4">
        <f t="shared" ref="J4:J18" si="0">C4*LN(C4/$C$45)</f>
        <v>-9335.6191411121072</v>
      </c>
    </row>
    <row r="5" spans="2:10" x14ac:dyDescent="0.2">
      <c r="B5">
        <v>2</v>
      </c>
      <c r="C5">
        <v>4343</v>
      </c>
      <c r="D5">
        <f>D4*$D$2*(B4+$D$1)/(B4+1)</f>
        <v>0.1466611010853513</v>
      </c>
      <c r="E5">
        <f t="shared" ref="E5:E18" si="1">D5/$D$45</f>
        <v>0.15778818464771213</v>
      </c>
      <c r="F5">
        <f t="shared" ref="F5:F18" si="2">C5*LN(E5)</f>
        <v>-8019.3570953139906</v>
      </c>
      <c r="G5" s="2">
        <f t="shared" ref="G5:G18" si="3">$C$45*E5</f>
        <v>4342.4886296896857</v>
      </c>
      <c r="H5" s="2">
        <f t="shared" ref="H5:H18" si="4">C5-G5</f>
        <v>0.51137031031430524</v>
      </c>
      <c r="I5" s="2">
        <f>I4*E5/E4</f>
        <v>4343.6340932690737</v>
      </c>
      <c r="J5">
        <f t="shared" si="0"/>
        <v>-8018.8456948954417</v>
      </c>
    </row>
    <row r="6" spans="2:10" x14ac:dyDescent="0.2">
      <c r="B6">
        <v>3</v>
      </c>
      <c r="C6">
        <v>2292</v>
      </c>
      <c r="D6">
        <f t="shared" ref="D6:D18" si="5">D5*$D$2*(B5+$D$1)/(B5+1)</f>
        <v>7.7714492369389099E-2</v>
      </c>
      <c r="E6">
        <f t="shared" si="1"/>
        <v>8.3610641001857097E-2</v>
      </c>
      <c r="F6">
        <f t="shared" si="2"/>
        <v>-5687.7916333864096</v>
      </c>
      <c r="G6" s="2">
        <f t="shared" si="3"/>
        <v>2301.0484510121091</v>
      </c>
      <c r="H6" s="2">
        <f t="shared" si="4"/>
        <v>-9.0484510121091262</v>
      </c>
      <c r="I6" s="2">
        <f t="shared" ref="I6:I18" si="6">I5*E6/E5</f>
        <v>2301.6554225944919</v>
      </c>
      <c r="J6">
        <f t="shared" si="0"/>
        <v>-5696.8222703459805</v>
      </c>
    </row>
    <row r="7" spans="2:10" x14ac:dyDescent="0.2">
      <c r="B7">
        <v>4</v>
      </c>
      <c r="C7">
        <v>1463</v>
      </c>
      <c r="D7">
        <f t="shared" si="5"/>
        <v>5.0029874418607963E-2</v>
      </c>
      <c r="E7">
        <f t="shared" si="1"/>
        <v>5.3825608864555549E-2</v>
      </c>
      <c r="F7">
        <f t="shared" si="2"/>
        <v>-4274.8946666175889</v>
      </c>
      <c r="G7" s="2">
        <f t="shared" si="3"/>
        <v>1481.3345815614332</v>
      </c>
      <c r="H7" s="2">
        <f t="shared" si="4"/>
        <v>-18.334581561433197</v>
      </c>
      <c r="I7" s="2">
        <f t="shared" si="6"/>
        <v>1481.7253286552693</v>
      </c>
      <c r="J7">
        <f t="shared" si="0"/>
        <v>-4293.1153129440936</v>
      </c>
    </row>
    <row r="8" spans="2:10" x14ac:dyDescent="0.2">
      <c r="B8">
        <v>5</v>
      </c>
      <c r="C8">
        <v>1043</v>
      </c>
      <c r="D8">
        <f t="shared" si="5"/>
        <v>3.5625728208186276E-2</v>
      </c>
      <c r="E8">
        <f t="shared" si="1"/>
        <v>3.8328629330630103E-2</v>
      </c>
      <c r="F8">
        <f t="shared" si="2"/>
        <v>-3401.8051608078913</v>
      </c>
      <c r="G8" s="2">
        <f t="shared" si="3"/>
        <v>1054.842207808271</v>
      </c>
      <c r="H8" s="2">
        <f t="shared" si="4"/>
        <v>-11.842207808271041</v>
      </c>
      <c r="I8" s="2">
        <f t="shared" si="6"/>
        <v>1055.1204545543385</v>
      </c>
      <c r="J8">
        <f t="shared" si="0"/>
        <v>-3413.5806450602417</v>
      </c>
    </row>
    <row r="9" spans="2:10" x14ac:dyDescent="0.2">
      <c r="B9">
        <v>6</v>
      </c>
      <c r="C9">
        <v>837</v>
      </c>
      <c r="D9">
        <f t="shared" si="5"/>
        <v>2.6991421938658337E-2</v>
      </c>
      <c r="E9">
        <f t="shared" si="1"/>
        <v>2.9039243788867998E-2</v>
      </c>
      <c r="F9">
        <f t="shared" si="2"/>
        <v>-2962.2326675529021</v>
      </c>
      <c r="G9" s="2">
        <f t="shared" si="3"/>
        <v>799.18902831343621</v>
      </c>
      <c r="H9" s="2">
        <f t="shared" si="4"/>
        <v>37.810971686563789</v>
      </c>
      <c r="I9" s="2">
        <f t="shared" si="6"/>
        <v>799.39983875027201</v>
      </c>
      <c r="J9">
        <f t="shared" si="0"/>
        <v>-2923.5410271354976</v>
      </c>
    </row>
    <row r="10" spans="2:10" x14ac:dyDescent="0.2">
      <c r="B10">
        <v>7</v>
      </c>
      <c r="C10">
        <v>638</v>
      </c>
      <c r="D10">
        <f t="shared" si="5"/>
        <v>2.1327912326849434E-2</v>
      </c>
      <c r="E10">
        <f t="shared" si="1"/>
        <v>2.2946047339578196E-2</v>
      </c>
      <c r="F10">
        <f t="shared" si="2"/>
        <v>-2408.2009162004083</v>
      </c>
      <c r="G10" s="2">
        <f t="shared" si="3"/>
        <v>631.49816883253152</v>
      </c>
      <c r="H10" s="2">
        <f t="shared" si="4"/>
        <v>6.501831167468481</v>
      </c>
      <c r="I10" s="2">
        <f t="shared" si="6"/>
        <v>631.66474569997615</v>
      </c>
      <c r="J10">
        <f t="shared" si="0"/>
        <v>-2401.6657282705287</v>
      </c>
    </row>
    <row r="11" spans="2:10" x14ac:dyDescent="0.2">
      <c r="B11">
        <v>8</v>
      </c>
      <c r="C11">
        <v>519</v>
      </c>
      <c r="D11">
        <f t="shared" si="5"/>
        <v>1.7373187728552279E-2</v>
      </c>
      <c r="E11">
        <f t="shared" si="1"/>
        <v>1.8691280325495774E-2</v>
      </c>
      <c r="F11">
        <f t="shared" si="2"/>
        <v>-2065.4633432879109</v>
      </c>
      <c r="G11" s="2">
        <f t="shared" si="3"/>
        <v>514.40272583796923</v>
      </c>
      <c r="H11" s="2">
        <f t="shared" si="4"/>
        <v>4.5972741620307715</v>
      </c>
      <c r="I11" s="2">
        <f t="shared" si="6"/>
        <v>514.5384152174546</v>
      </c>
      <c r="J11">
        <f t="shared" si="0"/>
        <v>-2060.8455868784363</v>
      </c>
    </row>
    <row r="12" spans="2:10" x14ac:dyDescent="0.2">
      <c r="B12">
        <v>9</v>
      </c>
      <c r="C12">
        <v>430</v>
      </c>
      <c r="D12">
        <f t="shared" si="5"/>
        <v>1.4481491296691565E-2</v>
      </c>
      <c r="E12">
        <f t="shared" si="1"/>
        <v>1.5580192742224231E-2</v>
      </c>
      <c r="F12">
        <f t="shared" si="2"/>
        <v>-1789.5545930184844</v>
      </c>
      <c r="G12" s="2">
        <f t="shared" si="3"/>
        <v>428.78248445875306</v>
      </c>
      <c r="H12" s="2">
        <f t="shared" si="4"/>
        <v>1.2175155412469394</v>
      </c>
      <c r="I12" s="2">
        <f t="shared" si="6"/>
        <v>428.89558889294057</v>
      </c>
      <c r="J12">
        <f t="shared" si="0"/>
        <v>-1788.3353505607813</v>
      </c>
    </row>
    <row r="13" spans="2:10" x14ac:dyDescent="0.2">
      <c r="B13">
        <v>10</v>
      </c>
      <c r="C13">
        <v>364</v>
      </c>
      <c r="D13">
        <f t="shared" si="5"/>
        <v>1.2290980209080107E-2</v>
      </c>
      <c r="E13">
        <f t="shared" si="1"/>
        <v>1.3223488985010861E-2</v>
      </c>
      <c r="F13">
        <f t="shared" si="2"/>
        <v>-1574.5768446432871</v>
      </c>
      <c r="G13" s="2">
        <f t="shared" si="3"/>
        <v>363.92364035648393</v>
      </c>
      <c r="H13" s="2">
        <f t="shared" si="4"/>
        <v>7.6359643516070719E-2</v>
      </c>
      <c r="I13" s="2">
        <f t="shared" si="6"/>
        <v>364.01963629596804</v>
      </c>
      <c r="J13">
        <f t="shared" si="0"/>
        <v>-1574.5004769893167</v>
      </c>
    </row>
    <row r="14" spans="2:10" x14ac:dyDescent="0.2">
      <c r="B14">
        <v>11</v>
      </c>
      <c r="C14">
        <v>305</v>
      </c>
      <c r="D14">
        <f t="shared" si="5"/>
        <v>1.0584497347256135E-2</v>
      </c>
      <c r="E14">
        <f t="shared" si="1"/>
        <v>1.1387536364261503E-2</v>
      </c>
      <c r="F14">
        <f t="shared" si="2"/>
        <v>-1364.9469260309149</v>
      </c>
      <c r="G14" s="2">
        <f t="shared" si="3"/>
        <v>313.39638828084082</v>
      </c>
      <c r="H14" s="2">
        <f t="shared" si="4"/>
        <v>-8.3963882808408243</v>
      </c>
      <c r="I14" s="2">
        <f t="shared" si="6"/>
        <v>313.47905611933157</v>
      </c>
      <c r="J14">
        <f t="shared" si="0"/>
        <v>-1373.2298198566421</v>
      </c>
    </row>
    <row r="15" spans="2:10" x14ac:dyDescent="0.2">
      <c r="B15">
        <v>12</v>
      </c>
      <c r="C15">
        <v>259</v>
      </c>
      <c r="D15">
        <f t="shared" si="5"/>
        <v>9.2245150771788874E-3</v>
      </c>
      <c r="E15">
        <f t="shared" si="1"/>
        <v>9.924373112652745E-3</v>
      </c>
      <c r="F15">
        <f t="shared" si="2"/>
        <v>-1194.7052587659211</v>
      </c>
      <c r="G15" s="2">
        <f t="shared" si="3"/>
        <v>273.12867243331618</v>
      </c>
      <c r="H15" s="2">
        <f t="shared" si="4"/>
        <v>-14.128672433316183</v>
      </c>
      <c r="I15" s="2">
        <f t="shared" si="6"/>
        <v>273.20071843583639</v>
      </c>
      <c r="J15">
        <f t="shared" si="0"/>
        <v>-1208.4620308262879</v>
      </c>
    </row>
    <row r="16" spans="2:10" x14ac:dyDescent="0.2">
      <c r="B16">
        <v>13</v>
      </c>
      <c r="C16">
        <v>242</v>
      </c>
      <c r="D16">
        <f t="shared" si="5"/>
        <v>8.1200764600625232E-3</v>
      </c>
      <c r="E16">
        <f t="shared" si="1"/>
        <v>8.7361414468601663E-3</v>
      </c>
      <c r="F16">
        <f t="shared" si="2"/>
        <v>-1147.1493738615063</v>
      </c>
      <c r="G16" s="2">
        <f t="shared" si="3"/>
        <v>240.42734875903864</v>
      </c>
      <c r="H16" s="2">
        <f t="shared" si="4"/>
        <v>1.5726512409613633</v>
      </c>
      <c r="I16" s="2">
        <f t="shared" si="6"/>
        <v>240.49076879187626</v>
      </c>
      <c r="J16">
        <f t="shared" si="0"/>
        <v>-1145.5715903904111</v>
      </c>
    </row>
    <row r="17" spans="2:10" x14ac:dyDescent="0.2">
      <c r="B17">
        <v>14</v>
      </c>
      <c r="C17">
        <v>223</v>
      </c>
      <c r="D17">
        <f t="shared" si="5"/>
        <v>7.2088374179163917E-3</v>
      </c>
      <c r="E17">
        <f t="shared" si="1"/>
        <v>7.7557672837296034E-3</v>
      </c>
      <c r="F17">
        <f t="shared" si="2"/>
        <v>-1083.6280359204134</v>
      </c>
      <c r="G17" s="2">
        <f t="shared" si="3"/>
        <v>213.44647141552241</v>
      </c>
      <c r="H17" s="2">
        <f t="shared" si="4"/>
        <v>9.5535285844775899</v>
      </c>
      <c r="I17" s="2">
        <f t="shared" si="6"/>
        <v>213.50277442055125</v>
      </c>
      <c r="J17">
        <f t="shared" si="0"/>
        <v>-1073.8638271413911</v>
      </c>
    </row>
    <row r="18" spans="2:10" x14ac:dyDescent="0.2">
      <c r="B18">
        <v>15</v>
      </c>
      <c r="C18">
        <v>187</v>
      </c>
      <c r="D18">
        <f t="shared" si="5"/>
        <v>6.4467663559207074E-3</v>
      </c>
      <c r="E18">
        <f t="shared" si="1"/>
        <v>6.9358783796167507E-3</v>
      </c>
      <c r="F18">
        <f t="shared" si="2"/>
        <v>-929.58589639689774</v>
      </c>
      <c r="G18" s="2">
        <f t="shared" si="3"/>
        <v>190.88230888543259</v>
      </c>
      <c r="H18" s="2">
        <f t="shared" si="4"/>
        <v>-3.8823088854325931</v>
      </c>
      <c r="I18" s="2">
        <f t="shared" si="6"/>
        <v>190.93265990564771</v>
      </c>
      <c r="J18">
        <f t="shared" si="0"/>
        <v>-933.42845419571938</v>
      </c>
    </row>
    <row r="19" spans="2:10" x14ac:dyDescent="0.2">
      <c r="G19" s="2"/>
      <c r="H19" s="2"/>
      <c r="I19" s="2"/>
    </row>
    <row r="20" spans="2:10" x14ac:dyDescent="0.2">
      <c r="G20" s="2"/>
      <c r="H20" s="2"/>
      <c r="I20" s="2"/>
    </row>
    <row r="21" spans="2:10" x14ac:dyDescent="0.2">
      <c r="G21" s="2"/>
      <c r="H21" s="2"/>
      <c r="I21" s="2"/>
    </row>
    <row r="22" spans="2:10" x14ac:dyDescent="0.2">
      <c r="G22" s="2"/>
      <c r="H22" s="2"/>
      <c r="I22" s="2"/>
    </row>
    <row r="23" spans="2:10" x14ac:dyDescent="0.2">
      <c r="G23" s="2"/>
      <c r="H23" s="2"/>
      <c r="I23" s="2"/>
    </row>
    <row r="24" spans="2:10" x14ac:dyDescent="0.2">
      <c r="G24" s="2"/>
      <c r="H24" s="2"/>
      <c r="I24" s="2"/>
    </row>
    <row r="25" spans="2:10" x14ac:dyDescent="0.2">
      <c r="G25" s="2"/>
      <c r="H25" s="2"/>
      <c r="I25" s="2"/>
    </row>
    <row r="26" spans="2:10" x14ac:dyDescent="0.2">
      <c r="G26" s="2"/>
      <c r="H26" s="2"/>
      <c r="I26" s="2"/>
    </row>
    <row r="27" spans="2:10" x14ac:dyDescent="0.2">
      <c r="G27" s="2"/>
      <c r="H27" s="2"/>
      <c r="I27" s="2"/>
    </row>
    <row r="28" spans="2:10" x14ac:dyDescent="0.2">
      <c r="G28" s="2"/>
      <c r="H28" s="2"/>
      <c r="I28" s="2"/>
    </row>
    <row r="29" spans="2:10" x14ac:dyDescent="0.2">
      <c r="G29" s="2"/>
      <c r="H29" s="2"/>
      <c r="I29" s="2"/>
    </row>
    <row r="30" spans="2:10" x14ac:dyDescent="0.2">
      <c r="G30" s="2"/>
      <c r="H30" s="2"/>
      <c r="I30" s="2"/>
    </row>
    <row r="31" spans="2:10" x14ac:dyDescent="0.2">
      <c r="G31" s="2"/>
      <c r="H31" s="2"/>
      <c r="I31" s="2"/>
    </row>
    <row r="32" spans="2:10" x14ac:dyDescent="0.2">
      <c r="G32" s="2"/>
      <c r="H32" s="2"/>
      <c r="I32" s="2"/>
    </row>
    <row r="33" spans="2:16" x14ac:dyDescent="0.2">
      <c r="G33" s="2"/>
      <c r="H33" s="2"/>
      <c r="I33" s="2"/>
    </row>
    <row r="34" spans="2:16" x14ac:dyDescent="0.2">
      <c r="G34" s="2"/>
      <c r="H34" s="2"/>
      <c r="I34" s="2"/>
    </row>
    <row r="35" spans="2:16" x14ac:dyDescent="0.2">
      <c r="G35" s="2"/>
      <c r="H35" s="2"/>
      <c r="I35" s="2"/>
    </row>
    <row r="36" spans="2:16" x14ac:dyDescent="0.2">
      <c r="G36" s="2"/>
      <c r="H36" s="2"/>
      <c r="I36" s="2"/>
    </row>
    <row r="37" spans="2:16" x14ac:dyDescent="0.2">
      <c r="G37" s="2"/>
      <c r="H37" s="2"/>
      <c r="I37" s="2"/>
    </row>
    <row r="38" spans="2:16" x14ac:dyDescent="0.2">
      <c r="G38" s="2"/>
      <c r="H38" s="2"/>
      <c r="I38" s="2"/>
    </row>
    <row r="39" spans="2:16" x14ac:dyDescent="0.2">
      <c r="G39" s="2"/>
      <c r="H39" s="2"/>
      <c r="I39" s="2"/>
    </row>
    <row r="40" spans="2:16" x14ac:dyDescent="0.2">
      <c r="G40" s="2"/>
      <c r="H40" s="2"/>
      <c r="I40" s="2"/>
    </row>
    <row r="41" spans="2:16" x14ac:dyDescent="0.2">
      <c r="G41" s="2"/>
      <c r="H41" s="2"/>
      <c r="I41" s="2"/>
    </row>
    <row r="42" spans="2:16" x14ac:dyDescent="0.2">
      <c r="G42" s="2"/>
      <c r="H42" s="2"/>
      <c r="I42" s="2"/>
    </row>
    <row r="43" spans="2:16" x14ac:dyDescent="0.2">
      <c r="G43" s="2"/>
      <c r="H43" s="2"/>
      <c r="I43" s="2"/>
      <c r="O43" t="s">
        <v>2</v>
      </c>
      <c r="P43" t="s">
        <v>3</v>
      </c>
    </row>
    <row r="44" spans="2:16" x14ac:dyDescent="0.2">
      <c r="I44" s="2"/>
      <c r="L44">
        <v>-47243.334611996179</v>
      </c>
      <c r="M44" t="s">
        <v>5</v>
      </c>
      <c r="O44" s="3">
        <v>-0.38890000000000002</v>
      </c>
      <c r="P44" s="3">
        <v>0.98609999999999998</v>
      </c>
    </row>
    <row r="45" spans="2:16" x14ac:dyDescent="0.2">
      <c r="B45" t="s">
        <v>4</v>
      </c>
      <c r="C45">
        <f>SUM(C4:C43)</f>
        <v>27521</v>
      </c>
      <c r="D45">
        <f>SUM(D4:D43)</f>
        <v>0.92948088231572057</v>
      </c>
      <c r="E45">
        <f>SUM(E4:E43)</f>
        <v>1.0000000000000004</v>
      </c>
      <c r="F45">
        <f>SUM(F4:F43)</f>
        <v>-47243.30316052751</v>
      </c>
      <c r="G45">
        <f t="shared" ref="G45:I45" si="7">SUM(G4:G43)</f>
        <v>27521.000000000007</v>
      </c>
      <c r="H45">
        <f t="shared" si="7"/>
        <v>-7.3612227424746379E-12</v>
      </c>
      <c r="I45" s="2">
        <f t="shared" si="7"/>
        <v>27528.259501603028</v>
      </c>
      <c r="J45">
        <f>SUM(J4:J43)</f>
        <v>-47241.426956602882</v>
      </c>
      <c r="L45">
        <v>-47243.303160249256</v>
      </c>
      <c r="M45" t="s">
        <v>6</v>
      </c>
      <c r="O45" s="3">
        <v>-0.38674782751910114</v>
      </c>
      <c r="P45" s="3">
        <v>0.98538527788122754</v>
      </c>
    </row>
    <row r="46" spans="2:16" x14ac:dyDescent="0.2">
      <c r="H46" t="s">
        <v>8</v>
      </c>
      <c r="J46" s="1">
        <f>2*(J45-F45)</f>
        <v>3.752407849256997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6"/>
  <sheetViews>
    <sheetView workbookViewId="0">
      <selection activeCell="D2" sqref="D2"/>
    </sheetView>
  </sheetViews>
  <sheetFormatPr baseColWidth="10" defaultRowHeight="16" x14ac:dyDescent="0.2"/>
  <cols>
    <col min="4" max="4" width="12.1640625" bestFit="1" customWidth="1"/>
  </cols>
  <sheetData>
    <row r="1" spans="2:10" x14ac:dyDescent="0.2">
      <c r="C1" t="s">
        <v>2</v>
      </c>
      <c r="D1" s="3">
        <v>-0.3894464570328886</v>
      </c>
    </row>
    <row r="2" spans="2:10" x14ac:dyDescent="0.2">
      <c r="C2" t="s">
        <v>3</v>
      </c>
      <c r="D2" s="3">
        <v>0.98721159570713024</v>
      </c>
    </row>
    <row r="3" spans="2:10" x14ac:dyDescent="0.2">
      <c r="B3" t="s">
        <v>0</v>
      </c>
      <c r="C3" t="s">
        <v>1</v>
      </c>
      <c r="D3">
        <v>0.4854000000201032</v>
      </c>
      <c r="F3" t="s">
        <v>12</v>
      </c>
      <c r="G3" t="s">
        <v>10</v>
      </c>
      <c r="H3" t="s">
        <v>11</v>
      </c>
      <c r="I3" t="s">
        <v>9</v>
      </c>
      <c r="J3" t="s">
        <v>7</v>
      </c>
    </row>
    <row r="4" spans="2:10" x14ac:dyDescent="0.2">
      <c r="B4">
        <v>1</v>
      </c>
      <c r="C4">
        <v>14376</v>
      </c>
      <c r="D4">
        <f>D3</f>
        <v>0.4854000000201032</v>
      </c>
      <c r="E4">
        <f>D4/$D$45</f>
        <v>0.50867501533357329</v>
      </c>
      <c r="F4">
        <f>C4*LN(E4)</f>
        <v>-9717.3988779484589</v>
      </c>
      <c r="G4" s="2">
        <f>$C$45*E4</f>
        <v>14378.207983418783</v>
      </c>
      <c r="H4" s="2">
        <f>C4-G4</f>
        <v>-2.2079834187825327</v>
      </c>
      <c r="I4" s="2">
        <f>C4</f>
        <v>14376</v>
      </c>
      <c r="J4">
        <f t="shared" ref="J4:J23" si="0">C4*LN(C4/$C$45)</f>
        <v>-9719.6066918245433</v>
      </c>
    </row>
    <row r="5" spans="2:10" x14ac:dyDescent="0.2">
      <c r="B5">
        <v>2</v>
      </c>
      <c r="C5">
        <v>4343</v>
      </c>
      <c r="D5">
        <f>D4*$D$2*(B4+$D$1)/(B4+1)</f>
        <v>0.14628634193721396</v>
      </c>
      <c r="E5">
        <f t="shared" ref="E5:E23" si="1">D5/$D$45</f>
        <v>0.15330079774396954</v>
      </c>
      <c r="F5">
        <f t="shared" ref="F5:F23" si="2">C5*LN(E5)</f>
        <v>-8144.6593354671777</v>
      </c>
      <c r="G5" s="2">
        <f t="shared" ref="G5:G23" si="3">$C$45*E5</f>
        <v>4333.2003490310426</v>
      </c>
      <c r="H5" s="2">
        <f t="shared" ref="H5:H23" si="4">C5-G5</f>
        <v>9.7996509689573941</v>
      </c>
      <c r="I5" s="2">
        <f>I4*E5/E4</f>
        <v>4332.5349229548619</v>
      </c>
      <c r="J5">
        <f t="shared" si="0"/>
        <v>-8134.8486117529901</v>
      </c>
    </row>
    <row r="6" spans="2:10" x14ac:dyDescent="0.2">
      <c r="B6">
        <v>3</v>
      </c>
      <c r="C6">
        <v>2292</v>
      </c>
      <c r="D6">
        <f t="shared" ref="D6:D23" si="5">D5*$D$2*(B5+$D$1)/(B5+1)</f>
        <v>7.7529670947246263E-2</v>
      </c>
      <c r="E6">
        <f t="shared" si="1"/>
        <v>8.1247232295558414E-2</v>
      </c>
      <c r="F6">
        <f t="shared" si="2"/>
        <v>-5753.512533357185</v>
      </c>
      <c r="G6" s="2">
        <f t="shared" si="3"/>
        <v>2296.5342680662543</v>
      </c>
      <c r="H6" s="2">
        <f t="shared" si="4"/>
        <v>-4.5342680662542989</v>
      </c>
      <c r="I6" s="2">
        <f t="shared" ref="I6:I23" si="6">I5*E6/E5</f>
        <v>2296.1816017541237</v>
      </c>
      <c r="J6">
        <f t="shared" si="0"/>
        <v>-5758.042322254224</v>
      </c>
    </row>
    <row r="7" spans="2:10" x14ac:dyDescent="0.2">
      <c r="B7">
        <v>4</v>
      </c>
      <c r="C7">
        <v>1463</v>
      </c>
      <c r="D7">
        <f t="shared" si="5"/>
        <v>4.9951760880459099E-2</v>
      </c>
      <c r="E7">
        <f t="shared" si="1"/>
        <v>5.234695659405475E-2</v>
      </c>
      <c r="F7">
        <f t="shared" si="2"/>
        <v>-4315.6473439155507</v>
      </c>
      <c r="G7" s="2">
        <f t="shared" si="3"/>
        <v>1479.6390750875516</v>
      </c>
      <c r="H7" s="2">
        <f t="shared" si="4"/>
        <v>-16.639075087551646</v>
      </c>
      <c r="I7" s="2">
        <f t="shared" si="6"/>
        <v>1479.4118549397178</v>
      </c>
      <c r="J7">
        <f t="shared" si="0"/>
        <v>-4332.1925101263632</v>
      </c>
    </row>
    <row r="8" spans="2:10" x14ac:dyDescent="0.2">
      <c r="B8">
        <v>5</v>
      </c>
      <c r="C8">
        <v>1043</v>
      </c>
      <c r="D8">
        <f t="shared" si="5"/>
        <v>3.560941473167302E-2</v>
      </c>
      <c r="E8">
        <f t="shared" si="1"/>
        <v>3.7316892426664923E-2</v>
      </c>
      <c r="F8">
        <f t="shared" si="2"/>
        <v>-3429.7064692956965</v>
      </c>
      <c r="G8" s="2">
        <f t="shared" si="3"/>
        <v>1054.7992813321107</v>
      </c>
      <c r="H8" s="2">
        <f t="shared" si="4"/>
        <v>-11.799281332110695</v>
      </c>
      <c r="I8" s="2">
        <f t="shared" si="6"/>
        <v>1054.6373015272552</v>
      </c>
      <c r="J8">
        <f t="shared" si="0"/>
        <v>-3441.4395081231987</v>
      </c>
    </row>
    <row r="9" spans="2:10" x14ac:dyDescent="0.2">
      <c r="B9">
        <v>6</v>
      </c>
      <c r="C9">
        <v>837</v>
      </c>
      <c r="D9">
        <f t="shared" si="5"/>
        <v>2.7013254062893666E-2</v>
      </c>
      <c r="E9">
        <f t="shared" si="1"/>
        <v>2.8308544342981155E-2</v>
      </c>
      <c r="F9">
        <f t="shared" si="2"/>
        <v>-2983.5631689112411</v>
      </c>
      <c r="G9" s="2">
        <f t="shared" si="3"/>
        <v>800.1693143987053</v>
      </c>
      <c r="H9" s="2">
        <f t="shared" si="4"/>
        <v>36.830685601294704</v>
      </c>
      <c r="I9" s="2">
        <f t="shared" si="6"/>
        <v>800.04643673686815</v>
      </c>
      <c r="J9">
        <f t="shared" si="0"/>
        <v>-2945.8975644161255</v>
      </c>
    </row>
    <row r="10" spans="2:10" x14ac:dyDescent="0.2">
      <c r="B10">
        <v>7</v>
      </c>
      <c r="C10">
        <v>638</v>
      </c>
      <c r="D10">
        <f t="shared" si="5"/>
        <v>2.1374443797269028E-2</v>
      </c>
      <c r="E10">
        <f t="shared" si="1"/>
        <v>2.2399352134058765E-2</v>
      </c>
      <c r="F10">
        <f t="shared" si="2"/>
        <v>-2423.5854291144333</v>
      </c>
      <c r="G10" s="2">
        <f t="shared" si="3"/>
        <v>633.140087421305</v>
      </c>
      <c r="H10" s="2">
        <f t="shared" si="4"/>
        <v>4.8599125786950026</v>
      </c>
      <c r="I10" s="2">
        <f t="shared" si="6"/>
        <v>633.04285953195995</v>
      </c>
      <c r="J10">
        <f t="shared" si="0"/>
        <v>-2418.7069120041492</v>
      </c>
    </row>
    <row r="11" spans="2:10" x14ac:dyDescent="0.2">
      <c r="B11">
        <v>8</v>
      </c>
      <c r="C11">
        <v>519</v>
      </c>
      <c r="D11">
        <f t="shared" si="5"/>
        <v>1.743624290303809E-2</v>
      </c>
      <c r="E11">
        <f t="shared" si="1"/>
        <v>1.8272313814782604E-2</v>
      </c>
      <c r="F11">
        <f t="shared" si="2"/>
        <v>-2077.2291326641162</v>
      </c>
      <c r="G11" s="2">
        <f t="shared" si="3"/>
        <v>516.4852222886451</v>
      </c>
      <c r="H11" s="2">
        <f t="shared" si="4"/>
        <v>2.5147777113548955</v>
      </c>
      <c r="I11" s="2">
        <f t="shared" si="6"/>
        <v>516.40590845425243</v>
      </c>
      <c r="J11">
        <f t="shared" si="0"/>
        <v>-2074.7082426115858</v>
      </c>
    </row>
    <row r="12" spans="2:10" x14ac:dyDescent="0.2">
      <c r="B12">
        <v>9</v>
      </c>
      <c r="C12">
        <v>430</v>
      </c>
      <c r="D12">
        <f t="shared" si="5"/>
        <v>1.4555827317249569E-2</v>
      </c>
      <c r="E12">
        <f t="shared" si="1"/>
        <v>1.5253781795401976E-2</v>
      </c>
      <c r="F12">
        <f t="shared" si="2"/>
        <v>-1798.6589626380853</v>
      </c>
      <c r="G12" s="2">
        <f t="shared" si="3"/>
        <v>431.16339622883226</v>
      </c>
      <c r="H12" s="2">
        <f t="shared" si="4"/>
        <v>-1.163396228832255</v>
      </c>
      <c r="I12" s="2">
        <f t="shared" si="6"/>
        <v>431.09718480451863</v>
      </c>
      <c r="J12">
        <f t="shared" si="0"/>
        <v>-1799.8207878734099</v>
      </c>
    </row>
    <row r="13" spans="2:10" x14ac:dyDescent="0.2">
      <c r="B13">
        <v>10</v>
      </c>
      <c r="C13">
        <v>364</v>
      </c>
      <c r="D13">
        <f t="shared" si="5"/>
        <v>1.2373091206048268E-2</v>
      </c>
      <c r="E13">
        <f t="shared" si="1"/>
        <v>1.2966383104037161E-2</v>
      </c>
      <c r="F13">
        <f t="shared" si="2"/>
        <v>-1581.7238476487519</v>
      </c>
      <c r="G13" s="2">
        <f t="shared" si="3"/>
        <v>366.50778481871436</v>
      </c>
      <c r="H13" s="2">
        <f t="shared" si="4"/>
        <v>-2.5077848187143559</v>
      </c>
      <c r="I13" s="2">
        <f t="shared" si="6"/>
        <v>366.45150220598072</v>
      </c>
      <c r="J13">
        <f t="shared" si="0"/>
        <v>-1584.2230332260533</v>
      </c>
    </row>
    <row r="14" spans="2:10" x14ac:dyDescent="0.2">
      <c r="B14">
        <v>11</v>
      </c>
      <c r="C14">
        <v>305</v>
      </c>
      <c r="D14">
        <f t="shared" si="5"/>
        <v>1.0671959775334234E-2</v>
      </c>
      <c r="E14">
        <f t="shared" si="1"/>
        <v>1.1183682122234428E-2</v>
      </c>
      <c r="F14">
        <f t="shared" si="2"/>
        <v>-1370.4563525146891</v>
      </c>
      <c r="G14" s="2">
        <f t="shared" si="3"/>
        <v>316.11795886707836</v>
      </c>
      <c r="H14" s="2">
        <f t="shared" si="4"/>
        <v>-11.117958867078357</v>
      </c>
      <c r="I14" s="2">
        <f t="shared" si="6"/>
        <v>316.06941434662326</v>
      </c>
      <c r="J14">
        <f t="shared" si="0"/>
        <v>-1381.3764672528089</v>
      </c>
    </row>
    <row r="15" spans="2:10" x14ac:dyDescent="0.2">
      <c r="B15">
        <v>12</v>
      </c>
      <c r="C15">
        <v>259</v>
      </c>
      <c r="D15">
        <f t="shared" si="5"/>
        <v>9.3156083767815638E-3</v>
      </c>
      <c r="E15">
        <f t="shared" si="1"/>
        <v>9.7622934357327398E-3</v>
      </c>
      <c r="F15">
        <f t="shared" si="2"/>
        <v>-1198.9700320549327</v>
      </c>
      <c r="G15" s="2">
        <f t="shared" si="3"/>
        <v>275.9409862544216</v>
      </c>
      <c r="H15" s="2">
        <f t="shared" si="4"/>
        <v>-16.940986254421603</v>
      </c>
      <c r="I15" s="2">
        <f t="shared" si="6"/>
        <v>275.89861149374798</v>
      </c>
      <c r="J15">
        <f t="shared" si="0"/>
        <v>-1215.3800035331967</v>
      </c>
    </row>
    <row r="16" spans="2:10" x14ac:dyDescent="0.2">
      <c r="B16">
        <v>13</v>
      </c>
      <c r="C16">
        <v>242</v>
      </c>
      <c r="D16">
        <f t="shared" si="5"/>
        <v>8.2135526226391545E-3</v>
      </c>
      <c r="E16">
        <f t="shared" si="1"/>
        <v>8.6073939144850568E-3</v>
      </c>
      <c r="F16">
        <f t="shared" si="2"/>
        <v>-1150.7423524002133</v>
      </c>
      <c r="G16" s="2">
        <f t="shared" si="3"/>
        <v>243.29659638683461</v>
      </c>
      <c r="H16" s="2">
        <f t="shared" si="4"/>
        <v>-1.296596386834608</v>
      </c>
      <c r="I16" s="2">
        <f t="shared" si="6"/>
        <v>243.25923464806377</v>
      </c>
      <c r="J16">
        <f t="shared" si="0"/>
        <v>-1152.0354876686813</v>
      </c>
    </row>
    <row r="17" spans="2:10" x14ac:dyDescent="0.2">
      <c r="B17">
        <v>14</v>
      </c>
      <c r="C17">
        <v>223</v>
      </c>
      <c r="D17">
        <f t="shared" si="5"/>
        <v>7.303775348705582E-3</v>
      </c>
      <c r="E17">
        <f t="shared" si="1"/>
        <v>7.6539926603665358E-3</v>
      </c>
      <c r="F17">
        <f t="shared" si="2"/>
        <v>-1086.573710752238</v>
      </c>
      <c r="G17" s="2">
        <f t="shared" si="3"/>
        <v>216.3477565379205</v>
      </c>
      <c r="H17" s="2">
        <f t="shared" si="4"/>
        <v>6.6522434620794968</v>
      </c>
      <c r="I17" s="2">
        <f t="shared" si="6"/>
        <v>216.31453318632632</v>
      </c>
      <c r="J17">
        <f t="shared" si="0"/>
        <v>-1079.8202283523588</v>
      </c>
    </row>
    <row r="18" spans="2:10" x14ac:dyDescent="0.2">
      <c r="B18">
        <v>15</v>
      </c>
      <c r="C18">
        <v>187</v>
      </c>
      <c r="D18">
        <f t="shared" si="5"/>
        <v>6.5424766876397717E-3</v>
      </c>
      <c r="E18">
        <f t="shared" si="1"/>
        <v>6.8561895946989597E-3</v>
      </c>
      <c r="F18">
        <f t="shared" si="2"/>
        <v>-931.74684407159236</v>
      </c>
      <c r="G18" s="2">
        <f t="shared" si="3"/>
        <v>193.7970550837608</v>
      </c>
      <c r="H18" s="2">
        <f t="shared" si="4"/>
        <v>-6.7970550837607959</v>
      </c>
      <c r="I18" s="2">
        <f t="shared" si="6"/>
        <v>193.7672947210836</v>
      </c>
      <c r="J18">
        <f t="shared" si="0"/>
        <v>-938.42328391074636</v>
      </c>
    </row>
    <row r="19" spans="2:10" x14ac:dyDescent="0.2">
      <c r="B19">
        <v>16</v>
      </c>
      <c r="C19">
        <v>181</v>
      </c>
      <c r="D19">
        <f t="shared" si="5"/>
        <v>5.8979232835420486E-3</v>
      </c>
      <c r="E19">
        <f t="shared" si="1"/>
        <v>6.1807297415899009E-3</v>
      </c>
      <c r="F19">
        <f t="shared" si="2"/>
        <v>-920.62372693094801</v>
      </c>
      <c r="G19" s="2">
        <f t="shared" si="3"/>
        <v>174.70450687578014</v>
      </c>
      <c r="H19" s="2">
        <f t="shared" si="4"/>
        <v>6.2954931242198597</v>
      </c>
      <c r="I19" s="2">
        <f t="shared" si="6"/>
        <v>174.67767845218145</v>
      </c>
      <c r="J19">
        <f t="shared" si="0"/>
        <v>-914.21614291587093</v>
      </c>
    </row>
    <row r="20" spans="2:10" x14ac:dyDescent="0.2">
      <c r="B20">
        <v>17</v>
      </c>
      <c r="C20">
        <v>179</v>
      </c>
      <c r="D20">
        <f t="shared" si="5"/>
        <v>5.3466129871023961E-3</v>
      </c>
      <c r="E20">
        <f t="shared" si="1"/>
        <v>5.6029840195392566E-3</v>
      </c>
      <c r="F20">
        <f t="shared" si="2"/>
        <v>-928.01761729266184</v>
      </c>
      <c r="G20" s="2">
        <f t="shared" si="3"/>
        <v>158.37394629629662</v>
      </c>
      <c r="H20" s="2">
        <f t="shared" si="4"/>
        <v>20.626053703703377</v>
      </c>
      <c r="I20" s="2">
        <f t="shared" si="6"/>
        <v>158.34962566831618</v>
      </c>
      <c r="J20">
        <f t="shared" si="0"/>
        <v>-906.10321643363397</v>
      </c>
    </row>
    <row r="21" spans="2:10" x14ac:dyDescent="0.2">
      <c r="B21">
        <v>18</v>
      </c>
      <c r="C21">
        <v>130</v>
      </c>
      <c r="D21">
        <f t="shared" si="5"/>
        <v>4.8708033631269998E-3</v>
      </c>
      <c r="E21">
        <f t="shared" si="1"/>
        <v>5.1043592404673111E-3</v>
      </c>
      <c r="F21">
        <f t="shared" si="2"/>
        <v>-686.09584567061154</v>
      </c>
      <c r="G21" s="2">
        <f t="shared" si="3"/>
        <v>144.27981829104903</v>
      </c>
      <c r="H21" s="2">
        <f t="shared" si="4"/>
        <v>-14.279818291049025</v>
      </c>
      <c r="I21" s="2">
        <f t="shared" si="6"/>
        <v>144.25766202186583</v>
      </c>
      <c r="J21">
        <f t="shared" si="0"/>
        <v>-699.64446467142682</v>
      </c>
    </row>
    <row r="22" spans="2:10" x14ac:dyDescent="0.2">
      <c r="B22">
        <v>19</v>
      </c>
      <c r="C22">
        <v>127</v>
      </c>
      <c r="D22">
        <f t="shared" si="5"/>
        <v>4.4568729220558932E-3</v>
      </c>
      <c r="E22">
        <f t="shared" si="1"/>
        <v>4.6705807619956225E-3</v>
      </c>
      <c r="F22">
        <f t="shared" si="2"/>
        <v>-681.541925567607</v>
      </c>
      <c r="G22" s="2">
        <f t="shared" si="3"/>
        <v>132.01863581856827</v>
      </c>
      <c r="H22" s="2">
        <f t="shared" si="4"/>
        <v>-5.0186358185682707</v>
      </c>
      <c r="I22" s="2">
        <f t="shared" si="6"/>
        <v>131.99836243267799</v>
      </c>
      <c r="J22">
        <f t="shared" si="0"/>
        <v>-686.46393840662711</v>
      </c>
    </row>
    <row r="23" spans="2:10" x14ac:dyDescent="0.2">
      <c r="B23">
        <v>20</v>
      </c>
      <c r="C23">
        <v>128</v>
      </c>
      <c r="D23">
        <f t="shared" si="5"/>
        <v>4.094206979552267E-3</v>
      </c>
      <c r="E23">
        <f t="shared" si="1"/>
        <v>4.2905249238078258E-3</v>
      </c>
      <c r="F23">
        <f t="shared" si="2"/>
        <v>-697.77231278919737</v>
      </c>
      <c r="G23" s="2">
        <f t="shared" si="3"/>
        <v>121.275977496352</v>
      </c>
      <c r="H23" s="2">
        <f t="shared" si="4"/>
        <v>6.7240225036480012</v>
      </c>
      <c r="I23" s="2">
        <f t="shared" si="6"/>
        <v>121.25735380223671</v>
      </c>
      <c r="J23">
        <f t="shared" si="0"/>
        <v>-690.8652395530853</v>
      </c>
    </row>
    <row r="24" spans="2:10" x14ac:dyDescent="0.2">
      <c r="G24" s="2"/>
      <c r="H24" s="2"/>
      <c r="I24" s="2"/>
    </row>
    <row r="25" spans="2:10" x14ac:dyDescent="0.2">
      <c r="G25" s="2"/>
      <c r="H25" s="2"/>
      <c r="I25" s="2"/>
    </row>
    <row r="26" spans="2:10" x14ac:dyDescent="0.2">
      <c r="G26" s="2"/>
      <c r="H26" s="2"/>
      <c r="I26" s="2"/>
    </row>
    <row r="27" spans="2:10" x14ac:dyDescent="0.2">
      <c r="G27" s="2"/>
      <c r="H27" s="2"/>
      <c r="I27" s="2"/>
    </row>
    <row r="28" spans="2:10" x14ac:dyDescent="0.2">
      <c r="G28" s="2"/>
      <c r="H28" s="2"/>
      <c r="I28" s="2"/>
    </row>
    <row r="29" spans="2:10" x14ac:dyDescent="0.2">
      <c r="G29" s="2"/>
      <c r="H29" s="2"/>
      <c r="I29" s="2"/>
    </row>
    <row r="30" spans="2:10" x14ac:dyDescent="0.2">
      <c r="G30" s="2"/>
      <c r="H30" s="2"/>
      <c r="I30" s="2"/>
    </row>
    <row r="31" spans="2:10" x14ac:dyDescent="0.2">
      <c r="G31" s="2"/>
      <c r="H31" s="2"/>
      <c r="I31" s="2"/>
    </row>
    <row r="32" spans="2:10" x14ac:dyDescent="0.2">
      <c r="G32" s="2"/>
      <c r="H32" s="2"/>
      <c r="I32" s="2"/>
    </row>
    <row r="33" spans="2:16" x14ac:dyDescent="0.2">
      <c r="G33" s="2"/>
      <c r="H33" s="2"/>
      <c r="I33" s="2"/>
    </row>
    <row r="34" spans="2:16" x14ac:dyDescent="0.2">
      <c r="G34" s="2"/>
      <c r="H34" s="2"/>
      <c r="I34" s="2"/>
    </row>
    <row r="35" spans="2:16" x14ac:dyDescent="0.2">
      <c r="G35" s="2"/>
      <c r="H35" s="2"/>
      <c r="I35" s="2"/>
    </row>
    <row r="36" spans="2:16" x14ac:dyDescent="0.2">
      <c r="G36" s="2"/>
      <c r="H36" s="2"/>
      <c r="I36" s="2"/>
    </row>
    <row r="37" spans="2:16" x14ac:dyDescent="0.2">
      <c r="G37" s="2"/>
      <c r="H37" s="2"/>
      <c r="I37" s="2"/>
    </row>
    <row r="38" spans="2:16" x14ac:dyDescent="0.2">
      <c r="G38" s="2"/>
      <c r="H38" s="2"/>
      <c r="I38" s="2"/>
    </row>
    <row r="39" spans="2:16" x14ac:dyDescent="0.2">
      <c r="G39" s="2"/>
      <c r="H39" s="2"/>
      <c r="I39" s="2"/>
    </row>
    <row r="40" spans="2:16" x14ac:dyDescent="0.2">
      <c r="G40" s="2"/>
      <c r="H40" s="2"/>
      <c r="I40" s="2"/>
    </row>
    <row r="41" spans="2:16" x14ac:dyDescent="0.2">
      <c r="G41" s="2"/>
      <c r="H41" s="2"/>
      <c r="I41" s="2"/>
    </row>
    <row r="42" spans="2:16" x14ac:dyDescent="0.2">
      <c r="G42" s="2"/>
      <c r="H42" s="2"/>
      <c r="I42" s="2"/>
    </row>
    <row r="43" spans="2:16" x14ac:dyDescent="0.2">
      <c r="G43" s="2"/>
      <c r="H43" s="2"/>
      <c r="I43" s="2"/>
      <c r="O43" t="s">
        <v>2</v>
      </c>
      <c r="P43" t="s">
        <v>3</v>
      </c>
    </row>
    <row r="44" spans="2:16" x14ac:dyDescent="0.2">
      <c r="I44" s="2"/>
      <c r="L44">
        <v>-51878.230658730725</v>
      </c>
      <c r="M44" t="s">
        <v>5</v>
      </c>
      <c r="O44" s="3">
        <v>-0.3901</v>
      </c>
      <c r="P44" s="3">
        <v>0.98750000000000004</v>
      </c>
    </row>
    <row r="45" spans="2:16" x14ac:dyDescent="0.2">
      <c r="B45" t="s">
        <v>4</v>
      </c>
      <c r="C45">
        <f>SUM(C4:C43)</f>
        <v>28266</v>
      </c>
      <c r="D45">
        <f>SUM(D4:D43)</f>
        <v>0.95424384014967389</v>
      </c>
      <c r="E45">
        <f>SUM(E4:E43)</f>
        <v>1</v>
      </c>
      <c r="F45">
        <f>SUM(F4:F43)</f>
        <v>-51878.225821005384</v>
      </c>
      <c r="G45">
        <f t="shared" ref="G45:I45" si="7">SUM(G4:G43)</f>
        <v>28266</v>
      </c>
      <c r="H45">
        <f t="shared" si="7"/>
        <v>-5.7127635955112055E-12</v>
      </c>
      <c r="I45" s="2">
        <f t="shared" si="7"/>
        <v>28261.65934368267</v>
      </c>
      <c r="J45">
        <f>SUM(J4:J43)</f>
        <v>-51873.81465691109</v>
      </c>
      <c r="L45">
        <v>-51878.225821005413</v>
      </c>
      <c r="M45" t="s">
        <v>6</v>
      </c>
      <c r="O45" s="3">
        <v>-0.38944645697586783</v>
      </c>
      <c r="P45" s="3">
        <v>0.98721159570374417</v>
      </c>
    </row>
    <row r="46" spans="2:16" x14ac:dyDescent="0.2">
      <c r="H46" t="s">
        <v>8</v>
      </c>
      <c r="J46" s="1">
        <f>2*(J45-F45)</f>
        <v>8.8223281885875622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46"/>
  <sheetViews>
    <sheetView workbookViewId="0">
      <selection activeCell="L45" sqref="L45"/>
    </sheetView>
  </sheetViews>
  <sheetFormatPr baseColWidth="10" defaultRowHeight="16" x14ac:dyDescent="0.2"/>
  <cols>
    <col min="4" max="4" width="12.1640625" bestFit="1" customWidth="1"/>
  </cols>
  <sheetData>
    <row r="1" spans="2:10" x14ac:dyDescent="0.2">
      <c r="C1" t="s">
        <v>2</v>
      </c>
      <c r="D1" s="3">
        <v>-0.39450903142362165</v>
      </c>
    </row>
    <row r="2" spans="2:10" x14ac:dyDescent="0.2">
      <c r="C2" t="s">
        <v>3</v>
      </c>
      <c r="D2" s="3">
        <v>0.98991736841320832</v>
      </c>
    </row>
    <row r="3" spans="2:10" x14ac:dyDescent="0.2">
      <c r="B3" t="s">
        <v>0</v>
      </c>
      <c r="C3" t="s">
        <v>1</v>
      </c>
      <c r="D3">
        <v>0.48540000001912037</v>
      </c>
      <c r="F3" t="s">
        <v>12</v>
      </c>
      <c r="G3" t="s">
        <v>10</v>
      </c>
      <c r="H3" t="s">
        <v>11</v>
      </c>
      <c r="I3" t="s">
        <v>9</v>
      </c>
      <c r="J3" t="s">
        <v>7</v>
      </c>
    </row>
    <row r="4" spans="2:10" x14ac:dyDescent="0.2">
      <c r="B4">
        <v>1</v>
      </c>
      <c r="C4">
        <v>14376</v>
      </c>
      <c r="D4">
        <f>D3</f>
        <v>0.48540000001912037</v>
      </c>
      <c r="E4">
        <f>D4/$D$45</f>
        <v>0.49386026641273367</v>
      </c>
      <c r="F4">
        <f>C4*LN(E4)</f>
        <v>-10142.306287884907</v>
      </c>
      <c r="G4" s="2">
        <f>$C$45*E4</f>
        <v>14394.545185131949</v>
      </c>
      <c r="H4" s="2">
        <f>C4-G4</f>
        <v>-18.545185131948529</v>
      </c>
      <c r="I4" s="2">
        <f>C4</f>
        <v>14376</v>
      </c>
      <c r="J4">
        <f t="shared" ref="J4:J33" si="0">C4*LN(C4/$C$45)</f>
        <v>-10160.839521556069</v>
      </c>
    </row>
    <row r="5" spans="2:10" x14ac:dyDescent="0.2">
      <c r="B5">
        <v>2</v>
      </c>
      <c r="C5">
        <v>4343</v>
      </c>
      <c r="D5">
        <f>D4*$D$2*(B4+$D$1)/(B4+1)</f>
        <v>0.14547098856716251</v>
      </c>
      <c r="E5">
        <f t="shared" ref="E5:E33" si="1">D5/$D$45</f>
        <v>0.14800647129434008</v>
      </c>
      <c r="F5">
        <f t="shared" ref="F5:F33" si="2">C5*LN(E5)</f>
        <v>-8297.2983783044674</v>
      </c>
      <c r="G5" s="2">
        <f t="shared" ref="G5:G33" si="3">$C$45*E5</f>
        <v>4313.9446188161301</v>
      </c>
      <c r="H5" s="2">
        <f t="shared" ref="H5:H33" si="4">C5-G5</f>
        <v>29.05538118386994</v>
      </c>
      <c r="I5" s="2">
        <f>I4*E5/E4</f>
        <v>4308.3867564053371</v>
      </c>
      <c r="J5">
        <f t="shared" si="0"/>
        <v>-8268.1453688150395</v>
      </c>
    </row>
    <row r="6" spans="2:10" x14ac:dyDescent="0.2">
      <c r="B6">
        <v>3</v>
      </c>
      <c r="C6">
        <v>2292</v>
      </c>
      <c r="D6">
        <f t="shared" ref="D6:D33" si="5">D5*$D$2*(B5+$D$1)/(B5+1)</f>
        <v>7.7065845316381443E-2</v>
      </c>
      <c r="E6">
        <f t="shared" si="1"/>
        <v>7.8409062418152972E-2</v>
      </c>
      <c r="F6">
        <f t="shared" si="2"/>
        <v>-5835.0097362169126</v>
      </c>
      <c r="G6" s="2">
        <f t="shared" si="3"/>
        <v>2285.3889423019045</v>
      </c>
      <c r="H6" s="2">
        <f t="shared" si="4"/>
        <v>6.6110576980954647</v>
      </c>
      <c r="I6" s="2">
        <f t="shared" ref="I6:I33" si="6">I5*E6/E5</f>
        <v>2282.4445657697952</v>
      </c>
      <c r="J6">
        <f t="shared" si="0"/>
        <v>-5828.3891256588322</v>
      </c>
    </row>
    <row r="7" spans="2:10" x14ac:dyDescent="0.2">
      <c r="B7">
        <v>4</v>
      </c>
      <c r="C7">
        <v>1463</v>
      </c>
      <c r="D7">
        <f t="shared" si="5"/>
        <v>4.9692457090262009E-2</v>
      </c>
      <c r="E7">
        <f t="shared" si="1"/>
        <v>5.0558570449801062E-2</v>
      </c>
      <c r="F7">
        <f t="shared" si="2"/>
        <v>-4366.5031620687269</v>
      </c>
      <c r="G7" s="2">
        <f t="shared" si="3"/>
        <v>1473.6306529003516</v>
      </c>
      <c r="H7" s="2">
        <f t="shared" si="4"/>
        <v>-10.630652900351606</v>
      </c>
      <c r="I7" s="2">
        <f t="shared" si="6"/>
        <v>1471.7321036288972</v>
      </c>
      <c r="J7">
        <f t="shared" si="0"/>
        <v>-4377.0953780936152</v>
      </c>
    </row>
    <row r="8" spans="2:10" x14ac:dyDescent="0.2">
      <c r="B8">
        <v>5</v>
      </c>
      <c r="C8">
        <v>1043</v>
      </c>
      <c r="D8">
        <f t="shared" si="5"/>
        <v>3.5471848689266547E-2</v>
      </c>
      <c r="E8">
        <f t="shared" si="1"/>
        <v>3.609010433280449E-2</v>
      </c>
      <c r="F8">
        <f t="shared" si="2"/>
        <v>-3464.5712419107194</v>
      </c>
      <c r="G8" s="2">
        <f t="shared" si="3"/>
        <v>1051.9182709882525</v>
      </c>
      <c r="H8" s="2">
        <f t="shared" si="4"/>
        <v>-8.918270988252516</v>
      </c>
      <c r="I8" s="2">
        <f t="shared" si="6"/>
        <v>1050.5630340684154</v>
      </c>
      <c r="J8">
        <f t="shared" si="0"/>
        <v>-3473.4516005974601</v>
      </c>
    </row>
    <row r="9" spans="2:10" x14ac:dyDescent="0.2">
      <c r="B9">
        <v>6</v>
      </c>
      <c r="C9">
        <v>837</v>
      </c>
      <c r="D9">
        <f t="shared" si="5"/>
        <v>2.6953021142856942E-2</v>
      </c>
      <c r="E9">
        <f t="shared" si="1"/>
        <v>2.7422798108189202E-2</v>
      </c>
      <c r="F9">
        <f t="shared" si="2"/>
        <v>-3010.1705319037933</v>
      </c>
      <c r="G9" s="2">
        <f t="shared" si="3"/>
        <v>799.29229645939063</v>
      </c>
      <c r="H9" s="2">
        <f t="shared" si="4"/>
        <v>37.707703540609373</v>
      </c>
      <c r="I9" s="2">
        <f t="shared" si="6"/>
        <v>798.26252973722364</v>
      </c>
      <c r="J9">
        <f t="shared" si="0"/>
        <v>-2971.5870384343007</v>
      </c>
    </row>
    <row r="10" spans="2:10" x14ac:dyDescent="0.2">
      <c r="B10">
        <v>7</v>
      </c>
      <c r="C10">
        <v>638</v>
      </c>
      <c r="D10">
        <f t="shared" si="5"/>
        <v>2.1365940434259021E-2</v>
      </c>
      <c r="E10">
        <f t="shared" si="1"/>
        <v>2.173833752494049E-2</v>
      </c>
      <c r="F10">
        <f t="shared" si="2"/>
        <v>-2442.6964817024786</v>
      </c>
      <c r="G10" s="2">
        <f t="shared" si="3"/>
        <v>633.60732383944048</v>
      </c>
      <c r="H10" s="2">
        <f t="shared" si="4"/>
        <v>4.3926761605595175</v>
      </c>
      <c r="I10" s="2">
        <f t="shared" si="6"/>
        <v>632.79101703916047</v>
      </c>
      <c r="J10">
        <f t="shared" si="0"/>
        <v>-2438.2886138244548</v>
      </c>
    </row>
    <row r="11" spans="2:10" x14ac:dyDescent="0.2">
      <c r="B11">
        <v>8</v>
      </c>
      <c r="C11">
        <v>519</v>
      </c>
      <c r="D11">
        <f t="shared" si="5"/>
        <v>1.7463692412910469E-2</v>
      </c>
      <c r="E11">
        <f t="shared" si="1"/>
        <v>1.7768075375464088E-2</v>
      </c>
      <c r="F11">
        <f t="shared" si="2"/>
        <v>-2091.752662151694</v>
      </c>
      <c r="G11" s="2">
        <f t="shared" si="3"/>
        <v>517.88609296865172</v>
      </c>
      <c r="H11" s="2">
        <f t="shared" si="4"/>
        <v>1.1139070313482762</v>
      </c>
      <c r="I11" s="2">
        <f t="shared" si="6"/>
        <v>517.21887539783995</v>
      </c>
      <c r="J11">
        <f t="shared" si="0"/>
        <v>-2090.6375580422105</v>
      </c>
    </row>
    <row r="12" spans="2:10" x14ac:dyDescent="0.2">
      <c r="B12">
        <v>9</v>
      </c>
      <c r="C12">
        <v>430</v>
      </c>
      <c r="D12">
        <f t="shared" si="5"/>
        <v>1.4608975583501061E-2</v>
      </c>
      <c r="E12">
        <f t="shared" si="1"/>
        <v>1.4863602334983021E-2</v>
      </c>
      <c r="F12">
        <f t="shared" si="2"/>
        <v>-1809.8011358591971</v>
      </c>
      <c r="G12" s="2">
        <f t="shared" si="3"/>
        <v>433.22941725775007</v>
      </c>
      <c r="H12" s="2">
        <f t="shared" si="4"/>
        <v>-3.2294172577500717</v>
      </c>
      <c r="I12" s="2">
        <f t="shared" si="6"/>
        <v>432.67126695537377</v>
      </c>
      <c r="J12">
        <f t="shared" si="0"/>
        <v>-1813.0184865924248</v>
      </c>
    </row>
    <row r="13" spans="2:10" x14ac:dyDescent="0.2">
      <c r="B13">
        <v>10</v>
      </c>
      <c r="C13">
        <v>364</v>
      </c>
      <c r="D13">
        <f t="shared" si="5"/>
        <v>1.2444984514066705E-2</v>
      </c>
      <c r="E13">
        <f t="shared" si="1"/>
        <v>1.2661894040744186E-2</v>
      </c>
      <c r="F13">
        <f t="shared" si="2"/>
        <v>-1590.3736085264941</v>
      </c>
      <c r="G13" s="2">
        <f t="shared" si="3"/>
        <v>369.05622560557077</v>
      </c>
      <c r="H13" s="2">
        <f t="shared" si="4"/>
        <v>-5.0562256055707735</v>
      </c>
      <c r="I13" s="2">
        <f t="shared" si="6"/>
        <v>368.58075271358786</v>
      </c>
      <c r="J13">
        <f t="shared" si="0"/>
        <v>-1595.3950386533124</v>
      </c>
    </row>
    <row r="14" spans="2:10" x14ac:dyDescent="0.2">
      <c r="B14">
        <v>11</v>
      </c>
      <c r="C14">
        <v>305</v>
      </c>
      <c r="D14">
        <f t="shared" si="5"/>
        <v>1.0757718790465219E-2</v>
      </c>
      <c r="E14">
        <f t="shared" si="1"/>
        <v>1.0945220164077354E-2</v>
      </c>
      <c r="F14">
        <f t="shared" si="2"/>
        <v>-1377.0299919783902</v>
      </c>
      <c r="G14" s="2">
        <f t="shared" si="3"/>
        <v>319.02033212236267</v>
      </c>
      <c r="H14" s="2">
        <f t="shared" si="4"/>
        <v>-14.020332122362674</v>
      </c>
      <c r="I14" s="2">
        <f t="shared" si="6"/>
        <v>318.60932287934918</v>
      </c>
      <c r="J14">
        <f t="shared" si="0"/>
        <v>-1390.7376256465284</v>
      </c>
    </row>
    <row r="15" spans="2:10" x14ac:dyDescent="0.2">
      <c r="B15">
        <v>12</v>
      </c>
      <c r="C15">
        <v>259</v>
      </c>
      <c r="D15">
        <f t="shared" si="5"/>
        <v>9.4117127557316552E-3</v>
      </c>
      <c r="E15">
        <f t="shared" si="1"/>
        <v>9.5757539529515191E-3</v>
      </c>
      <c r="F15">
        <f t="shared" si="2"/>
        <v>-1203.9669403449323</v>
      </c>
      <c r="G15" s="2">
        <f t="shared" si="3"/>
        <v>279.10450046667791</v>
      </c>
      <c r="H15" s="2">
        <f t="shared" si="4"/>
        <v>-20.104500466677905</v>
      </c>
      <c r="I15" s="2">
        <f t="shared" si="6"/>
        <v>278.74491671007127</v>
      </c>
      <c r="J15">
        <f t="shared" si="0"/>
        <v>-1223.329315087208</v>
      </c>
    </row>
    <row r="16" spans="2:10" x14ac:dyDescent="0.2">
      <c r="B16">
        <v>13</v>
      </c>
      <c r="C16">
        <v>242</v>
      </c>
      <c r="D16">
        <f t="shared" si="5"/>
        <v>8.3174035589278616E-3</v>
      </c>
      <c r="E16">
        <f t="shared" si="1"/>
        <v>8.4623715230995669E-3</v>
      </c>
      <c r="F16">
        <f t="shared" si="2"/>
        <v>-1154.8544491097255</v>
      </c>
      <c r="G16" s="2">
        <f t="shared" si="3"/>
        <v>246.65274278378308</v>
      </c>
      <c r="H16" s="2">
        <f t="shared" si="4"/>
        <v>-4.6527427837830828</v>
      </c>
      <c r="I16" s="2">
        <f t="shared" si="6"/>
        <v>246.3349681879624</v>
      </c>
      <c r="J16">
        <f t="shared" si="0"/>
        <v>-1159.4630297384522</v>
      </c>
    </row>
    <row r="17" spans="2:10" x14ac:dyDescent="0.2">
      <c r="B17">
        <v>14</v>
      </c>
      <c r="C17">
        <v>223</v>
      </c>
      <c r="D17">
        <f t="shared" si="5"/>
        <v>7.4134173131852879E-3</v>
      </c>
      <c r="E17">
        <f t="shared" si="1"/>
        <v>7.5426292731236933E-3</v>
      </c>
      <c r="F17">
        <f t="shared" si="2"/>
        <v>-1089.8421318558558</v>
      </c>
      <c r="G17" s="2">
        <f t="shared" si="3"/>
        <v>219.8450154237363</v>
      </c>
      <c r="H17" s="2">
        <f t="shared" si="4"/>
        <v>3.1549845762637005</v>
      </c>
      <c r="I17" s="2">
        <f t="shared" si="6"/>
        <v>219.56177851288342</v>
      </c>
      <c r="J17">
        <f t="shared" si="0"/>
        <v>-1086.6646162926852</v>
      </c>
    </row>
    <row r="18" spans="2:10" x14ac:dyDescent="0.2">
      <c r="B18">
        <v>15</v>
      </c>
      <c r="C18">
        <v>187</v>
      </c>
      <c r="D18">
        <f t="shared" si="5"/>
        <v>6.6564143995346331E-3</v>
      </c>
      <c r="E18">
        <f t="shared" si="1"/>
        <v>6.7724321973181689E-3</v>
      </c>
      <c r="F18">
        <f t="shared" si="2"/>
        <v>-934.04536416323572</v>
      </c>
      <c r="G18" s="2">
        <f t="shared" si="3"/>
        <v>197.39608125523267</v>
      </c>
      <c r="H18" s="2">
        <f t="shared" si="4"/>
        <v>-10.396081255232673</v>
      </c>
      <c r="I18" s="2">
        <f t="shared" si="6"/>
        <v>197.14176638636275</v>
      </c>
      <c r="J18">
        <f t="shared" si="0"/>
        <v>-944.16274823738752</v>
      </c>
    </row>
    <row r="19" spans="2:10" x14ac:dyDescent="0.2">
      <c r="B19">
        <v>16</v>
      </c>
      <c r="C19">
        <v>181</v>
      </c>
      <c r="D19">
        <f t="shared" si="5"/>
        <v>6.0149978082576815E-3</v>
      </c>
      <c r="E19">
        <f t="shared" si="1"/>
        <v>6.1198360526187358E-3</v>
      </c>
      <c r="F19">
        <f t="shared" si="2"/>
        <v>-922.41581486041753</v>
      </c>
      <c r="G19" s="2">
        <f t="shared" si="3"/>
        <v>178.37486142567829</v>
      </c>
      <c r="H19" s="2">
        <f t="shared" si="4"/>
        <v>2.6251385743217099</v>
      </c>
      <c r="I19" s="2">
        <f t="shared" si="6"/>
        <v>178.1450525094896</v>
      </c>
      <c r="J19">
        <f t="shared" si="0"/>
        <v>-919.77145330689802</v>
      </c>
    </row>
    <row r="20" spans="2:10" x14ac:dyDescent="0.2">
      <c r="B20">
        <v>17</v>
      </c>
      <c r="C20">
        <v>179</v>
      </c>
      <c r="D20">
        <f t="shared" si="5"/>
        <v>5.4659157443755829E-3</v>
      </c>
      <c r="E20">
        <f t="shared" si="1"/>
        <v>5.5611837775042215E-3</v>
      </c>
      <c r="F20">
        <f t="shared" si="2"/>
        <v>-929.35802679279334</v>
      </c>
      <c r="G20" s="2">
        <f t="shared" si="3"/>
        <v>162.09182356291555</v>
      </c>
      <c r="H20" s="2">
        <f t="shared" si="4"/>
        <v>16.90817643708445</v>
      </c>
      <c r="I20" s="2">
        <f t="shared" si="6"/>
        <v>161.88299286783712</v>
      </c>
      <c r="J20">
        <f t="shared" si="0"/>
        <v>-911.59714217945645</v>
      </c>
    </row>
    <row r="21" spans="2:10" x14ac:dyDescent="0.2">
      <c r="B21">
        <v>18</v>
      </c>
      <c r="C21">
        <v>130</v>
      </c>
      <c r="D21">
        <f t="shared" si="5"/>
        <v>4.9916151328819741E-3</v>
      </c>
      <c r="E21">
        <f t="shared" si="1"/>
        <v>5.0786163561141731E-3</v>
      </c>
      <c r="F21">
        <f t="shared" si="2"/>
        <v>-686.7531352935614</v>
      </c>
      <c r="G21" s="2">
        <f t="shared" si="3"/>
        <v>148.0264309316598</v>
      </c>
      <c r="H21" s="2">
        <f t="shared" si="4"/>
        <v>-18.026430931659803</v>
      </c>
      <c r="I21" s="2">
        <f t="shared" si="6"/>
        <v>147.83572135864154</v>
      </c>
      <c r="J21">
        <f t="shared" si="0"/>
        <v>-703.63446660973364</v>
      </c>
    </row>
    <row r="22" spans="2:10" x14ac:dyDescent="0.2">
      <c r="B22">
        <v>19</v>
      </c>
      <c r="C22">
        <v>127</v>
      </c>
      <c r="D22">
        <f t="shared" si="5"/>
        <v>4.5786197441543414E-3</v>
      </c>
      <c r="E22">
        <f t="shared" si="1"/>
        <v>4.6584226752402038E-3</v>
      </c>
      <c r="F22">
        <f t="shared" si="2"/>
        <v>-681.87295297102071</v>
      </c>
      <c r="G22" s="2">
        <f t="shared" si="3"/>
        <v>135.77904571522623</v>
      </c>
      <c r="H22" s="2">
        <f t="shared" si="4"/>
        <v>-8.779045715226232</v>
      </c>
      <c r="I22" s="2">
        <f t="shared" si="6"/>
        <v>135.60411503784513</v>
      </c>
      <c r="J22">
        <f t="shared" si="0"/>
        <v>-690.36186337712684</v>
      </c>
    </row>
    <row r="23" spans="2:10" x14ac:dyDescent="0.2">
      <c r="B23">
        <v>20</v>
      </c>
      <c r="C23">
        <v>128</v>
      </c>
      <c r="D23">
        <f t="shared" si="5"/>
        <v>4.2164277219872374E-3</v>
      </c>
      <c r="E23">
        <f t="shared" si="1"/>
        <v>4.2899178368533747E-3</v>
      </c>
      <c r="F23">
        <f t="shared" si="2"/>
        <v>-697.7904254047038</v>
      </c>
      <c r="G23" s="2">
        <f t="shared" si="3"/>
        <v>125.03823519076531</v>
      </c>
      <c r="H23" s="2">
        <f t="shared" si="4"/>
        <v>2.961764809234694</v>
      </c>
      <c r="I23" s="2">
        <f t="shared" si="6"/>
        <v>124.87714241635938</v>
      </c>
      <c r="J23">
        <f t="shared" si="0"/>
        <v>-694.7938568461874</v>
      </c>
    </row>
    <row r="24" spans="2:10" x14ac:dyDescent="0.2">
      <c r="B24">
        <v>21</v>
      </c>
      <c r="C24">
        <v>104</v>
      </c>
      <c r="D24">
        <f t="shared" si="5"/>
        <v>3.8967454055007724E-3</v>
      </c>
      <c r="E24">
        <f t="shared" si="1"/>
        <v>3.9646636259320182E-3</v>
      </c>
      <c r="F24">
        <f t="shared" si="2"/>
        <v>-575.15476338575854</v>
      </c>
      <c r="G24" s="2">
        <f t="shared" si="3"/>
        <v>115.55805070504053</v>
      </c>
      <c r="H24" s="2">
        <f t="shared" si="4"/>
        <v>-11.558050705040529</v>
      </c>
      <c r="I24" s="2">
        <f t="shared" si="6"/>
        <v>115.40917170843109</v>
      </c>
      <c r="J24">
        <f t="shared" si="0"/>
        <v>-586.11450262446465</v>
      </c>
    </row>
    <row r="25" spans="2:10" x14ac:dyDescent="0.2">
      <c r="B25">
        <v>22</v>
      </c>
      <c r="C25">
        <v>105</v>
      </c>
      <c r="D25">
        <f t="shared" si="5"/>
        <v>3.6129442676159614E-3</v>
      </c>
      <c r="E25">
        <f t="shared" si="1"/>
        <v>3.6759159836606773E-3</v>
      </c>
      <c r="F25">
        <f t="shared" si="2"/>
        <v>-588.62505766256515</v>
      </c>
      <c r="G25" s="2">
        <f t="shared" si="3"/>
        <v>107.14192317575777</v>
      </c>
      <c r="H25" s="2">
        <f t="shared" si="4"/>
        <v>-2.1419231757577677</v>
      </c>
      <c r="I25" s="2">
        <f t="shared" si="6"/>
        <v>107.00388708117248</v>
      </c>
      <c r="J25">
        <f t="shared" si="0"/>
        <v>-590.74542663915793</v>
      </c>
    </row>
    <row r="26" spans="2:10" x14ac:dyDescent="0.2">
      <c r="B26">
        <v>23</v>
      </c>
      <c r="C26">
        <v>99</v>
      </c>
      <c r="D26">
        <f t="shared" si="5"/>
        <v>3.359669140067393E-3</v>
      </c>
      <c r="E26">
        <f t="shared" si="1"/>
        <v>3.4182264040110524E-3</v>
      </c>
      <c r="F26">
        <f t="shared" si="2"/>
        <v>-562.18471231656588</v>
      </c>
      <c r="G26" s="2">
        <f t="shared" si="3"/>
        <v>99.631044997710148</v>
      </c>
      <c r="H26" s="2">
        <f t="shared" si="4"/>
        <v>-0.63104499771014844</v>
      </c>
      <c r="I26" s="2">
        <f t="shared" si="6"/>
        <v>99.502685528855224</v>
      </c>
      <c r="J26">
        <f t="shared" si="0"/>
        <v>-562.81375461919072</v>
      </c>
    </row>
    <row r="27" spans="2:10" x14ac:dyDescent="0.2">
      <c r="B27">
        <v>24</v>
      </c>
      <c r="C27">
        <v>112</v>
      </c>
      <c r="D27">
        <f t="shared" si="5"/>
        <v>3.1325510450204088E-3</v>
      </c>
      <c r="E27">
        <f t="shared" si="1"/>
        <v>3.1871497601654859E-3</v>
      </c>
      <c r="F27">
        <f t="shared" si="2"/>
        <v>-643.84636441423413</v>
      </c>
      <c r="G27" s="2">
        <f t="shared" si="3"/>
        <v>92.895854059543424</v>
      </c>
      <c r="H27" s="2">
        <f t="shared" si="4"/>
        <v>19.104145940456576</v>
      </c>
      <c r="I27" s="2">
        <f t="shared" si="6"/>
        <v>92.7761718612268</v>
      </c>
      <c r="J27">
        <f t="shared" si="0"/>
        <v>-622.90014071436053</v>
      </c>
    </row>
    <row r="28" spans="2:10" x14ac:dyDescent="0.2">
      <c r="B28">
        <v>25</v>
      </c>
      <c r="C28">
        <v>93</v>
      </c>
      <c r="D28">
        <f t="shared" si="5"/>
        <v>2.9279936448652448E-3</v>
      </c>
      <c r="E28">
        <f t="shared" si="1"/>
        <v>2.9790270322434709E-3</v>
      </c>
      <c r="F28">
        <f t="shared" si="2"/>
        <v>-540.90274338527524</v>
      </c>
      <c r="G28" s="2">
        <f t="shared" si="3"/>
        <v>86.829700908800447</v>
      </c>
      <c r="H28" s="2">
        <f t="shared" si="4"/>
        <v>6.1702990911995528</v>
      </c>
      <c r="I28" s="2">
        <f t="shared" si="6"/>
        <v>86.717834027450934</v>
      </c>
      <c r="J28">
        <f t="shared" si="0"/>
        <v>-534.51822329607955</v>
      </c>
    </row>
    <row r="29" spans="2:10" x14ac:dyDescent="0.2">
      <c r="B29">
        <v>26</v>
      </c>
      <c r="C29">
        <v>74</v>
      </c>
      <c r="D29">
        <f t="shared" si="5"/>
        <v>2.7430123385885209E-3</v>
      </c>
      <c r="E29">
        <f t="shared" si="1"/>
        <v>2.7908215992076247E-3</v>
      </c>
      <c r="F29">
        <f t="shared" si="2"/>
        <v>-435.22502424076725</v>
      </c>
      <c r="G29" s="2">
        <f t="shared" si="3"/>
        <v>81.344077152104632</v>
      </c>
      <c r="H29" s="2">
        <f t="shared" si="4"/>
        <v>-7.3440771521046315</v>
      </c>
      <c r="I29" s="2">
        <f t="shared" si="6"/>
        <v>81.239277663772668</v>
      </c>
      <c r="J29">
        <f t="shared" si="0"/>
        <v>-442.22712112214521</v>
      </c>
    </row>
    <row r="30" spans="2:10" x14ac:dyDescent="0.2">
      <c r="B30">
        <v>27</v>
      </c>
      <c r="C30">
        <v>83</v>
      </c>
      <c r="D30">
        <f t="shared" si="5"/>
        <v>2.5751115614439739E-3</v>
      </c>
      <c r="E30">
        <f t="shared" si="1"/>
        <v>2.6199943999322957E-3</v>
      </c>
      <c r="F30">
        <f t="shared" si="2"/>
        <v>-493.40039718727252</v>
      </c>
      <c r="G30" s="2">
        <f t="shared" si="3"/>
        <v>76.364976774826616</v>
      </c>
      <c r="H30" s="2">
        <f t="shared" si="4"/>
        <v>6.6350232251733843</v>
      </c>
      <c r="I30" s="2">
        <f t="shared" si="6"/>
        <v>76.26659210107195</v>
      </c>
      <c r="J30">
        <f t="shared" si="0"/>
        <v>-486.48513300691019</v>
      </c>
    </row>
    <row r="31" spans="2:10" x14ac:dyDescent="0.2">
      <c r="B31">
        <v>28</v>
      </c>
      <c r="C31">
        <v>76</v>
      </c>
      <c r="D31">
        <f t="shared" si="5"/>
        <v>2.4221901804648343E-3</v>
      </c>
      <c r="E31">
        <f t="shared" si="1"/>
        <v>2.464407679809539E-3</v>
      </c>
      <c r="F31">
        <f t="shared" si="2"/>
        <v>-456.44108823218789</v>
      </c>
      <c r="G31" s="2">
        <f t="shared" si="3"/>
        <v>71.830090643408639</v>
      </c>
      <c r="H31" s="2">
        <f t="shared" si="4"/>
        <v>4.1699093565913614</v>
      </c>
      <c r="I31" s="2">
        <f t="shared" si="6"/>
        <v>71.737548481645675</v>
      </c>
      <c r="J31">
        <f t="shared" si="0"/>
        <v>-452.1524186985535</v>
      </c>
    </row>
    <row r="32" spans="2:10" x14ac:dyDescent="0.2">
      <c r="B32">
        <v>29</v>
      </c>
      <c r="C32">
        <v>72</v>
      </c>
      <c r="D32">
        <f t="shared" si="5"/>
        <v>2.2824678081562778E-3</v>
      </c>
      <c r="E32">
        <f t="shared" si="1"/>
        <v>2.3222500201280291E-3</v>
      </c>
      <c r="F32">
        <f t="shared" si="2"/>
        <v>-436.69574834610063</v>
      </c>
      <c r="G32" s="2">
        <f t="shared" si="3"/>
        <v>67.686621336671664</v>
      </c>
      <c r="H32" s="2">
        <f t="shared" si="4"/>
        <v>4.3133786633283364</v>
      </c>
      <c r="I32" s="2">
        <f t="shared" si="6"/>
        <v>67.599417405772797</v>
      </c>
      <c r="J32">
        <f t="shared" si="0"/>
        <v>-432.24776290903685</v>
      </c>
    </row>
    <row r="33" spans="2:16" x14ac:dyDescent="0.2">
      <c r="B33">
        <v>30</v>
      </c>
      <c r="C33">
        <v>63</v>
      </c>
      <c r="D33">
        <f t="shared" si="5"/>
        <v>2.154426868044916E-3</v>
      </c>
      <c r="E33">
        <f t="shared" si="1"/>
        <v>2.1919773938555878E-3</v>
      </c>
      <c r="F33">
        <f t="shared" si="2"/>
        <v>-385.74592704721294</v>
      </c>
      <c r="G33" s="2">
        <f t="shared" si="3"/>
        <v>63.889565098708815</v>
      </c>
      <c r="H33" s="2">
        <f t="shared" si="4"/>
        <v>-0.88956509870881462</v>
      </c>
      <c r="I33" s="2">
        <f t="shared" si="6"/>
        <v>63.807253098050452</v>
      </c>
      <c r="J33">
        <f t="shared" si="0"/>
        <v>-386.62927028075217</v>
      </c>
    </row>
    <row r="34" spans="2:16" x14ac:dyDescent="0.2">
      <c r="G34" s="2"/>
      <c r="H34" s="2"/>
      <c r="I34" s="2"/>
    </row>
    <row r="35" spans="2:16" x14ac:dyDescent="0.2">
      <c r="G35" s="2"/>
      <c r="H35" s="2"/>
      <c r="I35" s="2"/>
    </row>
    <row r="36" spans="2:16" x14ac:dyDescent="0.2">
      <c r="G36" s="2"/>
      <c r="H36" s="2"/>
      <c r="I36" s="2"/>
    </row>
    <row r="37" spans="2:16" x14ac:dyDescent="0.2">
      <c r="G37" s="2"/>
      <c r="H37" s="2"/>
      <c r="I37" s="2"/>
    </row>
    <row r="38" spans="2:16" x14ac:dyDescent="0.2">
      <c r="G38" s="2"/>
      <c r="H38" s="2"/>
      <c r="I38" s="2"/>
    </row>
    <row r="39" spans="2:16" x14ac:dyDescent="0.2">
      <c r="G39" s="2"/>
      <c r="H39" s="2"/>
      <c r="I39" s="2"/>
    </row>
    <row r="40" spans="2:16" x14ac:dyDescent="0.2">
      <c r="G40" s="2"/>
      <c r="H40" s="2"/>
      <c r="I40" s="2"/>
    </row>
    <row r="41" spans="2:16" x14ac:dyDescent="0.2">
      <c r="G41" s="2"/>
      <c r="H41" s="2"/>
      <c r="I41" s="2"/>
    </row>
    <row r="42" spans="2:16" x14ac:dyDescent="0.2">
      <c r="G42" s="2"/>
      <c r="H42" s="2"/>
      <c r="I42" s="2"/>
    </row>
    <row r="43" spans="2:16" x14ac:dyDescent="0.2">
      <c r="G43" s="2"/>
      <c r="H43" s="2"/>
      <c r="I43" s="2"/>
      <c r="O43" t="s">
        <v>2</v>
      </c>
      <c r="P43" t="s">
        <v>3</v>
      </c>
    </row>
    <row r="44" spans="2:16" x14ac:dyDescent="0.2">
      <c r="I44" s="2"/>
      <c r="L44">
        <v>-57846.634453116319</v>
      </c>
      <c r="M44" t="s">
        <v>5</v>
      </c>
      <c r="O44" s="3">
        <v>-0.39439999999999997</v>
      </c>
      <c r="P44" s="3">
        <v>0.9899</v>
      </c>
    </row>
    <row r="45" spans="2:16" x14ac:dyDescent="0.2">
      <c r="B45" t="s">
        <v>4</v>
      </c>
      <c r="C45">
        <f>SUM(C4:C43)</f>
        <v>29147</v>
      </c>
      <c r="D45">
        <f>SUM(D4:D43)</f>
        <v>0.98286910899905677</v>
      </c>
      <c r="E45">
        <f>SUM(E4:E43)</f>
        <v>0.99999999999999989</v>
      </c>
      <c r="F45">
        <f>SUM(F4:F43)</f>
        <v>-57846.634285521955</v>
      </c>
      <c r="G45">
        <f t="shared" ref="G45:I45" si="7">SUM(G4:G43)</f>
        <v>29147</v>
      </c>
      <c r="H45">
        <f t="shared" si="7"/>
        <v>-1.4210854715202004E-12</v>
      </c>
      <c r="I45" s="2">
        <f t="shared" si="7"/>
        <v>29109.44851753988</v>
      </c>
      <c r="J45">
        <f>SUM(J4:J43)</f>
        <v>-57838.197601500033</v>
      </c>
      <c r="L45">
        <v>-57846.634285521955</v>
      </c>
      <c r="M45" t="s">
        <v>6</v>
      </c>
      <c r="O45" s="3">
        <v>-0.39450903142362165</v>
      </c>
      <c r="P45" s="3">
        <v>0.98991736841320832</v>
      </c>
    </row>
    <row r="46" spans="2:16" x14ac:dyDescent="0.2">
      <c r="H46" t="s">
        <v>8</v>
      </c>
      <c r="J46" s="1">
        <f>2*(J45-F45)</f>
        <v>16.873368043845403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46"/>
  <sheetViews>
    <sheetView topLeftCell="A9" workbookViewId="0">
      <selection activeCell="B3" sqref="B3:C3"/>
    </sheetView>
  </sheetViews>
  <sheetFormatPr baseColWidth="10" defaultRowHeight="16" x14ac:dyDescent="0.2"/>
  <cols>
    <col min="4" max="4" width="12.1640625" bestFit="1" customWidth="1"/>
  </cols>
  <sheetData>
    <row r="1" spans="2:10" x14ac:dyDescent="0.2">
      <c r="C1" t="s">
        <v>2</v>
      </c>
      <c r="D1" s="3">
        <v>-0.39539999999999997</v>
      </c>
    </row>
    <row r="2" spans="2:10" x14ac:dyDescent="0.2">
      <c r="C2" t="s">
        <v>3</v>
      </c>
      <c r="D2" s="3">
        <v>0.99050000000000005</v>
      </c>
    </row>
    <row r="3" spans="2:10" x14ac:dyDescent="0.2">
      <c r="B3" s="4" t="s">
        <v>0</v>
      </c>
      <c r="C3" s="4" t="s">
        <v>1</v>
      </c>
      <c r="D3">
        <v>0.48540000001912037</v>
      </c>
      <c r="F3" t="s">
        <v>12</v>
      </c>
      <c r="G3" t="s">
        <v>10</v>
      </c>
      <c r="H3" t="s">
        <v>11</v>
      </c>
      <c r="I3" t="s">
        <v>9</v>
      </c>
      <c r="J3" t="s">
        <v>7</v>
      </c>
    </row>
    <row r="4" spans="2:10" x14ac:dyDescent="0.2">
      <c r="B4">
        <v>1</v>
      </c>
      <c r="C4">
        <v>14376</v>
      </c>
      <c r="D4">
        <f>D3</f>
        <v>0.48540000001912037</v>
      </c>
      <c r="E4">
        <f>D4/$D$45</f>
        <v>0.48545407537565283</v>
      </c>
      <c r="F4">
        <f>C4*LN(E4)</f>
        <v>-10389.11237530252</v>
      </c>
      <c r="G4" s="2">
        <f>$C$45*E4</f>
        <v>14398.567875641862</v>
      </c>
      <c r="H4" s="2">
        <f>C4-G4</f>
        <v>-22.567875641861974</v>
      </c>
      <c r="I4" s="2">
        <f>C4</f>
        <v>14376</v>
      </c>
      <c r="J4">
        <f t="shared" ref="J4:J43" si="0">C4*LN(C4/$C$45)</f>
        <v>-10411.662555597321</v>
      </c>
    </row>
    <row r="5" spans="2:10" x14ac:dyDescent="0.2">
      <c r="B5">
        <v>2</v>
      </c>
      <c r="C5">
        <v>4343</v>
      </c>
      <c r="D5">
        <f>D4*$D$2*($B4+$D$1)/($B4+1)</f>
        <v>0.1453424240157252</v>
      </c>
      <c r="E5">
        <f t="shared" ref="E5:E43" si="1">D5/$D$45</f>
        <v>0.1453586156996923</v>
      </c>
      <c r="F5">
        <f t="shared" ref="F5:F43" si="2">C5*LN(E5)</f>
        <v>-8375.6986354978399</v>
      </c>
      <c r="G5" s="2">
        <f t="shared" ref="G5:G43" si="3">$C$45*E5</f>
        <v>4311.3365416528741</v>
      </c>
      <c r="H5" s="2">
        <f t="shared" ref="H5:H43" si="4">C5-G5</f>
        <v>31.663458347125925</v>
      </c>
      <c r="I5" s="2">
        <f>I4*E5/E4</f>
        <v>4304.5790844000003</v>
      </c>
      <c r="J5">
        <f t="shared" si="0"/>
        <v>-8343.9191888512905</v>
      </c>
    </row>
    <row r="6" spans="2:10" x14ac:dyDescent="0.2">
      <c r="B6">
        <v>3</v>
      </c>
      <c r="C6">
        <v>2292</v>
      </c>
      <c r="D6">
        <f t="shared" ref="D6:D43" si="5">D5*$D$2*(B5+$D$1)/(B5+1)</f>
        <v>7.7000299088888044E-2</v>
      </c>
      <c r="E6">
        <f t="shared" si="1"/>
        <v>7.7008877207194945E-2</v>
      </c>
      <c r="F6">
        <f t="shared" si="2"/>
        <v>-5876.3088467446514</v>
      </c>
      <c r="G6" s="2">
        <f t="shared" si="3"/>
        <v>2284.0832979654019</v>
      </c>
      <c r="H6" s="2">
        <f t="shared" si="4"/>
        <v>7.9167020345980745</v>
      </c>
      <c r="I6" s="2">
        <f t="shared" ref="I6:I43" si="6">I5*E6/E5</f>
        <v>2280.5032955464571</v>
      </c>
      <c r="J6">
        <f t="shared" si="0"/>
        <v>-5868.3784407689154</v>
      </c>
    </row>
    <row r="7" spans="2:10" x14ac:dyDescent="0.2">
      <c r="B7">
        <v>4</v>
      </c>
      <c r="C7">
        <v>1463</v>
      </c>
      <c r="D7">
        <f t="shared" si="5"/>
        <v>4.9662426676588024E-2</v>
      </c>
      <c r="E7">
        <f t="shared" si="1"/>
        <v>4.9667959254727077E-2</v>
      </c>
      <c r="F7">
        <f t="shared" si="2"/>
        <v>-4392.5042314098382</v>
      </c>
      <c r="G7" s="2">
        <f t="shared" si="3"/>
        <v>1473.1516714952052</v>
      </c>
      <c r="H7" s="2">
        <f t="shared" si="4"/>
        <v>-10.151671495205164</v>
      </c>
      <c r="I7" s="2">
        <f t="shared" si="6"/>
        <v>1470.8426985465726</v>
      </c>
      <c r="J7">
        <f t="shared" si="0"/>
        <v>-4402.6208440648415</v>
      </c>
    </row>
    <row r="8" spans="2:10" x14ac:dyDescent="0.2">
      <c r="B8">
        <v>5</v>
      </c>
      <c r="C8">
        <v>1043</v>
      </c>
      <c r="D8">
        <f t="shared" si="5"/>
        <v>3.5462511591608827E-2</v>
      </c>
      <c r="E8">
        <f t="shared" si="1"/>
        <v>3.5466462246651627E-2</v>
      </c>
      <c r="F8">
        <f t="shared" si="2"/>
        <v>-3482.7519679242478</v>
      </c>
      <c r="G8" s="2">
        <f t="shared" si="3"/>
        <v>1051.9352702356873</v>
      </c>
      <c r="H8" s="2">
        <f t="shared" si="4"/>
        <v>-8.9352702356873124</v>
      </c>
      <c r="I8" s="2">
        <f t="shared" si="6"/>
        <v>1050.2864990129513</v>
      </c>
      <c r="J8">
        <f t="shared" si="0"/>
        <v>-3491.6491816008702</v>
      </c>
    </row>
    <row r="9" spans="2:10" x14ac:dyDescent="0.2">
      <c r="B9">
        <v>6</v>
      </c>
      <c r="C9">
        <v>837</v>
      </c>
      <c r="D9">
        <f t="shared" si="5"/>
        <v>2.6956569901068688E-2</v>
      </c>
      <c r="E9">
        <f t="shared" si="1"/>
        <v>2.6959572962725536E-2</v>
      </c>
      <c r="F9">
        <f t="shared" si="2"/>
        <v>-3024.4298889908209</v>
      </c>
      <c r="G9" s="2">
        <f t="shared" si="3"/>
        <v>799.62093407443945</v>
      </c>
      <c r="H9" s="2">
        <f t="shared" si="4"/>
        <v>37.379065925560553</v>
      </c>
      <c r="I9" s="2">
        <f t="shared" si="6"/>
        <v>798.36763263802698</v>
      </c>
      <c r="J9">
        <f t="shared" si="0"/>
        <v>-2986.1904663344485</v>
      </c>
    </row>
    <row r="10" spans="2:10" x14ac:dyDescent="0.2">
      <c r="B10">
        <v>7</v>
      </c>
      <c r="C10">
        <v>638</v>
      </c>
      <c r="D10">
        <f t="shared" si="5"/>
        <v>2.1377932020955431E-2</v>
      </c>
      <c r="E10">
        <f t="shared" si="1"/>
        <v>2.1380313601705149E-2</v>
      </c>
      <c r="F10">
        <f t="shared" si="2"/>
        <v>-2453.2916421084378</v>
      </c>
      <c r="G10" s="2">
        <f t="shared" si="3"/>
        <v>634.14010142657469</v>
      </c>
      <c r="H10" s="2">
        <f t="shared" si="4"/>
        <v>3.859898573425312</v>
      </c>
      <c r="I10" s="2">
        <f t="shared" si="6"/>
        <v>633.14616959445664</v>
      </c>
      <c r="J10">
        <f t="shared" si="0"/>
        <v>-2449.4200200374712</v>
      </c>
    </row>
    <row r="11" spans="2:10" x14ac:dyDescent="0.2">
      <c r="B11">
        <v>8</v>
      </c>
      <c r="C11">
        <v>519</v>
      </c>
      <c r="D11">
        <f t="shared" si="5"/>
        <v>1.7481419909032375E-2</v>
      </c>
      <c r="E11">
        <f t="shared" si="1"/>
        <v>1.7483367403911314E-2</v>
      </c>
      <c r="F11">
        <f t="shared" si="2"/>
        <v>-2100.136242429071</v>
      </c>
      <c r="G11" s="2">
        <f t="shared" si="3"/>
        <v>518.55667720000952</v>
      </c>
      <c r="H11" s="2">
        <f t="shared" si="4"/>
        <v>0.44332279999048296</v>
      </c>
      <c r="I11" s="2">
        <f t="shared" si="6"/>
        <v>517.74390729779554</v>
      </c>
      <c r="J11">
        <f t="shared" si="0"/>
        <v>-2099.6927301810119</v>
      </c>
    </row>
    <row r="12" spans="2:10" x14ac:dyDescent="0.2">
      <c r="B12">
        <v>9</v>
      </c>
      <c r="C12">
        <v>430</v>
      </c>
      <c r="D12">
        <f t="shared" si="5"/>
        <v>1.4630698153860604E-2</v>
      </c>
      <c r="E12">
        <f t="shared" si="1"/>
        <v>1.4632328067785114E-2</v>
      </c>
      <c r="F12">
        <f t="shared" si="2"/>
        <v>-1816.5444371631982</v>
      </c>
      <c r="G12" s="2">
        <f t="shared" si="3"/>
        <v>433.99485049050651</v>
      </c>
      <c r="H12" s="2">
        <f t="shared" si="4"/>
        <v>-3.9948504905065079</v>
      </c>
      <c r="I12" s="2">
        <f t="shared" si="6"/>
        <v>433.31462021346289</v>
      </c>
      <c r="J12">
        <f t="shared" si="0"/>
        <v>-1820.5208450118555</v>
      </c>
    </row>
    <row r="13" spans="2:10" x14ac:dyDescent="0.2">
      <c r="B13">
        <v>10</v>
      </c>
      <c r="C13">
        <v>364</v>
      </c>
      <c r="D13">
        <f t="shared" si="5"/>
        <v>1.2469533793402921E-2</v>
      </c>
      <c r="E13">
        <f t="shared" si="1"/>
        <v>1.2470922945618919E-2</v>
      </c>
      <c r="F13">
        <f t="shared" si="2"/>
        <v>-1595.9054051841451</v>
      </c>
      <c r="G13" s="2">
        <f t="shared" si="3"/>
        <v>369.88757456705713</v>
      </c>
      <c r="H13" s="2">
        <f t="shared" si="4"/>
        <v>-5.8875745670571291</v>
      </c>
      <c r="I13" s="2">
        <f t="shared" si="6"/>
        <v>369.30782407684194</v>
      </c>
      <c r="J13">
        <f t="shared" si="0"/>
        <v>-1601.7458722920865</v>
      </c>
    </row>
    <row r="14" spans="2:10" x14ac:dyDescent="0.2">
      <c r="B14">
        <v>11</v>
      </c>
      <c r="C14">
        <v>305</v>
      </c>
      <c r="D14">
        <f t="shared" si="5"/>
        <v>1.0784283442866598E-2</v>
      </c>
      <c r="E14">
        <f t="shared" si="1"/>
        <v>1.0785484851956208E-2</v>
      </c>
      <c r="F14">
        <f t="shared" si="2"/>
        <v>-1381.5139834238989</v>
      </c>
      <c r="G14" s="2">
        <f t="shared" si="3"/>
        <v>319.89748070902112</v>
      </c>
      <c r="H14" s="2">
        <f t="shared" si="4"/>
        <v>-14.897480709021124</v>
      </c>
      <c r="I14" s="2">
        <f t="shared" si="6"/>
        <v>319.3960831655196</v>
      </c>
      <c r="J14">
        <f t="shared" si="0"/>
        <v>-1396.059065920776</v>
      </c>
    </row>
    <row r="15" spans="2:10" x14ac:dyDescent="0.2">
      <c r="B15">
        <v>12</v>
      </c>
      <c r="C15">
        <v>259</v>
      </c>
      <c r="D15">
        <f t="shared" si="5"/>
        <v>9.4397136318616678E-3</v>
      </c>
      <c r="E15">
        <f t="shared" si="1"/>
        <v>9.4407652508978999E-3</v>
      </c>
      <c r="F15">
        <f t="shared" si="2"/>
        <v>-1207.6440234857021</v>
      </c>
      <c r="G15" s="2">
        <f t="shared" si="3"/>
        <v>280.01309734163169</v>
      </c>
      <c r="H15" s="2">
        <f t="shared" si="4"/>
        <v>-21.013097341631692</v>
      </c>
      <c r="I15" s="2">
        <f t="shared" si="6"/>
        <v>279.57421336278895</v>
      </c>
      <c r="J15">
        <f t="shared" si="0"/>
        <v>-1227.8481774840279</v>
      </c>
    </row>
    <row r="16" spans="2:10" x14ac:dyDescent="0.2">
      <c r="B16">
        <v>13</v>
      </c>
      <c r="C16">
        <v>242</v>
      </c>
      <c r="D16">
        <f t="shared" si="5"/>
        <v>8.3464178349680809E-3</v>
      </c>
      <c r="E16">
        <f t="shared" si="1"/>
        <v>8.347347656806104E-3</v>
      </c>
      <c r="F16">
        <f t="shared" si="2"/>
        <v>-1158.1663676259818</v>
      </c>
      <c r="G16" s="2">
        <f t="shared" si="3"/>
        <v>247.58233150086906</v>
      </c>
      <c r="H16" s="2">
        <f t="shared" si="4"/>
        <v>-5.5823315008690599</v>
      </c>
      <c r="I16" s="2">
        <f t="shared" si="6"/>
        <v>247.19427851416285</v>
      </c>
      <c r="J16">
        <f t="shared" si="0"/>
        <v>-1163.6852872675272</v>
      </c>
    </row>
    <row r="17" spans="2:10" x14ac:dyDescent="0.2">
      <c r="B17">
        <v>14</v>
      </c>
      <c r="C17">
        <v>223</v>
      </c>
      <c r="D17">
        <f t="shared" si="5"/>
        <v>7.4431305206666852E-3</v>
      </c>
      <c r="E17">
        <f t="shared" si="1"/>
        <v>7.4439597129547092E-3</v>
      </c>
      <c r="F17">
        <f t="shared" si="2"/>
        <v>-1092.7785745478552</v>
      </c>
      <c r="G17" s="2">
        <f t="shared" si="3"/>
        <v>220.78784508623667</v>
      </c>
      <c r="H17" s="2">
        <f t="shared" si="4"/>
        <v>2.2121549137633281</v>
      </c>
      <c r="I17" s="2">
        <f t="shared" si="6"/>
        <v>220.44178895939291</v>
      </c>
      <c r="J17">
        <f t="shared" si="0"/>
        <v>-1090.5553742636923</v>
      </c>
    </row>
    <row r="18" spans="2:10" x14ac:dyDescent="0.2">
      <c r="B18">
        <v>15</v>
      </c>
      <c r="C18">
        <v>187</v>
      </c>
      <c r="D18">
        <f t="shared" si="5"/>
        <v>6.6865890502258735E-3</v>
      </c>
      <c r="E18">
        <f t="shared" si="1"/>
        <v>6.6873339609940293E-3</v>
      </c>
      <c r="F18">
        <f t="shared" si="2"/>
        <v>-936.40997912686214</v>
      </c>
      <c r="G18" s="2">
        <f t="shared" si="3"/>
        <v>198.3463252830829</v>
      </c>
      <c r="H18" s="2">
        <f t="shared" si="4"/>
        <v>-11.346325283082905</v>
      </c>
      <c r="I18" s="2">
        <f t="shared" si="6"/>
        <v>198.03544330914838</v>
      </c>
      <c r="J18">
        <f t="shared" si="0"/>
        <v>-947.42540178258184</v>
      </c>
    </row>
    <row r="19" spans="2:10" x14ac:dyDescent="0.2">
      <c r="B19">
        <v>16</v>
      </c>
      <c r="C19">
        <v>181</v>
      </c>
      <c r="D19">
        <f t="shared" si="5"/>
        <v>6.0454522711075607E-3</v>
      </c>
      <c r="E19">
        <f t="shared" si="1"/>
        <v>6.0461257568655896E-3</v>
      </c>
      <c r="F19">
        <f t="shared" si="2"/>
        <v>-924.60910249229141</v>
      </c>
      <c r="G19" s="2">
        <f t="shared" si="3"/>
        <v>179.32808994863339</v>
      </c>
      <c r="H19" s="2">
        <f t="shared" si="4"/>
        <v>1.6719100513666092</v>
      </c>
      <c r="I19" s="2">
        <f t="shared" si="6"/>
        <v>179.04701657605855</v>
      </c>
      <c r="J19">
        <f t="shared" si="0"/>
        <v>-922.92942278112355</v>
      </c>
    </row>
    <row r="20" spans="2:10" x14ac:dyDescent="0.2">
      <c r="B20">
        <v>17</v>
      </c>
      <c r="C20">
        <v>179</v>
      </c>
      <c r="D20">
        <f t="shared" si="5"/>
        <v>5.4965096645225092E-3</v>
      </c>
      <c r="E20">
        <f t="shared" si="1"/>
        <v>5.497121996042454E-3</v>
      </c>
      <c r="F20">
        <f t="shared" si="2"/>
        <v>-931.43197688911027</v>
      </c>
      <c r="G20" s="2">
        <f t="shared" si="3"/>
        <v>163.0446384026192</v>
      </c>
      <c r="H20" s="2">
        <f t="shared" si="4"/>
        <v>15.955361597380801</v>
      </c>
      <c r="I20" s="2">
        <f t="shared" si="6"/>
        <v>162.78908721479806</v>
      </c>
      <c r="J20">
        <f t="shared" si="0"/>
        <v>-914.72021696335912</v>
      </c>
    </row>
    <row r="21" spans="2:10" x14ac:dyDescent="0.2">
      <c r="B21">
        <v>18</v>
      </c>
      <c r="C21">
        <v>130</v>
      </c>
      <c r="D21">
        <f t="shared" si="5"/>
        <v>5.0222391446646071E-3</v>
      </c>
      <c r="E21">
        <f t="shared" si="1"/>
        <v>5.0227986406933016E-3</v>
      </c>
      <c r="F21">
        <f t="shared" si="2"/>
        <v>-688.18984032198159</v>
      </c>
      <c r="G21" s="2">
        <f t="shared" si="3"/>
        <v>148.97620768296332</v>
      </c>
      <c r="H21" s="2">
        <f t="shared" si="4"/>
        <v>-18.97620768296332</v>
      </c>
      <c r="I21" s="2">
        <f t="shared" si="6"/>
        <v>148.7427069238862</v>
      </c>
      <c r="J21">
        <f t="shared" si="0"/>
        <v>-705.90262148072429</v>
      </c>
    </row>
    <row r="22" spans="2:10" x14ac:dyDescent="0.2">
      <c r="B22">
        <v>19</v>
      </c>
      <c r="C22">
        <v>127</v>
      </c>
      <c r="D22">
        <f t="shared" si="5"/>
        <v>4.6091880731223165E-3</v>
      </c>
      <c r="E22">
        <f t="shared" si="1"/>
        <v>4.6097015537328841E-3</v>
      </c>
      <c r="F22">
        <f t="shared" si="2"/>
        <v>-683.20820469538774</v>
      </c>
      <c r="G22" s="2">
        <f t="shared" si="3"/>
        <v>136.72374808371734</v>
      </c>
      <c r="H22" s="2">
        <f t="shared" si="4"/>
        <v>-9.7237480837173393</v>
      </c>
      <c r="I22" s="2">
        <f t="shared" si="6"/>
        <v>136.50945145569901</v>
      </c>
      <c r="J22">
        <f t="shared" si="0"/>
        <v>-692.57767621263315</v>
      </c>
    </row>
    <row r="23" spans="2:10" x14ac:dyDescent="0.2">
      <c r="B23">
        <v>20</v>
      </c>
      <c r="C23">
        <v>128</v>
      </c>
      <c r="D23">
        <f t="shared" si="5"/>
        <v>4.246872773558597E-3</v>
      </c>
      <c r="E23">
        <f t="shared" si="1"/>
        <v>4.2473458909038156E-3</v>
      </c>
      <c r="F23">
        <f t="shared" si="2"/>
        <v>-699.0670063849916</v>
      </c>
      <c r="G23" s="2">
        <f t="shared" si="3"/>
        <v>125.97627912420717</v>
      </c>
      <c r="H23" s="2">
        <f t="shared" si="4"/>
        <v>2.0237208757928329</v>
      </c>
      <c r="I23" s="2">
        <f t="shared" si="6"/>
        <v>125.77882775087234</v>
      </c>
      <c r="J23">
        <f t="shared" si="0"/>
        <v>-697.02711702685519</v>
      </c>
    </row>
    <row r="24" spans="2:10" x14ac:dyDescent="0.2">
      <c r="B24">
        <v>21</v>
      </c>
      <c r="C24">
        <v>104</v>
      </c>
      <c r="D24">
        <f t="shared" si="5"/>
        <v>3.9270137465585737E-3</v>
      </c>
      <c r="E24">
        <f t="shared" si="1"/>
        <v>3.927451230424343E-3</v>
      </c>
      <c r="F24">
        <f t="shared" si="2"/>
        <v>-576.13551895868579</v>
      </c>
      <c r="G24" s="2">
        <f t="shared" si="3"/>
        <v>116.48820349438601</v>
      </c>
      <c r="H24" s="2">
        <f t="shared" si="4"/>
        <v>-12.488203494386013</v>
      </c>
      <c r="I24" s="2">
        <f t="shared" si="6"/>
        <v>116.30562344108409</v>
      </c>
      <c r="J24">
        <f t="shared" si="0"/>
        <v>-587.92902652125724</v>
      </c>
    </row>
    <row r="25" spans="2:10" x14ac:dyDescent="0.2">
      <c r="B25">
        <v>22</v>
      </c>
      <c r="C25">
        <v>105</v>
      </c>
      <c r="D25">
        <f t="shared" si="5"/>
        <v>3.6429936018926618E-3</v>
      </c>
      <c r="E25">
        <f t="shared" si="1"/>
        <v>3.6433994448631189E-3</v>
      </c>
      <c r="F25">
        <f t="shared" si="2"/>
        <v>-589.5580025722137</v>
      </c>
      <c r="G25" s="2">
        <f t="shared" si="3"/>
        <v>108.06322753464011</v>
      </c>
      <c r="H25" s="2">
        <f t="shared" si="4"/>
        <v>-3.0632275346401059</v>
      </c>
      <c r="I25" s="2">
        <f t="shared" si="6"/>
        <v>107.89385253140895</v>
      </c>
      <c r="J25">
        <f t="shared" si="0"/>
        <v>-592.57739788111201</v>
      </c>
    </row>
    <row r="26" spans="2:10" x14ac:dyDescent="0.2">
      <c r="B26">
        <v>23</v>
      </c>
      <c r="C26">
        <v>99</v>
      </c>
      <c r="D26">
        <f t="shared" si="5"/>
        <v>3.3894660037183232E-3</v>
      </c>
      <c r="E26">
        <f t="shared" si="1"/>
        <v>3.3898436027760045E-3</v>
      </c>
      <c r="F26">
        <f t="shared" si="2"/>
        <v>-563.01017785930753</v>
      </c>
      <c r="G26" s="2">
        <f t="shared" si="3"/>
        <v>100.5427612583363</v>
      </c>
      <c r="H26" s="2">
        <f t="shared" si="4"/>
        <v>-1.5427612583362986</v>
      </c>
      <c r="I26" s="2">
        <f t="shared" si="6"/>
        <v>100.38517360431642</v>
      </c>
      <c r="J26">
        <f t="shared" si="0"/>
        <v>-564.541041790176</v>
      </c>
    </row>
    <row r="27" spans="2:10" x14ac:dyDescent="0.2">
      <c r="B27">
        <v>24</v>
      </c>
      <c r="C27">
        <v>112</v>
      </c>
      <c r="D27">
        <f t="shared" si="5"/>
        <v>3.1620690315411885E-3</v>
      </c>
      <c r="E27">
        <f t="shared" si="1"/>
        <v>3.1624212977345426E-3</v>
      </c>
      <c r="F27">
        <f t="shared" si="2"/>
        <v>-644.71873886896083</v>
      </c>
      <c r="G27" s="2">
        <f t="shared" si="3"/>
        <v>93.797415690806531</v>
      </c>
      <c r="H27" s="2">
        <f t="shared" si="4"/>
        <v>18.202584309193469</v>
      </c>
      <c r="I27" s="2">
        <f t="shared" si="6"/>
        <v>93.650400485466577</v>
      </c>
      <c r="J27">
        <f t="shared" si="0"/>
        <v>-624.85424337244478</v>
      </c>
    </row>
    <row r="28" spans="2:10" x14ac:dyDescent="0.2">
      <c r="B28">
        <v>25</v>
      </c>
      <c r="C28">
        <v>93</v>
      </c>
      <c r="D28">
        <f t="shared" si="5"/>
        <v>2.9572120241051574E-3</v>
      </c>
      <c r="E28">
        <f t="shared" si="1"/>
        <v>2.9575414684696799E-3</v>
      </c>
      <c r="F28">
        <f t="shared" si="2"/>
        <v>-541.57591548969856</v>
      </c>
      <c r="G28" s="2">
        <f t="shared" si="3"/>
        <v>87.720679954810706</v>
      </c>
      <c r="H28" s="2">
        <f t="shared" si="4"/>
        <v>5.2793200451892943</v>
      </c>
      <c r="I28" s="2">
        <f t="shared" si="6"/>
        <v>87.583189239516074</v>
      </c>
      <c r="J28">
        <f t="shared" si="0"/>
        <v>-536.14082639609603</v>
      </c>
    </row>
    <row r="29" spans="2:10" x14ac:dyDescent="0.2">
      <c r="B29">
        <v>26</v>
      </c>
      <c r="C29">
        <v>74</v>
      </c>
      <c r="D29">
        <f t="shared" si="5"/>
        <v>2.7719149726191899E-3</v>
      </c>
      <c r="E29">
        <f t="shared" si="1"/>
        <v>2.7722237742063677E-3</v>
      </c>
      <c r="F29">
        <f t="shared" si="2"/>
        <v>-435.71980509723988</v>
      </c>
      <c r="G29" s="2">
        <f t="shared" si="3"/>
        <v>82.224157142960863</v>
      </c>
      <c r="H29" s="2">
        <f t="shared" si="4"/>
        <v>-8.2241571429608626</v>
      </c>
      <c r="I29" s="2">
        <f t="shared" si="6"/>
        <v>82.095281509690494</v>
      </c>
      <c r="J29">
        <f t="shared" si="0"/>
        <v>-443.51822466409374</v>
      </c>
    </row>
    <row r="30" spans="2:10" x14ac:dyDescent="0.2">
      <c r="B30">
        <v>27</v>
      </c>
      <c r="C30">
        <v>83</v>
      </c>
      <c r="D30">
        <f t="shared" si="5"/>
        <v>2.6036860464407419E-3</v>
      </c>
      <c r="E30">
        <f t="shared" si="1"/>
        <v>2.6039761067029057E-3</v>
      </c>
      <c r="F30">
        <f t="shared" si="2"/>
        <v>-493.90940561417244</v>
      </c>
      <c r="G30" s="2">
        <f t="shared" si="3"/>
        <v>77.233931324808182</v>
      </c>
      <c r="H30" s="2">
        <f t="shared" si="4"/>
        <v>5.7660686751918178</v>
      </c>
      <c r="I30" s="2">
        <f t="shared" si="6"/>
        <v>77.112877219113443</v>
      </c>
      <c r="J30">
        <f t="shared" si="0"/>
        <v>-487.93326265531198</v>
      </c>
    </row>
    <row r="31" spans="2:10" x14ac:dyDescent="0.2">
      <c r="B31">
        <v>28</v>
      </c>
      <c r="C31">
        <v>76</v>
      </c>
      <c r="D31">
        <f t="shared" si="5"/>
        <v>2.4504271623614843E-3</v>
      </c>
      <c r="E31">
        <f t="shared" si="1"/>
        <v>2.45070014901673E-3</v>
      </c>
      <c r="F31">
        <f t="shared" si="2"/>
        <v>-456.86499553083456</v>
      </c>
      <c r="G31" s="2">
        <f t="shared" si="3"/>
        <v>72.687766419836208</v>
      </c>
      <c r="H31" s="2">
        <f t="shared" si="4"/>
        <v>3.3122335801637917</v>
      </c>
      <c r="I31" s="2">
        <f t="shared" si="6"/>
        <v>72.573837834200759</v>
      </c>
      <c r="J31">
        <f t="shared" si="0"/>
        <v>-453.47841693082501</v>
      </c>
    </row>
    <row r="32" spans="2:10" x14ac:dyDescent="0.2">
      <c r="B32">
        <v>29</v>
      </c>
      <c r="C32">
        <v>72</v>
      </c>
      <c r="D32">
        <f t="shared" si="5"/>
        <v>2.3103604331201951E-3</v>
      </c>
      <c r="E32">
        <f t="shared" si="1"/>
        <v>2.3106178158233976E-3</v>
      </c>
      <c r="F32">
        <f t="shared" si="2"/>
        <v>-437.05730429785012</v>
      </c>
      <c r="G32" s="2">
        <f t="shared" si="3"/>
        <v>68.532924417321979</v>
      </c>
      <c r="H32" s="2">
        <f t="shared" si="4"/>
        <v>3.4670755826780209</v>
      </c>
      <c r="I32" s="2">
        <f t="shared" si="6"/>
        <v>68.425508004177161</v>
      </c>
      <c r="J32">
        <f t="shared" si="0"/>
        <v>-433.50397176066247</v>
      </c>
    </row>
    <row r="33" spans="2:16" x14ac:dyDescent="0.2">
      <c r="B33">
        <v>30</v>
      </c>
      <c r="C33">
        <v>63</v>
      </c>
      <c r="D33">
        <f t="shared" si="5"/>
        <v>2.1819703384266752E-3</v>
      </c>
      <c r="E33">
        <f t="shared" si="1"/>
        <v>2.1822134179981401E-3</v>
      </c>
      <c r="F33">
        <f t="shared" si="2"/>
        <v>-386.02718203911195</v>
      </c>
      <c r="G33" s="2">
        <f t="shared" si="3"/>
        <v>64.724449977824833</v>
      </c>
      <c r="H33" s="2">
        <f t="shared" si="4"/>
        <v>-1.7244499778248326</v>
      </c>
      <c r="I33" s="2">
        <f t="shared" si="6"/>
        <v>64.623002851228392</v>
      </c>
      <c r="J33">
        <f t="shared" si="0"/>
        <v>-387.72845302592458</v>
      </c>
    </row>
    <row r="34" spans="2:16" x14ac:dyDescent="0.2">
      <c r="B34">
        <v>31</v>
      </c>
      <c r="C34">
        <v>73</v>
      </c>
      <c r="D34">
        <f t="shared" si="5"/>
        <v>2.0639578603134511E-3</v>
      </c>
      <c r="E34">
        <f t="shared" si="1"/>
        <v>2.0641877928580742E-3</v>
      </c>
      <c r="F34">
        <f t="shared" si="2"/>
        <v>-451.36034689305825</v>
      </c>
      <c r="G34" s="2">
        <f t="shared" si="3"/>
        <v>61.223809936170483</v>
      </c>
      <c r="H34" s="2">
        <f t="shared" si="4"/>
        <v>11.776190063829517</v>
      </c>
      <c r="I34" s="2">
        <f t="shared" si="6"/>
        <v>61.127849605886645</v>
      </c>
      <c r="J34">
        <f t="shared" si="0"/>
        <v>-438.51794774167786</v>
      </c>
    </row>
    <row r="35" spans="2:16" x14ac:dyDescent="0.2">
      <c r="B35">
        <v>32</v>
      </c>
      <c r="C35">
        <v>47</v>
      </c>
      <c r="D35">
        <f t="shared" si="5"/>
        <v>1.9552038120874199E-3</v>
      </c>
      <c r="E35">
        <f t="shared" si="1"/>
        <v>1.9554216290285573E-3</v>
      </c>
      <c r="F35">
        <f t="shared" si="2"/>
        <v>-293.14602376343993</v>
      </c>
      <c r="G35" s="2">
        <f t="shared" si="3"/>
        <v>57.997805516987007</v>
      </c>
      <c r="H35" s="2">
        <f t="shared" si="4"/>
        <v>-10.997805516987007</v>
      </c>
      <c r="I35" s="2">
        <f t="shared" si="6"/>
        <v>57.906901527526863</v>
      </c>
      <c r="J35">
        <f t="shared" si="0"/>
        <v>-303.02812965714764</v>
      </c>
    </row>
    <row r="36" spans="2:16" x14ac:dyDescent="0.2">
      <c r="B36">
        <v>33</v>
      </c>
      <c r="C36">
        <v>56</v>
      </c>
      <c r="D36">
        <f t="shared" si="5"/>
        <v>1.8547392961425105E-3</v>
      </c>
      <c r="E36">
        <f t="shared" si="1"/>
        <v>1.8549459209647389E-3</v>
      </c>
      <c r="F36">
        <f t="shared" si="2"/>
        <v>-352.23438524212054</v>
      </c>
      <c r="G36" s="2">
        <f t="shared" si="3"/>
        <v>55.01769601581416</v>
      </c>
      <c r="H36" s="2">
        <f t="shared" si="4"/>
        <v>0.98230398418584031</v>
      </c>
      <c r="I36" s="2">
        <f t="shared" si="6"/>
        <v>54.931462958991375</v>
      </c>
      <c r="J36">
        <f t="shared" si="0"/>
        <v>-351.24336379757932</v>
      </c>
    </row>
    <row r="37" spans="2:16" x14ac:dyDescent="0.2">
      <c r="B37">
        <v>34</v>
      </c>
      <c r="C37">
        <v>59</v>
      </c>
      <c r="D37">
        <f t="shared" si="5"/>
        <v>1.7617217365554565E-3</v>
      </c>
      <c r="E37">
        <f t="shared" si="1"/>
        <v>1.7619179988772765E-3</v>
      </c>
      <c r="F37">
        <f t="shared" si="2"/>
        <v>-374.13978518158262</v>
      </c>
      <c r="G37" s="2">
        <f t="shared" si="3"/>
        <v>52.258487846700021</v>
      </c>
      <c r="H37" s="2">
        <f t="shared" si="4"/>
        <v>6.7415121532999791</v>
      </c>
      <c r="I37" s="2">
        <f t="shared" si="6"/>
        <v>52.176579488511742</v>
      </c>
      <c r="J37">
        <f t="shared" si="0"/>
        <v>-366.98101313538598</v>
      </c>
    </row>
    <row r="38" spans="2:16" x14ac:dyDescent="0.2">
      <c r="B38">
        <v>35</v>
      </c>
      <c r="C38">
        <v>53</v>
      </c>
      <c r="D38">
        <f t="shared" si="5"/>
        <v>1.6754153057915173E-3</v>
      </c>
      <c r="E38">
        <f t="shared" si="1"/>
        <v>1.6756019532575186E-3</v>
      </c>
      <c r="F38">
        <f t="shared" si="2"/>
        <v>-338.75388856884467</v>
      </c>
      <c r="G38" s="2">
        <f t="shared" si="3"/>
        <v>49.698353933618002</v>
      </c>
      <c r="H38" s="2">
        <f t="shared" si="4"/>
        <v>3.3016460663819984</v>
      </c>
      <c r="I38" s="2">
        <f t="shared" si="6"/>
        <v>49.620458251153863</v>
      </c>
      <c r="J38">
        <f t="shared" si="0"/>
        <v>-335.34492321340946</v>
      </c>
    </row>
    <row r="39" spans="2:16" x14ac:dyDescent="0.2">
      <c r="B39">
        <v>36</v>
      </c>
      <c r="C39">
        <v>45</v>
      </c>
      <c r="D39">
        <f t="shared" si="5"/>
        <v>1.5951748406702944E-3</v>
      </c>
      <c r="E39">
        <f t="shared" si="1"/>
        <v>1.5953525490515004E-3</v>
      </c>
      <c r="F39">
        <f t="shared" si="2"/>
        <v>-289.8297239976734</v>
      </c>
      <c r="G39" s="2">
        <f t="shared" si="3"/>
        <v>47.318156604867504</v>
      </c>
      <c r="H39" s="2">
        <f t="shared" si="4"/>
        <v>-2.3181566048675037</v>
      </c>
      <c r="I39" s="2">
        <f t="shared" si="6"/>
        <v>47.243991571019414</v>
      </c>
      <c r="J39">
        <f t="shared" si="0"/>
        <v>-292.09014566647215</v>
      </c>
    </row>
    <row r="40" spans="2:16" x14ac:dyDescent="0.2">
      <c r="B40">
        <v>37</v>
      </c>
      <c r="C40">
        <v>34</v>
      </c>
      <c r="D40">
        <f t="shared" si="5"/>
        <v>1.5204325484290359E-3</v>
      </c>
      <c r="E40">
        <f t="shared" si="1"/>
        <v>1.5206019302422551E-3</v>
      </c>
      <c r="F40">
        <f t="shared" si="2"/>
        <v>-220.61406653637039</v>
      </c>
      <c r="G40" s="2">
        <f t="shared" si="3"/>
        <v>45.101053250985288</v>
      </c>
      <c r="H40" s="2">
        <f t="shared" si="4"/>
        <v>-11.101053250985288</v>
      </c>
      <c r="I40" s="2">
        <f t="shared" si="6"/>
        <v>45.030363237236955</v>
      </c>
      <c r="J40">
        <f t="shared" si="0"/>
        <v>-230.22059909657588</v>
      </c>
    </row>
    <row r="41" spans="2:16" x14ac:dyDescent="0.2">
      <c r="B41">
        <v>38</v>
      </c>
      <c r="C41">
        <v>49</v>
      </c>
      <c r="D41">
        <f t="shared" si="5"/>
        <v>1.4506869584798511E-3</v>
      </c>
      <c r="E41">
        <f t="shared" si="1"/>
        <v>1.4508485703762122E-3</v>
      </c>
      <c r="F41">
        <f t="shared" si="2"/>
        <v>-320.24472696600151</v>
      </c>
      <c r="G41" s="2">
        <f t="shared" si="3"/>
        <v>43.032168597358456</v>
      </c>
      <c r="H41" s="2">
        <f t="shared" si="4"/>
        <v>5.9678314026415435</v>
      </c>
      <c r="I41" s="2">
        <f t="shared" si="6"/>
        <v>42.96472129024481</v>
      </c>
      <c r="J41">
        <f t="shared" si="0"/>
        <v>-313.88098156148351</v>
      </c>
    </row>
    <row r="42" spans="2:16" x14ac:dyDescent="0.2">
      <c r="B42">
        <v>39</v>
      </c>
      <c r="C42">
        <v>45</v>
      </c>
      <c r="D42">
        <f t="shared" si="5"/>
        <v>1.3854936928785211E-3</v>
      </c>
      <c r="E42">
        <f t="shared" si="1"/>
        <v>1.3856480420038051E-3</v>
      </c>
      <c r="F42">
        <f t="shared" si="2"/>
        <v>-296.17143067846433</v>
      </c>
      <c r="G42" s="2">
        <f t="shared" si="3"/>
        <v>41.098320925832859</v>
      </c>
      <c r="H42" s="2">
        <f t="shared" si="4"/>
        <v>3.9016790741671414</v>
      </c>
      <c r="I42" s="2">
        <f t="shared" si="6"/>
        <v>41.03390467251139</v>
      </c>
      <c r="J42">
        <f t="shared" si="0"/>
        <v>-292.09014566647215</v>
      </c>
    </row>
    <row r="43" spans="2:16" x14ac:dyDescent="0.2">
      <c r="B43">
        <v>40</v>
      </c>
      <c r="C43">
        <v>52</v>
      </c>
      <c r="D43">
        <f t="shared" si="5"/>
        <v>1.3244577183211307E-3</v>
      </c>
      <c r="E43">
        <f t="shared" si="1"/>
        <v>1.3246052678129467E-3</v>
      </c>
      <c r="F43">
        <f t="shared" si="2"/>
        <v>-344.58532030066783</v>
      </c>
      <c r="G43" s="2">
        <f t="shared" si="3"/>
        <v>39.287792243331999</v>
      </c>
      <c r="H43" s="2">
        <f t="shared" si="4"/>
        <v>12.712207756668001</v>
      </c>
      <c r="I43" s="2">
        <f t="shared" si="6"/>
        <v>39.226213757384734</v>
      </c>
      <c r="J43">
        <f t="shared" si="0"/>
        <v>-330.00816664974582</v>
      </c>
      <c r="O43" t="s">
        <v>2</v>
      </c>
      <c r="P43" t="s">
        <v>3</v>
      </c>
    </row>
    <row r="44" spans="2:16" x14ac:dyDescent="0.2">
      <c r="I44" s="2"/>
      <c r="L44">
        <v>-61615.359476205136</v>
      </c>
      <c r="M44" t="s">
        <v>5</v>
      </c>
      <c r="O44" s="3">
        <v>-0.39539999999999997</v>
      </c>
      <c r="P44" s="3">
        <v>0.99050000000000005</v>
      </c>
    </row>
    <row r="45" spans="2:16" x14ac:dyDescent="0.2">
      <c r="B45" t="s">
        <v>4</v>
      </c>
      <c r="C45">
        <f>SUM(C4:C43)</f>
        <v>29660</v>
      </c>
      <c r="D45">
        <f>SUM(D4:D43)</f>
        <v>0.99988860870826846</v>
      </c>
      <c r="E45">
        <f>SUM(E4:E43)</f>
        <v>1.0000000000000002</v>
      </c>
      <c r="F45">
        <f>SUM(F4:F43)</f>
        <v>-61615.359476205136</v>
      </c>
      <c r="G45">
        <f t="shared" ref="G45:I45" si="7">SUM(G4:G43)</f>
        <v>29660</v>
      </c>
      <c r="H45">
        <f t="shared" si="7"/>
        <v>2.8919089345436078E-12</v>
      </c>
      <c r="I45" s="2">
        <f t="shared" si="7"/>
        <v>29613.511821639564</v>
      </c>
      <c r="J45">
        <f>SUM(J4:J43)</f>
        <v>-61600.140787107252</v>
      </c>
      <c r="L45">
        <v>-61615.249289470914</v>
      </c>
      <c r="M45" t="s">
        <v>6</v>
      </c>
      <c r="O45" s="3">
        <v>-0.39730630977470394</v>
      </c>
      <c r="P45" s="3">
        <v>0.99116742166459548</v>
      </c>
    </row>
    <row r="46" spans="2:16" x14ac:dyDescent="0.2">
      <c r="H46" t="s">
        <v>8</v>
      </c>
      <c r="J46" s="1">
        <f>2*(J45-F45)</f>
        <v>30.43737819576927</v>
      </c>
    </row>
  </sheetData>
  <scenarios current="0">
    <scenario name="initial" count="3" user="Ron Thisted" comment="Created by Ron Thisted on 3/10/2017">
      <inputCells r="D1" val="-0.0321820571605239"/>
      <inputCells r="D2" val="0.99999"/>
      <inputCells r="D3" val="0.606566020797469"/>
    </scenario>
  </scenario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796C-DBEC-2F4F-B46E-E2ADED7970ED}">
  <dimension ref="A1:G11"/>
  <sheetViews>
    <sheetView tabSelected="1" workbookViewId="0">
      <selection activeCell="B5" sqref="B5:G11"/>
    </sheetView>
  </sheetViews>
  <sheetFormatPr baseColWidth="10" defaultRowHeight="16" x14ac:dyDescent="0.2"/>
  <cols>
    <col min="1" max="1" width="4.6640625" customWidth="1"/>
    <col min="4" max="5" width="11" bestFit="1" customWidth="1"/>
    <col min="6" max="6" width="11.6640625" bestFit="1" customWidth="1"/>
    <col min="7" max="7" width="12.6640625" bestFit="1" customWidth="1"/>
  </cols>
  <sheetData>
    <row r="1" spans="1:7" x14ac:dyDescent="0.2">
      <c r="A1" t="s">
        <v>13</v>
      </c>
    </row>
    <row r="2" spans="1:7" x14ac:dyDescent="0.2">
      <c r="A2" t="s">
        <v>20</v>
      </c>
    </row>
    <row r="3" spans="1:7" x14ac:dyDescent="0.2">
      <c r="B3" t="s">
        <v>21</v>
      </c>
    </row>
    <row r="5" spans="1:7" x14ac:dyDescent="0.2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</row>
    <row r="6" spans="1:7" x14ac:dyDescent="0.2">
      <c r="B6">
        <v>5</v>
      </c>
      <c r="C6">
        <f>'x0=5'!$C$45</f>
        <v>23517</v>
      </c>
      <c r="D6" s="3">
        <f>'x0=5'!$O$45</f>
        <v>-0.3834211456497808</v>
      </c>
      <c r="E6" s="3">
        <f>'x0=5'!$P$45</f>
        <v>0.97947237228718786</v>
      </c>
      <c r="F6" s="5">
        <f>E6/(1-E6)</f>
        <v>47.714835147553799</v>
      </c>
      <c r="G6" s="1">
        <f>'x0=5'!$J$46</f>
        <v>2.669075048470404E-2</v>
      </c>
    </row>
    <row r="7" spans="1:7" x14ac:dyDescent="0.2">
      <c r="B7">
        <v>10</v>
      </c>
      <c r="C7">
        <f>'x0=10'!$C$45</f>
        <v>26305</v>
      </c>
      <c r="D7" s="3">
        <f>'x0=10'!$O$45</f>
        <v>-0.39023342376213827</v>
      </c>
      <c r="E7" s="3">
        <f>'x0=10'!$P$45</f>
        <v>0.98830189585418227</v>
      </c>
      <c r="F7" s="5">
        <f t="shared" ref="F7:F11" si="0">E7/(1-E7)</f>
        <v>84.483937186310357</v>
      </c>
      <c r="G7" s="1">
        <f>'x0=10'!$J$46</f>
        <v>2.0240154633502243</v>
      </c>
    </row>
    <row r="8" spans="1:7" x14ac:dyDescent="0.2">
      <c r="B8">
        <v>15</v>
      </c>
      <c r="C8">
        <f>'x0=15'!$C$45</f>
        <v>27521</v>
      </c>
      <c r="D8" s="3">
        <f>'x0=15'!$O$45</f>
        <v>-0.38674782751910114</v>
      </c>
      <c r="E8" s="3">
        <f>'x0=15'!$P$45</f>
        <v>0.98538527788122754</v>
      </c>
      <c r="F8" s="5">
        <f t="shared" si="0"/>
        <v>67.424154210603177</v>
      </c>
      <c r="G8" s="1">
        <f>'x0=15'!$J$46</f>
        <v>3.752407849256997</v>
      </c>
    </row>
    <row r="9" spans="1:7" x14ac:dyDescent="0.2">
      <c r="B9">
        <v>20</v>
      </c>
      <c r="C9">
        <f>'x0=20'!$C$45</f>
        <v>28266</v>
      </c>
      <c r="D9" s="3">
        <f>'x0=20'!$O$45</f>
        <v>-0.38944645697586783</v>
      </c>
      <c r="E9" s="3">
        <f>'x0=20'!$P$45</f>
        <v>0.98721159570374417</v>
      </c>
      <c r="F9" s="5">
        <f t="shared" si="0"/>
        <v>77.195838732810358</v>
      </c>
      <c r="G9" s="1">
        <f>'x0=20'!$J$46</f>
        <v>8.8223281885875622</v>
      </c>
    </row>
    <row r="10" spans="1:7" x14ac:dyDescent="0.2">
      <c r="B10">
        <v>30</v>
      </c>
      <c r="C10">
        <f>'x0=30'!$C$45</f>
        <v>29147</v>
      </c>
      <c r="D10" s="3">
        <f>'x0=30'!$O$45</f>
        <v>-0.39450903142362165</v>
      </c>
      <c r="E10" s="3">
        <f>'x0=30'!$P$45</f>
        <v>0.98991736841320832</v>
      </c>
      <c r="F10" s="5">
        <f t="shared" si="0"/>
        <v>98.180456152936031</v>
      </c>
      <c r="G10" s="1">
        <f>'x0=30'!$J$46</f>
        <v>16.873368043845403</v>
      </c>
    </row>
    <row r="11" spans="1:7" x14ac:dyDescent="0.2">
      <c r="B11">
        <v>40</v>
      </c>
      <c r="C11">
        <f>'x0=40'!$C$45</f>
        <v>29660</v>
      </c>
      <c r="D11" s="3">
        <f>'x0=40'!$O$45</f>
        <v>-0.39730630977470394</v>
      </c>
      <c r="E11" s="3">
        <f>'x0=40'!$P$45</f>
        <v>0.99116742166459548</v>
      </c>
      <c r="F11" s="5">
        <f t="shared" si="0"/>
        <v>112.21722401165681</v>
      </c>
      <c r="G11" s="1">
        <f>'x0=40'!$J$46</f>
        <v>30.43737819576927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x0=5</vt:lpstr>
      <vt:lpstr>x0=10</vt:lpstr>
      <vt:lpstr>x0=15</vt:lpstr>
      <vt:lpstr>x0=20</vt:lpstr>
      <vt:lpstr>x0=30</vt:lpstr>
      <vt:lpstr>x0=40</vt:lpstr>
      <vt:lpstr>Summary</vt:lpstr>
    </vt:vector>
  </TitlesOfParts>
  <Company>University of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Thisted</dc:creator>
  <cp:lastModifiedBy>Microsoft Office User</cp:lastModifiedBy>
  <dcterms:created xsi:type="dcterms:W3CDTF">2017-03-09T23:26:27Z</dcterms:created>
  <dcterms:modified xsi:type="dcterms:W3CDTF">2018-05-12T17:36:35Z</dcterms:modified>
</cp:coreProperties>
</file>