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u/Downloads/"/>
    </mc:Choice>
  </mc:AlternateContent>
  <xr:revisionPtr revIDLastSave="0" documentId="8_{5ED2F63C-EFAE-4F48-9F47-DF2BE5009547}" xr6:coauthVersionLast="45" xr6:coauthVersionMax="45" xr10:uidLastSave="{00000000-0000-0000-0000-000000000000}"/>
  <bookViews>
    <workbookView xWindow="0" yWindow="460" windowWidth="28800" windowHeight="16680" activeTab="1" xr2:uid="{00000000-000D-0000-FFFF-FFFF00000000}"/>
  </bookViews>
  <sheets>
    <sheet name="Assignment" sheetId="1" r:id="rId1"/>
    <sheet name="MSE" sheetId="2" r:id="rId2"/>
    <sheet name="LinReg" sheetId="3" r:id="rId3"/>
    <sheet name="MAE" sheetId="5" r:id="rId4"/>
    <sheet name="MSPE" sheetId="6" r:id="rId5"/>
    <sheet name="MAPE" sheetId="7" r:id="rId6"/>
    <sheet name="Sheet4" sheetId="4" r:id="rId7"/>
  </sheets>
  <definedNames>
    <definedName name="solver_adj" localSheetId="0" hidden="1">Assignment!$J$8</definedName>
    <definedName name="solver_adj" localSheetId="3" hidden="1">MAE!$H$2:$J$2</definedName>
    <definedName name="solver_adj" localSheetId="5" hidden="1">MAPE!$H$2:$J$2</definedName>
    <definedName name="solver_adj" localSheetId="1" hidden="1">MSE!$H$2:$J$2</definedName>
    <definedName name="solver_adj" localSheetId="4" hidden="1">MSPE!$H$2:$J$2</definedName>
    <definedName name="solver_adj" localSheetId="6" hidden="1">Sheet4!$H$2:$J$2</definedName>
    <definedName name="solver_cvg" localSheetId="0" hidden="1">0.0001</definedName>
    <definedName name="solver_cvg" localSheetId="3" hidden="1">0.0001</definedName>
    <definedName name="solver_cvg" localSheetId="5" hidden="1">0.0001</definedName>
    <definedName name="solver_cvg" localSheetId="1" hidden="1">0.0001</definedName>
    <definedName name="solver_cvg" localSheetId="4" hidden="1">0.0001</definedName>
    <definedName name="solver_cvg" localSheetId="6" hidden="1">0.0001</definedName>
    <definedName name="solver_drv" localSheetId="0" hidden="1">1</definedName>
    <definedName name="solver_drv" localSheetId="3" hidden="1">1</definedName>
    <definedName name="solver_drv" localSheetId="5" hidden="1">1</definedName>
    <definedName name="solver_drv" localSheetId="1" hidden="1">1</definedName>
    <definedName name="solver_drv" localSheetId="4" hidden="1">1</definedName>
    <definedName name="solver_drv" localSheetId="6" hidden="1">1</definedName>
    <definedName name="solver_eng" localSheetId="0" hidden="1">1</definedName>
    <definedName name="solver_eng" localSheetId="3" hidden="1">1</definedName>
    <definedName name="solver_eng" localSheetId="5" hidden="1">1</definedName>
    <definedName name="solver_eng" localSheetId="1" hidden="1">1</definedName>
    <definedName name="solver_eng" localSheetId="4" hidden="1">1</definedName>
    <definedName name="solver_eng" localSheetId="6" hidden="1">1</definedName>
    <definedName name="solver_est" localSheetId="0" hidden="1">1</definedName>
    <definedName name="solver_est" localSheetId="3" hidden="1">1</definedName>
    <definedName name="solver_est" localSheetId="5" hidden="1">1</definedName>
    <definedName name="solver_est" localSheetId="1" hidden="1">1</definedName>
    <definedName name="solver_est" localSheetId="4" hidden="1">1</definedName>
    <definedName name="solver_itr" localSheetId="0" hidden="1">2147483647</definedName>
    <definedName name="solver_itr" localSheetId="3" hidden="1">2147483647</definedName>
    <definedName name="solver_itr" localSheetId="5" hidden="1">2147483647</definedName>
    <definedName name="solver_itr" localSheetId="1" hidden="1">2147483647</definedName>
    <definedName name="solver_itr" localSheetId="4" hidden="1">2147483647</definedName>
    <definedName name="solver_itr" localSheetId="6" hidden="1">2147483647</definedName>
    <definedName name="solver_lin" localSheetId="1" hidden="1">2</definedName>
    <definedName name="solver_lin" localSheetId="6" hidden="1">2</definedName>
    <definedName name="solver_mip" localSheetId="0" hidden="1">2147483647</definedName>
    <definedName name="solver_mip" localSheetId="3" hidden="1">2147483647</definedName>
    <definedName name="solver_mip" localSheetId="5" hidden="1">2147483647</definedName>
    <definedName name="solver_mip" localSheetId="1" hidden="1">2147483647</definedName>
    <definedName name="solver_mip" localSheetId="4" hidden="1">2147483647</definedName>
    <definedName name="solver_mip" localSheetId="6" hidden="1">2147483647</definedName>
    <definedName name="solver_mni" localSheetId="0" hidden="1">30</definedName>
    <definedName name="solver_mni" localSheetId="3" hidden="1">30</definedName>
    <definedName name="solver_mni" localSheetId="5" hidden="1">30</definedName>
    <definedName name="solver_mni" localSheetId="1" hidden="1">30</definedName>
    <definedName name="solver_mni" localSheetId="4" hidden="1">30</definedName>
    <definedName name="solver_mni" localSheetId="6" hidden="1">30</definedName>
    <definedName name="solver_mrt" localSheetId="0" hidden="1">0.075</definedName>
    <definedName name="solver_mrt" localSheetId="3" hidden="1">0.075</definedName>
    <definedName name="solver_mrt" localSheetId="5" hidden="1">0.075</definedName>
    <definedName name="solver_mrt" localSheetId="1" hidden="1">0.075</definedName>
    <definedName name="solver_mrt" localSheetId="4" hidden="1">0.075</definedName>
    <definedName name="solver_mrt" localSheetId="6" hidden="1">0.075</definedName>
    <definedName name="solver_msl" localSheetId="0" hidden="1">2</definedName>
    <definedName name="solver_msl" localSheetId="3" hidden="1">2</definedName>
    <definedName name="solver_msl" localSheetId="5" hidden="1">2</definedName>
    <definedName name="solver_msl" localSheetId="1" hidden="1">2</definedName>
    <definedName name="solver_msl" localSheetId="4" hidden="1">2</definedName>
    <definedName name="solver_msl" localSheetId="6" hidden="1">2</definedName>
    <definedName name="solver_neg" localSheetId="0" hidden="1">1</definedName>
    <definedName name="solver_neg" localSheetId="3" hidden="1">2</definedName>
    <definedName name="solver_neg" localSheetId="5" hidden="1">2</definedName>
    <definedName name="solver_neg" localSheetId="1" hidden="1">2</definedName>
    <definedName name="solver_neg" localSheetId="4" hidden="1">2</definedName>
    <definedName name="solver_neg" localSheetId="6" hidden="1">1</definedName>
    <definedName name="solver_nod" localSheetId="0" hidden="1">2147483647</definedName>
    <definedName name="solver_nod" localSheetId="3" hidden="1">2147483647</definedName>
    <definedName name="solver_nod" localSheetId="5" hidden="1">2147483647</definedName>
    <definedName name="solver_nod" localSheetId="1" hidden="1">2147483647</definedName>
    <definedName name="solver_nod" localSheetId="4" hidden="1">2147483647</definedName>
    <definedName name="solver_nod" localSheetId="6" hidden="1">2147483647</definedName>
    <definedName name="solver_num" localSheetId="0" hidden="1">0</definedName>
    <definedName name="solver_num" localSheetId="3" hidden="1">0</definedName>
    <definedName name="solver_num" localSheetId="5" hidden="1">0</definedName>
    <definedName name="solver_num" localSheetId="1" hidden="1">0</definedName>
    <definedName name="solver_num" localSheetId="4" hidden="1">0</definedName>
    <definedName name="solver_num" localSheetId="6" hidden="1">0</definedName>
    <definedName name="solver_nwt" localSheetId="0" hidden="1">1</definedName>
    <definedName name="solver_nwt" localSheetId="3" hidden="1">1</definedName>
    <definedName name="solver_nwt" localSheetId="5" hidden="1">1</definedName>
    <definedName name="solver_nwt" localSheetId="1" hidden="1">1</definedName>
    <definedName name="solver_nwt" localSheetId="4" hidden="1">1</definedName>
    <definedName name="solver_opt" localSheetId="0" hidden="1">Assignment!$N$16</definedName>
    <definedName name="solver_opt" localSheetId="3" hidden="1">MAE!$F$13</definedName>
    <definedName name="solver_opt" localSheetId="5" hidden="1">MAPE!$F$13</definedName>
    <definedName name="solver_opt" localSheetId="1" hidden="1">MSE!$H$2</definedName>
    <definedName name="solver_opt" localSheetId="4" hidden="1">MSPE!$F$13</definedName>
    <definedName name="solver_opt" localSheetId="6" hidden="1">Sheet4!$F$13</definedName>
    <definedName name="solver_pre" localSheetId="0" hidden="1">0.000001</definedName>
    <definedName name="solver_pre" localSheetId="3" hidden="1">0.000001</definedName>
    <definedName name="solver_pre" localSheetId="5" hidden="1">0.000001</definedName>
    <definedName name="solver_pre" localSheetId="1" hidden="1">0.000001</definedName>
    <definedName name="solver_pre" localSheetId="4" hidden="1">0.000001</definedName>
    <definedName name="solver_pre" localSheetId="6" hidden="1">0.000001</definedName>
    <definedName name="solver_rbv" localSheetId="0" hidden="1">1</definedName>
    <definedName name="solver_rbv" localSheetId="3" hidden="1">1</definedName>
    <definedName name="solver_rbv" localSheetId="5" hidden="1">1</definedName>
    <definedName name="solver_rbv" localSheetId="1" hidden="1">1</definedName>
    <definedName name="solver_rbv" localSheetId="4" hidden="1">1</definedName>
    <definedName name="solver_rbv" localSheetId="6" hidden="1">1</definedName>
    <definedName name="solver_rlx" localSheetId="0" hidden="1">2</definedName>
    <definedName name="solver_rlx" localSheetId="3" hidden="1">2</definedName>
    <definedName name="solver_rlx" localSheetId="5" hidden="1">2</definedName>
    <definedName name="solver_rlx" localSheetId="1" hidden="1">2</definedName>
    <definedName name="solver_rlx" localSheetId="4" hidden="1">2</definedName>
    <definedName name="solver_rlx" localSheetId="6" hidden="1">2</definedName>
    <definedName name="solver_rsd" localSheetId="0" hidden="1">0</definedName>
    <definedName name="solver_rsd" localSheetId="3" hidden="1">0</definedName>
    <definedName name="solver_rsd" localSheetId="5" hidden="1">0</definedName>
    <definedName name="solver_rsd" localSheetId="1" hidden="1">0</definedName>
    <definedName name="solver_rsd" localSheetId="4" hidden="1">0</definedName>
    <definedName name="solver_rsd" localSheetId="6" hidden="1">0</definedName>
    <definedName name="solver_scl" localSheetId="0" hidden="1">1</definedName>
    <definedName name="solver_scl" localSheetId="3" hidden="1">1</definedName>
    <definedName name="solver_scl" localSheetId="5" hidden="1">1</definedName>
    <definedName name="solver_scl" localSheetId="1" hidden="1">1</definedName>
    <definedName name="solver_scl" localSheetId="4" hidden="1">1</definedName>
    <definedName name="solver_scl" localSheetId="6" hidden="1">1</definedName>
    <definedName name="solver_sho" localSheetId="0" hidden="1">2</definedName>
    <definedName name="solver_sho" localSheetId="3" hidden="1">2</definedName>
    <definedName name="solver_sho" localSheetId="5" hidden="1">2</definedName>
    <definedName name="solver_sho" localSheetId="1" hidden="1">2</definedName>
    <definedName name="solver_sho" localSheetId="4" hidden="1">2</definedName>
    <definedName name="solver_sho" localSheetId="6" hidden="1">2</definedName>
    <definedName name="solver_ssz" localSheetId="0" hidden="1">100</definedName>
    <definedName name="solver_ssz" localSheetId="3" hidden="1">100</definedName>
    <definedName name="solver_ssz" localSheetId="5" hidden="1">100</definedName>
    <definedName name="solver_ssz" localSheetId="1" hidden="1">100</definedName>
    <definedName name="solver_ssz" localSheetId="4" hidden="1">100</definedName>
    <definedName name="solver_ssz" localSheetId="6" hidden="1">100</definedName>
    <definedName name="solver_tim" localSheetId="0" hidden="1">2147483647</definedName>
    <definedName name="solver_tim" localSheetId="3" hidden="1">2147483647</definedName>
    <definedName name="solver_tim" localSheetId="5" hidden="1">2147483647</definedName>
    <definedName name="solver_tim" localSheetId="1" hidden="1">2147483647</definedName>
    <definedName name="solver_tim" localSheetId="4" hidden="1">2147483647</definedName>
    <definedName name="solver_tim" localSheetId="6" hidden="1">2147483647</definedName>
    <definedName name="solver_tol" localSheetId="0" hidden="1">0.01</definedName>
    <definedName name="solver_tol" localSheetId="3" hidden="1">0.01</definedName>
    <definedName name="solver_tol" localSheetId="5" hidden="1">0.01</definedName>
    <definedName name="solver_tol" localSheetId="1" hidden="1">0.01</definedName>
    <definedName name="solver_tol" localSheetId="4" hidden="1">0.01</definedName>
    <definedName name="solver_tol" localSheetId="6" hidden="1">0.01</definedName>
    <definedName name="solver_typ" localSheetId="0" hidden="1">2</definedName>
    <definedName name="solver_typ" localSheetId="3" hidden="1">2</definedName>
    <definedName name="solver_typ" localSheetId="5" hidden="1">2</definedName>
    <definedName name="solver_typ" localSheetId="1" hidden="1">2</definedName>
    <definedName name="solver_typ" localSheetId="4" hidden="1">2</definedName>
    <definedName name="solver_typ" localSheetId="6" hidden="1">2</definedName>
    <definedName name="solver_val" localSheetId="0" hidden="1">0</definedName>
    <definedName name="solver_val" localSheetId="3" hidden="1">0</definedName>
    <definedName name="solver_val" localSheetId="5" hidden="1">0</definedName>
    <definedName name="solver_val" localSheetId="1" hidden="1">0</definedName>
    <definedName name="solver_val" localSheetId="4" hidden="1">0</definedName>
    <definedName name="solver_val" localSheetId="6" hidden="1">0</definedName>
    <definedName name="solver_ver" localSheetId="0" hidden="1">3</definedName>
    <definedName name="solver_ver" localSheetId="3" hidden="1">3</definedName>
    <definedName name="solver_ver" localSheetId="5" hidden="1">3</definedName>
    <definedName name="solver_ver" localSheetId="1" hidden="1">2</definedName>
    <definedName name="solver_ver" localSheetId="4" hidden="1">3</definedName>
    <definedName name="solver_ver" localSheetId="6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E3" i="4" s="1"/>
  <c r="F3" i="4" s="1"/>
  <c r="D4" i="4"/>
  <c r="E4" i="4" s="1"/>
  <c r="F4" i="4" s="1"/>
  <c r="D5" i="4"/>
  <c r="E5" i="4" s="1"/>
  <c r="F5" i="4" s="1"/>
  <c r="D6" i="4"/>
  <c r="E6" i="4" s="1"/>
  <c r="F6" i="4" s="1"/>
  <c r="D7" i="4"/>
  <c r="E7" i="4" s="1"/>
  <c r="F7" i="4" s="1"/>
  <c r="D8" i="4"/>
  <c r="E8" i="4" s="1"/>
  <c r="F8" i="4" s="1"/>
  <c r="D9" i="4"/>
  <c r="E9" i="4" s="1"/>
  <c r="F9" i="4" s="1"/>
  <c r="D10" i="4"/>
  <c r="E10" i="4" s="1"/>
  <c r="F10" i="4" s="1"/>
  <c r="D11" i="4"/>
  <c r="E11" i="4" s="1"/>
  <c r="F11" i="4" s="1"/>
  <c r="D2" i="4"/>
  <c r="E2" i="4" s="1"/>
  <c r="F2" i="4" s="1"/>
  <c r="F13" i="4" l="1"/>
  <c r="A13" i="7" l="1"/>
  <c r="D11" i="7"/>
  <c r="E11" i="7" s="1"/>
  <c r="F11" i="7" s="1"/>
  <c r="D10" i="7"/>
  <c r="E10" i="7" s="1"/>
  <c r="F10" i="7" s="1"/>
  <c r="D9" i="7"/>
  <c r="E9" i="7" s="1"/>
  <c r="F9" i="7" s="1"/>
  <c r="D8" i="7"/>
  <c r="E8" i="7" s="1"/>
  <c r="F8" i="7" s="1"/>
  <c r="D7" i="7"/>
  <c r="E7" i="7" s="1"/>
  <c r="F7" i="7" s="1"/>
  <c r="D6" i="7"/>
  <c r="E6" i="7" s="1"/>
  <c r="F6" i="7" s="1"/>
  <c r="D5" i="7"/>
  <c r="E5" i="7" s="1"/>
  <c r="F5" i="7" s="1"/>
  <c r="D4" i="7"/>
  <c r="E4" i="7" s="1"/>
  <c r="F4" i="7" s="1"/>
  <c r="D3" i="7"/>
  <c r="E3" i="7" s="1"/>
  <c r="F3" i="7" s="1"/>
  <c r="D2" i="7"/>
  <c r="E2" i="7" s="1"/>
  <c r="F2" i="7" s="1"/>
  <c r="A13" i="6"/>
  <c r="D11" i="6"/>
  <c r="E11" i="6" s="1"/>
  <c r="F11" i="6" s="1"/>
  <c r="D10" i="6"/>
  <c r="E10" i="6" s="1"/>
  <c r="F10" i="6" s="1"/>
  <c r="D9" i="6"/>
  <c r="E9" i="6" s="1"/>
  <c r="F9" i="6" s="1"/>
  <c r="D8" i="6"/>
  <c r="E8" i="6" s="1"/>
  <c r="F8" i="6" s="1"/>
  <c r="D7" i="6"/>
  <c r="E7" i="6" s="1"/>
  <c r="F7" i="6" s="1"/>
  <c r="D6" i="6"/>
  <c r="E6" i="6" s="1"/>
  <c r="F6" i="6" s="1"/>
  <c r="D5" i="6"/>
  <c r="E5" i="6" s="1"/>
  <c r="F5" i="6" s="1"/>
  <c r="D4" i="6"/>
  <c r="E4" i="6" s="1"/>
  <c r="F4" i="6" s="1"/>
  <c r="D3" i="6"/>
  <c r="E3" i="6" s="1"/>
  <c r="F3" i="6" s="1"/>
  <c r="D2" i="6"/>
  <c r="E2" i="6" s="1"/>
  <c r="F2" i="6" s="1"/>
  <c r="A13" i="5"/>
  <c r="D11" i="5"/>
  <c r="F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F4" i="5" s="1"/>
  <c r="D3" i="5"/>
  <c r="F3" i="5" s="1"/>
  <c r="D2" i="5"/>
  <c r="F2" i="5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2" i="2"/>
  <c r="F2" i="2" s="1"/>
  <c r="F13" i="7" l="1"/>
  <c r="F6" i="5"/>
  <c r="F5" i="5"/>
  <c r="F8" i="5"/>
  <c r="F7" i="5"/>
  <c r="F10" i="5"/>
  <c r="F9" i="5"/>
  <c r="E2" i="5"/>
  <c r="E11" i="5"/>
  <c r="E4" i="5"/>
  <c r="E3" i="5"/>
  <c r="A13" i="2"/>
  <c r="F13" i="6" l="1"/>
  <c r="F13" i="5"/>
  <c r="E5" i="2"/>
  <c r="E4" i="2"/>
  <c r="E2" i="2"/>
  <c r="E10" i="2"/>
  <c r="E9" i="2"/>
  <c r="E7" i="2"/>
  <c r="E8" i="2"/>
  <c r="E6" i="2"/>
  <c r="E11" i="2"/>
  <c r="E3" i="2"/>
  <c r="F13" i="2"/>
  <c r="K8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N5" i="1"/>
  <c r="M5" i="1"/>
  <c r="L5" i="1"/>
  <c r="K6" i="1"/>
  <c r="K7" i="1"/>
  <c r="K9" i="1"/>
  <c r="K10" i="1"/>
  <c r="K11" i="1"/>
  <c r="K12" i="1"/>
  <c r="K13" i="1"/>
  <c r="K14" i="1"/>
  <c r="K5" i="1"/>
  <c r="K16" i="1" s="1"/>
  <c r="N16" i="1" l="1"/>
  <c r="M16" i="1"/>
  <c r="L16" i="1"/>
</calcChain>
</file>

<file path=xl/sharedStrings.xml><?xml version="1.0" encoding="utf-8"?>
<sst xmlns="http://schemas.openxmlformats.org/spreadsheetml/2006/main" count="107" uniqueCount="54">
  <si>
    <t>Height</t>
  </si>
  <si>
    <t>Gender</t>
  </si>
  <si>
    <t>M</t>
  </si>
  <si>
    <t>F</t>
  </si>
  <si>
    <t>Age</t>
  </si>
  <si>
    <t>&lt;20</t>
  </si>
  <si>
    <t>&gt;20</t>
  </si>
  <si>
    <t>Error - MSE</t>
  </si>
  <si>
    <t>Error-MAE</t>
  </si>
  <si>
    <t>Error-MAPE</t>
  </si>
  <si>
    <t>MSE</t>
  </si>
  <si>
    <t>MAE</t>
  </si>
  <si>
    <t>MAPE</t>
  </si>
  <si>
    <t>Error-MSPE</t>
  </si>
  <si>
    <t>MSPE</t>
  </si>
  <si>
    <t>Estimate</t>
  </si>
  <si>
    <t>Intercept Only</t>
  </si>
  <si>
    <t>1. Find the metric that minimizes any of the errors, by calculus.</t>
  </si>
  <si>
    <t>2. Use solver to find coefficients for model of Height conditional on Gender and Age (don't forget intercept) - Estimation for intercept-only model is shown above.</t>
  </si>
  <si>
    <t>b0</t>
  </si>
  <si>
    <t>b1</t>
  </si>
  <si>
    <t>b2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</si>
  <si>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</si>
  <si>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</si>
  <si>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</si>
  <si>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</si>
  <si>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</si>
  <si>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</si>
  <si>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</si>
  <si>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</si>
  <si>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</si>
  <si>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</si>
  <si>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</si>
  <si>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</si>
  <si>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</si>
  <si>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</si>
  <si>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</si>
  <si>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</si>
  <si>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</si>
  <si>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</si>
  <si>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</si>
  <si>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</si>
  <si>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</si>
  <si>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</si>
  <si>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</si>
  <si>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</si>
  <si>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</si>
  <si>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Model</t>
  </si>
  <si>
    <t>Error</t>
  </si>
  <si>
    <t>ErrorSq</t>
  </si>
  <si>
    <t>Abs(Error)</t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</si>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</sst>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0" borderId="5" xfId="0" applyFont="1" applyFill="1" applyBorder="1" applyAlignment="1">
      <alignment horizontal="center"/>
    </xf>
    <xf numFmtId="0" fontId="1" fillId="0" borderId="4" xfId="0" applyFont="1" applyBorder="1"/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Fill="1" applyBorder="1" applyAlignment="1"/>
    <xf numFmtId="0" fontId="3" fillId="0" borderId="9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0"/>
  <sheetViews>
    <sheetView showGridLines="0" workbookViewId="0">
      <selection activeCell="C31" sqref="C31"/>
    </sheetView>
  </sheetViews>
  <sheetFormatPr baseColWidth="10" defaultColWidth="8.83203125" defaultRowHeight="15" x14ac:dyDescent="0.2"/>
  <cols>
    <col min="3" max="3" width="25.1640625" bestFit="1" customWidth="1"/>
    <col min="4" max="5" width="8.83203125" style="1"/>
    <col min="6" max="6" width="12" bestFit="1" customWidth="1"/>
    <col min="9" max="9" width="6.6640625" customWidth="1"/>
    <col min="10" max="10" width="8.83203125" style="1"/>
    <col min="11" max="12" width="11.6640625" style="1" customWidth="1"/>
    <col min="13" max="13" width="11.83203125" style="1" customWidth="1"/>
    <col min="14" max="14" width="11.5" customWidth="1"/>
  </cols>
  <sheetData>
    <row r="3" spans="4:14" x14ac:dyDescent="0.2">
      <c r="I3" s="22" t="s">
        <v>16</v>
      </c>
      <c r="J3" s="23"/>
      <c r="K3" s="23"/>
      <c r="L3" s="23"/>
      <c r="M3" s="23"/>
      <c r="N3" s="24"/>
    </row>
    <row r="4" spans="4:14" x14ac:dyDescent="0.2">
      <c r="D4" s="3" t="s">
        <v>0</v>
      </c>
      <c r="E4" s="3" t="s">
        <v>1</v>
      </c>
      <c r="F4" s="3" t="s">
        <v>4</v>
      </c>
      <c r="G4" s="2"/>
      <c r="I4" s="5"/>
      <c r="J4" s="3" t="s">
        <v>15</v>
      </c>
      <c r="K4" s="2" t="s">
        <v>7</v>
      </c>
      <c r="L4" s="2" t="s">
        <v>8</v>
      </c>
      <c r="M4" s="2" t="s">
        <v>9</v>
      </c>
      <c r="N4" s="6" t="s">
        <v>13</v>
      </c>
    </row>
    <row r="5" spans="4:14" x14ac:dyDescent="0.2">
      <c r="D5" s="4">
        <v>165</v>
      </c>
      <c r="E5" s="4" t="s">
        <v>3</v>
      </c>
      <c r="F5" s="4" t="s">
        <v>5</v>
      </c>
      <c r="I5" s="7" t="s">
        <v>10</v>
      </c>
      <c r="J5" s="8">
        <v>163.4999998482208</v>
      </c>
      <c r="K5" s="8">
        <f>(D5-J$5)^2</f>
        <v>2.250000455337636</v>
      </c>
      <c r="L5" s="8">
        <f>ABS(D5-J$6)</f>
        <v>1.8391884288824087</v>
      </c>
      <c r="M5" s="8">
        <f>ABS((D5-J$7)/D5)</f>
        <v>3.0303030144392378E-2</v>
      </c>
      <c r="N5" s="9">
        <f>((D5-J$8)/D5)^2</f>
        <v>3.3696902572297291E-3</v>
      </c>
    </row>
    <row r="6" spans="4:14" x14ac:dyDescent="0.2">
      <c r="D6" s="4">
        <v>160</v>
      </c>
      <c r="E6" s="4" t="s">
        <v>2</v>
      </c>
      <c r="F6" s="4" t="s">
        <v>6</v>
      </c>
      <c r="I6" s="7" t="s">
        <v>11</v>
      </c>
      <c r="J6" s="8">
        <v>163.16081157111759</v>
      </c>
      <c r="K6" s="8">
        <f t="shared" ref="K6:K14" si="0">(D6-J$5)^2</f>
        <v>12.249998937545593</v>
      </c>
      <c r="L6" s="8">
        <f t="shared" ref="L6:L14" si="1">ABS(D6-J$6)</f>
        <v>3.1608115711175913</v>
      </c>
      <c r="M6" s="8">
        <f t="shared" ref="M6:M14" si="2">ABS((D6-J$7)/D6)</f>
        <v>1.6359535948140547E-10</v>
      </c>
      <c r="N6" s="9">
        <f t="shared" ref="N6:N14" si="3">((D6-J$8)/D6)^2</f>
        <v>8.1870751749423714E-4</v>
      </c>
    </row>
    <row r="7" spans="4:14" x14ac:dyDescent="0.2">
      <c r="D7" s="4">
        <v>175</v>
      </c>
      <c r="E7" s="4" t="s">
        <v>2</v>
      </c>
      <c r="F7" s="4" t="s">
        <v>6</v>
      </c>
      <c r="I7" s="7" t="s">
        <v>12</v>
      </c>
      <c r="J7" s="8">
        <v>160.00000002617526</v>
      </c>
      <c r="K7" s="8">
        <f t="shared" si="0"/>
        <v>132.25000349092173</v>
      </c>
      <c r="L7" s="8">
        <f t="shared" si="1"/>
        <v>11.839188428882409</v>
      </c>
      <c r="M7" s="8">
        <f t="shared" si="2"/>
        <v>8.5714285564712819E-2</v>
      </c>
      <c r="N7" s="9">
        <f t="shared" si="3"/>
        <v>1.251597148942149E-2</v>
      </c>
    </row>
    <row r="8" spans="4:14" x14ac:dyDescent="0.2">
      <c r="D8" s="4">
        <v>180</v>
      </c>
      <c r="E8" s="4" t="s">
        <v>2</v>
      </c>
      <c r="F8" s="4" t="s">
        <v>6</v>
      </c>
      <c r="I8" s="7" t="s">
        <v>14</v>
      </c>
      <c r="J8" s="8">
        <v>155.42190951947731</v>
      </c>
      <c r="K8" s="8">
        <f>(D8-J$5)^2</f>
        <v>272.25000500871374</v>
      </c>
      <c r="L8" s="8">
        <f t="shared" si="1"/>
        <v>16.839188428882409</v>
      </c>
      <c r="M8" s="8">
        <f t="shared" si="2"/>
        <v>0.11111111096569301</v>
      </c>
      <c r="N8" s="9">
        <f t="shared" si="3"/>
        <v>1.8644522582369136E-2</v>
      </c>
    </row>
    <row r="9" spans="4:14" x14ac:dyDescent="0.2">
      <c r="D9" s="4">
        <v>155</v>
      </c>
      <c r="E9" s="4" t="s">
        <v>3</v>
      </c>
      <c r="F9" s="4" t="s">
        <v>6</v>
      </c>
      <c r="I9" s="5"/>
      <c r="J9" s="4"/>
      <c r="K9" s="8">
        <f t="shared" si="0"/>
        <v>72.249997419753555</v>
      </c>
      <c r="L9" s="8">
        <f t="shared" si="1"/>
        <v>8.1608115711175913</v>
      </c>
      <c r="M9" s="8">
        <f t="shared" si="2"/>
        <v>3.2258064685001663E-2</v>
      </c>
      <c r="N9" s="9">
        <f t="shared" si="3"/>
        <v>7.409267122812692E-6</v>
      </c>
    </row>
    <row r="10" spans="4:14" x14ac:dyDescent="0.2">
      <c r="D10" s="4">
        <v>150</v>
      </c>
      <c r="E10" s="4" t="s">
        <v>3</v>
      </c>
      <c r="F10" s="4" t="s">
        <v>5</v>
      </c>
      <c r="I10" s="5"/>
      <c r="J10" s="4"/>
      <c r="K10" s="8">
        <f t="shared" si="0"/>
        <v>182.24999590196151</v>
      </c>
      <c r="L10" s="8">
        <f t="shared" si="1"/>
        <v>13.160811571117591</v>
      </c>
      <c r="M10" s="8">
        <f t="shared" si="2"/>
        <v>6.6666666841168384E-2</v>
      </c>
      <c r="N10" s="9">
        <f t="shared" si="3"/>
        <v>1.3065379038843857E-3</v>
      </c>
    </row>
    <row r="11" spans="4:14" x14ac:dyDescent="0.2">
      <c r="D11" s="4">
        <v>110</v>
      </c>
      <c r="E11" s="4" t="s">
        <v>2</v>
      </c>
      <c r="F11" s="4" t="s">
        <v>5</v>
      </c>
      <c r="I11" s="5"/>
      <c r="J11" s="4"/>
      <c r="K11" s="8">
        <f t="shared" si="0"/>
        <v>2862.2499837596251</v>
      </c>
      <c r="L11" s="8">
        <f t="shared" si="1"/>
        <v>53.160811571117591</v>
      </c>
      <c r="M11" s="8">
        <f t="shared" si="2"/>
        <v>0.45454545478341141</v>
      </c>
      <c r="N11" s="9">
        <f t="shared" si="3"/>
        <v>0.17050825325583335</v>
      </c>
    </row>
    <row r="12" spans="4:14" x14ac:dyDescent="0.2">
      <c r="D12" s="4">
        <v>195</v>
      </c>
      <c r="E12" s="4" t="s">
        <v>2</v>
      </c>
      <c r="F12" s="4" t="s">
        <v>6</v>
      </c>
      <c r="I12" s="5"/>
      <c r="J12" s="4"/>
      <c r="K12" s="8">
        <f t="shared" si="0"/>
        <v>992.25000956208987</v>
      </c>
      <c r="L12" s="8">
        <f t="shared" si="1"/>
        <v>31.839188428882409</v>
      </c>
      <c r="M12" s="8">
        <f t="shared" si="2"/>
        <v>0.17948717935294739</v>
      </c>
      <c r="N12" s="9">
        <f t="shared" si="3"/>
        <v>4.1194615281642095E-2</v>
      </c>
    </row>
    <row r="13" spans="4:14" x14ac:dyDescent="0.2">
      <c r="D13" s="4">
        <v>160</v>
      </c>
      <c r="E13" s="4" t="s">
        <v>3</v>
      </c>
      <c r="F13" s="4" t="s">
        <v>6</v>
      </c>
      <c r="I13" s="5"/>
      <c r="J13" s="4"/>
      <c r="K13" s="8">
        <f t="shared" si="0"/>
        <v>12.249998937545593</v>
      </c>
      <c r="L13" s="8">
        <f t="shared" si="1"/>
        <v>3.1608115711175913</v>
      </c>
      <c r="M13" s="8">
        <f t="shared" si="2"/>
        <v>1.6359535948140547E-10</v>
      </c>
      <c r="N13" s="9">
        <f t="shared" si="3"/>
        <v>8.1870751749423714E-4</v>
      </c>
    </row>
    <row r="14" spans="4:14" x14ac:dyDescent="0.2">
      <c r="D14" s="4">
        <v>185</v>
      </c>
      <c r="E14" s="4" t="s">
        <v>2</v>
      </c>
      <c r="F14" s="4" t="s">
        <v>5</v>
      </c>
      <c r="I14" s="5"/>
      <c r="J14" s="4"/>
      <c r="K14" s="8">
        <f t="shared" si="0"/>
        <v>462.25000652650579</v>
      </c>
      <c r="L14" s="8">
        <f t="shared" si="1"/>
        <v>21.839188428882409</v>
      </c>
      <c r="M14" s="8">
        <f t="shared" si="2"/>
        <v>0.13513513499364727</v>
      </c>
      <c r="N14" s="9">
        <f t="shared" si="3"/>
        <v>2.5562116478421829E-2</v>
      </c>
    </row>
    <row r="15" spans="4:14" x14ac:dyDescent="0.2">
      <c r="I15" s="5"/>
      <c r="J15" s="4"/>
      <c r="K15" s="8"/>
      <c r="L15" s="8"/>
      <c r="M15" s="8"/>
      <c r="N15" s="10"/>
    </row>
    <row r="16" spans="4:14" x14ac:dyDescent="0.2">
      <c r="I16" s="11"/>
      <c r="J16" s="12"/>
      <c r="K16" s="13">
        <f>SUM(K5:K14)</f>
        <v>5002.5</v>
      </c>
      <c r="L16" s="13">
        <f>SUM(L5:L14)</f>
        <v>165</v>
      </c>
      <c r="M16" s="13">
        <f>SUM(M5:M14)</f>
        <v>1.0952209276581648</v>
      </c>
      <c r="N16" s="14">
        <f>SUM(N5:N14)</f>
        <v>0.27474653155091333</v>
      </c>
    </row>
    <row r="19" spans="3:3" x14ac:dyDescent="0.2">
      <c r="C19" t="s">
        <v>17</v>
      </c>
    </row>
    <row r="20" spans="3:3" x14ac:dyDescent="0.2">
      <c r="C20" t="s">
        <v>18</v>
      </c>
    </row>
  </sheetData>
  <mergeCells count="1">
    <mergeCell ref="I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F25" sqref="F2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4</v>
      </c>
      <c r="D1" t="s">
        <v>47</v>
      </c>
      <c r="E1" t="s">
        <v>48</v>
      </c>
      <c r="F1" t="s">
        <v>49</v>
      </c>
      <c r="H1" t="s">
        <v>19</v>
      </c>
      <c r="I1" t="s">
        <v>20</v>
      </c>
      <c r="J1" t="s">
        <v>21</v>
      </c>
    </row>
    <row r="2" spans="1:10" x14ac:dyDescent="0.2">
      <c r="A2" s="4">
        <v>165</v>
      </c>
      <c r="B2" s="4">
        <v>0</v>
      </c>
      <c r="C2" s="4">
        <v>0</v>
      </c>
      <c r="D2">
        <f>H$2+B2*I$2+C2*J$2</f>
        <v>148.92809119219862</v>
      </c>
      <c r="E2">
        <f>A2-D2</f>
        <v>16.071908807801378</v>
      </c>
      <c r="F2">
        <f>(A2-D2)^2</f>
        <v>258.3062527262835</v>
      </c>
      <c r="H2" s="19">
        <v>148.92809119219862</v>
      </c>
      <c r="I2" s="19">
        <v>7.1432255036866223</v>
      </c>
      <c r="J2" s="19">
        <v>17.143158383918333</v>
      </c>
    </row>
    <row r="3" spans="1:10" x14ac:dyDescent="0.2">
      <c r="A3" s="4">
        <v>160</v>
      </c>
      <c r="B3" s="4">
        <v>1</v>
      </c>
      <c r="C3" s="4">
        <v>1</v>
      </c>
      <c r="D3">
        <f t="shared" ref="D3:D11" si="0">H$2+B3*I$2+C3*J$2</f>
        <v>173.21447507980355</v>
      </c>
      <c r="E3">
        <f t="shared" ref="E3:E11" si="1">A3-D3</f>
        <v>-13.214475079803549</v>
      </c>
      <c r="F3">
        <f t="shared" ref="F3:F11" si="2">(A3-D3)^2</f>
        <v>174.62235163474901</v>
      </c>
    </row>
    <row r="4" spans="1:10" x14ac:dyDescent="0.2">
      <c r="A4" s="4">
        <v>175</v>
      </c>
      <c r="B4" s="4">
        <v>1</v>
      </c>
      <c r="C4" s="4">
        <v>1</v>
      </c>
      <c r="D4">
        <f t="shared" si="0"/>
        <v>173.21447507980355</v>
      </c>
      <c r="E4">
        <f t="shared" si="1"/>
        <v>1.7855249201964511</v>
      </c>
      <c r="F4">
        <f t="shared" si="2"/>
        <v>3.1880992406425435</v>
      </c>
    </row>
    <row r="5" spans="1:10" x14ac:dyDescent="0.2">
      <c r="A5" s="4">
        <v>180</v>
      </c>
      <c r="B5" s="4">
        <v>1</v>
      </c>
      <c r="C5" s="4">
        <v>1</v>
      </c>
      <c r="D5">
        <f t="shared" si="0"/>
        <v>173.21447507980355</v>
      </c>
      <c r="E5">
        <f t="shared" si="1"/>
        <v>6.7855249201964511</v>
      </c>
      <c r="F5">
        <f t="shared" si="2"/>
        <v>46.043348442607055</v>
      </c>
    </row>
    <row r="6" spans="1:10" x14ac:dyDescent="0.2">
      <c r="A6" s="4">
        <v>155</v>
      </c>
      <c r="B6" s="4">
        <v>0</v>
      </c>
      <c r="C6" s="4">
        <v>1</v>
      </c>
      <c r="D6">
        <f t="shared" si="0"/>
        <v>166.07124957611694</v>
      </c>
      <c r="E6">
        <f t="shared" si="1"/>
        <v>-11.071249576116941</v>
      </c>
      <c r="F6">
        <f t="shared" si="2"/>
        <v>122.57256717666954</v>
      </c>
    </row>
    <row r="7" spans="1:10" x14ac:dyDescent="0.2">
      <c r="A7" s="4">
        <v>150</v>
      </c>
      <c r="B7" s="4">
        <v>0</v>
      </c>
      <c r="C7" s="4">
        <v>0</v>
      </c>
      <c r="D7">
        <f t="shared" si="0"/>
        <v>148.92809119219862</v>
      </c>
      <c r="E7">
        <f t="shared" si="1"/>
        <v>1.0719088078013783</v>
      </c>
      <c r="F7">
        <f t="shared" si="2"/>
        <v>1.1489884922421723</v>
      </c>
    </row>
    <row r="8" spans="1:10" x14ac:dyDescent="0.2">
      <c r="A8" s="4">
        <v>110</v>
      </c>
      <c r="B8" s="4">
        <v>1</v>
      </c>
      <c r="C8" s="4">
        <v>0</v>
      </c>
      <c r="D8">
        <f t="shared" si="0"/>
        <v>156.07131669588523</v>
      </c>
      <c r="E8">
        <f t="shared" si="1"/>
        <v>-46.07131669588523</v>
      </c>
      <c r="F8">
        <f t="shared" si="2"/>
        <v>2122.5662220925533</v>
      </c>
    </row>
    <row r="9" spans="1:10" x14ac:dyDescent="0.2">
      <c r="A9" s="4">
        <v>195</v>
      </c>
      <c r="B9" s="4">
        <v>1</v>
      </c>
      <c r="C9" s="4">
        <v>1</v>
      </c>
      <c r="D9">
        <f t="shared" si="0"/>
        <v>173.21447507980355</v>
      </c>
      <c r="E9">
        <f t="shared" si="1"/>
        <v>21.785524920196451</v>
      </c>
      <c r="F9">
        <f t="shared" si="2"/>
        <v>474.60909604850059</v>
      </c>
    </row>
    <row r="10" spans="1:10" x14ac:dyDescent="0.2">
      <c r="A10" s="4">
        <v>160</v>
      </c>
      <c r="B10" s="4">
        <v>0</v>
      </c>
      <c r="C10" s="4">
        <v>1</v>
      </c>
      <c r="D10">
        <f t="shared" si="0"/>
        <v>166.07124957611694</v>
      </c>
      <c r="E10">
        <f t="shared" si="1"/>
        <v>-6.0712495761169407</v>
      </c>
      <c r="F10">
        <f t="shared" si="2"/>
        <v>36.86007141550013</v>
      </c>
    </row>
    <row r="11" spans="1:10" x14ac:dyDescent="0.2">
      <c r="A11" s="4">
        <v>185</v>
      </c>
      <c r="B11" s="4">
        <v>1</v>
      </c>
      <c r="C11" s="4">
        <v>0</v>
      </c>
      <c r="D11">
        <f t="shared" si="0"/>
        <v>156.07131669588523</v>
      </c>
      <c r="E11">
        <f t="shared" si="1"/>
        <v>28.92868330411477</v>
      </c>
      <c r="F11">
        <f t="shared" si="2"/>
        <v>836.8687177097687</v>
      </c>
    </row>
    <row r="13" spans="1:10" x14ac:dyDescent="0.2">
      <c r="A13">
        <f>AVERAGE(A2:A11)</f>
        <v>163.5</v>
      </c>
      <c r="F13">
        <f>SUM(F2:F11)</f>
        <v>4076.7857149795163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7.33203125" bestFit="1" customWidth="1"/>
    <col min="2" max="2" width="11.83203125" bestFit="1" customWidth="1"/>
    <col min="3" max="3" width="13.5" bestFit="1" customWidth="1"/>
    <col min="4" max="5" width="11.83203125" bestFit="1" customWidth="1"/>
    <col min="6" max="6" width="12.5" bestFit="1" customWidth="1"/>
    <col min="7" max="7" width="11.83203125" bestFit="1" customWidth="1"/>
    <col min="8" max="8" width="12.5" bestFit="1" customWidth="1"/>
    <col min="9" max="9" width="12" bestFit="1" customWidth="1"/>
  </cols>
  <sheetData>
    <row r="1" spans="1:9" x14ac:dyDescent="0.2">
      <c r="A1" t="s">
        <v>22</v>
      </c>
    </row>
    <row r="2" spans="1:9" ht="16" thickBot="1" x14ac:dyDescent="0.25"/>
    <row r="3" spans="1:9" x14ac:dyDescent="0.2">
      <c r="A3" s="18" t="s">
        <v>23</v>
      </c>
      <c r="B3" s="18"/>
    </row>
    <row r="4" spans="1:9" x14ac:dyDescent="0.2">
      <c r="A4" s="15" t="s">
        <v>24</v>
      </c>
      <c r="B4" s="15">
        <v>0.43017476910770674</v>
      </c>
    </row>
    <row r="5" spans="1:9" x14ac:dyDescent="0.2">
      <c r="A5" s="15" t="s">
        <v>25</v>
      </c>
      <c r="B5" s="15">
        <v>0.18505033197686882</v>
      </c>
    </row>
    <row r="6" spans="1:9" x14ac:dyDescent="0.2">
      <c r="A6" s="15" t="s">
        <v>26</v>
      </c>
      <c r="B6" s="15">
        <v>-4.7792430315454375E-2</v>
      </c>
    </row>
    <row r="7" spans="1:9" x14ac:dyDescent="0.2">
      <c r="A7" s="15" t="s">
        <v>27</v>
      </c>
      <c r="B7" s="15">
        <v>24.132922723608786</v>
      </c>
    </row>
    <row r="8" spans="1:9" ht="16" thickBot="1" x14ac:dyDescent="0.25">
      <c r="A8" s="16" t="s">
        <v>28</v>
      </c>
      <c r="B8" s="16">
        <v>10</v>
      </c>
    </row>
    <row r="10" spans="1:9" ht="16" thickBot="1" x14ac:dyDescent="0.25">
      <c r="A10" t="s">
        <v>29</v>
      </c>
    </row>
    <row r="11" spans="1:9" x14ac:dyDescent="0.2">
      <c r="A11" s="17"/>
      <c r="B11" s="17" t="s">
        <v>34</v>
      </c>
      <c r="C11" s="17" t="s">
        <v>35</v>
      </c>
      <c r="D11" s="17" t="s">
        <v>36</v>
      </c>
      <c r="E11" s="17" t="s">
        <v>3</v>
      </c>
      <c r="F11" s="17" t="s">
        <v>37</v>
      </c>
    </row>
    <row r="12" spans="1:9" x14ac:dyDescent="0.2">
      <c r="A12" s="15" t="s">
        <v>30</v>
      </c>
      <c r="B12" s="15">
        <v>2</v>
      </c>
      <c r="C12" s="15">
        <v>925.71428571428623</v>
      </c>
      <c r="D12" s="15">
        <v>462.85714285714312</v>
      </c>
      <c r="E12" s="15">
        <v>0.79474375821287835</v>
      </c>
      <c r="F12" s="15">
        <v>0.48860482924633158</v>
      </c>
    </row>
    <row r="13" spans="1:9" x14ac:dyDescent="0.2">
      <c r="A13" s="15" t="s">
        <v>31</v>
      </c>
      <c r="B13" s="15">
        <v>7</v>
      </c>
      <c r="C13" s="15">
        <v>4076.7857142857138</v>
      </c>
      <c r="D13" s="15">
        <v>582.39795918367338</v>
      </c>
      <c r="E13" s="15"/>
      <c r="F13" s="15"/>
    </row>
    <row r="14" spans="1:9" ht="16" thickBot="1" x14ac:dyDescent="0.25">
      <c r="A14" s="16" t="s">
        <v>32</v>
      </c>
      <c r="B14" s="16">
        <v>9</v>
      </c>
      <c r="C14" s="16">
        <v>5002.5</v>
      </c>
      <c r="D14" s="16"/>
      <c r="E14" s="16"/>
      <c r="F14" s="16"/>
    </row>
    <row r="15" spans="1:9" ht="16" thickBot="1" x14ac:dyDescent="0.25"/>
    <row r="16" spans="1:9" x14ac:dyDescent="0.2">
      <c r="A16" s="17"/>
      <c r="B16" s="17" t="s">
        <v>38</v>
      </c>
      <c r="C16" s="17" t="s">
        <v>27</v>
      </c>
      <c r="D16" s="17" t="s">
        <v>39</v>
      </c>
      <c r="E16" s="17" t="s">
        <v>40</v>
      </c>
      <c r="F16" s="17" t="s">
        <v>41</v>
      </c>
      <c r="G16" s="17" t="s">
        <v>42</v>
      </c>
      <c r="H16" s="17" t="s">
        <v>43</v>
      </c>
      <c r="I16" s="17" t="s">
        <v>44</v>
      </c>
    </row>
    <row r="17" spans="1:9" x14ac:dyDescent="0.2">
      <c r="A17" s="15" t="s">
        <v>33</v>
      </c>
      <c r="B17" s="20">
        <v>148.92857142857144</v>
      </c>
      <c r="C17" s="15">
        <v>14.422179833056658</v>
      </c>
      <c r="D17" s="15">
        <v>10.326356566932871</v>
      </c>
      <c r="E17" s="15">
        <v>1.7305483380226503E-5</v>
      </c>
      <c r="F17" s="15">
        <v>114.82553523449329</v>
      </c>
      <c r="G17" s="15">
        <v>183.0316076226496</v>
      </c>
      <c r="H17" s="15">
        <v>114.82553523449329</v>
      </c>
      <c r="I17" s="15">
        <v>183.0316076226496</v>
      </c>
    </row>
    <row r="18" spans="1:9" x14ac:dyDescent="0.2">
      <c r="A18" s="15" t="s">
        <v>45</v>
      </c>
      <c r="B18" s="20">
        <v>7.1428571428571406</v>
      </c>
      <c r="C18" s="15">
        <v>15.798706445922443</v>
      </c>
      <c r="D18" s="15">
        <v>0.45211658101924362</v>
      </c>
      <c r="E18" s="15">
        <v>0.6648622564964447</v>
      </c>
      <c r="F18" s="15">
        <v>-30.215147262966326</v>
      </c>
      <c r="G18" s="15">
        <v>44.500861548680604</v>
      </c>
      <c r="H18" s="15">
        <v>-30.215147262966326</v>
      </c>
      <c r="I18" s="15">
        <v>44.500861548680604</v>
      </c>
    </row>
    <row r="19" spans="1:9" ht="16" thickBot="1" x14ac:dyDescent="0.25">
      <c r="A19" s="16" t="s">
        <v>46</v>
      </c>
      <c r="B19" s="21">
        <v>17.142857142857149</v>
      </c>
      <c r="C19" s="16">
        <v>15.798706445922448</v>
      </c>
      <c r="D19" s="16">
        <v>1.085079794446185</v>
      </c>
      <c r="E19" s="16">
        <v>0.31383611672761375</v>
      </c>
      <c r="F19" s="16">
        <v>-20.21514726296633</v>
      </c>
      <c r="G19" s="16">
        <v>54.500861548680632</v>
      </c>
      <c r="H19" s="16">
        <v>-20.21514726296633</v>
      </c>
      <c r="I19" s="16">
        <v>54.500861548680632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J11" sqref="J11"/>
    </sheetView>
  </sheetViews>
  <sheetFormatPr baseColWidth="10" defaultColWidth="8.83203125" defaultRowHeight="15" x14ac:dyDescent="0.2"/>
  <cols>
    <col min="6" max="6" width="11.83203125" bestFit="1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47</v>
      </c>
      <c r="E1" t="s">
        <v>48</v>
      </c>
      <c r="F1" t="s">
        <v>50</v>
      </c>
      <c r="H1" t="s">
        <v>19</v>
      </c>
      <c r="I1" t="s">
        <v>20</v>
      </c>
      <c r="J1" t="s">
        <v>21</v>
      </c>
    </row>
    <row r="2" spans="1:10" x14ac:dyDescent="0.2">
      <c r="A2" s="4">
        <v>165</v>
      </c>
      <c r="B2" s="4">
        <v>0</v>
      </c>
      <c r="C2" s="4">
        <v>0</v>
      </c>
      <c r="D2">
        <f>H$2+B2*I$2+C2*J$2</f>
        <v>163.27196764607407</v>
      </c>
      <c r="E2">
        <f>A2-D2</f>
        <v>1.7280323539259257</v>
      </c>
      <c r="F2">
        <f>ABS(A2-D2)</f>
        <v>1.7280323539259257</v>
      </c>
      <c r="H2" s="19">
        <v>163.27196764607407</v>
      </c>
      <c r="I2" s="19">
        <v>17.11913196448371</v>
      </c>
      <c r="J2" s="19">
        <v>-5.3266901509145246</v>
      </c>
    </row>
    <row r="3" spans="1:10" x14ac:dyDescent="0.2">
      <c r="A3" s="4">
        <v>160</v>
      </c>
      <c r="B3" s="4">
        <v>1</v>
      </c>
      <c r="C3" s="4">
        <v>1</v>
      </c>
      <c r="D3">
        <f t="shared" ref="D3:D11" si="0">H$2+B3*I$2+C3*J$2</f>
        <v>175.06440945964326</v>
      </c>
      <c r="E3">
        <f t="shared" ref="E3:E11" si="1">A3-D3</f>
        <v>-15.064409459643258</v>
      </c>
      <c r="F3">
        <f t="shared" ref="F3:F11" si="2">ABS(A3-D3)</f>
        <v>15.064409459643258</v>
      </c>
    </row>
    <row r="4" spans="1:10" x14ac:dyDescent="0.2">
      <c r="A4" s="4">
        <v>175</v>
      </c>
      <c r="B4" s="4">
        <v>1</v>
      </c>
      <c r="C4" s="4">
        <v>1</v>
      </c>
      <c r="D4">
        <f t="shared" si="0"/>
        <v>175.06440945964326</v>
      </c>
      <c r="E4">
        <f t="shared" si="1"/>
        <v>-6.440945964325806E-2</v>
      </c>
      <c r="F4">
        <f t="shared" si="2"/>
        <v>6.440945964325806E-2</v>
      </c>
    </row>
    <row r="5" spans="1:10" x14ac:dyDescent="0.2">
      <c r="A5" s="4">
        <v>180</v>
      </c>
      <c r="B5" s="4">
        <v>1</v>
      </c>
      <c r="C5" s="4">
        <v>1</v>
      </c>
      <c r="D5">
        <f t="shared" si="0"/>
        <v>175.06440945964326</v>
      </c>
      <c r="E5">
        <f t="shared" si="1"/>
        <v>4.9355905403567419</v>
      </c>
      <c r="F5">
        <f t="shared" si="2"/>
        <v>4.9355905403567419</v>
      </c>
    </row>
    <row r="6" spans="1:10" x14ac:dyDescent="0.2">
      <c r="A6" s="4">
        <v>155</v>
      </c>
      <c r="B6" s="4">
        <v>0</v>
      </c>
      <c r="C6" s="4">
        <v>1</v>
      </c>
      <c r="D6">
        <f t="shared" si="0"/>
        <v>157.94527749515956</v>
      </c>
      <c r="E6">
        <f t="shared" si="1"/>
        <v>-2.9452774951595586</v>
      </c>
      <c r="F6">
        <f t="shared" si="2"/>
        <v>2.9452774951595586</v>
      </c>
    </row>
    <row r="7" spans="1:10" x14ac:dyDescent="0.2">
      <c r="A7" s="4">
        <v>150</v>
      </c>
      <c r="B7" s="4">
        <v>0</v>
      </c>
      <c r="C7" s="4">
        <v>0</v>
      </c>
      <c r="D7">
        <f t="shared" si="0"/>
        <v>163.27196764607407</v>
      </c>
      <c r="E7">
        <f t="shared" si="1"/>
        <v>-13.271967646074074</v>
      </c>
      <c r="F7">
        <f t="shared" si="2"/>
        <v>13.271967646074074</v>
      </c>
    </row>
    <row r="8" spans="1:10" x14ac:dyDescent="0.2">
      <c r="A8" s="4">
        <v>110</v>
      </c>
      <c r="B8" s="4">
        <v>1</v>
      </c>
      <c r="C8" s="4">
        <v>0</v>
      </c>
      <c r="D8">
        <f t="shared" si="0"/>
        <v>180.39109961055777</v>
      </c>
      <c r="E8">
        <f t="shared" si="1"/>
        <v>-70.391099610557774</v>
      </c>
      <c r="F8">
        <f t="shared" si="2"/>
        <v>70.391099610557774</v>
      </c>
    </row>
    <row r="9" spans="1:10" x14ac:dyDescent="0.2">
      <c r="A9" s="4">
        <v>195</v>
      </c>
      <c r="B9" s="4">
        <v>1</v>
      </c>
      <c r="C9" s="4">
        <v>1</v>
      </c>
      <c r="D9">
        <f t="shared" si="0"/>
        <v>175.06440945964326</v>
      </c>
      <c r="E9">
        <f t="shared" si="1"/>
        <v>19.935590540356742</v>
      </c>
      <c r="F9">
        <f t="shared" si="2"/>
        <v>19.935590540356742</v>
      </c>
    </row>
    <row r="10" spans="1:10" x14ac:dyDescent="0.2">
      <c r="A10" s="4">
        <v>160</v>
      </c>
      <c r="B10" s="4">
        <v>0</v>
      </c>
      <c r="C10" s="4">
        <v>1</v>
      </c>
      <c r="D10">
        <f t="shared" si="0"/>
        <v>157.94527749515956</v>
      </c>
      <c r="E10">
        <f t="shared" si="1"/>
        <v>2.0547225048404414</v>
      </c>
      <c r="F10">
        <f t="shared" si="2"/>
        <v>2.0547225048404414</v>
      </c>
    </row>
    <row r="11" spans="1:10" x14ac:dyDescent="0.2">
      <c r="A11" s="4">
        <v>185</v>
      </c>
      <c r="B11" s="4">
        <v>1</v>
      </c>
      <c r="C11" s="4">
        <v>0</v>
      </c>
      <c r="D11">
        <f t="shared" si="0"/>
        <v>180.39109961055777</v>
      </c>
      <c r="E11">
        <f t="shared" si="1"/>
        <v>4.6089003894422262</v>
      </c>
      <c r="F11">
        <f t="shared" si="2"/>
        <v>4.6089003894422262</v>
      </c>
    </row>
    <row r="13" spans="1:10" x14ac:dyDescent="0.2">
      <c r="A13">
        <f>AVERAGE(A2:A11)</f>
        <v>163.5</v>
      </c>
      <c r="F13">
        <f>SUM(F2:F11)</f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J19" sqref="J1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4</v>
      </c>
      <c r="D1" t="s">
        <v>47</v>
      </c>
      <c r="E1" t="s">
        <v>48</v>
      </c>
      <c r="F1" t="s">
        <v>49</v>
      </c>
      <c r="H1" t="s">
        <v>19</v>
      </c>
      <c r="I1" t="s">
        <v>20</v>
      </c>
      <c r="J1" t="s">
        <v>21</v>
      </c>
    </row>
    <row r="2" spans="1:10" x14ac:dyDescent="0.2">
      <c r="A2" s="4">
        <v>165</v>
      </c>
      <c r="B2" s="4">
        <v>0</v>
      </c>
      <c r="C2" s="4">
        <v>0</v>
      </c>
      <c r="D2">
        <f>H$2+B2*I$2+C2*J$2</f>
        <v>143.24906822844096</v>
      </c>
      <c r="E2">
        <f>(A2-D2)/A2</f>
        <v>0.13182382891853964</v>
      </c>
      <c r="F2">
        <f>E2^2</f>
        <v>1.7377521870744407E-2</v>
      </c>
      <c r="H2" s="19">
        <v>143.24906822844096</v>
      </c>
      <c r="I2" s="19">
        <v>-3.8352434229748869</v>
      </c>
      <c r="J2" s="19">
        <v>27.79154699784014</v>
      </c>
    </row>
    <row r="3" spans="1:10" x14ac:dyDescent="0.2">
      <c r="A3" s="4">
        <v>160</v>
      </c>
      <c r="B3" s="4">
        <v>1</v>
      </c>
      <c r="C3" s="4">
        <v>1</v>
      </c>
      <c r="D3">
        <f t="shared" ref="D3:D11" si="0">H$2+B3*I$2+C3*J$2</f>
        <v>167.20537180330621</v>
      </c>
      <c r="E3">
        <f t="shared" ref="E3:E11" si="1">(A3-D3)/A3</f>
        <v>-4.503357377066379E-2</v>
      </c>
      <c r="F3">
        <f t="shared" ref="F3:F11" si="2">E3^2</f>
        <v>2.0280227665578176E-3</v>
      </c>
    </row>
    <row r="4" spans="1:10" x14ac:dyDescent="0.2">
      <c r="A4" s="4">
        <v>175</v>
      </c>
      <c r="B4" s="4">
        <v>1</v>
      </c>
      <c r="C4" s="4">
        <v>1</v>
      </c>
      <c r="D4">
        <f t="shared" si="0"/>
        <v>167.20537180330621</v>
      </c>
      <c r="E4">
        <f t="shared" si="1"/>
        <v>4.4540732552535961E-2</v>
      </c>
      <c r="F4">
        <f t="shared" si="2"/>
        <v>1.9838768563165366E-3</v>
      </c>
    </row>
    <row r="5" spans="1:10" x14ac:dyDescent="0.2">
      <c r="A5" s="4">
        <v>180</v>
      </c>
      <c r="B5" s="4">
        <v>1</v>
      </c>
      <c r="C5" s="4">
        <v>1</v>
      </c>
      <c r="D5">
        <f t="shared" si="0"/>
        <v>167.20537180330621</v>
      </c>
      <c r="E5">
        <f t="shared" si="1"/>
        <v>7.1081267759409955E-2</v>
      </c>
      <c r="F5">
        <f t="shared" si="2"/>
        <v>5.0525466262849334E-3</v>
      </c>
    </row>
    <row r="6" spans="1:10" x14ac:dyDescent="0.2">
      <c r="A6" s="4">
        <v>155</v>
      </c>
      <c r="B6" s="4">
        <v>0</v>
      </c>
      <c r="C6" s="4">
        <v>1</v>
      </c>
      <c r="D6">
        <f t="shared" si="0"/>
        <v>171.04061522628109</v>
      </c>
      <c r="E6">
        <f t="shared" si="1"/>
        <v>-0.10348784016955542</v>
      </c>
      <c r="F6">
        <f t="shared" si="2"/>
        <v>1.0709733062959449E-2</v>
      </c>
    </row>
    <row r="7" spans="1:10" x14ac:dyDescent="0.2">
      <c r="A7" s="4">
        <v>150</v>
      </c>
      <c r="B7" s="4">
        <v>0</v>
      </c>
      <c r="C7" s="4">
        <v>0</v>
      </c>
      <c r="D7">
        <f t="shared" si="0"/>
        <v>143.24906822844096</v>
      </c>
      <c r="E7">
        <f t="shared" si="1"/>
        <v>4.500621181039359E-2</v>
      </c>
      <c r="F7">
        <f t="shared" si="2"/>
        <v>2.0255591015220114E-3</v>
      </c>
    </row>
    <row r="8" spans="1:10" x14ac:dyDescent="0.2">
      <c r="A8" s="4">
        <v>110</v>
      </c>
      <c r="B8" s="4">
        <v>1</v>
      </c>
      <c r="C8" s="4">
        <v>0</v>
      </c>
      <c r="D8">
        <f t="shared" si="0"/>
        <v>139.41382480546608</v>
      </c>
      <c r="E8">
        <f t="shared" si="1"/>
        <v>-0.26739840732241887</v>
      </c>
      <c r="F8">
        <f t="shared" si="2"/>
        <v>7.1501908238566239E-2</v>
      </c>
    </row>
    <row r="9" spans="1:10" x14ac:dyDescent="0.2">
      <c r="A9" s="4">
        <v>195</v>
      </c>
      <c r="B9" s="4">
        <v>1</v>
      </c>
      <c r="C9" s="4">
        <v>1</v>
      </c>
      <c r="D9">
        <f t="shared" si="0"/>
        <v>167.20537180330621</v>
      </c>
      <c r="E9">
        <f t="shared" si="1"/>
        <v>0.14253655485483996</v>
      </c>
      <c r="F9">
        <f t="shared" si="2"/>
        <v>2.0316669469886802E-2</v>
      </c>
    </row>
    <row r="10" spans="1:10" x14ac:dyDescent="0.2">
      <c r="A10" s="4">
        <v>160</v>
      </c>
      <c r="B10" s="4">
        <v>0</v>
      </c>
      <c r="C10" s="4">
        <v>1</v>
      </c>
      <c r="D10">
        <f t="shared" si="0"/>
        <v>171.04061522628109</v>
      </c>
      <c r="E10">
        <f t="shared" si="1"/>
        <v>-6.9003845164256811E-2</v>
      </c>
      <c r="F10">
        <f t="shared" si="2"/>
        <v>4.7615306474527276E-3</v>
      </c>
    </row>
    <row r="11" spans="1:10" x14ac:dyDescent="0.2">
      <c r="A11" s="4">
        <v>185</v>
      </c>
      <c r="B11" s="4">
        <v>1</v>
      </c>
      <c r="C11" s="4">
        <v>0</v>
      </c>
      <c r="D11">
        <f t="shared" si="0"/>
        <v>139.41382480546608</v>
      </c>
      <c r="E11">
        <f t="shared" si="1"/>
        <v>0.24641175780829147</v>
      </c>
      <c r="F11">
        <f t="shared" si="2"/>
        <v>6.0718754386172094E-2</v>
      </c>
    </row>
    <row r="13" spans="1:10" x14ac:dyDescent="0.2">
      <c r="A13">
        <f>AVERAGE(A2:A11)</f>
        <v>163.5</v>
      </c>
      <c r="F13">
        <f>SUM(F2:F11)</f>
        <v>0.196476123026463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H19" sqref="H19"/>
    </sheetView>
  </sheetViews>
  <sheetFormatPr baseColWidth="10" defaultColWidth="8.83203125" defaultRowHeight="15" x14ac:dyDescent="0.2"/>
  <cols>
    <col min="6" max="6" width="11.83203125" bestFit="1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47</v>
      </c>
      <c r="E1" t="s">
        <v>48</v>
      </c>
      <c r="F1" t="s">
        <v>50</v>
      </c>
      <c r="H1" t="s">
        <v>19</v>
      </c>
      <c r="I1" t="s">
        <v>20</v>
      </c>
      <c r="J1" t="s">
        <v>21</v>
      </c>
    </row>
    <row r="2" spans="1:10" x14ac:dyDescent="0.2">
      <c r="A2" s="4">
        <v>165</v>
      </c>
      <c r="B2" s="4">
        <v>0</v>
      </c>
      <c r="C2" s="4">
        <v>0</v>
      </c>
      <c r="D2">
        <f>H$2+B2*I$2+C2*J$2</f>
        <v>149.98656240062647</v>
      </c>
      <c r="E2">
        <f>(A2-D2)/A2</f>
        <v>9.0990530905294131E-2</v>
      </c>
      <c r="F2">
        <f>ABS(E2)</f>
        <v>9.0990530905294131E-2</v>
      </c>
      <c r="H2" s="19">
        <v>149.98656240062647</v>
      </c>
      <c r="I2" s="19">
        <v>14.990566275511437</v>
      </c>
      <c r="J2" s="19">
        <v>10.022864377830455</v>
      </c>
    </row>
    <row r="3" spans="1:10" x14ac:dyDescent="0.2">
      <c r="A3" s="4">
        <v>160</v>
      </c>
      <c r="B3" s="4">
        <v>1</v>
      </c>
      <c r="C3" s="4">
        <v>1</v>
      </c>
      <c r="D3">
        <f t="shared" ref="D3:D11" si="0">H$2+B3*I$2+C3*J$2</f>
        <v>174.99999305396835</v>
      </c>
      <c r="E3">
        <f t="shared" ref="E3:E11" si="1">(A3-D3)/A3</f>
        <v>-9.3749956587302202E-2</v>
      </c>
      <c r="F3">
        <f t="shared" ref="F3:F11" si="2">ABS(E3)</f>
        <v>9.3749956587302202E-2</v>
      </c>
    </row>
    <row r="4" spans="1:10" x14ac:dyDescent="0.2">
      <c r="A4" s="4">
        <v>175</v>
      </c>
      <c r="B4" s="4">
        <v>1</v>
      </c>
      <c r="C4" s="4">
        <v>1</v>
      </c>
      <c r="D4">
        <f t="shared" si="0"/>
        <v>174.99999305396835</v>
      </c>
      <c r="E4">
        <f t="shared" si="1"/>
        <v>3.9691609409991151E-8</v>
      </c>
      <c r="F4">
        <f t="shared" si="2"/>
        <v>3.9691609409991151E-8</v>
      </c>
    </row>
    <row r="5" spans="1:10" x14ac:dyDescent="0.2">
      <c r="A5" s="4">
        <v>180</v>
      </c>
      <c r="B5" s="4">
        <v>1</v>
      </c>
      <c r="C5" s="4">
        <v>1</v>
      </c>
      <c r="D5">
        <f t="shared" si="0"/>
        <v>174.99999305396835</v>
      </c>
      <c r="E5">
        <f t="shared" si="1"/>
        <v>2.777781636684248E-2</v>
      </c>
      <c r="F5">
        <f t="shared" si="2"/>
        <v>2.777781636684248E-2</v>
      </c>
    </row>
    <row r="6" spans="1:10" x14ac:dyDescent="0.2">
      <c r="A6" s="4">
        <v>155</v>
      </c>
      <c r="B6" s="4">
        <v>0</v>
      </c>
      <c r="C6" s="4">
        <v>1</v>
      </c>
      <c r="D6">
        <f t="shared" si="0"/>
        <v>160.00942677845691</v>
      </c>
      <c r="E6">
        <f t="shared" si="1"/>
        <v>-3.2318882441657502E-2</v>
      </c>
      <c r="F6">
        <f t="shared" si="2"/>
        <v>3.2318882441657502E-2</v>
      </c>
    </row>
    <row r="7" spans="1:10" x14ac:dyDescent="0.2">
      <c r="A7" s="4">
        <v>150</v>
      </c>
      <c r="B7" s="4">
        <v>0</v>
      </c>
      <c r="C7" s="4">
        <v>0</v>
      </c>
      <c r="D7">
        <f t="shared" si="0"/>
        <v>149.98656240062647</v>
      </c>
      <c r="E7">
        <f t="shared" si="1"/>
        <v>8.9583995823545599E-5</v>
      </c>
      <c r="F7">
        <f t="shared" si="2"/>
        <v>8.9583995823545599E-5</v>
      </c>
    </row>
    <row r="8" spans="1:10" x14ac:dyDescent="0.2">
      <c r="A8" s="4">
        <v>110</v>
      </c>
      <c r="B8" s="4">
        <v>1</v>
      </c>
      <c r="C8" s="4">
        <v>0</v>
      </c>
      <c r="D8">
        <f t="shared" si="0"/>
        <v>164.97712867613791</v>
      </c>
      <c r="E8">
        <f t="shared" si="1"/>
        <v>-0.49979207887398097</v>
      </c>
      <c r="F8">
        <f t="shared" si="2"/>
        <v>0.49979207887398097</v>
      </c>
    </row>
    <row r="9" spans="1:10" x14ac:dyDescent="0.2">
      <c r="A9" s="4">
        <v>195</v>
      </c>
      <c r="B9" s="4">
        <v>1</v>
      </c>
      <c r="C9" s="4">
        <v>1</v>
      </c>
      <c r="D9">
        <f t="shared" si="0"/>
        <v>174.99999305396835</v>
      </c>
      <c r="E9">
        <f t="shared" si="1"/>
        <v>0.10256413818477768</v>
      </c>
      <c r="F9">
        <f t="shared" si="2"/>
        <v>0.10256413818477768</v>
      </c>
    </row>
    <row r="10" spans="1:10" x14ac:dyDescent="0.2">
      <c r="A10" s="4">
        <v>160</v>
      </c>
      <c r="B10" s="4">
        <v>0</v>
      </c>
      <c r="C10" s="4">
        <v>1</v>
      </c>
      <c r="D10">
        <f t="shared" si="0"/>
        <v>160.00942677845691</v>
      </c>
      <c r="E10">
        <f t="shared" si="1"/>
        <v>-5.8917365355704022E-5</v>
      </c>
      <c r="F10">
        <f t="shared" si="2"/>
        <v>5.8917365355704022E-5</v>
      </c>
    </row>
    <row r="11" spans="1:10" x14ac:dyDescent="0.2">
      <c r="A11" s="4">
        <v>185</v>
      </c>
      <c r="B11" s="4">
        <v>1</v>
      </c>
      <c r="C11" s="4">
        <v>0</v>
      </c>
      <c r="D11">
        <f t="shared" si="0"/>
        <v>164.97712867613791</v>
      </c>
      <c r="E11">
        <f t="shared" si="1"/>
        <v>0.10823173688574103</v>
      </c>
      <c r="F11">
        <f t="shared" si="2"/>
        <v>0.10823173688574103</v>
      </c>
    </row>
    <row r="13" spans="1:10" x14ac:dyDescent="0.2">
      <c r="A13">
        <f>AVERAGE(A2:A11)</f>
        <v>163.5</v>
      </c>
      <c r="F13">
        <f>SUM(F2:F11)</f>
        <v>0.95557368129838471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10" x14ac:dyDescent="0.2">
      <c r="A1" s="25" t="s">
        <v>0</v>
      </c>
      <c r="B1" s="25" t="s">
        <v>1</v>
      </c>
      <c r="C1" s="25" t="s">
        <v>4</v>
      </c>
      <c r="D1" s="25" t="s">
        <v>47</v>
      </c>
      <c r="E1" s="25" t="s">
        <v>48</v>
      </c>
      <c r="F1" s="25" t="s">
        <v>49</v>
      </c>
      <c r="H1" s="25" t="s">
        <v>51</v>
      </c>
      <c r="I1" s="25" t="s">
        <v>52</v>
      </c>
      <c r="J1" s="25" t="s">
        <v>53</v>
      </c>
    </row>
    <row r="2" spans="1:10" x14ac:dyDescent="0.2">
      <c r="A2" s="26">
        <v>165</v>
      </c>
      <c r="B2" s="26">
        <v>0</v>
      </c>
      <c r="C2" s="26">
        <v>0</v>
      </c>
      <c r="D2" s="25">
        <f>H$2+B2*I$2+C2*J$2</f>
        <v>148.92833168639791</v>
      </c>
      <c r="E2" s="25">
        <f>A2-D2</f>
        <v>16.071668313602089</v>
      </c>
      <c r="F2" s="25">
        <f>E2^2</f>
        <v>258.29852238244143</v>
      </c>
      <c r="H2">
        <v>148.92833168639791</v>
      </c>
      <c r="I2">
        <v>7.1429834435440513</v>
      </c>
      <c r="J2">
        <v>17.143057113578379</v>
      </c>
    </row>
    <row r="3" spans="1:10" x14ac:dyDescent="0.2">
      <c r="A3" s="26">
        <v>160</v>
      </c>
      <c r="B3" s="26">
        <v>1</v>
      </c>
      <c r="C3" s="26">
        <v>1</v>
      </c>
      <c r="D3" s="25">
        <f t="shared" ref="D3:D11" si="0">H$2+B3*I$2+C3*J$2</f>
        <v>173.21437224352033</v>
      </c>
      <c r="E3" s="25">
        <f t="shared" ref="E3:E11" si="1">A3-D3</f>
        <v>-13.21437224352033</v>
      </c>
      <c r="F3" s="25">
        <f t="shared" ref="F3:F11" si="2">E3^2</f>
        <v>174.61963379032053</v>
      </c>
    </row>
    <row r="4" spans="1:10" x14ac:dyDescent="0.2">
      <c r="A4" s="26">
        <v>175</v>
      </c>
      <c r="B4" s="26">
        <v>1</v>
      </c>
      <c r="C4" s="26">
        <v>1</v>
      </c>
      <c r="D4" s="25">
        <f t="shared" si="0"/>
        <v>173.21437224352033</v>
      </c>
      <c r="E4" s="25">
        <f t="shared" si="1"/>
        <v>1.7856277564796699</v>
      </c>
      <c r="F4" s="25">
        <f t="shared" si="2"/>
        <v>3.1884664847106192</v>
      </c>
    </row>
    <row r="5" spans="1:10" x14ac:dyDescent="0.2">
      <c r="A5" s="26">
        <v>180</v>
      </c>
      <c r="B5" s="26">
        <v>1</v>
      </c>
      <c r="C5" s="26">
        <v>1</v>
      </c>
      <c r="D5" s="25">
        <f t="shared" si="0"/>
        <v>173.21437224352033</v>
      </c>
      <c r="E5" s="25">
        <f t="shared" si="1"/>
        <v>6.7856277564796699</v>
      </c>
      <c r="F5" s="25">
        <f t="shared" si="2"/>
        <v>46.044744049507315</v>
      </c>
    </row>
    <row r="6" spans="1:10" x14ac:dyDescent="0.2">
      <c r="A6" s="26">
        <v>155</v>
      </c>
      <c r="B6" s="26">
        <v>0</v>
      </c>
      <c r="C6" s="26">
        <v>1</v>
      </c>
      <c r="D6" s="25">
        <f t="shared" si="0"/>
        <v>166.07138879997629</v>
      </c>
      <c r="E6" s="25">
        <f t="shared" si="1"/>
        <v>-11.07138879997629</v>
      </c>
      <c r="F6" s="25">
        <f t="shared" si="2"/>
        <v>122.57564996024044</v>
      </c>
    </row>
    <row r="7" spans="1:10" x14ac:dyDescent="0.2">
      <c r="A7" s="26">
        <v>150</v>
      </c>
      <c r="B7" s="26">
        <v>0</v>
      </c>
      <c r="C7" s="26">
        <v>0</v>
      </c>
      <c r="D7" s="25">
        <f t="shared" si="0"/>
        <v>148.92833168639791</v>
      </c>
      <c r="E7" s="25">
        <f t="shared" si="1"/>
        <v>1.071668313602089</v>
      </c>
      <c r="F7" s="25">
        <f t="shared" si="2"/>
        <v>1.1484729743787454</v>
      </c>
    </row>
    <row r="8" spans="1:10" x14ac:dyDescent="0.2">
      <c r="A8" s="26">
        <v>110</v>
      </c>
      <c r="B8" s="26">
        <v>1</v>
      </c>
      <c r="C8" s="26">
        <v>0</v>
      </c>
      <c r="D8" s="25">
        <f t="shared" si="0"/>
        <v>156.07131512994195</v>
      </c>
      <c r="E8" s="25">
        <f t="shared" si="1"/>
        <v>-46.071315129941951</v>
      </c>
      <c r="F8" s="25">
        <f t="shared" si="2"/>
        <v>2122.566077802418</v>
      </c>
    </row>
    <row r="9" spans="1:10" x14ac:dyDescent="0.2">
      <c r="A9" s="26">
        <v>195</v>
      </c>
      <c r="B9" s="26">
        <v>1</v>
      </c>
      <c r="C9" s="26">
        <v>1</v>
      </c>
      <c r="D9" s="25">
        <f t="shared" si="0"/>
        <v>173.21437224352033</v>
      </c>
      <c r="E9" s="25">
        <f t="shared" si="1"/>
        <v>21.78562775647967</v>
      </c>
      <c r="F9" s="25">
        <f t="shared" si="2"/>
        <v>474.6135767438974</v>
      </c>
    </row>
    <row r="10" spans="1:10" x14ac:dyDescent="0.2">
      <c r="A10" s="26">
        <v>160</v>
      </c>
      <c r="B10" s="26">
        <v>0</v>
      </c>
      <c r="C10" s="26">
        <v>1</v>
      </c>
      <c r="D10" s="25">
        <f t="shared" si="0"/>
        <v>166.07138879997629</v>
      </c>
      <c r="E10" s="25">
        <f t="shared" si="1"/>
        <v>-6.0713887999762903</v>
      </c>
      <c r="F10" s="25">
        <f t="shared" si="2"/>
        <v>36.861761960477537</v>
      </c>
    </row>
    <row r="11" spans="1:10" x14ac:dyDescent="0.2">
      <c r="A11" s="26">
        <v>185</v>
      </c>
      <c r="B11" s="26">
        <v>1</v>
      </c>
      <c r="C11" s="26">
        <v>0</v>
      </c>
      <c r="D11" s="25">
        <f t="shared" si="0"/>
        <v>156.07131512994195</v>
      </c>
      <c r="E11" s="25">
        <f t="shared" si="1"/>
        <v>28.928684870058049</v>
      </c>
      <c r="F11" s="25">
        <f t="shared" si="2"/>
        <v>836.86880831112546</v>
      </c>
    </row>
    <row r="12" spans="1:10" x14ac:dyDescent="0.2">
      <c r="A12" s="25"/>
      <c r="B12" s="25"/>
      <c r="C12" s="25"/>
      <c r="D12" s="25"/>
      <c r="E12" s="25"/>
      <c r="F12" s="25"/>
    </row>
    <row r="13" spans="1:10" x14ac:dyDescent="0.2">
      <c r="A13" s="25">
        <v>163.5</v>
      </c>
      <c r="B13" s="25"/>
      <c r="C13" s="25"/>
      <c r="D13" s="25"/>
      <c r="E13" s="25"/>
      <c r="F13" s="25">
        <f>SUM(F2:F11)</f>
        <v>4076.7857144595173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</vt:lpstr>
      <vt:lpstr>MSE</vt:lpstr>
      <vt:lpstr>LinReg</vt:lpstr>
      <vt:lpstr>MAE</vt:lpstr>
      <vt:lpstr>MSPE</vt:lpstr>
      <vt:lpstr>MAPE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2020-08-17T20:34:26Z</dcterms:created>
  <dcterms:modified xsi:type="dcterms:W3CDTF">2020-08-24T21:21:09Z</dcterms:modified>
</cp:coreProperties>
</file>