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6" l="1"/>
  <c r="M17" i="16"/>
  <c r="M16" i="16" l="1"/>
  <c r="M15" i="16"/>
  <c r="M14" i="16"/>
  <c r="M11" i="16" l="1"/>
  <c r="M9" i="16"/>
  <c r="M8" i="16" l="1"/>
  <c r="M7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O73" i="16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P32" i="16"/>
  <c r="P31" i="16"/>
  <c r="P30" i="16"/>
  <c r="P29" i="16"/>
  <c r="P28" i="16"/>
  <c r="P27" i="16"/>
  <c r="P26" i="16"/>
  <c r="L67" i="16"/>
  <c r="P25" i="16"/>
  <c r="P24" i="16"/>
  <c r="P23" i="16"/>
  <c r="P22" i="16"/>
  <c r="P21" i="16"/>
  <c r="P20" i="16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<sst xmlns="http://schemas.openxmlformats.org/spreadsheetml/2006/main" count="1692" uniqueCount="906">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</sst>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26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555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65">
        <f>SUM(M5:M40)</f>
        <v>1399609.5</v>
      </c>
      <c r="N49" s="565">
        <f>SUM(N5:N40)</f>
        <v>910600</v>
      </c>
      <c r="P49" s="111">
        <f>SUM(P5:P40)</f>
        <v>3236981.46</v>
      </c>
      <c r="Q49" s="577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6"/>
      <c r="N50" s="566"/>
      <c r="P50" s="44"/>
      <c r="Q50" s="578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43">
        <f>M49+N49</f>
        <v>2310209.5</v>
      </c>
      <c r="N53" s="54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1552957.04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-123007.98000000021</v>
      </c>
      <c r="I78" s="157"/>
      <c r="J78" s="158"/>
    </row>
    <row r="79" spans="1:17" ht="18.75" x14ac:dyDescent="0.3">
      <c r="D79" s="568" t="s">
        <v>17</v>
      </c>
      <c r="E79" s="568"/>
      <c r="F79" s="101">
        <v>-1513561.68</v>
      </c>
      <c r="I79" s="569" t="s">
        <v>18</v>
      </c>
      <c r="J79" s="570"/>
      <c r="K79" s="571">
        <f>F81+F82+F83</f>
        <v>1950142.8099999996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72">
        <f>-C4</f>
        <v>-3445405.07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60" t="s">
        <v>24</v>
      </c>
      <c r="E83" s="561"/>
      <c r="F83" s="173">
        <v>3504178.07</v>
      </c>
      <c r="I83" s="562" t="s">
        <v>220</v>
      </c>
      <c r="J83" s="563"/>
      <c r="K83" s="564">
        <f>K79+K81</f>
        <v>-1495262.2600000002</v>
      </c>
      <c r="L83" s="56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8" t="s">
        <v>35</v>
      </c>
      <c r="J67" s="58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7"/>
      <c r="C1" s="549" t="s">
        <v>642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1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467" t="s">
        <v>509</v>
      </c>
      <c r="R3" s="59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65">
        <f>SUM(M5:M40)</f>
        <v>1601794.8800000001</v>
      </c>
      <c r="N49" s="565">
        <f>SUM(N5:N40)</f>
        <v>1523056</v>
      </c>
      <c r="P49" s="111">
        <f>SUM(P5:P40)</f>
        <v>3794729.3800000004</v>
      </c>
      <c r="Q49" s="577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6"/>
      <c r="N50" s="566"/>
      <c r="P50" s="44"/>
      <c r="Q50" s="578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43">
        <f>M49+N49</f>
        <v>3124850.88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513056.63999999996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1446986.8899999997</v>
      </c>
      <c r="I70" s="157"/>
      <c r="J70" s="158"/>
    </row>
    <row r="71" spans="1:17" ht="18.75" x14ac:dyDescent="0.3">
      <c r="D71" s="568" t="s">
        <v>17</v>
      </c>
      <c r="E71" s="568"/>
      <c r="F71" s="101">
        <f>-'   COMPRAS     JUNIO     2023  '!G67</f>
        <v>-1585182.9300000004</v>
      </c>
      <c r="I71" s="569" t="s">
        <v>18</v>
      </c>
      <c r="J71" s="570"/>
      <c r="K71" s="571">
        <f>F73+F74+F75</f>
        <v>3054589.7999999993</v>
      </c>
      <c r="L71" s="571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72">
        <f>-C4</f>
        <v>-3897967.53</v>
      </c>
      <c r="L73" s="571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60" t="s">
        <v>24</v>
      </c>
      <c r="E75" s="561"/>
      <c r="F75" s="173">
        <v>3131387.04</v>
      </c>
      <c r="I75" s="562" t="s">
        <v>764</v>
      </c>
      <c r="J75" s="563"/>
      <c r="K75" s="564">
        <f>K71+K73</f>
        <v>-843377.73000000045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8" t="s">
        <v>35</v>
      </c>
      <c r="J67" s="58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D54" sqref="D5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7"/>
      <c r="C1" s="549" t="s">
        <v>765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2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65">
        <f>SUM(M5:M40)</f>
        <v>2422108.7600000002</v>
      </c>
      <c r="N49" s="565">
        <f>SUM(N5:N40)</f>
        <v>1603736</v>
      </c>
      <c r="P49" s="111">
        <f>SUM(P5:P40)</f>
        <v>4927758.76</v>
      </c>
      <c r="Q49" s="577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3">
        <f>M49+N49</f>
        <v>4025844.7600000002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594414.23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2892974.0700000003</v>
      </c>
      <c r="I70" s="157"/>
      <c r="J70" s="158"/>
    </row>
    <row r="71" spans="1:17" ht="18.75" x14ac:dyDescent="0.3">
      <c r="D71" s="568" t="s">
        <v>17</v>
      </c>
      <c r="E71" s="568"/>
      <c r="F71" s="101">
        <v>-931631.77</v>
      </c>
      <c r="I71" s="569" t="s">
        <v>18</v>
      </c>
      <c r="J71" s="570"/>
      <c r="K71" s="571">
        <f>F73+F74+F75</f>
        <v>4814667.01</v>
      </c>
      <c r="L71" s="571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72">
        <f>-C4</f>
        <v>-3131387.04</v>
      </c>
      <c r="L73" s="571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60" t="s">
        <v>24</v>
      </c>
      <c r="E75" s="561"/>
      <c r="F75" s="173">
        <v>2820551.31</v>
      </c>
      <c r="I75" s="562" t="s">
        <v>764</v>
      </c>
      <c r="J75" s="563"/>
      <c r="K75" s="564">
        <f>K71+K73</f>
        <v>1683279.9699999997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G5" workbookViewId="0">
      <selection activeCell="S20" sqref="S2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7"/>
      <c r="C1" s="549" t="s">
        <v>765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2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3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/>
      <c r="D20" s="47"/>
      <c r="E20" s="35">
        <v>45151</v>
      </c>
      <c r="F20" s="36"/>
      <c r="G20" s="37"/>
      <c r="H20" s="38">
        <v>45151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/>
      <c r="D21" s="47"/>
      <c r="E21" s="35">
        <v>45152</v>
      </c>
      <c r="F21" s="36"/>
      <c r="G21" s="37"/>
      <c r="H21" s="38">
        <v>45152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/>
      <c r="D22" s="47"/>
      <c r="E22" s="35">
        <v>45153</v>
      </c>
      <c r="F22" s="36"/>
      <c r="G22" s="37"/>
      <c r="H22" s="38">
        <v>45153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/>
      <c r="D23" s="47"/>
      <c r="E23" s="35">
        <v>45154</v>
      </c>
      <c r="F23" s="36"/>
      <c r="G23" s="37"/>
      <c r="H23" s="38">
        <v>45154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/>
      <c r="D24" s="51"/>
      <c r="E24" s="35">
        <v>45155</v>
      </c>
      <c r="F24" s="36"/>
      <c r="G24" s="37"/>
      <c r="H24" s="38">
        <v>45155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/>
      <c r="D25" s="47"/>
      <c r="E25" s="35">
        <v>45156</v>
      </c>
      <c r="F25" s="36"/>
      <c r="G25" s="37"/>
      <c r="H25" s="38">
        <v>45156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45157</v>
      </c>
      <c r="C26" s="33"/>
      <c r="D26" s="47"/>
      <c r="E26" s="35">
        <v>45157</v>
      </c>
      <c r="F26" s="36"/>
      <c r="G26" s="37"/>
      <c r="H26" s="38">
        <v>45157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/>
      <c r="D27" s="51"/>
      <c r="E27" s="35">
        <v>45158</v>
      </c>
      <c r="F27" s="36"/>
      <c r="G27" s="37"/>
      <c r="H27" s="38">
        <v>45158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/>
      <c r="D28" s="51"/>
      <c r="E28" s="35">
        <v>45159</v>
      </c>
      <c r="F28" s="36"/>
      <c r="G28" s="37"/>
      <c r="H28" s="38">
        <v>45159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45160</v>
      </c>
      <c r="C29" s="33"/>
      <c r="D29" s="76"/>
      <c r="E29" s="35">
        <v>45160</v>
      </c>
      <c r="F29" s="36"/>
      <c r="G29" s="37"/>
      <c r="H29" s="38">
        <v>45160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/>
      <c r="D30" s="76"/>
      <c r="E30" s="35">
        <v>45161</v>
      </c>
      <c r="F30" s="36"/>
      <c r="G30" s="37"/>
      <c r="H30" s="38">
        <v>45161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/>
      <c r="D31" s="79"/>
      <c r="E31" s="35">
        <v>45162</v>
      </c>
      <c r="F31" s="36"/>
      <c r="G31" s="37"/>
      <c r="H31" s="38">
        <v>45162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65">
        <f>SUM(M5:M40)</f>
        <v>1241878</v>
      </c>
      <c r="N49" s="565">
        <f>SUM(N5:N40)</f>
        <v>928464</v>
      </c>
      <c r="P49" s="111">
        <f>SUM(P5:P40)</f>
        <v>2541280.81</v>
      </c>
      <c r="Q49" s="577">
        <f>SUM(Q5:Q40)</f>
        <v>-87.190000000002328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2184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3">
        <f>M49+N49</f>
        <v>2170342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245182.5</v>
      </c>
      <c r="D67" s="520"/>
      <c r="E67" s="521" t="s">
        <v>12</v>
      </c>
      <c r="F67" s="522">
        <f>SUM(F5:F61)</f>
        <v>2539184</v>
      </c>
      <c r="G67" s="523"/>
      <c r="H67" s="521" t="s">
        <v>13</v>
      </c>
      <c r="I67" s="524">
        <f>SUM(I5:I61)</f>
        <v>38369.5</v>
      </c>
      <c r="J67" s="525"/>
      <c r="K67" s="526" t="s">
        <v>14</v>
      </c>
      <c r="L67" s="527">
        <f>SUM(L5:L65)-L26</f>
        <v>154559.25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192928.75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2101072.75</v>
      </c>
      <c r="I70" s="157"/>
      <c r="J70" s="158"/>
    </row>
    <row r="71" spans="1:17" ht="18.75" x14ac:dyDescent="0.3">
      <c r="D71" s="568" t="s">
        <v>17</v>
      </c>
      <c r="E71" s="568"/>
      <c r="F71" s="101">
        <v>0</v>
      </c>
      <c r="I71" s="569" t="s">
        <v>18</v>
      </c>
      <c r="J71" s="570"/>
      <c r="K71" s="571">
        <f>F73+F74+F75</f>
        <v>5247533.41</v>
      </c>
      <c r="L71" s="571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2101072.75</v>
      </c>
      <c r="H73" s="168"/>
      <c r="I73" s="169" t="s">
        <v>21</v>
      </c>
      <c r="J73" s="170"/>
      <c r="K73" s="572">
        <f>-C4</f>
        <v>-2820551.31</v>
      </c>
      <c r="L73" s="571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60" t="s">
        <v>24</v>
      </c>
      <c r="E75" s="561"/>
      <c r="F75" s="173">
        <v>3146460.66</v>
      </c>
      <c r="I75" s="562" t="s">
        <v>764</v>
      </c>
      <c r="J75" s="563"/>
      <c r="K75" s="564">
        <f>K71+K73</f>
        <v>2426982.1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8" t="s">
        <v>35</v>
      </c>
      <c r="J67" s="58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120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555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65">
        <f>SUM(M5:M40)</f>
        <v>1964337.8699999999</v>
      </c>
      <c r="N49" s="565">
        <f>SUM(N5:N40)</f>
        <v>1314937</v>
      </c>
      <c r="P49" s="111">
        <f>SUM(P5:P40)</f>
        <v>3956557.8699999996</v>
      </c>
      <c r="Q49" s="577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6"/>
      <c r="N50" s="566"/>
      <c r="P50" s="44"/>
      <c r="Q50" s="578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43">
        <f>M49+N49</f>
        <v>3279274.87</v>
      </c>
      <c r="N53" s="54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526980.64000000013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1939381.5999999999</v>
      </c>
      <c r="I78" s="157"/>
      <c r="J78" s="158"/>
    </row>
    <row r="79" spans="1:17" ht="18.75" x14ac:dyDescent="0.3">
      <c r="D79" s="568" t="s">
        <v>17</v>
      </c>
      <c r="E79" s="568"/>
      <c r="F79" s="101">
        <v>-1830849.67</v>
      </c>
      <c r="I79" s="569" t="s">
        <v>18</v>
      </c>
      <c r="J79" s="570"/>
      <c r="K79" s="571">
        <f>F81+F82+F83</f>
        <v>3946521.55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72">
        <f>-C4</f>
        <v>-3504178.07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60" t="s">
        <v>24</v>
      </c>
      <c r="E83" s="561"/>
      <c r="F83" s="173">
        <v>3720574.62</v>
      </c>
      <c r="I83" s="594" t="s">
        <v>25</v>
      </c>
      <c r="J83" s="595"/>
      <c r="K83" s="596">
        <f>K79+K81</f>
        <v>442343.48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8" t="s">
        <v>35</v>
      </c>
      <c r="J67" s="58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238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65">
        <f>SUM(M5:M40)</f>
        <v>1803019.98</v>
      </c>
      <c r="N49" s="565">
        <f>SUM(N5:N40)</f>
        <v>1138524</v>
      </c>
      <c r="P49" s="111">
        <f>SUM(P5:P40)</f>
        <v>3684795.48</v>
      </c>
      <c r="Q49" s="577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6"/>
      <c r="N50" s="566"/>
      <c r="P50" s="44"/>
      <c r="Q50" s="578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43">
        <f>M49+N49</f>
        <v>2941543.98</v>
      </c>
      <c r="N53" s="54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646140.08000000031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1113109.92</v>
      </c>
      <c r="I78" s="157"/>
      <c r="J78" s="158"/>
    </row>
    <row r="79" spans="1:17" ht="18.75" x14ac:dyDescent="0.3">
      <c r="D79" s="568" t="s">
        <v>17</v>
      </c>
      <c r="E79" s="568"/>
      <c r="F79" s="101">
        <v>-1405309.97</v>
      </c>
      <c r="I79" s="569" t="s">
        <v>18</v>
      </c>
      <c r="J79" s="570"/>
      <c r="K79" s="571">
        <f>F81+F82+F83</f>
        <v>3400888.74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72">
        <f>-C4</f>
        <v>-3504178.07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60" t="s">
        <v>24</v>
      </c>
      <c r="E83" s="561"/>
      <c r="F83" s="173">
        <v>3567993.62</v>
      </c>
      <c r="I83" s="562" t="s">
        <v>220</v>
      </c>
      <c r="J83" s="563"/>
      <c r="K83" s="564">
        <f>K79+K81</f>
        <v>-103289.32999999961</v>
      </c>
      <c r="L83" s="56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8" t="s">
        <v>35</v>
      </c>
      <c r="J67" s="58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368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65">
        <f>SUM(M5:M40)</f>
        <v>2051765.3</v>
      </c>
      <c r="N49" s="565">
        <f>SUM(N5:N40)</f>
        <v>1741324</v>
      </c>
      <c r="P49" s="111">
        <f>SUM(P5:P40)</f>
        <v>4831473.13</v>
      </c>
      <c r="Q49" s="577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43">
        <f>M49+N49</f>
        <v>3793089.3</v>
      </c>
      <c r="N53" s="54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73" t="s">
        <v>15</v>
      </c>
      <c r="I79" s="574"/>
      <c r="J79" s="154"/>
      <c r="K79" s="575">
        <f>I77+L77</f>
        <v>739761.38</v>
      </c>
      <c r="L79" s="576"/>
      <c r="M79" s="155"/>
      <c r="N79" s="155"/>
      <c r="P79" s="44"/>
      <c r="Q79" s="19"/>
    </row>
    <row r="80" spans="1:17" x14ac:dyDescent="0.25">
      <c r="D80" s="567" t="s">
        <v>16</v>
      </c>
      <c r="E80" s="567"/>
      <c r="F80" s="156">
        <f>F77-K79-C77</f>
        <v>2011425.4899999998</v>
      </c>
      <c r="I80" s="157"/>
      <c r="J80" s="158"/>
    </row>
    <row r="81" spans="2:17" ht="18.75" x14ac:dyDescent="0.3">
      <c r="D81" s="568" t="s">
        <v>17</v>
      </c>
      <c r="E81" s="568"/>
      <c r="F81" s="101">
        <v>-2021696.34</v>
      </c>
      <c r="I81" s="569" t="s">
        <v>18</v>
      </c>
      <c r="J81" s="570"/>
      <c r="K81" s="571">
        <f>F83+F84+F85</f>
        <v>2945239.9399999995</v>
      </c>
      <c r="L81" s="571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72">
        <f>-C4</f>
        <v>-3567993.62</v>
      </c>
      <c r="L83" s="571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60" t="s">
        <v>24</v>
      </c>
      <c r="E85" s="561"/>
      <c r="F85" s="173">
        <v>3065283.79</v>
      </c>
      <c r="I85" s="562" t="s">
        <v>220</v>
      </c>
      <c r="J85" s="563"/>
      <c r="K85" s="564">
        <f>K81+K83</f>
        <v>-622753.68000000063</v>
      </c>
      <c r="L85" s="564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9"/>
      <c r="J36" s="580"/>
      <c r="K36" s="580"/>
      <c r="L36" s="58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9"/>
      <c r="J37" s="580"/>
      <c r="K37" s="580"/>
      <c r="L37" s="58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2" t="s">
        <v>35</v>
      </c>
      <c r="J40" s="58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4"/>
      <c r="J41" s="58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6"/>
      <c r="J42" s="58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8" t="s">
        <v>35</v>
      </c>
      <c r="J67" s="58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502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467" t="s">
        <v>509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65">
        <f>SUM(M5:M40)</f>
        <v>1683911.56</v>
      </c>
      <c r="N49" s="565">
        <f>SUM(N5:N40)</f>
        <v>1355406.15</v>
      </c>
      <c r="P49" s="111">
        <f>SUM(P5:P40)</f>
        <v>3685318.7</v>
      </c>
      <c r="Q49" s="577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6"/>
      <c r="N50" s="566"/>
      <c r="P50" s="44"/>
      <c r="Q50" s="578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43">
        <f>M49+N49</f>
        <v>3039317.71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484126.00999999989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1743477.6000000003</v>
      </c>
      <c r="I78" s="157"/>
      <c r="J78" s="158"/>
    </row>
    <row r="79" spans="1:17" ht="18.75" x14ac:dyDescent="0.3">
      <c r="D79" s="568" t="s">
        <v>17</v>
      </c>
      <c r="E79" s="568"/>
      <c r="F79" s="101">
        <v>-1542483.8</v>
      </c>
      <c r="I79" s="569" t="s">
        <v>18</v>
      </c>
      <c r="J79" s="570"/>
      <c r="K79" s="571">
        <f>F81+F82+F83</f>
        <v>4235033.33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72">
        <f>-C4</f>
        <v>-3065283.79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60" t="s">
        <v>24</v>
      </c>
      <c r="E83" s="561"/>
      <c r="F83" s="173">
        <v>3897967.53</v>
      </c>
      <c r="I83" s="594" t="s">
        <v>25</v>
      </c>
      <c r="J83" s="595"/>
      <c r="K83" s="596">
        <f>K79+K81</f>
        <v>1169749.54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2023-09-13T21:59:16Z</dcterms:modified>
</cp:coreProperties>
</file>