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1 NOVIEMBRE 2022\"/>
    </mc:Choice>
  </mc:AlternateContent>
  <bookViews>
    <workbookView xWindow="6840" yWindow="240" windowWidth="13485" windowHeight="10110" firstSheet="9" activeTab="9"/>
  </bookViews>
  <sheets>
    <sheet name="REMISIONES  ENERO  2022" sheetId="1" r:id="rId1"/>
    <sheet name="REMISIONES FEBRERO 2022" sheetId="2" r:id="rId2"/>
    <sheet name="REMISIONES   MARZO   2022  " sheetId="3" r:id="rId3"/>
    <sheet name="REMISIONES   ABRIL  2022" sheetId="4" r:id="rId4"/>
    <sheet name="  REMISIONES   MAYO   2022   " sheetId="5" r:id="rId5"/>
    <sheet name="  REMISIONES   JUNIO   2022   " sheetId="6" r:id="rId6"/>
    <sheet name="  REMISIONES   JULIO    2022   " sheetId="7" r:id="rId7"/>
    <sheet name="REMISIONES    AGOSTO    2022" sheetId="8" r:id="rId8"/>
    <sheet name="REMISIONES  SEPTIEMBRE 2022    " sheetId="9" r:id="rId9"/>
    <sheet name="REMISIONES  OCTUBRE   2022    " sheetId="11" r:id="rId10"/>
    <sheet name="Hoja3" sheetId="12" r:id="rId11"/>
    <sheet name="Hoja2" sheetId="10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5" i="11" l="1"/>
  <c r="G65" i="11"/>
  <c r="G92" i="11"/>
  <c r="G77" i="11"/>
  <c r="G89" i="11"/>
  <c r="G74" i="11"/>
  <c r="G78" i="11"/>
  <c r="G66" i="11"/>
  <c r="G60" i="11"/>
  <c r="G62" i="11" l="1"/>
  <c r="G54" i="11"/>
  <c r="G53" i="11"/>
  <c r="G48" i="11"/>
  <c r="G41" i="11" l="1"/>
  <c r="G42" i="11"/>
  <c r="G37" i="11"/>
  <c r="G47" i="11" l="1"/>
  <c r="G21" i="11" l="1"/>
  <c r="G131" i="9"/>
  <c r="G9" i="11" l="1"/>
  <c r="G20" i="11" l="1"/>
  <c r="G11" i="11"/>
  <c r="G134" i="9"/>
  <c r="G4" i="11"/>
  <c r="G5" i="11" l="1"/>
  <c r="H5" i="11" s="1"/>
  <c r="G109" i="9"/>
  <c r="G127" i="9"/>
  <c r="E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B6" i="1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H4" i="11"/>
  <c r="G103" i="11" l="1"/>
  <c r="E107" i="11" s="1"/>
  <c r="H103" i="11"/>
  <c r="G122" i="9"/>
  <c r="G120" i="9" l="1"/>
  <c r="G98" i="9"/>
  <c r="G93" i="9"/>
  <c r="B125" i="9"/>
  <c r="B126" i="9"/>
  <c r="B127" i="9" s="1"/>
  <c r="B128" i="9" s="1"/>
  <c r="B129" i="9" s="1"/>
  <c r="B130" i="9" s="1"/>
  <c r="B131" i="9" s="1"/>
  <c r="B132" i="9" s="1"/>
  <c r="B133" i="9" s="1"/>
  <c r="B134" i="9" s="1"/>
  <c r="H125" i="9"/>
  <c r="H126" i="9"/>
  <c r="H127" i="9"/>
  <c r="H128" i="9"/>
  <c r="H129" i="9"/>
  <c r="H130" i="9"/>
  <c r="H131" i="9"/>
  <c r="H132" i="9"/>
  <c r="H133" i="9"/>
  <c r="H134" i="9"/>
  <c r="H135" i="9"/>
  <c r="G104" i="9" l="1"/>
  <c r="G97" i="9" l="1"/>
  <c r="B110" i="9"/>
  <c r="B111" i="9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36" i="9"/>
  <c r="H137" i="9"/>
  <c r="G91" i="9"/>
  <c r="G79" i="9" l="1"/>
  <c r="G8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B107" i="9"/>
  <c r="B108" i="9"/>
  <c r="B109" i="9" s="1"/>
  <c r="B92" i="9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G77" i="9" l="1"/>
  <c r="G71" i="9"/>
  <c r="G65" i="9"/>
  <c r="G78" i="9"/>
  <c r="G68" i="9"/>
  <c r="G50" i="9"/>
  <c r="G56" i="9" l="1"/>
  <c r="G60" i="9"/>
  <c r="G49" i="9" l="1"/>
  <c r="H49" i="9" s="1"/>
  <c r="G47" i="9"/>
  <c r="H47" i="9" s="1"/>
  <c r="G32" i="9"/>
  <c r="H32" i="9" s="1"/>
  <c r="G19" i="9"/>
  <c r="H19" i="9" s="1"/>
  <c r="G80" i="8"/>
  <c r="E139" i="9"/>
  <c r="H138" i="9"/>
  <c r="H109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8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1" i="9"/>
  <c r="H30" i="9"/>
  <c r="H29" i="9"/>
  <c r="H28" i="9"/>
  <c r="H27" i="9"/>
  <c r="H26" i="9"/>
  <c r="H25" i="9"/>
  <c r="H24" i="9"/>
  <c r="H23" i="9"/>
  <c r="H22" i="9"/>
  <c r="H21" i="9"/>
  <c r="H20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H5" i="9"/>
  <c r="H4" i="9"/>
  <c r="G83" i="8"/>
  <c r="G69" i="8"/>
  <c r="G62" i="8"/>
  <c r="G79" i="8"/>
  <c r="H80" i="8"/>
  <c r="H81" i="8"/>
  <c r="H82" i="8"/>
  <c r="H83" i="8"/>
  <c r="H84" i="8"/>
  <c r="H85" i="8"/>
  <c r="H86" i="8"/>
  <c r="H87" i="8"/>
  <c r="H88" i="8"/>
  <c r="H89" i="8"/>
  <c r="H90" i="8"/>
  <c r="H91" i="8"/>
  <c r="G76" i="8"/>
  <c r="H139" i="9" l="1"/>
  <c r="G139" i="9"/>
  <c r="E143" i="9" s="1"/>
  <c r="G63" i="8"/>
  <c r="G59" i="8" l="1"/>
  <c r="G55" i="8"/>
  <c r="G57" i="8" l="1"/>
  <c r="G53" i="8"/>
  <c r="G36" i="8" l="1"/>
  <c r="G43" i="8"/>
  <c r="G39" i="8" l="1"/>
  <c r="G38" i="8"/>
  <c r="G34" i="8"/>
  <c r="G26" i="8"/>
  <c r="G17" i="8"/>
  <c r="G12" i="8"/>
  <c r="G4" i="8"/>
  <c r="G75" i="7"/>
  <c r="G78" i="7"/>
  <c r="G79" i="7" l="1"/>
  <c r="G77" i="7"/>
  <c r="G73" i="7"/>
  <c r="E94" i="8"/>
  <c r="H93" i="8"/>
  <c r="H92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H5" i="8"/>
  <c r="H4" i="8"/>
  <c r="H94" i="8" l="1"/>
  <c r="G94" i="8"/>
  <c r="E98" i="8" s="1"/>
  <c r="G63" i="7"/>
  <c r="G71" i="7" l="1"/>
  <c r="G67" i="7" l="1"/>
  <c r="G66" i="7"/>
  <c r="H68" i="7"/>
  <c r="H69" i="7"/>
  <c r="H70" i="7"/>
  <c r="H71" i="7"/>
  <c r="H72" i="7"/>
  <c r="H73" i="7"/>
  <c r="H74" i="7"/>
  <c r="H75" i="7"/>
  <c r="H76" i="7"/>
  <c r="H77" i="7"/>
  <c r="H78" i="7"/>
  <c r="H79" i="7"/>
  <c r="G59" i="7"/>
  <c r="G43" i="7"/>
  <c r="G44" i="7" l="1"/>
  <c r="G33" i="7"/>
  <c r="G30" i="7" l="1"/>
  <c r="G24" i="7" l="1"/>
  <c r="G65" i="6"/>
  <c r="G19" i="7" l="1"/>
  <c r="G83" i="7" l="1"/>
  <c r="E83" i="7"/>
  <c r="H82" i="7"/>
  <c r="H81" i="7"/>
  <c r="H80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H5" i="7"/>
  <c r="H4" i="7"/>
  <c r="E87" i="7" l="1"/>
  <c r="H83" i="7"/>
  <c r="H65" i="6"/>
  <c r="H66" i="6"/>
  <c r="H67" i="6"/>
  <c r="H68" i="6"/>
  <c r="H69" i="6"/>
  <c r="H70" i="6"/>
  <c r="H71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G72" i="6" l="1"/>
  <c r="E72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H5" i="6"/>
  <c r="H4" i="6"/>
  <c r="E76" i="6" l="1"/>
  <c r="H72" i="6"/>
  <c r="H39" i="5"/>
  <c r="H40" i="5"/>
  <c r="H41" i="5"/>
  <c r="H42" i="5"/>
  <c r="H43" i="5"/>
  <c r="H44" i="5"/>
  <c r="H45" i="5"/>
  <c r="H46" i="5"/>
  <c r="H47" i="5"/>
  <c r="H48" i="5"/>
  <c r="H49" i="5"/>
  <c r="H50" i="5"/>
  <c r="H38" i="5"/>
  <c r="G53" i="5" l="1"/>
  <c r="E53" i="5"/>
  <c r="H52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H5" i="5"/>
  <c r="H4" i="5"/>
  <c r="E57" i="5" l="1"/>
  <c r="H53" i="5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G59" i="4" l="1"/>
  <c r="E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H5" i="4"/>
  <c r="H4" i="4"/>
  <c r="E63" i="4" l="1"/>
  <c r="H59" i="4"/>
  <c r="G48" i="3"/>
  <c r="E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H5" i="3"/>
  <c r="H4" i="3"/>
  <c r="E52" i="3" l="1"/>
  <c r="H48" i="3"/>
  <c r="G51" i="2"/>
  <c r="E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H5" i="2"/>
  <c r="H4" i="2"/>
  <c r="E55" i="2" l="1"/>
  <c r="H51" i="2"/>
  <c r="G41" i="1"/>
  <c r="E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H4" i="1"/>
  <c r="E45" i="1" l="1"/>
  <c r="H41" i="1"/>
</calcChain>
</file>

<file path=xl/sharedStrings.xml><?xml version="1.0" encoding="utf-8"?>
<sst xmlns="http://schemas.openxmlformats.org/spreadsheetml/2006/main" count="801" uniqueCount="115">
  <si>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</si>
  <si>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</si>
  <si>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</si>
  <si>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</si>
  <si>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</si>
  <si>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</si>
  <si>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</si>
  <si>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</si>
  <si>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</si>
  <si>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</si>
  <si>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</si>
  <si>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</si>
  <si>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</si>
  <si>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</si>
  <si>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</si>
  <si>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</si>
  <si>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</si>
  <si>
    <t>MAURO</t>
  </si>
  <si>
    <r>
      <t>REMISIONES    POR     CREDITOS         DE    FEBRERO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</si>
  <si>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GABRIEL</t>
  </si>
  <si>
    <t>MARCELO</t>
  </si>
  <si>
    <t>REMISIONES    POR     CREDITOS         DE    MARZO        2 0 2 2</t>
  </si>
  <si>
    <t>HERRADURA DAVID</t>
  </si>
  <si>
    <t>GUSTAVO</t>
  </si>
  <si>
    <t>DAVID</t>
  </si>
  <si>
    <t>REMISIONES    POR     CREDITOS         DE   ABRIL        2 0 2 2</t>
  </si>
  <si>
    <t>PRIMO</t>
  </si>
  <si>
    <t>REMISIONES    POR     CREDITOS         DE    MAYO      2 0 2 2</t>
  </si>
  <si>
    <t>MICH</t>
  </si>
  <si>
    <t>JOSE CABRERA</t>
  </si>
  <si>
    <t>REMISIONES    POR     CREDITOS         DE   JUNIO      2 0 2 2</t>
  </si>
  <si>
    <t>CREMERIA</t>
  </si>
  <si>
    <t>REMISIONES    POR     CREDITOS         DE   JULIO      2 0 2 2</t>
  </si>
  <si>
    <t>12-Jul-22---14-Jul-22</t>
  </si>
  <si>
    <t>9-Jul-22--12-Jul-22--14-Jul-22--15-Jul-22</t>
  </si>
  <si>
    <t>PACO</t>
  </si>
  <si>
    <t>15-Jul-22--16-Jul-22</t>
  </si>
  <si>
    <t>17-Jul-22--19-Jul-22</t>
  </si>
  <si>
    <t>20-Jul-22--21-Jul-22--22-Jul-22</t>
  </si>
  <si>
    <t>22-Jul-22---23-Jul-22--24-Jul-22</t>
  </si>
  <si>
    <t>23-Jul-22--24-Jul-22--26-Jul-22</t>
  </si>
  <si>
    <t>JOSE LUIS</t>
  </si>
  <si>
    <t>26-Jul-22--28-Jul-22</t>
  </si>
  <si>
    <t>28-Jul-22--29-Jul-22</t>
  </si>
  <si>
    <t>30-Jul-22--31-Jul-22</t>
  </si>
  <si>
    <t>REMISIONES    POR     CREDITOS         DE   AGOSTO     2 0 2 2</t>
  </si>
  <si>
    <t>31-Jul-22--2-Ago-22</t>
  </si>
  <si>
    <t>31-Jul-22--3-Ago-22</t>
  </si>
  <si>
    <t>31-Jul-22--2-Ago-22--3-Ago-22</t>
  </si>
  <si>
    <t>3-Ago-22--4-Ago-22--5-Ago-55</t>
  </si>
  <si>
    <t>31-Jul-22--4-Ago-22--7-Ago-22</t>
  </si>
  <si>
    <t>6-Ago-22--7-Ago-22</t>
  </si>
  <si>
    <t>5-Ago-22--7-Ago-22</t>
  </si>
  <si>
    <t>10-Ago-22--11-Ago-22--12-Ago-22</t>
  </si>
  <si>
    <t>12-Ago-22--13-Ago-22--14-Ago-22</t>
  </si>
  <si>
    <t>13-Ago-22--14-Ago-22</t>
  </si>
  <si>
    <t>14-Ago-22---16-Ago-22</t>
  </si>
  <si>
    <t>16-Ago-22--18-Ago-22</t>
  </si>
  <si>
    <t>16-Ago-22--18-Ago-22--19-Ago-22</t>
  </si>
  <si>
    <t>19-Ago-22--20-Ago-22</t>
  </si>
  <si>
    <t>19-Ago-22--20-Ago-22--21-Ago-22</t>
  </si>
  <si>
    <t>20-Ago-22--21-Ago-22</t>
  </si>
  <si>
    <t>21-Ago-22--24-Ago-22</t>
  </si>
  <si>
    <t>25-Ago-22--26-Ago-22</t>
  </si>
  <si>
    <t>26-Ago-22--27-Ago-22</t>
  </si>
  <si>
    <t>21-Ago-22--28-Ago-22</t>
  </si>
  <si>
    <t>27-Ago-22--28-Ago-22</t>
  </si>
  <si>
    <t>REMISIONES    POR     CREDITOS         DE   SEPTIEMBRE     2 0 2 2</t>
  </si>
  <si>
    <t>30-Ago-22--3-Sept-22--4-Sept-22</t>
  </si>
  <si>
    <t>4-Sept-22--6-Sept-22--8-Sept-22</t>
  </si>
  <si>
    <t>8-Sept-22--11-Sept-22</t>
  </si>
  <si>
    <t>11-sept-22--12-Sept-22</t>
  </si>
  <si>
    <t>13-Sept-22--14-Sept-22</t>
  </si>
  <si>
    <t>14-Sept-22--15-Sept-22</t>
  </si>
  <si>
    <t>15-Sept-22--17-Sept-22</t>
  </si>
  <si>
    <t>11-Sept-22--18-Sept-22</t>
  </si>
  <si>
    <t>17-Sept-22--18-Sept-22</t>
  </si>
  <si>
    <t>18-Sept-22---19-Sept-22</t>
  </si>
  <si>
    <t>18-Sept-22--20-Sept-22</t>
  </si>
  <si>
    <t>20-Sept-22--21-Sept-22</t>
  </si>
  <si>
    <t>21-sept-22---22-Sept-22</t>
  </si>
  <si>
    <t>22-Sept-22--23-Sept-22</t>
  </si>
  <si>
    <t xml:space="preserve">CREMERIA </t>
  </si>
  <si>
    <t>24-Sept-22--25-Sept-22</t>
  </si>
  <si>
    <t>25-Sept-22--27-Sept-22</t>
  </si>
  <si>
    <t>27-Sept-22--28-Sept-22</t>
  </si>
  <si>
    <t>25-Sept-22--30-Sept-22</t>
  </si>
  <si>
    <t>27-Sept-22--29-Sept-22--30-Sept-22</t>
  </si>
  <si>
    <t>29-Sept-22--30-Sept-22</t>
  </si>
  <si>
    <t>30-Sept-22--2-Oct-22</t>
  </si>
  <si>
    <t>REMISIONES    POR     CREDITOS         DE   OCTUBRE    2 0 2 2</t>
  </si>
  <si>
    <t>2-Oct-22--4-Oct-22</t>
  </si>
  <si>
    <t>1-Oct-22--4-Oct-22--5-Oct-22</t>
  </si>
  <si>
    <t>4-Oct-22--6-Oct-22</t>
  </si>
  <si>
    <t>5-Oct-22--6-Oct-22--7-Oct-22</t>
  </si>
  <si>
    <t>5-Oct-22---6-Oct-22--7-Oct-22--8-Oct-22</t>
  </si>
  <si>
    <t>7-Oct-22--8-Oct-22</t>
  </si>
  <si>
    <t>8-Oct-22--9-Oct-22</t>
  </si>
  <si>
    <t>9-Oct-22---11-Oct-22</t>
  </si>
  <si>
    <t>9-Oct-22--15-Oct-22</t>
  </si>
  <si>
    <t>13-Oct-22--15-Oct-22--16-Oct-22</t>
  </si>
  <si>
    <t>15-Oct-22--16-Oct-22</t>
  </si>
  <si>
    <t>15-Oct-22--16-Oct-22--18-Oct-22</t>
  </si>
  <si>
    <t>16-Oct-22--18-Oct-22</t>
  </si>
  <si>
    <t>EVARISTO</t>
  </si>
  <si>
    <t>18-Oct-22--20-Oct-22</t>
  </si>
  <si>
    <t>20-Oct-22---21-Oct-22</t>
  </si>
  <si>
    <t>21-Oct-22--25-Oct-22</t>
  </si>
  <si>
    <t>23-Oct-22--25-Oct-22</t>
  </si>
  <si>
    <t>22-Oct-22--27-Oct-22</t>
  </si>
  <si>
    <t>27-Oct-22--28-Oct-22</t>
  </si>
  <si>
    <t>25-Oct-22--28-Oct-22--29-Oct-22</t>
  </si>
  <si>
    <t>28-Oct-22--29-Oct-22</t>
  </si>
  <si>
    <t>23-Oct-22--30-Oct-22</t>
  </si>
  <si>
    <t>29-Oct-22--30-Oct-22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</si>
</sst>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Border="1"/>
    <xf numFmtId="44" fontId="2" fillId="0" borderId="9" xfId="1" applyFont="1" applyFill="1" applyBorder="1"/>
    <xf numFmtId="165" fontId="7" fillId="0" borderId="0" xfId="0" applyNumberFormat="1" applyFont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Border="1"/>
    <xf numFmtId="44" fontId="2" fillId="0" borderId="7" xfId="1" applyFont="1" applyFill="1" applyBorder="1"/>
    <xf numFmtId="165" fontId="7" fillId="0" borderId="7" xfId="0" applyNumberFormat="1" applyFont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Border="1"/>
    <xf numFmtId="0" fontId="7" fillId="0" borderId="7" xfId="0" applyFont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5" fontId="9" fillId="0" borderId="7" xfId="0" applyNumberFormat="1" applyFont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165" fontId="9" fillId="8" borderId="7" xfId="0" applyNumberFormat="1" applyFont="1" applyFill="1" applyBorder="1" applyAlignment="1">
      <alignment horizontal="center"/>
    </xf>
    <xf numFmtId="44" fontId="9" fillId="8" borderId="7" xfId="1" applyFont="1" applyFill="1" applyBorder="1"/>
    <xf numFmtId="165" fontId="9" fillId="8" borderId="7" xfId="0" applyNumberFormat="1" applyFont="1" applyFill="1" applyBorder="1" applyAlignment="1">
      <alignment horizontal="center" wrapText="1"/>
    </xf>
    <xf numFmtId="165" fontId="7" fillId="0" borderId="7" xfId="0" applyNumberFormat="1" applyFont="1" applyBorder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164" fontId="2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44" fontId="2" fillId="0" borderId="7" xfId="1" applyFont="1" applyFill="1" applyBorder="1" applyAlignment="1">
      <alignment wrapText="1"/>
    </xf>
    <xf numFmtId="44" fontId="7" fillId="0" borderId="7" xfId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9" borderId="0" xfId="0" applyFill="1"/>
    <xf numFmtId="0" fontId="0" fillId="0" borderId="0" xfId="0" applyFill="1"/>
    <xf numFmtId="0" fontId="0" fillId="0" borderId="4" xfId="0" applyFill="1" applyBorder="1"/>
    <xf numFmtId="0" fontId="3" fillId="0" borderId="6" xfId="0" applyFont="1" applyFill="1" applyBorder="1" applyAlignment="1">
      <alignment horizontal="center"/>
    </xf>
    <xf numFmtId="166" fontId="2" fillId="0" borderId="10" xfId="0" applyNumberFormat="1" applyFont="1" applyFill="1" applyBorder="1"/>
    <xf numFmtId="166" fontId="2" fillId="0" borderId="10" xfId="0" applyNumberFormat="1" applyFont="1" applyFill="1" applyBorder="1" applyAlignment="1">
      <alignment wrapText="1"/>
    </xf>
    <xf numFmtId="166" fontId="2" fillId="0" borderId="0" xfId="0" applyNumberFormat="1" applyFont="1" applyFill="1"/>
    <xf numFmtId="166" fontId="0" fillId="0" borderId="0" xfId="0" applyNumberForma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99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41</xdr:row>
      <xdr:rowOff>152402</xdr:rowOff>
    </xdr:from>
    <xdr:to>
      <xdr:col>5</xdr:col>
      <xdr:colOff>180974</xdr:colOff>
      <xdr:row>43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41</xdr:row>
      <xdr:rowOff>123829</xdr:rowOff>
    </xdr:from>
    <xdr:to>
      <xdr:col>6</xdr:col>
      <xdr:colOff>171450</xdr:colOff>
      <xdr:row>43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51</xdr:row>
      <xdr:rowOff>152402</xdr:rowOff>
    </xdr:from>
    <xdr:to>
      <xdr:col>5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51</xdr:row>
      <xdr:rowOff>123829</xdr:rowOff>
    </xdr:from>
    <xdr:to>
      <xdr:col>6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6200000" flipH="1">
          <a:off x="4576765" y="65389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5400000">
          <a:off x="5472114" y="65865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53</xdr:row>
      <xdr:rowOff>152402</xdr:rowOff>
    </xdr:from>
    <xdr:to>
      <xdr:col>5</xdr:col>
      <xdr:colOff>180974</xdr:colOff>
      <xdr:row>55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6200000" flipH="1">
          <a:off x="4576765" y="8710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53</xdr:row>
      <xdr:rowOff>123829</xdr:rowOff>
    </xdr:from>
    <xdr:to>
      <xdr:col>6</xdr:col>
      <xdr:colOff>171450</xdr:colOff>
      <xdr:row>55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5400000">
          <a:off x="5472114" y="8758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rot="16200000" flipH="1">
          <a:off x="4576765" y="115681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5400000">
          <a:off x="5472114" y="116157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83</xdr:row>
      <xdr:rowOff>152402</xdr:rowOff>
    </xdr:from>
    <xdr:to>
      <xdr:col>5</xdr:col>
      <xdr:colOff>180974</xdr:colOff>
      <xdr:row>85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rot="16200000" flipH="1">
          <a:off x="4576765" y="160067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83</xdr:row>
      <xdr:rowOff>123829</xdr:rowOff>
    </xdr:from>
    <xdr:to>
      <xdr:col>6</xdr:col>
      <xdr:colOff>171450</xdr:colOff>
      <xdr:row>85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rot="5400000">
          <a:off x="5472114" y="160543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94</xdr:row>
      <xdr:rowOff>152402</xdr:rowOff>
    </xdr:from>
    <xdr:to>
      <xdr:col>5</xdr:col>
      <xdr:colOff>180974</xdr:colOff>
      <xdr:row>96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21064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94</xdr:row>
      <xdr:rowOff>123829</xdr:rowOff>
    </xdr:from>
    <xdr:to>
      <xdr:col>6</xdr:col>
      <xdr:colOff>171450</xdr:colOff>
      <xdr:row>96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21112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139</xdr:row>
      <xdr:rowOff>152402</xdr:rowOff>
    </xdr:from>
    <xdr:to>
      <xdr:col>5</xdr:col>
      <xdr:colOff>180974</xdr:colOff>
      <xdr:row>141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5217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139</xdr:row>
      <xdr:rowOff>123829</xdr:rowOff>
    </xdr:from>
    <xdr:to>
      <xdr:col>6</xdr:col>
      <xdr:colOff>171450</xdr:colOff>
      <xdr:row>141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5265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103</xdr:row>
      <xdr:rowOff>152402</xdr:rowOff>
    </xdr:from>
    <xdr:to>
      <xdr:col>5</xdr:col>
      <xdr:colOff>180974</xdr:colOff>
      <xdr:row>105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351329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103</xdr:row>
      <xdr:rowOff>123829</xdr:rowOff>
    </xdr:from>
    <xdr:to>
      <xdr:col>6</xdr:col>
      <xdr:colOff>171450</xdr:colOff>
      <xdr:row>105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351805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8"/>
  <sheetViews>
    <sheetView topLeftCell="A16" workbookViewId="0">
      <selection activeCell="D42" sqref="D42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80" t="s">
        <v>13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40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17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>
        <v>44588</v>
      </c>
      <c r="B16" s="15">
        <f t="shared" si="1"/>
        <v>127</v>
      </c>
      <c r="C16" s="29"/>
      <c r="D16" s="27" t="s">
        <v>8</v>
      </c>
      <c r="E16" s="23">
        <v>310</v>
      </c>
      <c r="F16" s="24">
        <v>44592</v>
      </c>
      <c r="G16" s="25">
        <v>310</v>
      </c>
      <c r="H16" s="21">
        <f t="shared" si="0"/>
        <v>0</v>
      </c>
    </row>
    <row r="17" spans="1:8" x14ac:dyDescent="0.25">
      <c r="A17" s="14">
        <v>44589</v>
      </c>
      <c r="B17" s="15">
        <f t="shared" si="1"/>
        <v>128</v>
      </c>
      <c r="C17" s="30"/>
      <c r="D17" s="27" t="s">
        <v>17</v>
      </c>
      <c r="E17" s="23">
        <v>5749</v>
      </c>
      <c r="F17" s="24">
        <v>44590</v>
      </c>
      <c r="G17" s="25">
        <v>5749</v>
      </c>
      <c r="H17" s="21">
        <f t="shared" si="0"/>
        <v>0</v>
      </c>
    </row>
    <row r="18" spans="1:8" x14ac:dyDescent="0.25">
      <c r="A18" s="14"/>
      <c r="B18" s="15"/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/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/>
      <c r="C20" s="29"/>
      <c r="D20" s="27"/>
      <c r="E20" s="23"/>
      <c r="F20" s="24"/>
      <c r="G20" s="25"/>
      <c r="H20" s="21">
        <f t="shared" si="0"/>
        <v>0</v>
      </c>
    </row>
    <row r="21" spans="1:8" hidden="1" x14ac:dyDescent="0.25">
      <c r="A21" s="14"/>
      <c r="B21" s="15"/>
      <c r="C21" s="29"/>
      <c r="D21" s="27"/>
      <c r="E21" s="23"/>
      <c r="F21" s="24"/>
      <c r="G21" s="25"/>
      <c r="H21" s="21">
        <f t="shared" si="0"/>
        <v>0</v>
      </c>
    </row>
    <row r="22" spans="1:8" hidden="1" x14ac:dyDescent="0.25">
      <c r="A22" s="14"/>
      <c r="B22" s="15"/>
      <c r="C22" s="29"/>
      <c r="D22" s="27"/>
      <c r="E22" s="23"/>
      <c r="F22" s="24"/>
      <c r="G22" s="25"/>
      <c r="H22" s="21">
        <f t="shared" si="0"/>
        <v>0</v>
      </c>
    </row>
    <row r="23" spans="1:8" hidden="1" x14ac:dyDescent="0.25">
      <c r="A23" s="14"/>
      <c r="B23" s="15"/>
      <c r="C23" s="29"/>
      <c r="D23" s="27"/>
      <c r="E23" s="23"/>
      <c r="F23" s="24"/>
      <c r="G23" s="25"/>
      <c r="H23" s="21">
        <f t="shared" si="0"/>
        <v>0</v>
      </c>
    </row>
    <row r="24" spans="1:8" hidden="1" x14ac:dyDescent="0.25">
      <c r="A24" s="14"/>
      <c r="B24" s="15"/>
      <c r="C24" s="29"/>
      <c r="D24" s="27"/>
      <c r="E24" s="23"/>
      <c r="F24" s="24"/>
      <c r="G24" s="25"/>
      <c r="H24" s="21">
        <f t="shared" si="0"/>
        <v>0</v>
      </c>
    </row>
    <row r="25" spans="1:8" hidden="1" x14ac:dyDescent="0.25">
      <c r="A25" s="14"/>
      <c r="B25" s="15"/>
      <c r="C25" s="29"/>
      <c r="D25" s="27"/>
      <c r="E25" s="23"/>
      <c r="F25" s="24"/>
      <c r="G25" s="25"/>
      <c r="H25" s="21">
        <f t="shared" si="0"/>
        <v>0</v>
      </c>
    </row>
    <row r="26" spans="1:8" hidden="1" x14ac:dyDescent="0.25">
      <c r="A26" s="14"/>
      <c r="B26" s="15"/>
      <c r="C26" s="29"/>
      <c r="D26" s="27"/>
      <c r="E26" s="23"/>
      <c r="F26" s="24"/>
      <c r="G26" s="25"/>
      <c r="H26" s="21">
        <f t="shared" si="0"/>
        <v>0</v>
      </c>
    </row>
    <row r="27" spans="1:8" hidden="1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33"/>
      <c r="D29" s="27"/>
      <c r="E29" s="23"/>
      <c r="F29" s="24"/>
      <c r="G29" s="25"/>
      <c r="H29" s="21">
        <f t="shared" si="0"/>
        <v>0</v>
      </c>
    </row>
    <row r="30" spans="1:8" ht="18.75" hidden="1" customHeight="1" x14ac:dyDescent="0.25">
      <c r="A30" s="14"/>
      <c r="B30" s="15"/>
      <c r="C30" s="34"/>
      <c r="D30" s="27"/>
      <c r="E30" s="23"/>
      <c r="F30" s="24"/>
      <c r="G30" s="25"/>
      <c r="H30" s="21">
        <f t="shared" si="0"/>
        <v>0</v>
      </c>
    </row>
    <row r="31" spans="1:8" ht="18.75" hidden="1" customHeight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t="18.75" hidden="1" customHeight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t="18.75" hidden="1" customHeight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t="18.75" hidden="1" customHeight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t="18.75" hidden="1" customHeight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t="18.75" hidden="1" customHeight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9" ht="19.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6.5" thickBot="1" x14ac:dyDescent="0.3">
      <c r="A40" s="35"/>
      <c r="B40" s="36"/>
      <c r="C40" s="37"/>
      <c r="D40" s="38"/>
      <c r="E40" s="39">
        <v>0</v>
      </c>
      <c r="F40" s="40"/>
      <c r="G40" s="41"/>
      <c r="H40" s="42">
        <f t="shared" si="0"/>
        <v>0</v>
      </c>
      <c r="I40" s="2"/>
    </row>
    <row r="41" spans="1:9" ht="16.5" thickTop="1" x14ac:dyDescent="0.25">
      <c r="B41" s="43"/>
      <c r="C41" s="44"/>
      <c r="D41" s="2"/>
      <c r="E41" s="45">
        <f>SUM(E4:E40)</f>
        <v>54995</v>
      </c>
      <c r="F41" s="45"/>
      <c r="G41" s="45">
        <f>SUM(G4:G40)</f>
        <v>54995</v>
      </c>
      <c r="H41" s="46">
        <f>SUM(H4:H40)</f>
        <v>0</v>
      </c>
      <c r="I41" s="2"/>
    </row>
    <row r="42" spans="1:9" x14ac:dyDescent="0.25">
      <c r="B42" s="43"/>
      <c r="C42" s="44"/>
      <c r="D42" s="2"/>
      <c r="E42" s="47"/>
      <c r="F42" s="48"/>
      <c r="G42" s="49"/>
      <c r="H42" s="50"/>
      <c r="I42" s="2"/>
    </row>
    <row r="43" spans="1:9" ht="31.5" x14ac:dyDescent="0.25">
      <c r="B43" s="43"/>
      <c r="C43" s="44"/>
      <c r="D43" s="2"/>
      <c r="E43" s="51" t="s">
        <v>10</v>
      </c>
      <c r="F43" s="48"/>
      <c r="G43" s="52" t="s">
        <v>11</v>
      </c>
      <c r="H43" s="50"/>
      <c r="I43" s="2"/>
    </row>
    <row r="44" spans="1:9" ht="16.5" thickBot="1" x14ac:dyDescent="0.3">
      <c r="B44" s="43"/>
      <c r="C44" s="44"/>
      <c r="D44" s="2"/>
      <c r="E44" s="51"/>
      <c r="F44" s="48"/>
      <c r="G44" s="52"/>
      <c r="H44" s="50"/>
      <c r="I44" s="2"/>
    </row>
    <row r="45" spans="1:9" ht="21.75" thickBot="1" x14ac:dyDescent="0.4">
      <c r="B45" s="43"/>
      <c r="C45" s="44"/>
      <c r="D45" s="2"/>
      <c r="E45" s="84">
        <f>E41-G41</f>
        <v>0</v>
      </c>
      <c r="F45" s="85"/>
      <c r="G45" s="86"/>
      <c r="I45" s="2"/>
    </row>
    <row r="46" spans="1:9" x14ac:dyDescent="0.25">
      <c r="B46" s="43"/>
      <c r="C46" s="44"/>
      <c r="D46" s="2"/>
      <c r="E46" s="47"/>
      <c r="F46" s="48"/>
      <c r="G46" s="49"/>
      <c r="I46" s="2"/>
    </row>
    <row r="47" spans="1:9" ht="18.75" x14ac:dyDescent="0.3">
      <c r="B47" s="43"/>
      <c r="C47" s="44"/>
      <c r="D47" s="2"/>
      <c r="E47" s="87" t="s">
        <v>12</v>
      </c>
      <c r="F47" s="87"/>
      <c r="G47" s="87"/>
      <c r="I47" s="2"/>
    </row>
    <row r="48" spans="1:9" x14ac:dyDescent="0.25">
      <c r="B48" s="43"/>
      <c r="C48" s="44"/>
      <c r="D48" s="2"/>
      <c r="E48" s="47"/>
      <c r="F48" s="48"/>
      <c r="G48" s="49"/>
      <c r="I48" s="2"/>
    </row>
    <row r="49" spans="1:9" ht="18.75" x14ac:dyDescent="0.3">
      <c r="A49" s="26"/>
      <c r="B49" s="15"/>
      <c r="C49" s="29"/>
      <c r="D49" s="53"/>
      <c r="E49" s="54"/>
      <c r="F49" s="55"/>
      <c r="G49" s="54"/>
      <c r="I49" s="2"/>
    </row>
    <row r="50" spans="1:9" x14ac:dyDescent="0.25">
      <c r="B50" s="43"/>
      <c r="C50" s="44"/>
      <c r="D50" s="2"/>
      <c r="E50" s="47"/>
      <c r="F50" s="48"/>
      <c r="G50" s="49"/>
      <c r="I50" s="2"/>
    </row>
    <row r="51" spans="1:9" x14ac:dyDescent="0.25">
      <c r="B51" s="43"/>
      <c r="C51" s="44"/>
      <c r="D51" s="2"/>
      <c r="E51" s="47"/>
      <c r="F51" s="48"/>
      <c r="G51" s="49"/>
      <c r="I51" s="2"/>
    </row>
    <row r="52" spans="1:9" x14ac:dyDescent="0.25">
      <c r="B52" s="43"/>
      <c r="C52" s="44"/>
      <c r="D52" s="2"/>
      <c r="E52" s="47"/>
      <c r="F52" s="48"/>
      <c r="G52" s="49"/>
      <c r="I52" s="2"/>
    </row>
    <row r="53" spans="1:9" x14ac:dyDescent="0.25">
      <c r="B53" s="43"/>
      <c r="C53" s="44"/>
      <c r="D53" s="2"/>
      <c r="E53" s="47"/>
      <c r="F53" s="48"/>
      <c r="G53" s="49"/>
      <c r="I53" s="2"/>
    </row>
    <row r="54" spans="1:9" x14ac:dyDescent="0.25">
      <c r="B54" s="43"/>
      <c r="C54" s="44"/>
      <c r="D54" s="2"/>
      <c r="E54" s="47"/>
      <c r="F54" s="48"/>
      <c r="G54" s="49"/>
      <c r="I54" s="2"/>
    </row>
    <row r="55" spans="1:9" x14ac:dyDescent="0.25">
      <c r="B55" s="43"/>
      <c r="C55" s="44"/>
      <c r="D55" s="2"/>
      <c r="E55" s="47"/>
      <c r="F55" s="48"/>
      <c r="G55" s="49"/>
      <c r="I55" s="2"/>
    </row>
    <row r="56" spans="1:9" x14ac:dyDescent="0.25">
      <c r="B56" s="43"/>
      <c r="C56" s="44"/>
      <c r="D56" s="2"/>
      <c r="E56" s="47"/>
      <c r="F56" s="48"/>
      <c r="G56" s="49"/>
      <c r="I56" s="2"/>
    </row>
    <row r="57" spans="1:9" x14ac:dyDescent="0.25">
      <c r="B57" s="43"/>
      <c r="C57" s="44"/>
      <c r="D57" s="2"/>
      <c r="E57" s="47"/>
      <c r="F57" s="48"/>
      <c r="G57" s="49"/>
      <c r="I57" s="2"/>
    </row>
    <row r="58" spans="1:9" x14ac:dyDescent="0.25">
      <c r="B58" s="43"/>
      <c r="C58" s="44"/>
      <c r="D58" s="2"/>
      <c r="E58" s="47"/>
      <c r="F58" s="48"/>
      <c r="G58" s="49"/>
      <c r="I58" s="2"/>
    </row>
  </sheetData>
  <mergeCells count="4">
    <mergeCell ref="B1:G1"/>
    <mergeCell ref="B2:F2"/>
    <mergeCell ref="E45:G45"/>
    <mergeCell ref="E47:G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68"/>
  <sheetViews>
    <sheetView topLeftCell="A10" workbookViewId="0">
      <selection activeCell="D53" sqref="D53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80" t="s">
        <v>18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44592</v>
      </c>
      <c r="B4" s="15">
        <v>129</v>
      </c>
      <c r="C4" s="16"/>
      <c r="D4" s="17" t="s">
        <v>8</v>
      </c>
      <c r="E4" s="18">
        <v>316</v>
      </c>
      <c r="F4" s="19">
        <v>44592</v>
      </c>
      <c r="G4" s="20">
        <v>316</v>
      </c>
      <c r="H4" s="21">
        <f t="shared" ref="H4:H50" si="0">E4-G4</f>
        <v>0</v>
      </c>
      <c r="I4" s="2"/>
    </row>
    <row r="5" spans="1:9" x14ac:dyDescent="0.25">
      <c r="A5" s="14">
        <v>44596</v>
      </c>
      <c r="B5" s="15">
        <v>130</v>
      </c>
      <c r="C5" s="16"/>
      <c r="D5" s="22" t="s">
        <v>16</v>
      </c>
      <c r="E5" s="23">
        <v>15980</v>
      </c>
      <c r="F5" s="24">
        <v>44598</v>
      </c>
      <c r="G5" s="25">
        <v>15980</v>
      </c>
      <c r="H5" s="21">
        <f t="shared" si="0"/>
        <v>0</v>
      </c>
    </row>
    <row r="6" spans="1:9" x14ac:dyDescent="0.25">
      <c r="A6" s="14">
        <v>44597</v>
      </c>
      <c r="B6" s="15">
        <f t="shared" ref="B6:B28" si="1">B5+1</f>
        <v>131</v>
      </c>
      <c r="C6" s="16"/>
      <c r="D6" s="22" t="s">
        <v>8</v>
      </c>
      <c r="E6" s="23">
        <v>288</v>
      </c>
      <c r="F6" s="24">
        <v>44597</v>
      </c>
      <c r="G6" s="25">
        <v>288</v>
      </c>
      <c r="H6" s="21">
        <f t="shared" si="0"/>
        <v>0</v>
      </c>
    </row>
    <row r="7" spans="1:9" ht="16.5" customHeight="1" x14ac:dyDescent="0.25">
      <c r="A7" s="26">
        <v>44597</v>
      </c>
      <c r="B7" s="15">
        <f t="shared" si="1"/>
        <v>132</v>
      </c>
      <c r="C7" s="16"/>
      <c r="D7" s="27" t="s">
        <v>8</v>
      </c>
      <c r="E7" s="23">
        <v>500</v>
      </c>
      <c r="F7" s="24">
        <v>44597</v>
      </c>
      <c r="G7" s="25">
        <v>500</v>
      </c>
      <c r="H7" s="21">
        <f t="shared" si="0"/>
        <v>0</v>
      </c>
    </row>
    <row r="8" spans="1:9" x14ac:dyDescent="0.25">
      <c r="A8" s="14">
        <v>44600</v>
      </c>
      <c r="B8" s="15">
        <f t="shared" si="1"/>
        <v>133</v>
      </c>
      <c r="C8" s="16"/>
      <c r="D8" s="28" t="s">
        <v>8</v>
      </c>
      <c r="E8" s="23">
        <v>263</v>
      </c>
      <c r="F8" s="24">
        <v>44601</v>
      </c>
      <c r="G8" s="25">
        <v>263</v>
      </c>
      <c r="H8" s="21">
        <f t="shared" si="0"/>
        <v>0</v>
      </c>
    </row>
    <row r="9" spans="1:9" x14ac:dyDescent="0.25">
      <c r="A9" s="14">
        <v>44600</v>
      </c>
      <c r="B9" s="15">
        <f t="shared" si="1"/>
        <v>134</v>
      </c>
      <c r="C9" s="16"/>
      <c r="D9" s="27" t="s">
        <v>9</v>
      </c>
      <c r="E9" s="23">
        <v>3726</v>
      </c>
      <c r="F9" s="24">
        <v>44600</v>
      </c>
      <c r="G9" s="25">
        <v>3726</v>
      </c>
      <c r="H9" s="21">
        <f t="shared" si="0"/>
        <v>0</v>
      </c>
    </row>
    <row r="10" spans="1:9" x14ac:dyDescent="0.25">
      <c r="A10" s="14">
        <v>44600</v>
      </c>
      <c r="B10" s="15">
        <f t="shared" si="1"/>
        <v>135</v>
      </c>
      <c r="C10" s="16"/>
      <c r="D10" s="27" t="s">
        <v>19</v>
      </c>
      <c r="E10" s="23">
        <v>2704</v>
      </c>
      <c r="F10" s="24">
        <v>44601</v>
      </c>
      <c r="G10" s="25">
        <v>2704</v>
      </c>
      <c r="H10" s="21">
        <f t="shared" si="0"/>
        <v>0</v>
      </c>
    </row>
    <row r="11" spans="1:9" x14ac:dyDescent="0.25">
      <c r="A11" s="14">
        <v>44601</v>
      </c>
      <c r="B11" s="15">
        <f t="shared" si="1"/>
        <v>136</v>
      </c>
      <c r="C11" s="16"/>
      <c r="D11" s="27" t="s">
        <v>8</v>
      </c>
      <c r="E11" s="23">
        <v>184</v>
      </c>
      <c r="F11" s="24">
        <v>44601</v>
      </c>
      <c r="G11" s="25">
        <v>184</v>
      </c>
      <c r="H11" s="21">
        <f t="shared" si="0"/>
        <v>0</v>
      </c>
    </row>
    <row r="12" spans="1:9" x14ac:dyDescent="0.25">
      <c r="A12" s="14">
        <v>44603</v>
      </c>
      <c r="B12" s="15">
        <f t="shared" si="1"/>
        <v>137</v>
      </c>
      <c r="C12" s="29"/>
      <c r="D12" s="27" t="s">
        <v>16</v>
      </c>
      <c r="E12" s="23">
        <v>18178</v>
      </c>
      <c r="F12" s="24">
        <v>44605</v>
      </c>
      <c r="G12" s="25">
        <v>18178</v>
      </c>
      <c r="H12" s="21">
        <f t="shared" si="0"/>
        <v>0</v>
      </c>
    </row>
    <row r="13" spans="1:9" x14ac:dyDescent="0.25">
      <c r="A13" s="14">
        <v>44603</v>
      </c>
      <c r="B13" s="15">
        <f t="shared" si="1"/>
        <v>138</v>
      </c>
      <c r="C13" s="30"/>
      <c r="D13" s="27" t="s">
        <v>8</v>
      </c>
      <c r="E13" s="23">
        <v>78</v>
      </c>
      <c r="F13" s="24">
        <v>44604</v>
      </c>
      <c r="G13" s="25">
        <v>78</v>
      </c>
      <c r="H13" s="21">
        <f t="shared" si="0"/>
        <v>0</v>
      </c>
    </row>
    <row r="14" spans="1:9" x14ac:dyDescent="0.25">
      <c r="A14" s="14">
        <v>44604</v>
      </c>
      <c r="B14" s="15">
        <f t="shared" si="1"/>
        <v>139</v>
      </c>
      <c r="C14" s="29"/>
      <c r="D14" s="22" t="s">
        <v>8</v>
      </c>
      <c r="E14" s="23">
        <v>212</v>
      </c>
      <c r="F14" s="24">
        <v>44604</v>
      </c>
      <c r="G14" s="25">
        <v>212</v>
      </c>
      <c r="H14" s="21">
        <f t="shared" si="0"/>
        <v>0</v>
      </c>
    </row>
    <row r="15" spans="1:9" x14ac:dyDescent="0.25">
      <c r="A15" s="14">
        <v>44606</v>
      </c>
      <c r="B15" s="15">
        <f t="shared" si="1"/>
        <v>140</v>
      </c>
      <c r="C15" s="30"/>
      <c r="D15" s="27" t="s">
        <v>8</v>
      </c>
      <c r="E15" s="23">
        <v>506</v>
      </c>
      <c r="F15" s="24">
        <v>44608</v>
      </c>
      <c r="G15" s="25">
        <v>506</v>
      </c>
      <c r="H15" s="21">
        <f t="shared" si="0"/>
        <v>0</v>
      </c>
    </row>
    <row r="16" spans="1:9" x14ac:dyDescent="0.25">
      <c r="A16" s="14">
        <v>44607</v>
      </c>
      <c r="B16" s="15">
        <f t="shared" si="1"/>
        <v>141</v>
      </c>
      <c r="C16" s="29"/>
      <c r="D16" s="27" t="s">
        <v>9</v>
      </c>
      <c r="E16" s="23">
        <v>3302</v>
      </c>
      <c r="F16" s="24">
        <v>44609</v>
      </c>
      <c r="G16" s="25">
        <v>3302</v>
      </c>
      <c r="H16" s="21">
        <f t="shared" si="0"/>
        <v>0</v>
      </c>
    </row>
    <row r="17" spans="1:8" x14ac:dyDescent="0.25">
      <c r="A17" s="14">
        <v>44607</v>
      </c>
      <c r="B17" s="15">
        <f t="shared" si="1"/>
        <v>142</v>
      </c>
      <c r="C17" s="30"/>
      <c r="D17" s="27" t="s">
        <v>19</v>
      </c>
      <c r="E17" s="23">
        <v>3093</v>
      </c>
      <c r="F17" s="24">
        <v>44608</v>
      </c>
      <c r="G17" s="25">
        <v>3093</v>
      </c>
      <c r="H17" s="21">
        <f t="shared" si="0"/>
        <v>0</v>
      </c>
    </row>
    <row r="18" spans="1:8" x14ac:dyDescent="0.25">
      <c r="A18" s="14">
        <v>44608</v>
      </c>
      <c r="B18" s="15">
        <f t="shared" si="1"/>
        <v>143</v>
      </c>
      <c r="C18" s="29"/>
      <c r="D18" s="27" t="s">
        <v>8</v>
      </c>
      <c r="E18" s="23">
        <v>184</v>
      </c>
      <c r="F18" s="24">
        <v>44608</v>
      </c>
      <c r="G18" s="25">
        <v>184</v>
      </c>
      <c r="H18" s="21">
        <f t="shared" si="0"/>
        <v>0</v>
      </c>
    </row>
    <row r="19" spans="1:8" x14ac:dyDescent="0.25">
      <c r="A19" s="14">
        <v>44610</v>
      </c>
      <c r="B19" s="15">
        <f t="shared" si="1"/>
        <v>144</v>
      </c>
      <c r="C19" s="30"/>
      <c r="D19" s="27" t="s">
        <v>8</v>
      </c>
      <c r="E19" s="23">
        <v>180</v>
      </c>
      <c r="F19" s="24">
        <v>44610</v>
      </c>
      <c r="G19" s="25">
        <v>180</v>
      </c>
      <c r="H19" s="21">
        <f t="shared" si="0"/>
        <v>0</v>
      </c>
    </row>
    <row r="20" spans="1:8" x14ac:dyDescent="0.25">
      <c r="A20" s="14">
        <v>44610</v>
      </c>
      <c r="B20" s="15">
        <f t="shared" si="1"/>
        <v>145</v>
      </c>
      <c r="C20" s="29"/>
      <c r="D20" s="27" t="s">
        <v>16</v>
      </c>
      <c r="E20" s="23">
        <v>17296</v>
      </c>
      <c r="F20" s="24">
        <v>44612</v>
      </c>
      <c r="G20" s="25">
        <v>17296</v>
      </c>
      <c r="H20" s="21">
        <f t="shared" si="0"/>
        <v>0</v>
      </c>
    </row>
    <row r="21" spans="1:8" x14ac:dyDescent="0.25">
      <c r="A21" s="14">
        <v>44610</v>
      </c>
      <c r="B21" s="15">
        <f t="shared" si="1"/>
        <v>146</v>
      </c>
      <c r="C21" s="29"/>
      <c r="D21" s="27" t="s">
        <v>8</v>
      </c>
      <c r="E21" s="23">
        <v>26</v>
      </c>
      <c r="F21" s="24">
        <v>44610</v>
      </c>
      <c r="G21" s="25">
        <v>26</v>
      </c>
      <c r="H21" s="21">
        <f t="shared" si="0"/>
        <v>0</v>
      </c>
    </row>
    <row r="22" spans="1:8" x14ac:dyDescent="0.25">
      <c r="A22" s="14">
        <v>44610</v>
      </c>
      <c r="B22" s="15">
        <f t="shared" si="1"/>
        <v>147</v>
      </c>
      <c r="C22" s="29"/>
      <c r="D22" s="27" t="s">
        <v>20</v>
      </c>
      <c r="E22" s="23">
        <v>407</v>
      </c>
      <c r="F22" s="24">
        <v>44611</v>
      </c>
      <c r="G22" s="25">
        <v>407</v>
      </c>
      <c r="H22" s="21">
        <f t="shared" si="0"/>
        <v>0</v>
      </c>
    </row>
    <row r="23" spans="1:8" ht="15" customHeight="1" x14ac:dyDescent="0.25">
      <c r="A23" s="14">
        <v>44611</v>
      </c>
      <c r="B23" s="15">
        <f t="shared" si="1"/>
        <v>148</v>
      </c>
      <c r="C23" s="29"/>
      <c r="D23" s="27" t="s">
        <v>8</v>
      </c>
      <c r="E23" s="23">
        <v>216</v>
      </c>
      <c r="F23" s="24">
        <v>44614</v>
      </c>
      <c r="G23" s="25">
        <v>216</v>
      </c>
      <c r="H23" s="21">
        <f t="shared" si="0"/>
        <v>0</v>
      </c>
    </row>
    <row r="24" spans="1:8" x14ac:dyDescent="0.25">
      <c r="A24" s="14">
        <v>44613</v>
      </c>
      <c r="B24" s="15">
        <f t="shared" si="1"/>
        <v>149</v>
      </c>
      <c r="C24" s="29"/>
      <c r="D24" s="27" t="s">
        <v>8</v>
      </c>
      <c r="E24" s="23">
        <v>226</v>
      </c>
      <c r="F24" s="24">
        <v>44614</v>
      </c>
      <c r="G24" s="25">
        <v>226</v>
      </c>
      <c r="H24" s="21">
        <f t="shared" si="0"/>
        <v>0</v>
      </c>
    </row>
    <row r="25" spans="1:8" x14ac:dyDescent="0.25">
      <c r="A25" s="14">
        <v>44615</v>
      </c>
      <c r="B25" s="15">
        <f t="shared" si="1"/>
        <v>150</v>
      </c>
      <c r="C25" s="29"/>
      <c r="D25" s="27" t="s">
        <v>8</v>
      </c>
      <c r="E25" s="23">
        <v>226</v>
      </c>
      <c r="F25" s="24">
        <v>44617</v>
      </c>
      <c r="G25" s="25">
        <v>226</v>
      </c>
      <c r="H25" s="21">
        <f t="shared" si="0"/>
        <v>0</v>
      </c>
    </row>
    <row r="26" spans="1:8" x14ac:dyDescent="0.25">
      <c r="A26" s="14">
        <v>44617</v>
      </c>
      <c r="B26" s="15">
        <f t="shared" si="1"/>
        <v>151</v>
      </c>
      <c r="C26" s="29"/>
      <c r="D26" s="27" t="s">
        <v>8</v>
      </c>
      <c r="E26" s="23">
        <v>117</v>
      </c>
      <c r="F26" s="24">
        <v>44617</v>
      </c>
      <c r="G26" s="25">
        <v>117</v>
      </c>
      <c r="H26" s="21">
        <f t="shared" si="0"/>
        <v>0</v>
      </c>
    </row>
    <row r="27" spans="1:8" ht="14.25" customHeight="1" x14ac:dyDescent="0.25">
      <c r="A27" s="14">
        <v>44618</v>
      </c>
      <c r="B27" s="15">
        <f t="shared" si="1"/>
        <v>152</v>
      </c>
      <c r="C27" s="29"/>
      <c r="D27" s="27" t="s">
        <v>16</v>
      </c>
      <c r="E27" s="23">
        <v>1406</v>
      </c>
      <c r="F27" s="24">
        <v>44619</v>
      </c>
      <c r="G27" s="25">
        <v>1406</v>
      </c>
      <c r="H27" s="21">
        <f t="shared" si="0"/>
        <v>0</v>
      </c>
    </row>
    <row r="28" spans="1:8" ht="14.25" customHeight="1" x14ac:dyDescent="0.25">
      <c r="A28" s="14">
        <v>44618</v>
      </c>
      <c r="B28" s="15">
        <f t="shared" si="1"/>
        <v>153</v>
      </c>
      <c r="C28" s="29"/>
      <c r="D28" s="27" t="s">
        <v>8</v>
      </c>
      <c r="E28" s="23">
        <v>355</v>
      </c>
      <c r="F28" s="24">
        <v>44619</v>
      </c>
      <c r="G28" s="25">
        <v>355</v>
      </c>
      <c r="H28" s="21">
        <f t="shared" si="0"/>
        <v>0</v>
      </c>
    </row>
    <row r="29" spans="1:8" x14ac:dyDescent="0.25">
      <c r="A29" s="14"/>
      <c r="B29" s="15"/>
      <c r="C29" s="29"/>
      <c r="D29" s="27"/>
      <c r="E29" s="23"/>
      <c r="F29" s="31"/>
      <c r="G29" s="32"/>
      <c r="H29" s="21">
        <f t="shared" si="0"/>
        <v>0</v>
      </c>
    </row>
    <row r="30" spans="1:8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8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8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8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8" hidden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8" hidden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8" hidden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33"/>
      <c r="D39" s="27"/>
      <c r="E39" s="23"/>
      <c r="F39" s="24"/>
      <c r="G39" s="25"/>
      <c r="H39" s="21">
        <f t="shared" si="0"/>
        <v>0</v>
      </c>
    </row>
    <row r="40" spans="1:8" ht="18.75" hidden="1" customHeight="1" x14ac:dyDescent="0.25">
      <c r="A40" s="14"/>
      <c r="B40" s="15"/>
      <c r="C40" s="34"/>
      <c r="D40" s="27"/>
      <c r="E40" s="23"/>
      <c r="F40" s="24"/>
      <c r="G40" s="25"/>
      <c r="H40" s="21">
        <f t="shared" si="0"/>
        <v>0</v>
      </c>
    </row>
    <row r="41" spans="1:8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t="18.7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t="18.75" hidden="1" customHeight="1" x14ac:dyDescent="0.25">
      <c r="A47" s="14"/>
      <c r="B47" s="15"/>
      <c r="C47" s="29"/>
      <c r="D47" s="27"/>
      <c r="E47" s="23"/>
      <c r="F47" s="24"/>
      <c r="G47" s="25"/>
      <c r="H47" s="21">
        <f t="shared" si="0"/>
        <v>0</v>
      </c>
    </row>
    <row r="48" spans="1:8" ht="19.5" hidden="1" customHeight="1" x14ac:dyDescent="0.25">
      <c r="A48" s="14"/>
      <c r="B48" s="15"/>
      <c r="C48" s="29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6.5" thickBot="1" x14ac:dyDescent="0.3">
      <c r="A50" s="35"/>
      <c r="B50" s="36"/>
      <c r="C50" s="37"/>
      <c r="D50" s="38"/>
      <c r="E50" s="39">
        <v>0</v>
      </c>
      <c r="F50" s="40"/>
      <c r="G50" s="41"/>
      <c r="H50" s="42">
        <f t="shared" si="0"/>
        <v>0</v>
      </c>
      <c r="I50" s="2"/>
    </row>
    <row r="51" spans="1:9" ht="16.5" thickTop="1" x14ac:dyDescent="0.25">
      <c r="B51" s="43"/>
      <c r="C51" s="44"/>
      <c r="D51" s="2"/>
      <c r="E51" s="45">
        <f>SUM(E4:E50)</f>
        <v>69969</v>
      </c>
      <c r="F51" s="45"/>
      <c r="G51" s="45">
        <f>SUM(G4:G50)</f>
        <v>69969</v>
      </c>
      <c r="H51" s="46">
        <f>SUM(H4:H50)</f>
        <v>0</v>
      </c>
      <c r="I51" s="2"/>
    </row>
    <row r="52" spans="1:9" x14ac:dyDescent="0.25">
      <c r="B52" s="43"/>
      <c r="C52" s="44"/>
      <c r="D52" s="2"/>
      <c r="E52" s="47"/>
      <c r="F52" s="48"/>
      <c r="G52" s="49"/>
      <c r="H52" s="50"/>
      <c r="I52" s="2"/>
    </row>
    <row r="53" spans="1:9" ht="31.5" x14ac:dyDescent="0.25">
      <c r="B53" s="43"/>
      <c r="C53" s="44"/>
      <c r="D53" s="2"/>
      <c r="E53" s="51" t="s">
        <v>10</v>
      </c>
      <c r="F53" s="48"/>
      <c r="G53" s="52" t="s">
        <v>11</v>
      </c>
      <c r="H53" s="50"/>
      <c r="I53" s="2"/>
    </row>
    <row r="54" spans="1:9" ht="16.5" thickBot="1" x14ac:dyDescent="0.3">
      <c r="B54" s="43"/>
      <c r="C54" s="44"/>
      <c r="D54" s="2"/>
      <c r="E54" s="51"/>
      <c r="F54" s="48"/>
      <c r="G54" s="52"/>
      <c r="H54" s="50"/>
      <c r="I54" s="2"/>
    </row>
    <row r="55" spans="1:9" ht="21.75" thickBot="1" x14ac:dyDescent="0.4">
      <c r="B55" s="43"/>
      <c r="C55" s="44"/>
      <c r="D55" s="2"/>
      <c r="E55" s="84">
        <f>E51-G51</f>
        <v>0</v>
      </c>
      <c r="F55" s="85"/>
      <c r="G55" s="86"/>
      <c r="I55" s="2"/>
    </row>
    <row r="56" spans="1:9" x14ac:dyDescent="0.25">
      <c r="B56" s="43"/>
      <c r="C56" s="44"/>
      <c r="D56" s="2"/>
      <c r="E56" s="47"/>
      <c r="F56" s="48"/>
      <c r="G56" s="49"/>
      <c r="I56" s="2"/>
    </row>
    <row r="57" spans="1:9" ht="18.75" x14ac:dyDescent="0.3">
      <c r="B57" s="43"/>
      <c r="C57" s="44"/>
      <c r="D57" s="2"/>
      <c r="E57" s="87" t="s">
        <v>12</v>
      </c>
      <c r="F57" s="87"/>
      <c r="G57" s="87"/>
      <c r="I57" s="2"/>
    </row>
    <row r="58" spans="1:9" x14ac:dyDescent="0.25">
      <c r="B58" s="43"/>
      <c r="C58" s="44"/>
      <c r="D58" s="2"/>
      <c r="E58" s="47"/>
      <c r="F58" s="48"/>
      <c r="G58" s="49"/>
      <c r="I58" s="2"/>
    </row>
    <row r="59" spans="1:9" ht="18.75" x14ac:dyDescent="0.3">
      <c r="A59" s="26"/>
      <c r="B59" s="15"/>
      <c r="C59" s="29"/>
      <c r="D59" s="53"/>
      <c r="E59" s="54"/>
      <c r="F59" s="55"/>
      <c r="G59" s="54"/>
      <c r="I59" s="2"/>
    </row>
    <row r="60" spans="1:9" x14ac:dyDescent="0.25">
      <c r="B60" s="43"/>
      <c r="C60" s="44"/>
      <c r="D60" s="2"/>
      <c r="E60" s="47"/>
      <c r="F60" s="48"/>
      <c r="G60" s="49"/>
      <c r="I60" s="2"/>
    </row>
    <row r="61" spans="1:9" x14ac:dyDescent="0.25">
      <c r="B61" s="43"/>
      <c r="C61" s="44"/>
      <c r="D61" s="2"/>
      <c r="E61" s="47"/>
      <c r="F61" s="48"/>
      <c r="G61" s="49"/>
      <c r="I61" s="2"/>
    </row>
    <row r="62" spans="1:9" x14ac:dyDescent="0.25">
      <c r="B62" s="43"/>
      <c r="C62" s="44"/>
      <c r="D62" s="2"/>
      <c r="E62" s="47"/>
      <c r="F62" s="48"/>
      <c r="G62" s="49"/>
      <c r="I62" s="2"/>
    </row>
    <row r="63" spans="1:9" x14ac:dyDescent="0.25">
      <c r="B63" s="43"/>
      <c r="C63" s="44"/>
      <c r="D63" s="2"/>
      <c r="E63" s="47"/>
      <c r="F63" s="48"/>
      <c r="G63" s="49"/>
      <c r="I63" s="2"/>
    </row>
    <row r="64" spans="1:9" x14ac:dyDescent="0.25">
      <c r="B64" s="43"/>
      <c r="C64" s="44"/>
      <c r="D64" s="2"/>
      <c r="E64" s="47"/>
      <c r="F64" s="48"/>
      <c r="G64" s="49"/>
      <c r="I64" s="2"/>
    </row>
    <row r="65" spans="2:9" x14ac:dyDescent="0.25">
      <c r="B65" s="43"/>
      <c r="C65" s="44"/>
      <c r="D65" s="2"/>
      <c r="E65" s="47"/>
      <c r="F65" s="48"/>
      <c r="G65" s="49"/>
      <c r="I65" s="2"/>
    </row>
    <row r="66" spans="2:9" x14ac:dyDescent="0.25">
      <c r="B66" s="43"/>
      <c r="C66" s="44"/>
      <c r="D66" s="2"/>
      <c r="E66" s="47"/>
      <c r="F66" s="48"/>
      <c r="G66" s="49"/>
      <c r="I66" s="2"/>
    </row>
    <row r="67" spans="2:9" x14ac:dyDescent="0.25">
      <c r="B67" s="43"/>
      <c r="C67" s="44"/>
      <c r="D67" s="2"/>
      <c r="E67" s="47"/>
      <c r="F67" s="48"/>
      <c r="G67" s="49"/>
      <c r="I67" s="2"/>
    </row>
    <row r="68" spans="2:9" x14ac:dyDescent="0.25">
      <c r="B68" s="43"/>
      <c r="C68" s="44"/>
      <c r="D68" s="2"/>
      <c r="E68" s="47"/>
      <c r="F68" s="48"/>
      <c r="G68" s="49"/>
      <c r="I68" s="2"/>
    </row>
  </sheetData>
  <mergeCells count="4">
    <mergeCell ref="B1:G1"/>
    <mergeCell ref="B2:F2"/>
    <mergeCell ref="E55:G55"/>
    <mergeCell ref="E57:G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65"/>
  <sheetViews>
    <sheetView topLeftCell="A13" workbookViewId="0">
      <selection activeCell="D59" sqref="D59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80" t="s">
        <v>21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44624</v>
      </c>
      <c r="B4" s="15">
        <v>154</v>
      </c>
      <c r="C4" s="16"/>
      <c r="D4" s="17" t="s">
        <v>8</v>
      </c>
      <c r="E4" s="18">
        <v>425</v>
      </c>
      <c r="F4" s="19">
        <v>44625</v>
      </c>
      <c r="G4" s="20">
        <v>425</v>
      </c>
      <c r="H4" s="21">
        <f t="shared" ref="H4:H47" si="0">E4-G4</f>
        <v>0</v>
      </c>
      <c r="I4" s="2"/>
    </row>
    <row r="5" spans="1:9" x14ac:dyDescent="0.25">
      <c r="A5" s="14">
        <v>44624</v>
      </c>
      <c r="B5" s="15">
        <v>155</v>
      </c>
      <c r="C5" s="16"/>
      <c r="D5" s="22" t="s">
        <v>22</v>
      </c>
      <c r="E5" s="23">
        <v>5356</v>
      </c>
      <c r="F5" s="24">
        <v>44625</v>
      </c>
      <c r="G5" s="25">
        <v>5356</v>
      </c>
      <c r="H5" s="21">
        <f t="shared" si="0"/>
        <v>0</v>
      </c>
    </row>
    <row r="6" spans="1:9" x14ac:dyDescent="0.25">
      <c r="A6" s="14">
        <v>44625</v>
      </c>
      <c r="B6" s="15">
        <f t="shared" ref="B6:B25" si="1">B5+1</f>
        <v>156</v>
      </c>
      <c r="C6" s="16"/>
      <c r="D6" s="22" t="s">
        <v>8</v>
      </c>
      <c r="E6" s="23">
        <v>52</v>
      </c>
      <c r="F6" s="24">
        <v>44625</v>
      </c>
      <c r="G6" s="25">
        <v>52</v>
      </c>
      <c r="H6" s="21">
        <f t="shared" si="0"/>
        <v>0</v>
      </c>
    </row>
    <row r="7" spans="1:9" ht="16.5" customHeight="1" x14ac:dyDescent="0.25">
      <c r="A7" s="26">
        <v>44625</v>
      </c>
      <c r="B7" s="15">
        <f t="shared" si="1"/>
        <v>157</v>
      </c>
      <c r="C7" s="16"/>
      <c r="D7" s="27" t="s">
        <v>8</v>
      </c>
      <c r="E7" s="23">
        <v>184</v>
      </c>
      <c r="F7" s="24">
        <v>44625</v>
      </c>
      <c r="G7" s="25">
        <v>184</v>
      </c>
      <c r="H7" s="21">
        <f t="shared" si="0"/>
        <v>0</v>
      </c>
    </row>
    <row r="8" spans="1:9" x14ac:dyDescent="0.25">
      <c r="A8" s="14">
        <v>44626</v>
      </c>
      <c r="B8" s="15">
        <f t="shared" si="1"/>
        <v>158</v>
      </c>
      <c r="C8" s="16"/>
      <c r="D8" s="28" t="s">
        <v>22</v>
      </c>
      <c r="E8" s="23">
        <v>2959</v>
      </c>
      <c r="F8" s="24">
        <v>44626</v>
      </c>
      <c r="G8" s="25">
        <v>2959</v>
      </c>
      <c r="H8" s="21">
        <f t="shared" si="0"/>
        <v>0</v>
      </c>
    </row>
    <row r="9" spans="1:9" x14ac:dyDescent="0.25">
      <c r="A9" s="14">
        <v>44628</v>
      </c>
      <c r="B9" s="15">
        <f t="shared" si="1"/>
        <v>159</v>
      </c>
      <c r="C9" s="16"/>
      <c r="D9" s="27" t="s">
        <v>23</v>
      </c>
      <c r="E9" s="23">
        <v>6453</v>
      </c>
      <c r="F9" s="24">
        <v>44632</v>
      </c>
      <c r="G9" s="25">
        <v>6453</v>
      </c>
      <c r="H9" s="21">
        <f t="shared" si="0"/>
        <v>0</v>
      </c>
    </row>
    <row r="10" spans="1:9" x14ac:dyDescent="0.25">
      <c r="A10" s="14">
        <v>44631</v>
      </c>
      <c r="B10" s="15">
        <f t="shared" si="1"/>
        <v>160</v>
      </c>
      <c r="C10" s="16"/>
      <c r="D10" s="27" t="s">
        <v>8</v>
      </c>
      <c r="E10" s="23">
        <v>526</v>
      </c>
      <c r="F10" s="24">
        <v>44632</v>
      </c>
      <c r="G10" s="25">
        <v>526</v>
      </c>
      <c r="H10" s="21">
        <f t="shared" si="0"/>
        <v>0</v>
      </c>
    </row>
    <row r="11" spans="1:9" x14ac:dyDescent="0.25">
      <c r="A11" s="14">
        <v>44632</v>
      </c>
      <c r="B11" s="15">
        <f t="shared" si="1"/>
        <v>161</v>
      </c>
      <c r="C11" s="16"/>
      <c r="D11" s="27" t="s">
        <v>22</v>
      </c>
      <c r="E11" s="23">
        <v>11122</v>
      </c>
      <c r="F11" s="24">
        <v>44632</v>
      </c>
      <c r="G11" s="25">
        <v>11122</v>
      </c>
      <c r="H11" s="21">
        <f t="shared" si="0"/>
        <v>0</v>
      </c>
    </row>
    <row r="12" spans="1:9" x14ac:dyDescent="0.25">
      <c r="A12" s="14">
        <v>44634</v>
      </c>
      <c r="B12" s="15">
        <f t="shared" si="1"/>
        <v>162</v>
      </c>
      <c r="C12" s="29"/>
      <c r="D12" s="27" t="s">
        <v>22</v>
      </c>
      <c r="E12" s="23">
        <v>8126</v>
      </c>
      <c r="F12" s="24">
        <v>44635</v>
      </c>
      <c r="G12" s="25">
        <v>8126</v>
      </c>
      <c r="H12" s="21">
        <f t="shared" si="0"/>
        <v>0</v>
      </c>
    </row>
    <row r="13" spans="1:9" x14ac:dyDescent="0.25">
      <c r="A13" s="14">
        <v>44634</v>
      </c>
      <c r="B13" s="15">
        <f t="shared" si="1"/>
        <v>163</v>
      </c>
      <c r="C13" s="30"/>
      <c r="D13" s="27" t="s">
        <v>22</v>
      </c>
      <c r="E13" s="23">
        <v>2097</v>
      </c>
      <c r="F13" s="24">
        <v>44635</v>
      </c>
      <c r="G13" s="25">
        <v>2097</v>
      </c>
      <c r="H13" s="21">
        <f t="shared" si="0"/>
        <v>0</v>
      </c>
    </row>
    <row r="14" spans="1:9" x14ac:dyDescent="0.25">
      <c r="A14" s="14">
        <v>44635</v>
      </c>
      <c r="B14" s="15">
        <f t="shared" si="1"/>
        <v>164</v>
      </c>
      <c r="C14" s="29"/>
      <c r="D14" s="22" t="s">
        <v>23</v>
      </c>
      <c r="E14" s="23">
        <v>3333</v>
      </c>
      <c r="F14" s="24">
        <v>44638</v>
      </c>
      <c r="G14" s="25">
        <v>3333</v>
      </c>
      <c r="H14" s="21">
        <f t="shared" si="0"/>
        <v>0</v>
      </c>
    </row>
    <row r="15" spans="1:9" x14ac:dyDescent="0.25">
      <c r="A15" s="14">
        <v>44636</v>
      </c>
      <c r="B15" s="15">
        <f t="shared" si="1"/>
        <v>165</v>
      </c>
      <c r="C15" s="30"/>
      <c r="D15" s="27" t="s">
        <v>8</v>
      </c>
      <c r="E15" s="23">
        <v>337</v>
      </c>
      <c r="F15" s="24">
        <v>44639</v>
      </c>
      <c r="G15" s="25">
        <v>337</v>
      </c>
      <c r="H15" s="21">
        <f t="shared" si="0"/>
        <v>0</v>
      </c>
    </row>
    <row r="16" spans="1:9" x14ac:dyDescent="0.25">
      <c r="A16" s="14">
        <v>44637</v>
      </c>
      <c r="B16" s="15">
        <f t="shared" si="1"/>
        <v>166</v>
      </c>
      <c r="C16" s="29"/>
      <c r="D16" s="27" t="s">
        <v>23</v>
      </c>
      <c r="E16" s="23">
        <v>2600</v>
      </c>
      <c r="F16" s="24">
        <v>44639</v>
      </c>
      <c r="G16" s="25">
        <v>2600</v>
      </c>
      <c r="H16" s="21">
        <f t="shared" si="0"/>
        <v>0</v>
      </c>
    </row>
    <row r="17" spans="1:8" x14ac:dyDescent="0.25">
      <c r="A17" s="14">
        <v>44638</v>
      </c>
      <c r="B17" s="15">
        <f t="shared" si="1"/>
        <v>167</v>
      </c>
      <c r="C17" s="30"/>
      <c r="D17" s="27" t="s">
        <v>17</v>
      </c>
      <c r="E17" s="23">
        <v>1080</v>
      </c>
      <c r="F17" s="24">
        <v>44640</v>
      </c>
      <c r="G17" s="25">
        <v>1080</v>
      </c>
      <c r="H17" s="21">
        <f t="shared" si="0"/>
        <v>0</v>
      </c>
    </row>
    <row r="18" spans="1:8" x14ac:dyDescent="0.25">
      <c r="A18" s="14">
        <v>44639</v>
      </c>
      <c r="B18" s="15">
        <f t="shared" si="1"/>
        <v>168</v>
      </c>
      <c r="C18" s="29"/>
      <c r="D18" s="27" t="s">
        <v>8</v>
      </c>
      <c r="E18" s="23">
        <v>316</v>
      </c>
      <c r="F18" s="24">
        <v>44639</v>
      </c>
      <c r="G18" s="25">
        <v>316</v>
      </c>
      <c r="H18" s="21">
        <f t="shared" si="0"/>
        <v>0</v>
      </c>
    </row>
    <row r="19" spans="1:8" x14ac:dyDescent="0.25">
      <c r="A19" s="14">
        <v>44640</v>
      </c>
      <c r="B19" s="15">
        <f t="shared" si="1"/>
        <v>169</v>
      </c>
      <c r="C19" s="30"/>
      <c r="D19" s="27" t="s">
        <v>22</v>
      </c>
      <c r="E19" s="23">
        <v>7994</v>
      </c>
      <c r="F19" s="24">
        <v>44641</v>
      </c>
      <c r="G19" s="25">
        <v>7994</v>
      </c>
      <c r="H19" s="21">
        <f t="shared" si="0"/>
        <v>0</v>
      </c>
    </row>
    <row r="20" spans="1:8" x14ac:dyDescent="0.25">
      <c r="A20" s="14">
        <v>44640</v>
      </c>
      <c r="B20" s="15">
        <f t="shared" si="1"/>
        <v>170</v>
      </c>
      <c r="C20" s="29"/>
      <c r="D20" s="27" t="s">
        <v>22</v>
      </c>
      <c r="E20" s="23">
        <v>5256</v>
      </c>
      <c r="F20" s="24">
        <v>44641</v>
      </c>
      <c r="G20" s="25">
        <v>5256</v>
      </c>
      <c r="H20" s="21">
        <f t="shared" si="0"/>
        <v>0</v>
      </c>
    </row>
    <row r="21" spans="1:8" x14ac:dyDescent="0.25">
      <c r="A21" s="14">
        <v>44644</v>
      </c>
      <c r="B21" s="15">
        <f t="shared" si="1"/>
        <v>171</v>
      </c>
      <c r="C21" s="29"/>
      <c r="D21" s="27" t="s">
        <v>23</v>
      </c>
      <c r="E21" s="23">
        <v>4360</v>
      </c>
      <c r="F21" s="24">
        <v>44641</v>
      </c>
      <c r="G21" s="25">
        <v>4360</v>
      </c>
      <c r="H21" s="21">
        <f t="shared" si="0"/>
        <v>0</v>
      </c>
    </row>
    <row r="22" spans="1:8" x14ac:dyDescent="0.25">
      <c r="A22" s="14">
        <v>44645</v>
      </c>
      <c r="B22" s="15">
        <f t="shared" si="1"/>
        <v>172</v>
      </c>
      <c r="C22" s="29"/>
      <c r="D22" s="27" t="s">
        <v>17</v>
      </c>
      <c r="E22" s="23">
        <v>540</v>
      </c>
      <c r="F22" s="24">
        <v>44647</v>
      </c>
      <c r="G22" s="25">
        <v>540</v>
      </c>
      <c r="H22" s="21">
        <f t="shared" si="0"/>
        <v>0</v>
      </c>
    </row>
    <row r="23" spans="1:8" ht="15" customHeight="1" x14ac:dyDescent="0.25">
      <c r="A23" s="14">
        <v>44645</v>
      </c>
      <c r="B23" s="15">
        <f t="shared" si="1"/>
        <v>173</v>
      </c>
      <c r="C23" s="29"/>
      <c r="D23" s="27" t="s">
        <v>8</v>
      </c>
      <c r="E23" s="23">
        <v>192</v>
      </c>
      <c r="F23" s="24">
        <v>44647</v>
      </c>
      <c r="G23" s="25">
        <v>192</v>
      </c>
      <c r="H23" s="21">
        <f t="shared" si="0"/>
        <v>0</v>
      </c>
    </row>
    <row r="24" spans="1:8" x14ac:dyDescent="0.25">
      <c r="A24" s="14">
        <v>44646</v>
      </c>
      <c r="B24" s="15">
        <f t="shared" si="1"/>
        <v>174</v>
      </c>
      <c r="C24" s="29"/>
      <c r="D24" s="27" t="s">
        <v>8</v>
      </c>
      <c r="E24" s="23">
        <v>450</v>
      </c>
      <c r="F24" s="24">
        <v>44647</v>
      </c>
      <c r="G24" s="25">
        <v>450</v>
      </c>
      <c r="H24" s="21">
        <f t="shared" si="0"/>
        <v>0</v>
      </c>
    </row>
    <row r="25" spans="1:8" x14ac:dyDescent="0.25">
      <c r="A25" s="14">
        <v>44647</v>
      </c>
      <c r="B25" s="15">
        <f t="shared" si="1"/>
        <v>175</v>
      </c>
      <c r="C25" s="29"/>
      <c r="D25" s="27" t="s">
        <v>24</v>
      </c>
      <c r="E25" s="23">
        <v>12416</v>
      </c>
      <c r="F25" s="24">
        <v>44647</v>
      </c>
      <c r="G25" s="25">
        <v>12416</v>
      </c>
      <c r="H25" s="21">
        <f t="shared" si="0"/>
        <v>0</v>
      </c>
    </row>
    <row r="26" spans="1:8" x14ac:dyDescent="0.25">
      <c r="A26" s="14"/>
      <c r="B26" s="15"/>
      <c r="C26" s="29"/>
      <c r="D26" s="27"/>
      <c r="E26" s="23"/>
      <c r="F26" s="31"/>
      <c r="G26" s="32"/>
      <c r="H26" s="21">
        <f t="shared" si="0"/>
        <v>0</v>
      </c>
    </row>
    <row r="27" spans="1:8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29"/>
      <c r="D29" s="27"/>
      <c r="E29" s="23"/>
      <c r="F29" s="24"/>
      <c r="G29" s="25"/>
      <c r="H29" s="21">
        <f t="shared" si="0"/>
        <v>0</v>
      </c>
    </row>
    <row r="30" spans="1:8" hidden="1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idden="1" x14ac:dyDescent="0.25">
      <c r="A36" s="14"/>
      <c r="B36" s="15"/>
      <c r="C36" s="33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34"/>
      <c r="D37" s="27"/>
      <c r="E37" s="23"/>
      <c r="F37" s="24"/>
      <c r="G37" s="25"/>
      <c r="H37" s="21">
        <f t="shared" si="0"/>
        <v>0</v>
      </c>
    </row>
    <row r="38" spans="1:9" ht="18.7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8.75" hidden="1" customHeight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9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9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9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9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9" ht="19.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9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9" ht="16.5" thickBot="1" x14ac:dyDescent="0.3">
      <c r="A47" s="35"/>
      <c r="B47" s="36"/>
      <c r="C47" s="37"/>
      <c r="D47" s="38"/>
      <c r="E47" s="39">
        <v>0</v>
      </c>
      <c r="F47" s="40"/>
      <c r="G47" s="41"/>
      <c r="H47" s="42">
        <f t="shared" si="0"/>
        <v>0</v>
      </c>
      <c r="I47" s="2"/>
    </row>
    <row r="48" spans="1:9" ht="16.5" thickTop="1" x14ac:dyDescent="0.25">
      <c r="B48" s="43"/>
      <c r="C48" s="44"/>
      <c r="D48" s="2"/>
      <c r="E48" s="45">
        <f>SUM(E4:E47)</f>
        <v>76174</v>
      </c>
      <c r="F48" s="45"/>
      <c r="G48" s="45">
        <f>SUM(G4:G47)</f>
        <v>76174</v>
      </c>
      <c r="H48" s="46">
        <f>SUM(H4:H47)</f>
        <v>0</v>
      </c>
      <c r="I48" s="2"/>
    </row>
    <row r="49" spans="1:9" x14ac:dyDescent="0.25">
      <c r="B49" s="43"/>
      <c r="C49" s="44"/>
      <c r="D49" s="2"/>
      <c r="E49" s="47"/>
      <c r="F49" s="48"/>
      <c r="G49" s="49"/>
      <c r="H49" s="50"/>
      <c r="I49" s="2"/>
    </row>
    <row r="50" spans="1:9" ht="31.5" x14ac:dyDescent="0.25">
      <c r="B50" s="43"/>
      <c r="C50" s="44"/>
      <c r="D50" s="2"/>
      <c r="E50" s="51" t="s">
        <v>10</v>
      </c>
      <c r="F50" s="48"/>
      <c r="G50" s="52" t="s">
        <v>11</v>
      </c>
      <c r="H50" s="50"/>
      <c r="I50" s="2"/>
    </row>
    <row r="51" spans="1:9" ht="16.5" thickBot="1" x14ac:dyDescent="0.3">
      <c r="B51" s="43"/>
      <c r="C51" s="44"/>
      <c r="D51" s="2"/>
      <c r="E51" s="51"/>
      <c r="F51" s="48"/>
      <c r="G51" s="52"/>
      <c r="H51" s="50"/>
      <c r="I51" s="2"/>
    </row>
    <row r="52" spans="1:9" ht="21.75" thickBot="1" x14ac:dyDescent="0.4">
      <c r="B52" s="43"/>
      <c r="C52" s="44"/>
      <c r="D52" s="2"/>
      <c r="E52" s="84">
        <f>E48-G48</f>
        <v>0</v>
      </c>
      <c r="F52" s="85"/>
      <c r="G52" s="86"/>
      <c r="I52" s="2"/>
    </row>
    <row r="53" spans="1:9" x14ac:dyDescent="0.25">
      <c r="B53" s="43"/>
      <c r="C53" s="44"/>
      <c r="D53" s="2"/>
      <c r="E53" s="47"/>
      <c r="F53" s="48"/>
      <c r="G53" s="49"/>
      <c r="I53" s="2"/>
    </row>
    <row r="54" spans="1:9" ht="18.75" x14ac:dyDescent="0.3">
      <c r="B54" s="43"/>
      <c r="C54" s="44"/>
      <c r="D54" s="2"/>
      <c r="E54" s="87" t="s">
        <v>12</v>
      </c>
      <c r="F54" s="87"/>
      <c r="G54" s="87"/>
      <c r="I54" s="2"/>
    </row>
    <row r="55" spans="1:9" x14ac:dyDescent="0.25">
      <c r="B55" s="43"/>
      <c r="C55" s="44"/>
      <c r="D55" s="2"/>
      <c r="E55" s="47"/>
      <c r="F55" s="48"/>
      <c r="G55" s="49"/>
      <c r="I55" s="2"/>
    </row>
    <row r="56" spans="1:9" ht="18.75" x14ac:dyDescent="0.3">
      <c r="A56" s="26"/>
      <c r="B56" s="15"/>
      <c r="C56" s="29"/>
      <c r="D56" s="53"/>
      <c r="E56" s="54"/>
      <c r="F56" s="55"/>
      <c r="G56" s="54"/>
      <c r="I56" s="2"/>
    </row>
    <row r="57" spans="1:9" x14ac:dyDescent="0.25">
      <c r="B57" s="43"/>
      <c r="C57" s="44"/>
      <c r="D57" s="2"/>
      <c r="E57" s="47"/>
      <c r="F57" s="48"/>
      <c r="G57" s="49"/>
      <c r="I57" s="2"/>
    </row>
    <row r="58" spans="1:9" x14ac:dyDescent="0.25">
      <c r="B58" s="43"/>
      <c r="C58" s="44"/>
      <c r="D58" s="2"/>
      <c r="E58" s="47"/>
      <c r="F58" s="48"/>
      <c r="G58" s="49"/>
      <c r="I58" s="2"/>
    </row>
    <row r="59" spans="1:9" x14ac:dyDescent="0.25">
      <c r="B59" s="43"/>
      <c r="C59" s="44"/>
      <c r="D59" s="2"/>
      <c r="E59" s="47"/>
      <c r="F59" s="48"/>
      <c r="G59" s="49"/>
      <c r="I59" s="2"/>
    </row>
    <row r="60" spans="1:9" x14ac:dyDescent="0.25">
      <c r="B60" s="43"/>
      <c r="C60" s="44"/>
      <c r="D60" s="2"/>
      <c r="E60" s="47"/>
      <c r="F60" s="48"/>
      <c r="G60" s="49"/>
      <c r="I60" s="2"/>
    </row>
    <row r="61" spans="1:9" x14ac:dyDescent="0.25">
      <c r="B61" s="43"/>
      <c r="C61" s="44"/>
      <c r="D61" s="2"/>
      <c r="E61" s="47"/>
      <c r="F61" s="48"/>
      <c r="G61" s="49"/>
      <c r="I61" s="2"/>
    </row>
    <row r="62" spans="1:9" x14ac:dyDescent="0.25">
      <c r="B62" s="43"/>
      <c r="C62" s="44"/>
      <c r="D62" s="2"/>
      <c r="E62" s="47"/>
      <c r="F62" s="48"/>
      <c r="G62" s="49"/>
      <c r="I62" s="2"/>
    </row>
    <row r="63" spans="1:9" x14ac:dyDescent="0.25">
      <c r="B63" s="43"/>
      <c r="C63" s="44"/>
      <c r="D63" s="2"/>
      <c r="E63" s="47"/>
      <c r="F63" s="48"/>
      <c r="G63" s="49"/>
      <c r="I63" s="2"/>
    </row>
    <row r="64" spans="1:9" x14ac:dyDescent="0.25">
      <c r="B64" s="43"/>
      <c r="C64" s="44"/>
      <c r="D64" s="2"/>
      <c r="E64" s="47"/>
      <c r="F64" s="48"/>
      <c r="G64" s="49"/>
      <c r="I64" s="2"/>
    </row>
    <row r="65" spans="2:9" x14ac:dyDescent="0.25">
      <c r="B65" s="43"/>
      <c r="C65" s="44"/>
      <c r="D65" s="2"/>
      <c r="E65" s="47"/>
      <c r="F65" s="48"/>
      <c r="G65" s="49"/>
      <c r="I65" s="2"/>
    </row>
  </sheetData>
  <mergeCells count="4">
    <mergeCell ref="B1:G1"/>
    <mergeCell ref="B2:F2"/>
    <mergeCell ref="E52:G52"/>
    <mergeCell ref="E54:G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76"/>
  <sheetViews>
    <sheetView topLeftCell="A28" workbookViewId="0">
      <selection activeCell="D68" sqref="D68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25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44650</v>
      </c>
      <c r="B4" s="15">
        <v>176</v>
      </c>
      <c r="C4" s="16"/>
      <c r="D4" s="17" t="s">
        <v>8</v>
      </c>
      <c r="E4" s="18">
        <v>220</v>
      </c>
      <c r="F4" s="19">
        <v>44654</v>
      </c>
      <c r="G4" s="20">
        <v>220</v>
      </c>
      <c r="H4" s="21">
        <f t="shared" ref="H4:H58" si="0">E4-G4</f>
        <v>0</v>
      </c>
      <c r="I4" s="2"/>
    </row>
    <row r="5" spans="1:9" x14ac:dyDescent="0.25">
      <c r="A5" s="14">
        <v>44653</v>
      </c>
      <c r="B5" s="15">
        <v>177</v>
      </c>
      <c r="C5" s="16"/>
      <c r="D5" s="22" t="s">
        <v>8</v>
      </c>
      <c r="E5" s="23">
        <v>65</v>
      </c>
      <c r="F5" s="24">
        <v>44654</v>
      </c>
      <c r="G5" s="25">
        <v>65</v>
      </c>
      <c r="H5" s="21">
        <f t="shared" si="0"/>
        <v>0</v>
      </c>
    </row>
    <row r="6" spans="1:9" x14ac:dyDescent="0.25">
      <c r="A6" s="14">
        <v>44654</v>
      </c>
      <c r="B6" s="15">
        <f t="shared" ref="B6:B48" si="1">B5+1</f>
        <v>178</v>
      </c>
      <c r="C6" s="16"/>
      <c r="D6" s="22" t="s">
        <v>17</v>
      </c>
      <c r="E6" s="23">
        <v>3344</v>
      </c>
      <c r="F6" s="24">
        <v>44656</v>
      </c>
      <c r="G6" s="25">
        <v>3344</v>
      </c>
      <c r="H6" s="21">
        <f t="shared" si="0"/>
        <v>0</v>
      </c>
    </row>
    <row r="7" spans="1:9" ht="16.5" customHeight="1" x14ac:dyDescent="0.25">
      <c r="A7" s="26">
        <v>44655</v>
      </c>
      <c r="B7" s="15">
        <f t="shared" si="1"/>
        <v>179</v>
      </c>
      <c r="C7" s="16"/>
      <c r="D7" s="27" t="s">
        <v>8</v>
      </c>
      <c r="E7" s="23">
        <v>450</v>
      </c>
      <c r="F7" s="24">
        <v>44665</v>
      </c>
      <c r="G7" s="25">
        <v>450</v>
      </c>
      <c r="H7" s="21">
        <f t="shared" si="0"/>
        <v>0</v>
      </c>
    </row>
    <row r="8" spans="1:9" x14ac:dyDescent="0.25">
      <c r="A8" s="14">
        <v>44655</v>
      </c>
      <c r="B8" s="15">
        <f t="shared" si="1"/>
        <v>180</v>
      </c>
      <c r="C8" s="16"/>
      <c r="D8" s="28" t="s">
        <v>22</v>
      </c>
      <c r="E8" s="23">
        <v>7912</v>
      </c>
      <c r="F8" s="24">
        <v>44655</v>
      </c>
      <c r="G8" s="25">
        <v>7912</v>
      </c>
      <c r="H8" s="21">
        <f t="shared" si="0"/>
        <v>0</v>
      </c>
    </row>
    <row r="9" spans="1:9" x14ac:dyDescent="0.25">
      <c r="A9" s="14">
        <v>44655</v>
      </c>
      <c r="B9" s="15">
        <f t="shared" si="1"/>
        <v>181</v>
      </c>
      <c r="C9" s="16"/>
      <c r="D9" s="27" t="s">
        <v>22</v>
      </c>
      <c r="E9" s="23">
        <v>2736</v>
      </c>
      <c r="F9" s="24">
        <v>44655</v>
      </c>
      <c r="G9" s="25">
        <v>2736</v>
      </c>
      <c r="H9" s="21">
        <f t="shared" si="0"/>
        <v>0</v>
      </c>
    </row>
    <row r="10" spans="1:9" x14ac:dyDescent="0.25">
      <c r="A10" s="14">
        <v>44658</v>
      </c>
      <c r="B10" s="15">
        <f t="shared" si="1"/>
        <v>182</v>
      </c>
      <c r="C10" s="16"/>
      <c r="D10" s="27" t="s">
        <v>23</v>
      </c>
      <c r="E10" s="23">
        <v>2624</v>
      </c>
      <c r="F10" s="24">
        <v>44659</v>
      </c>
      <c r="G10" s="25">
        <v>2624</v>
      </c>
      <c r="H10" s="21">
        <f t="shared" si="0"/>
        <v>0</v>
      </c>
    </row>
    <row r="11" spans="1:9" x14ac:dyDescent="0.25">
      <c r="A11" s="14">
        <v>44660</v>
      </c>
      <c r="B11" s="15">
        <f t="shared" si="1"/>
        <v>183</v>
      </c>
      <c r="C11" s="16"/>
      <c r="D11" s="27" t="s">
        <v>19</v>
      </c>
      <c r="E11" s="23">
        <v>9078</v>
      </c>
      <c r="F11" s="24">
        <v>44661</v>
      </c>
      <c r="G11" s="25">
        <v>9078</v>
      </c>
      <c r="H11" s="21">
        <f t="shared" si="0"/>
        <v>0</v>
      </c>
    </row>
    <row r="12" spans="1:9" x14ac:dyDescent="0.25">
      <c r="A12" s="14">
        <v>44660</v>
      </c>
      <c r="B12" s="15">
        <f t="shared" si="1"/>
        <v>184</v>
      </c>
      <c r="C12" s="29"/>
      <c r="D12" s="27" t="s">
        <v>8</v>
      </c>
      <c r="E12" s="23">
        <v>410</v>
      </c>
      <c r="F12" s="24">
        <v>44665</v>
      </c>
      <c r="G12" s="25">
        <v>410</v>
      </c>
      <c r="H12" s="21">
        <f t="shared" si="0"/>
        <v>0</v>
      </c>
    </row>
    <row r="13" spans="1:9" x14ac:dyDescent="0.25">
      <c r="A13" s="14">
        <v>44660</v>
      </c>
      <c r="B13" s="15">
        <f t="shared" si="1"/>
        <v>185</v>
      </c>
      <c r="C13" s="30"/>
      <c r="D13" s="27" t="s">
        <v>17</v>
      </c>
      <c r="E13" s="23">
        <v>3398</v>
      </c>
      <c r="F13" s="24">
        <v>44661</v>
      </c>
      <c r="G13" s="25">
        <v>3398</v>
      </c>
      <c r="H13" s="21">
        <f t="shared" si="0"/>
        <v>0</v>
      </c>
    </row>
    <row r="14" spans="1:9" x14ac:dyDescent="0.25">
      <c r="A14" s="14">
        <v>44661</v>
      </c>
      <c r="B14" s="15">
        <f t="shared" si="1"/>
        <v>186</v>
      </c>
      <c r="C14" s="29"/>
      <c r="D14" s="22" t="s">
        <v>19</v>
      </c>
      <c r="E14" s="23">
        <v>8220</v>
      </c>
      <c r="F14" s="24">
        <v>44662</v>
      </c>
      <c r="G14" s="25">
        <v>8220</v>
      </c>
      <c r="H14" s="21">
        <f t="shared" si="0"/>
        <v>0</v>
      </c>
    </row>
    <row r="15" spans="1:9" x14ac:dyDescent="0.25">
      <c r="A15" s="14">
        <v>44661</v>
      </c>
      <c r="B15" s="15">
        <f t="shared" si="1"/>
        <v>187</v>
      </c>
      <c r="C15" s="30"/>
      <c r="D15" s="27" t="s">
        <v>24</v>
      </c>
      <c r="E15" s="23">
        <v>10616</v>
      </c>
      <c r="F15" s="24">
        <v>44661</v>
      </c>
      <c r="G15" s="25">
        <v>10616</v>
      </c>
      <c r="H15" s="21">
        <f t="shared" si="0"/>
        <v>0</v>
      </c>
    </row>
    <row r="16" spans="1:9" x14ac:dyDescent="0.25">
      <c r="A16" s="14">
        <v>44664</v>
      </c>
      <c r="B16" s="15">
        <f t="shared" si="1"/>
        <v>188</v>
      </c>
      <c r="C16" s="29"/>
      <c r="D16" s="27" t="s">
        <v>26</v>
      </c>
      <c r="E16" s="23">
        <v>12089</v>
      </c>
      <c r="F16" s="24">
        <v>44668</v>
      </c>
      <c r="G16" s="25">
        <v>12089</v>
      </c>
      <c r="H16" s="21">
        <f t="shared" si="0"/>
        <v>0</v>
      </c>
    </row>
    <row r="17" spans="1:8" x14ac:dyDescent="0.25">
      <c r="A17" s="14">
        <v>44667</v>
      </c>
      <c r="B17" s="15">
        <f t="shared" si="1"/>
        <v>189</v>
      </c>
      <c r="C17" s="30"/>
      <c r="D17" s="27" t="s">
        <v>8</v>
      </c>
      <c r="E17" s="23">
        <v>484</v>
      </c>
      <c r="F17" s="24">
        <v>44668</v>
      </c>
      <c r="G17" s="25">
        <v>484</v>
      </c>
      <c r="H17" s="21">
        <f t="shared" si="0"/>
        <v>0</v>
      </c>
    </row>
    <row r="18" spans="1:8" x14ac:dyDescent="0.25">
      <c r="A18" s="14">
        <v>44667</v>
      </c>
      <c r="B18" s="15">
        <f t="shared" si="1"/>
        <v>190</v>
      </c>
      <c r="C18" s="29"/>
      <c r="D18" s="27" t="s">
        <v>22</v>
      </c>
      <c r="E18" s="23">
        <v>8715</v>
      </c>
      <c r="F18" s="24">
        <v>44668</v>
      </c>
      <c r="G18" s="25">
        <v>8715</v>
      </c>
      <c r="H18" s="21">
        <f t="shared" si="0"/>
        <v>0</v>
      </c>
    </row>
    <row r="19" spans="1:8" x14ac:dyDescent="0.25">
      <c r="A19" s="14">
        <v>44667</v>
      </c>
      <c r="B19" s="15">
        <f t="shared" si="1"/>
        <v>191</v>
      </c>
      <c r="C19" s="30"/>
      <c r="D19" s="27" t="s">
        <v>22</v>
      </c>
      <c r="E19" s="23">
        <v>4731</v>
      </c>
      <c r="F19" s="24">
        <v>44668</v>
      </c>
      <c r="G19" s="25">
        <v>4731</v>
      </c>
      <c r="H19" s="21">
        <f t="shared" si="0"/>
        <v>0</v>
      </c>
    </row>
    <row r="20" spans="1:8" x14ac:dyDescent="0.25">
      <c r="A20" s="14">
        <v>44668</v>
      </c>
      <c r="B20" s="15">
        <f t="shared" si="1"/>
        <v>192</v>
      </c>
      <c r="C20" s="29"/>
      <c r="D20" s="27" t="s">
        <v>23</v>
      </c>
      <c r="E20" s="23">
        <v>10217</v>
      </c>
      <c r="F20" s="24">
        <v>44670</v>
      </c>
      <c r="G20" s="25">
        <v>10217</v>
      </c>
      <c r="H20" s="21">
        <f t="shared" si="0"/>
        <v>0</v>
      </c>
    </row>
    <row r="21" spans="1:8" x14ac:dyDescent="0.25">
      <c r="A21" s="14">
        <v>44670</v>
      </c>
      <c r="B21" s="15">
        <f t="shared" si="1"/>
        <v>193</v>
      </c>
      <c r="C21" s="29"/>
      <c r="D21" s="27" t="s">
        <v>22</v>
      </c>
      <c r="E21" s="23">
        <v>12501</v>
      </c>
      <c r="F21" s="24">
        <v>44672</v>
      </c>
      <c r="G21" s="25">
        <v>12501</v>
      </c>
      <c r="H21" s="21">
        <f t="shared" si="0"/>
        <v>0</v>
      </c>
    </row>
    <row r="22" spans="1:8" x14ac:dyDescent="0.25">
      <c r="A22" s="14">
        <v>44670</v>
      </c>
      <c r="B22" s="15">
        <f t="shared" si="1"/>
        <v>194</v>
      </c>
      <c r="C22" s="29"/>
      <c r="D22" s="27" t="s">
        <v>8</v>
      </c>
      <c r="E22" s="23">
        <v>253</v>
      </c>
      <c r="F22" s="24">
        <v>44682</v>
      </c>
      <c r="G22" s="25">
        <v>253</v>
      </c>
      <c r="H22" s="21">
        <f t="shared" si="0"/>
        <v>0</v>
      </c>
    </row>
    <row r="23" spans="1:8" ht="15" customHeight="1" x14ac:dyDescent="0.25">
      <c r="A23" s="14">
        <v>44672</v>
      </c>
      <c r="B23" s="15">
        <f t="shared" si="1"/>
        <v>195</v>
      </c>
      <c r="C23" s="29"/>
      <c r="D23" s="27" t="s">
        <v>22</v>
      </c>
      <c r="E23" s="23">
        <v>22352</v>
      </c>
      <c r="F23" s="24">
        <v>44674</v>
      </c>
      <c r="G23" s="25">
        <v>22352</v>
      </c>
      <c r="H23" s="21">
        <f t="shared" si="0"/>
        <v>0</v>
      </c>
    </row>
    <row r="24" spans="1:8" x14ac:dyDescent="0.25">
      <c r="A24" s="14">
        <v>44672</v>
      </c>
      <c r="B24" s="15">
        <f t="shared" si="1"/>
        <v>196</v>
      </c>
      <c r="C24" s="29"/>
      <c r="D24" s="27" t="s">
        <v>22</v>
      </c>
      <c r="E24" s="23">
        <v>10475</v>
      </c>
      <c r="F24" s="24">
        <v>44673</v>
      </c>
      <c r="G24" s="25">
        <v>10475</v>
      </c>
      <c r="H24" s="21">
        <f t="shared" si="0"/>
        <v>0</v>
      </c>
    </row>
    <row r="25" spans="1:8" x14ac:dyDescent="0.25">
      <c r="A25" s="14">
        <v>44673</v>
      </c>
      <c r="B25" s="15">
        <f t="shared" si="1"/>
        <v>197</v>
      </c>
      <c r="C25" s="29"/>
      <c r="D25" s="27" t="s">
        <v>22</v>
      </c>
      <c r="E25" s="23">
        <v>21333</v>
      </c>
      <c r="F25" s="24">
        <v>44674</v>
      </c>
      <c r="G25" s="25">
        <v>21333</v>
      </c>
      <c r="H25" s="21">
        <f t="shared" si="0"/>
        <v>0</v>
      </c>
    </row>
    <row r="26" spans="1:8" x14ac:dyDescent="0.25">
      <c r="A26" s="14">
        <v>44674</v>
      </c>
      <c r="B26" s="15">
        <f t="shared" si="1"/>
        <v>198</v>
      </c>
      <c r="C26" s="29"/>
      <c r="D26" s="27" t="s">
        <v>22</v>
      </c>
      <c r="E26" s="23">
        <v>8824</v>
      </c>
      <c r="F26" s="24">
        <v>44675</v>
      </c>
      <c r="G26" s="25">
        <v>8824</v>
      </c>
      <c r="H26" s="21">
        <f t="shared" si="0"/>
        <v>0</v>
      </c>
    </row>
    <row r="27" spans="1:8" x14ac:dyDescent="0.25">
      <c r="A27" s="14">
        <v>44674</v>
      </c>
      <c r="B27" s="15">
        <f t="shared" si="1"/>
        <v>199</v>
      </c>
      <c r="C27" s="29"/>
      <c r="D27" s="27" t="s">
        <v>22</v>
      </c>
      <c r="E27" s="23">
        <v>5975</v>
      </c>
      <c r="F27" s="24">
        <v>44675</v>
      </c>
      <c r="G27" s="25">
        <v>5975</v>
      </c>
      <c r="H27" s="21">
        <f t="shared" si="0"/>
        <v>0</v>
      </c>
    </row>
    <row r="28" spans="1:8" x14ac:dyDescent="0.25">
      <c r="A28" s="14">
        <v>44674</v>
      </c>
      <c r="B28" s="15">
        <f t="shared" si="1"/>
        <v>200</v>
      </c>
      <c r="C28" s="29"/>
      <c r="D28" s="27" t="s">
        <v>17</v>
      </c>
      <c r="E28" s="23">
        <v>4556</v>
      </c>
      <c r="F28" s="24">
        <v>44675</v>
      </c>
      <c r="G28" s="25">
        <v>4556</v>
      </c>
      <c r="H28" s="21">
        <f t="shared" si="0"/>
        <v>0</v>
      </c>
    </row>
    <row r="29" spans="1:8" x14ac:dyDescent="0.25">
      <c r="A29" s="14">
        <v>44674</v>
      </c>
      <c r="B29" s="15">
        <f t="shared" si="1"/>
        <v>201</v>
      </c>
      <c r="C29" s="29"/>
      <c r="D29" s="27" t="s">
        <v>22</v>
      </c>
      <c r="E29" s="23">
        <v>21330</v>
      </c>
      <c r="F29" s="24">
        <v>44676</v>
      </c>
      <c r="G29" s="25">
        <v>21330</v>
      </c>
      <c r="H29" s="21">
        <f t="shared" si="0"/>
        <v>0</v>
      </c>
    </row>
    <row r="30" spans="1:8" x14ac:dyDescent="0.25">
      <c r="A30" s="14">
        <v>44675</v>
      </c>
      <c r="B30" s="15">
        <f t="shared" si="1"/>
        <v>202</v>
      </c>
      <c r="C30" s="29"/>
      <c r="D30" s="27" t="s">
        <v>22</v>
      </c>
      <c r="E30" s="23">
        <v>8587</v>
      </c>
      <c r="F30" s="24">
        <v>44676</v>
      </c>
      <c r="G30" s="25">
        <v>8587</v>
      </c>
      <c r="H30" s="21">
        <f t="shared" si="0"/>
        <v>0</v>
      </c>
    </row>
    <row r="31" spans="1:8" x14ac:dyDescent="0.25">
      <c r="A31" s="14">
        <v>44676</v>
      </c>
      <c r="B31" s="15">
        <f t="shared" si="1"/>
        <v>203</v>
      </c>
      <c r="C31" s="29"/>
      <c r="D31" s="27" t="s">
        <v>22</v>
      </c>
      <c r="E31" s="23">
        <v>11494</v>
      </c>
      <c r="F31" s="24">
        <v>44679</v>
      </c>
      <c r="G31" s="25">
        <v>11494</v>
      </c>
      <c r="H31" s="21">
        <f t="shared" si="0"/>
        <v>0</v>
      </c>
    </row>
    <row r="32" spans="1:8" x14ac:dyDescent="0.25">
      <c r="A32" s="14">
        <v>44676</v>
      </c>
      <c r="B32" s="15">
        <f t="shared" si="1"/>
        <v>204</v>
      </c>
      <c r="C32" s="29"/>
      <c r="D32" s="27" t="s">
        <v>8</v>
      </c>
      <c r="E32" s="23">
        <v>52</v>
      </c>
      <c r="F32" s="24">
        <v>44682</v>
      </c>
      <c r="G32" s="25">
        <v>52</v>
      </c>
      <c r="H32" s="21">
        <f t="shared" si="0"/>
        <v>0</v>
      </c>
    </row>
    <row r="33" spans="1:8" x14ac:dyDescent="0.25">
      <c r="A33" s="14">
        <v>44679</v>
      </c>
      <c r="B33" s="15">
        <f t="shared" si="1"/>
        <v>205</v>
      </c>
      <c r="C33" s="29"/>
      <c r="D33" s="27" t="s">
        <v>22</v>
      </c>
      <c r="E33" s="23">
        <v>15177</v>
      </c>
      <c r="F33" s="24">
        <v>44680</v>
      </c>
      <c r="G33" s="25">
        <v>15177</v>
      </c>
      <c r="H33" s="21">
        <f t="shared" si="0"/>
        <v>0</v>
      </c>
    </row>
    <row r="34" spans="1:8" x14ac:dyDescent="0.25">
      <c r="A34" s="14">
        <v>44679</v>
      </c>
      <c r="B34" s="15">
        <f t="shared" si="1"/>
        <v>206</v>
      </c>
      <c r="C34" s="29"/>
      <c r="D34" s="27" t="s">
        <v>8</v>
      </c>
      <c r="E34" s="23">
        <v>528</v>
      </c>
      <c r="F34" s="24">
        <v>44682</v>
      </c>
      <c r="G34" s="25">
        <v>528</v>
      </c>
      <c r="H34" s="21">
        <f t="shared" si="0"/>
        <v>0</v>
      </c>
    </row>
    <row r="35" spans="1:8" x14ac:dyDescent="0.25">
      <c r="A35" s="14">
        <v>44680</v>
      </c>
      <c r="B35" s="15">
        <f t="shared" si="1"/>
        <v>207</v>
      </c>
      <c r="C35" s="29"/>
      <c r="D35" s="27" t="s">
        <v>16</v>
      </c>
      <c r="E35" s="23">
        <v>23340</v>
      </c>
      <c r="F35" s="24">
        <v>44682</v>
      </c>
      <c r="G35" s="25">
        <v>23340</v>
      </c>
      <c r="H35" s="21">
        <f t="shared" si="0"/>
        <v>0</v>
      </c>
    </row>
    <row r="36" spans="1:8" x14ac:dyDescent="0.25">
      <c r="A36" s="14">
        <v>44680</v>
      </c>
      <c r="B36" s="15">
        <f t="shared" si="1"/>
        <v>208</v>
      </c>
      <c r="C36" s="29"/>
      <c r="D36" s="27" t="s">
        <v>22</v>
      </c>
      <c r="E36" s="23">
        <v>15388</v>
      </c>
      <c r="F36" s="24">
        <v>44681</v>
      </c>
      <c r="G36" s="25">
        <v>15388</v>
      </c>
      <c r="H36" s="21">
        <f t="shared" si="0"/>
        <v>0</v>
      </c>
    </row>
    <row r="37" spans="1:8" x14ac:dyDescent="0.25">
      <c r="A37" s="14">
        <v>44681</v>
      </c>
      <c r="B37" s="15">
        <f t="shared" si="1"/>
        <v>209</v>
      </c>
      <c r="C37" s="29"/>
      <c r="D37" s="27" t="s">
        <v>17</v>
      </c>
      <c r="E37" s="23">
        <v>6422</v>
      </c>
      <c r="F37" s="24">
        <v>44682</v>
      </c>
      <c r="G37" s="25">
        <v>6422</v>
      </c>
      <c r="H37" s="21">
        <f t="shared" si="0"/>
        <v>0</v>
      </c>
    </row>
    <row r="38" spans="1:8" x14ac:dyDescent="0.25">
      <c r="A38" s="14">
        <v>44681</v>
      </c>
      <c r="B38" s="15">
        <f t="shared" si="1"/>
        <v>210</v>
      </c>
      <c r="C38" s="29"/>
      <c r="D38" s="27" t="s">
        <v>22</v>
      </c>
      <c r="E38" s="23">
        <v>11261</v>
      </c>
      <c r="F38" s="61">
        <v>44686</v>
      </c>
      <c r="G38" s="62">
        <v>11261</v>
      </c>
      <c r="H38" s="21">
        <f t="shared" si="0"/>
        <v>0</v>
      </c>
    </row>
    <row r="39" spans="1:8" hidden="1" x14ac:dyDescent="0.25">
      <c r="A39" s="14"/>
      <c r="B39" s="15" t="e">
        <f>#REF!+1</f>
        <v>#REF!</v>
      </c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 t="e">
        <f t="shared" si="1"/>
        <v>#REF!</v>
      </c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 t="e">
        <f t="shared" si="1"/>
        <v>#REF!</v>
      </c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 t="e">
        <f t="shared" si="1"/>
        <v>#REF!</v>
      </c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 t="e">
        <f t="shared" si="1"/>
        <v>#REF!</v>
      </c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 t="e">
        <f t="shared" si="1"/>
        <v>#REF!</v>
      </c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 t="e">
        <f t="shared" si="1"/>
        <v>#REF!</v>
      </c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 t="e">
        <f t="shared" si="1"/>
        <v>#REF!</v>
      </c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 t="e">
        <f t="shared" si="1"/>
        <v>#REF!</v>
      </c>
      <c r="C47" s="33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 t="e">
        <f t="shared" si="1"/>
        <v>#REF!</v>
      </c>
      <c r="C48" s="34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 t="e">
        <f t="shared" ref="B49:B57" si="2">B48+1</f>
        <v>#REF!</v>
      </c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 t="e">
        <f t="shared" si="2"/>
        <v>#REF!</v>
      </c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 t="e">
        <f t="shared" si="2"/>
        <v>#REF!</v>
      </c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 t="e">
        <f t="shared" si="2"/>
        <v>#REF!</v>
      </c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 t="e">
        <f t="shared" si="2"/>
        <v>#REF!</v>
      </c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 t="e">
        <f t="shared" si="2"/>
        <v>#REF!</v>
      </c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 t="e">
        <f t="shared" si="2"/>
        <v>#REF!</v>
      </c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 t="e">
        <f t="shared" si="2"/>
        <v>#REF!</v>
      </c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 t="e">
        <f t="shared" si="2"/>
        <v>#REF!</v>
      </c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5"/>
      <c r="B58" s="15"/>
      <c r="C58" s="37"/>
      <c r="D58" s="38"/>
      <c r="E58" s="39">
        <v>0</v>
      </c>
      <c r="F58" s="40"/>
      <c r="G58" s="41"/>
      <c r="H58" s="42">
        <f t="shared" si="0"/>
        <v>0</v>
      </c>
      <c r="I58" s="2"/>
    </row>
    <row r="59" spans="1:9" ht="16.5" thickTop="1" x14ac:dyDescent="0.25">
      <c r="B59" s="43"/>
      <c r="C59" s="44"/>
      <c r="D59" s="2"/>
      <c r="E59" s="45">
        <f>SUM(E4:E58)</f>
        <v>285157</v>
      </c>
      <c r="F59" s="45"/>
      <c r="G59" s="45">
        <f>SUM(G4:G58)</f>
        <v>285157</v>
      </c>
      <c r="H59" s="46">
        <f>SUM(H4:H58)</f>
        <v>0</v>
      </c>
      <c r="I59" s="2"/>
    </row>
    <row r="60" spans="1:9" x14ac:dyDescent="0.25">
      <c r="B60" s="43"/>
      <c r="C60" s="44"/>
      <c r="D60" s="2"/>
      <c r="E60" s="47"/>
      <c r="F60" s="48"/>
      <c r="G60" s="49"/>
      <c r="H60" s="50"/>
      <c r="I60" s="2"/>
    </row>
    <row r="61" spans="1:9" ht="31.5" x14ac:dyDescent="0.25">
      <c r="B61" s="43"/>
      <c r="C61" s="44"/>
      <c r="D61" s="2"/>
      <c r="E61" s="51" t="s">
        <v>10</v>
      </c>
      <c r="F61" s="48"/>
      <c r="G61" s="52" t="s">
        <v>11</v>
      </c>
      <c r="H61" s="50"/>
      <c r="I61" s="2"/>
    </row>
    <row r="62" spans="1:9" ht="16.5" thickBot="1" x14ac:dyDescent="0.3">
      <c r="B62" s="43"/>
      <c r="C62" s="44"/>
      <c r="D62" s="2"/>
      <c r="E62" s="51"/>
      <c r="F62" s="48"/>
      <c r="G62" s="52"/>
      <c r="H62" s="50"/>
      <c r="I62" s="2"/>
    </row>
    <row r="63" spans="1:9" ht="21.75" thickBot="1" x14ac:dyDescent="0.4">
      <c r="B63" s="43"/>
      <c r="C63" s="44"/>
      <c r="D63" s="2"/>
      <c r="E63" s="84">
        <f>E59-G59</f>
        <v>0</v>
      </c>
      <c r="F63" s="85"/>
      <c r="G63" s="86"/>
      <c r="I63" s="2"/>
    </row>
    <row r="64" spans="1:9" x14ac:dyDescent="0.25">
      <c r="B64" s="43"/>
      <c r="C64" s="44"/>
      <c r="D64" s="2"/>
      <c r="E64" s="47"/>
      <c r="F64" s="48"/>
      <c r="G64" s="49"/>
      <c r="I64" s="2"/>
    </row>
    <row r="65" spans="1:9" ht="18.75" x14ac:dyDescent="0.3">
      <c r="B65" s="43"/>
      <c r="C65" s="44"/>
      <c r="D65" s="2"/>
      <c r="E65" s="87" t="s">
        <v>12</v>
      </c>
      <c r="F65" s="87"/>
      <c r="G65" s="87"/>
      <c r="I65" s="2"/>
    </row>
    <row r="66" spans="1:9" x14ac:dyDescent="0.25">
      <c r="B66" s="43"/>
      <c r="C66" s="44"/>
      <c r="D66" s="2"/>
      <c r="E66" s="47"/>
      <c r="F66" s="48"/>
      <c r="G66" s="49"/>
      <c r="I66" s="2"/>
    </row>
    <row r="67" spans="1:9" ht="18.75" x14ac:dyDescent="0.3">
      <c r="A67" s="26"/>
      <c r="B67" s="15"/>
      <c r="C67" s="29"/>
      <c r="D67" s="53"/>
      <c r="E67" s="54"/>
      <c r="F67" s="55"/>
      <c r="G67" s="54"/>
      <c r="I67" s="2"/>
    </row>
    <row r="68" spans="1:9" x14ac:dyDescent="0.25">
      <c r="B68" s="43"/>
      <c r="C68" s="44"/>
      <c r="D68" s="2"/>
      <c r="E68" s="47"/>
      <c r="F68" s="48"/>
      <c r="G68" s="49"/>
      <c r="I68" s="2"/>
    </row>
    <row r="69" spans="1:9" x14ac:dyDescent="0.25">
      <c r="B69" s="43"/>
      <c r="C69" s="44"/>
      <c r="D69" s="2"/>
      <c r="E69" s="47"/>
      <c r="F69" s="48"/>
      <c r="G69" s="49"/>
      <c r="I69" s="2"/>
    </row>
    <row r="70" spans="1:9" x14ac:dyDescent="0.25">
      <c r="B70" s="43"/>
      <c r="C70" s="44"/>
      <c r="D70" s="2"/>
      <c r="E70" s="47"/>
      <c r="F70" s="48"/>
      <c r="G70" s="49"/>
      <c r="I70" s="2"/>
    </row>
    <row r="71" spans="1:9" x14ac:dyDescent="0.25">
      <c r="B71" s="43"/>
      <c r="C71" s="44"/>
      <c r="D71" s="2"/>
      <c r="E71" s="47"/>
      <c r="F71" s="48"/>
      <c r="G71" s="49"/>
      <c r="I71" s="2"/>
    </row>
    <row r="72" spans="1:9" x14ac:dyDescent="0.25">
      <c r="B72" s="43"/>
      <c r="C72" s="44"/>
      <c r="D72" s="2"/>
      <c r="E72" s="47"/>
      <c r="F72" s="48"/>
      <c r="G72" s="49"/>
      <c r="I72" s="2"/>
    </row>
    <row r="73" spans="1:9" x14ac:dyDescent="0.25">
      <c r="B73" s="43"/>
      <c r="C73" s="44"/>
      <c r="D73" s="2"/>
      <c r="E73" s="47"/>
      <c r="F73" s="48"/>
      <c r="G73" s="49"/>
      <c r="I73" s="2"/>
    </row>
    <row r="74" spans="1:9" x14ac:dyDescent="0.25">
      <c r="B74" s="43"/>
      <c r="C74" s="44"/>
      <c r="D74" s="2"/>
      <c r="E74" s="47"/>
      <c r="F74" s="48"/>
      <c r="G74" s="49"/>
      <c r="I74" s="2"/>
    </row>
    <row r="75" spans="1:9" x14ac:dyDescent="0.25">
      <c r="B75" s="43"/>
      <c r="C75" s="44"/>
      <c r="D75" s="2"/>
      <c r="E75" s="47"/>
      <c r="F75" s="48"/>
      <c r="G75" s="49"/>
      <c r="I75" s="2"/>
    </row>
    <row r="76" spans="1:9" x14ac:dyDescent="0.25">
      <c r="B76" s="43"/>
      <c r="C76" s="44"/>
      <c r="D76" s="2"/>
      <c r="E76" s="47"/>
      <c r="F76" s="48"/>
      <c r="G76" s="49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0"/>
  <sheetViews>
    <sheetView topLeftCell="A44" workbookViewId="0">
      <selection activeCell="D56" sqref="D56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27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44684</v>
      </c>
      <c r="B4" s="15">
        <v>211</v>
      </c>
      <c r="C4" s="16"/>
      <c r="D4" s="17" t="s">
        <v>8</v>
      </c>
      <c r="E4" s="18">
        <v>303</v>
      </c>
      <c r="F4" s="19">
        <v>44702</v>
      </c>
      <c r="G4" s="20">
        <v>303</v>
      </c>
      <c r="H4" s="21">
        <f t="shared" ref="H4:H52" si="0">E4-G4</f>
        <v>0</v>
      </c>
      <c r="I4" s="2"/>
    </row>
    <row r="5" spans="1:9" x14ac:dyDescent="0.25">
      <c r="A5" s="14">
        <v>44684</v>
      </c>
      <c r="B5" s="15">
        <v>212</v>
      </c>
      <c r="C5" s="16"/>
      <c r="D5" s="22" t="s">
        <v>9</v>
      </c>
      <c r="E5" s="23">
        <v>5831</v>
      </c>
      <c r="F5" s="24">
        <v>44686</v>
      </c>
      <c r="G5" s="25">
        <v>5831</v>
      </c>
      <c r="H5" s="21">
        <f t="shared" si="0"/>
        <v>0</v>
      </c>
    </row>
    <row r="6" spans="1:9" x14ac:dyDescent="0.25">
      <c r="A6" s="14">
        <v>44684</v>
      </c>
      <c r="B6" s="15">
        <f t="shared" ref="B6:B50" si="1">B5+1</f>
        <v>213</v>
      </c>
      <c r="C6" s="16"/>
      <c r="D6" s="22" t="s">
        <v>8</v>
      </c>
      <c r="E6" s="23">
        <v>54116</v>
      </c>
      <c r="F6" s="24">
        <v>44695</v>
      </c>
      <c r="G6" s="25">
        <v>54116</v>
      </c>
      <c r="H6" s="21">
        <f t="shared" si="0"/>
        <v>0</v>
      </c>
    </row>
    <row r="7" spans="1:9" ht="16.5" customHeight="1" x14ac:dyDescent="0.25">
      <c r="A7" s="26">
        <v>44686</v>
      </c>
      <c r="B7" s="15">
        <f t="shared" si="1"/>
        <v>214</v>
      </c>
      <c r="C7" s="16"/>
      <c r="D7" s="27" t="s">
        <v>9</v>
      </c>
      <c r="E7" s="23">
        <v>6018</v>
      </c>
      <c r="F7" s="24">
        <v>44688</v>
      </c>
      <c r="G7" s="25">
        <v>6018</v>
      </c>
      <c r="H7" s="21">
        <f t="shared" si="0"/>
        <v>0</v>
      </c>
    </row>
    <row r="8" spans="1:9" x14ac:dyDescent="0.25">
      <c r="A8" s="14">
        <v>44686</v>
      </c>
      <c r="B8" s="15">
        <f t="shared" si="1"/>
        <v>215</v>
      </c>
      <c r="C8" s="16"/>
      <c r="D8" s="28" t="s">
        <v>9</v>
      </c>
      <c r="E8" s="23">
        <v>15797</v>
      </c>
      <c r="F8" s="24">
        <v>44687</v>
      </c>
      <c r="G8" s="25">
        <v>15797</v>
      </c>
      <c r="H8" s="21">
        <f t="shared" si="0"/>
        <v>0</v>
      </c>
    </row>
    <row r="9" spans="1:9" x14ac:dyDescent="0.25">
      <c r="A9" s="14">
        <v>44686</v>
      </c>
      <c r="B9" s="15">
        <f t="shared" si="1"/>
        <v>216</v>
      </c>
      <c r="C9" s="16"/>
      <c r="D9" s="27" t="s">
        <v>17</v>
      </c>
      <c r="E9" s="23">
        <v>1362</v>
      </c>
      <c r="F9" s="24">
        <v>44687</v>
      </c>
      <c r="G9" s="25">
        <v>1362</v>
      </c>
      <c r="H9" s="21">
        <f t="shared" si="0"/>
        <v>0</v>
      </c>
    </row>
    <row r="10" spans="1:9" x14ac:dyDescent="0.25">
      <c r="A10" s="14">
        <v>44687</v>
      </c>
      <c r="B10" s="15">
        <f t="shared" si="1"/>
        <v>217</v>
      </c>
      <c r="C10" s="16"/>
      <c r="D10" s="27" t="s">
        <v>9</v>
      </c>
      <c r="E10" s="23">
        <v>19666</v>
      </c>
      <c r="F10" s="24">
        <v>44689</v>
      </c>
      <c r="G10" s="25">
        <v>19666</v>
      </c>
      <c r="H10" s="21">
        <f t="shared" si="0"/>
        <v>0</v>
      </c>
    </row>
    <row r="11" spans="1:9" x14ac:dyDescent="0.25">
      <c r="A11" s="14">
        <v>44688</v>
      </c>
      <c r="B11" s="15">
        <f t="shared" si="1"/>
        <v>218</v>
      </c>
      <c r="C11" s="16"/>
      <c r="D11" s="27" t="s">
        <v>9</v>
      </c>
      <c r="E11" s="23">
        <v>24471</v>
      </c>
      <c r="F11" s="24">
        <v>44688</v>
      </c>
      <c r="G11" s="25">
        <v>24471</v>
      </c>
      <c r="H11" s="21">
        <f t="shared" si="0"/>
        <v>0</v>
      </c>
    </row>
    <row r="12" spans="1:9" x14ac:dyDescent="0.25">
      <c r="A12" s="14">
        <v>44688</v>
      </c>
      <c r="B12" s="15">
        <f t="shared" si="1"/>
        <v>219</v>
      </c>
      <c r="C12" s="29"/>
      <c r="D12" s="27" t="s">
        <v>9</v>
      </c>
      <c r="E12" s="23">
        <v>10200</v>
      </c>
      <c r="F12" s="24">
        <v>44689</v>
      </c>
      <c r="G12" s="25">
        <v>10200</v>
      </c>
      <c r="H12" s="21">
        <f t="shared" si="0"/>
        <v>0</v>
      </c>
    </row>
    <row r="13" spans="1:9" x14ac:dyDescent="0.25">
      <c r="A13" s="14">
        <v>44689</v>
      </c>
      <c r="B13" s="15">
        <f t="shared" si="1"/>
        <v>220</v>
      </c>
      <c r="C13" s="30"/>
      <c r="D13" s="27" t="s">
        <v>9</v>
      </c>
      <c r="E13" s="23">
        <v>15259</v>
      </c>
      <c r="F13" s="24">
        <v>44691</v>
      </c>
      <c r="G13" s="25">
        <v>15259</v>
      </c>
      <c r="H13" s="21">
        <f t="shared" si="0"/>
        <v>0</v>
      </c>
    </row>
    <row r="14" spans="1:9" x14ac:dyDescent="0.25">
      <c r="A14" s="14">
        <v>44689</v>
      </c>
      <c r="B14" s="15">
        <f t="shared" si="1"/>
        <v>221</v>
      </c>
      <c r="C14" s="29"/>
      <c r="D14" s="22" t="s">
        <v>9</v>
      </c>
      <c r="E14" s="23">
        <v>10231</v>
      </c>
      <c r="F14" s="24">
        <v>44691</v>
      </c>
      <c r="G14" s="25">
        <v>10231</v>
      </c>
      <c r="H14" s="21">
        <f t="shared" si="0"/>
        <v>0</v>
      </c>
    </row>
    <row r="15" spans="1:9" x14ac:dyDescent="0.25">
      <c r="A15" s="14">
        <v>44691</v>
      </c>
      <c r="B15" s="15">
        <f t="shared" si="1"/>
        <v>222</v>
      </c>
      <c r="C15" s="30"/>
      <c r="D15" s="27" t="s">
        <v>28</v>
      </c>
      <c r="E15" s="23">
        <v>516</v>
      </c>
      <c r="F15" s="61">
        <v>44712</v>
      </c>
      <c r="G15" s="62">
        <v>516</v>
      </c>
      <c r="H15" s="21">
        <f t="shared" si="0"/>
        <v>0</v>
      </c>
    </row>
    <row r="16" spans="1:9" x14ac:dyDescent="0.25">
      <c r="A16" s="14">
        <v>44691</v>
      </c>
      <c r="B16" s="15">
        <f t="shared" si="1"/>
        <v>223</v>
      </c>
      <c r="C16" s="29"/>
      <c r="D16" s="27" t="s">
        <v>9</v>
      </c>
      <c r="E16" s="23">
        <v>10876</v>
      </c>
      <c r="F16" s="24">
        <v>44694</v>
      </c>
      <c r="G16" s="25">
        <v>10876</v>
      </c>
      <c r="H16" s="21">
        <f t="shared" si="0"/>
        <v>0</v>
      </c>
    </row>
    <row r="17" spans="1:8" x14ac:dyDescent="0.25">
      <c r="A17" s="14">
        <v>44691</v>
      </c>
      <c r="B17" s="15">
        <f t="shared" si="1"/>
        <v>224</v>
      </c>
      <c r="C17" s="30"/>
      <c r="D17" s="27" t="s">
        <v>9</v>
      </c>
      <c r="E17" s="23">
        <v>10282</v>
      </c>
      <c r="F17" s="24">
        <v>44694</v>
      </c>
      <c r="G17" s="25">
        <v>10282</v>
      </c>
      <c r="H17" s="21">
        <f t="shared" si="0"/>
        <v>0</v>
      </c>
    </row>
    <row r="18" spans="1:8" x14ac:dyDescent="0.25">
      <c r="A18" s="14">
        <v>44693</v>
      </c>
      <c r="B18" s="15">
        <f t="shared" si="1"/>
        <v>225</v>
      </c>
      <c r="C18" s="29"/>
      <c r="D18" s="27" t="s">
        <v>8</v>
      </c>
      <c r="E18" s="23">
        <v>464</v>
      </c>
      <c r="F18" s="24">
        <v>44702</v>
      </c>
      <c r="G18" s="25">
        <v>464</v>
      </c>
      <c r="H18" s="21">
        <f t="shared" si="0"/>
        <v>0</v>
      </c>
    </row>
    <row r="19" spans="1:8" x14ac:dyDescent="0.25">
      <c r="A19" s="14">
        <v>44694</v>
      </c>
      <c r="B19" s="15">
        <f t="shared" si="1"/>
        <v>226</v>
      </c>
      <c r="C19" s="30"/>
      <c r="D19" s="27" t="s">
        <v>9</v>
      </c>
      <c r="E19" s="23">
        <v>23516</v>
      </c>
      <c r="F19" s="24">
        <v>44698</v>
      </c>
      <c r="G19" s="25">
        <v>23516</v>
      </c>
      <c r="H19" s="21">
        <f t="shared" si="0"/>
        <v>0</v>
      </c>
    </row>
    <row r="20" spans="1:8" x14ac:dyDescent="0.25">
      <c r="A20" s="14">
        <v>44694</v>
      </c>
      <c r="B20" s="15">
        <f t="shared" si="1"/>
        <v>227</v>
      </c>
      <c r="C20" s="29"/>
      <c r="D20" s="27" t="s">
        <v>9</v>
      </c>
      <c r="E20" s="23">
        <v>8894</v>
      </c>
      <c r="F20" s="24">
        <v>44695</v>
      </c>
      <c r="G20" s="25">
        <v>8894</v>
      </c>
      <c r="H20" s="21">
        <f t="shared" si="0"/>
        <v>0</v>
      </c>
    </row>
    <row r="21" spans="1:8" x14ac:dyDescent="0.25">
      <c r="A21" s="14">
        <v>44695</v>
      </c>
      <c r="B21" s="15">
        <f t="shared" si="1"/>
        <v>228</v>
      </c>
      <c r="C21" s="29"/>
      <c r="D21" s="27" t="s">
        <v>9</v>
      </c>
      <c r="E21" s="23">
        <v>10200</v>
      </c>
      <c r="F21" s="24">
        <v>44696</v>
      </c>
      <c r="G21" s="25">
        <v>10200</v>
      </c>
      <c r="H21" s="21">
        <f t="shared" si="0"/>
        <v>0</v>
      </c>
    </row>
    <row r="22" spans="1:8" x14ac:dyDescent="0.25">
      <c r="A22" s="14">
        <v>44696</v>
      </c>
      <c r="B22" s="15">
        <f t="shared" si="1"/>
        <v>229</v>
      </c>
      <c r="C22" s="29"/>
      <c r="D22" s="27" t="s">
        <v>9</v>
      </c>
      <c r="E22" s="23">
        <v>11179</v>
      </c>
      <c r="F22" s="24">
        <v>44698</v>
      </c>
      <c r="G22" s="25">
        <v>11179</v>
      </c>
      <c r="H22" s="21">
        <f t="shared" si="0"/>
        <v>0</v>
      </c>
    </row>
    <row r="23" spans="1:8" ht="15" customHeight="1" x14ac:dyDescent="0.25">
      <c r="A23" s="14">
        <v>44698</v>
      </c>
      <c r="B23" s="15">
        <f t="shared" si="1"/>
        <v>230</v>
      </c>
      <c r="C23" s="29"/>
      <c r="D23" s="27" t="s">
        <v>9</v>
      </c>
      <c r="E23" s="23">
        <v>11923</v>
      </c>
      <c r="F23" s="24">
        <v>44700</v>
      </c>
      <c r="G23" s="25">
        <v>11923</v>
      </c>
      <c r="H23" s="21">
        <f t="shared" si="0"/>
        <v>0</v>
      </c>
    </row>
    <row r="24" spans="1:8" x14ac:dyDescent="0.25">
      <c r="A24" s="14">
        <v>44698</v>
      </c>
      <c r="B24" s="15">
        <f t="shared" si="1"/>
        <v>231</v>
      </c>
      <c r="C24" s="29"/>
      <c r="D24" s="27" t="s">
        <v>8</v>
      </c>
      <c r="E24" s="23">
        <v>410</v>
      </c>
      <c r="F24" s="24">
        <v>44702</v>
      </c>
      <c r="G24" s="25">
        <v>410</v>
      </c>
      <c r="H24" s="21">
        <f t="shared" si="0"/>
        <v>0</v>
      </c>
    </row>
    <row r="25" spans="1:8" x14ac:dyDescent="0.25">
      <c r="A25" s="14">
        <v>44698</v>
      </c>
      <c r="B25" s="15">
        <f t="shared" si="1"/>
        <v>232</v>
      </c>
      <c r="C25" s="29"/>
      <c r="D25" s="27" t="s">
        <v>9</v>
      </c>
      <c r="E25" s="23">
        <v>6436</v>
      </c>
      <c r="F25" s="24">
        <v>44699</v>
      </c>
      <c r="G25" s="25">
        <v>6436</v>
      </c>
      <c r="H25" s="21">
        <f t="shared" si="0"/>
        <v>0</v>
      </c>
    </row>
    <row r="26" spans="1:8" x14ac:dyDescent="0.25">
      <c r="A26" s="14">
        <v>44699</v>
      </c>
      <c r="B26" s="15">
        <f t="shared" si="1"/>
        <v>233</v>
      </c>
      <c r="C26" s="29"/>
      <c r="D26" s="27" t="s">
        <v>8</v>
      </c>
      <c r="E26" s="23">
        <v>4445</v>
      </c>
      <c r="F26" s="24">
        <v>44702</v>
      </c>
      <c r="G26" s="25">
        <v>4445</v>
      </c>
      <c r="H26" s="21">
        <f t="shared" si="0"/>
        <v>0</v>
      </c>
    </row>
    <row r="27" spans="1:8" x14ac:dyDescent="0.25">
      <c r="A27" s="14">
        <v>44700</v>
      </c>
      <c r="B27" s="15">
        <f t="shared" si="1"/>
        <v>234</v>
      </c>
      <c r="C27" s="29"/>
      <c r="D27" s="27" t="s">
        <v>9</v>
      </c>
      <c r="E27" s="23">
        <v>12050</v>
      </c>
      <c r="F27" s="24">
        <v>44701</v>
      </c>
      <c r="G27" s="25">
        <v>12050</v>
      </c>
      <c r="H27" s="21">
        <f t="shared" si="0"/>
        <v>0</v>
      </c>
    </row>
    <row r="28" spans="1:8" x14ac:dyDescent="0.25">
      <c r="A28" s="14">
        <v>44700</v>
      </c>
      <c r="B28" s="15">
        <f t="shared" si="1"/>
        <v>235</v>
      </c>
      <c r="C28" s="29"/>
      <c r="D28" s="27" t="s">
        <v>9</v>
      </c>
      <c r="E28" s="23">
        <v>6615</v>
      </c>
      <c r="F28" s="24">
        <v>44701</v>
      </c>
      <c r="G28" s="25">
        <v>6615</v>
      </c>
      <c r="H28" s="21">
        <f t="shared" si="0"/>
        <v>0</v>
      </c>
    </row>
    <row r="29" spans="1:8" x14ac:dyDescent="0.25">
      <c r="A29" s="14">
        <v>44701</v>
      </c>
      <c r="B29" s="15">
        <f t="shared" si="1"/>
        <v>236</v>
      </c>
      <c r="C29" s="29"/>
      <c r="D29" s="27" t="s">
        <v>9</v>
      </c>
      <c r="E29" s="23">
        <v>25704</v>
      </c>
      <c r="F29" s="24">
        <v>44702</v>
      </c>
      <c r="G29" s="25">
        <v>25704</v>
      </c>
      <c r="H29" s="21">
        <f t="shared" si="0"/>
        <v>0</v>
      </c>
    </row>
    <row r="30" spans="1:8" x14ac:dyDescent="0.25">
      <c r="A30" s="14">
        <v>44702</v>
      </c>
      <c r="B30" s="15">
        <f t="shared" si="1"/>
        <v>237</v>
      </c>
      <c r="C30" s="29"/>
      <c r="D30" s="27" t="s">
        <v>9</v>
      </c>
      <c r="E30" s="23">
        <v>14967</v>
      </c>
      <c r="F30" s="24">
        <v>44703</v>
      </c>
      <c r="G30" s="25">
        <v>14967</v>
      </c>
      <c r="H30" s="21">
        <f t="shared" si="0"/>
        <v>0</v>
      </c>
    </row>
    <row r="31" spans="1:8" x14ac:dyDescent="0.25">
      <c r="A31" s="14">
        <v>44702</v>
      </c>
      <c r="B31" s="15">
        <f t="shared" si="1"/>
        <v>238</v>
      </c>
      <c r="C31" s="29"/>
      <c r="D31" s="27" t="s">
        <v>17</v>
      </c>
      <c r="E31" s="23">
        <v>2579</v>
      </c>
      <c r="F31" s="24">
        <v>44703</v>
      </c>
      <c r="G31" s="25">
        <v>2579</v>
      </c>
      <c r="H31" s="21">
        <f t="shared" si="0"/>
        <v>0</v>
      </c>
    </row>
    <row r="32" spans="1:8" x14ac:dyDescent="0.25">
      <c r="A32" s="14">
        <v>44703</v>
      </c>
      <c r="B32" s="15">
        <f t="shared" si="1"/>
        <v>239</v>
      </c>
      <c r="C32" s="29"/>
      <c r="D32" s="27" t="s">
        <v>19</v>
      </c>
      <c r="E32" s="23">
        <v>5922</v>
      </c>
      <c r="F32" s="24">
        <v>44704</v>
      </c>
      <c r="G32" s="25">
        <v>5922</v>
      </c>
      <c r="H32" s="21">
        <f t="shared" si="0"/>
        <v>0</v>
      </c>
    </row>
    <row r="33" spans="1:8" x14ac:dyDescent="0.25">
      <c r="A33" s="14">
        <v>44703</v>
      </c>
      <c r="B33" s="15">
        <f t="shared" si="1"/>
        <v>240</v>
      </c>
      <c r="C33" s="29"/>
      <c r="D33" s="27" t="s">
        <v>9</v>
      </c>
      <c r="E33" s="23">
        <v>14579</v>
      </c>
      <c r="F33" s="24">
        <v>44705</v>
      </c>
      <c r="G33" s="25">
        <v>14579</v>
      </c>
      <c r="H33" s="21">
        <f t="shared" si="0"/>
        <v>0</v>
      </c>
    </row>
    <row r="34" spans="1:8" ht="22.5" customHeight="1" x14ac:dyDescent="0.25">
      <c r="A34" s="14">
        <v>44704</v>
      </c>
      <c r="B34" s="15">
        <f t="shared" si="1"/>
        <v>241</v>
      </c>
      <c r="C34" s="29"/>
      <c r="D34" s="27" t="s">
        <v>9</v>
      </c>
      <c r="E34" s="23">
        <v>8482</v>
      </c>
      <c r="F34" s="24">
        <v>44704</v>
      </c>
      <c r="G34" s="25">
        <v>8482</v>
      </c>
      <c r="H34" s="21">
        <f t="shared" si="0"/>
        <v>0</v>
      </c>
    </row>
    <row r="35" spans="1:8" ht="17.25" customHeight="1" x14ac:dyDescent="0.25">
      <c r="A35" s="14">
        <v>44705</v>
      </c>
      <c r="B35" s="15">
        <f t="shared" si="1"/>
        <v>242</v>
      </c>
      <c r="C35" s="29"/>
      <c r="D35" s="27" t="s">
        <v>8</v>
      </c>
      <c r="E35" s="23">
        <v>437</v>
      </c>
      <c r="F35" s="24">
        <v>44709</v>
      </c>
      <c r="G35" s="25">
        <v>437</v>
      </c>
      <c r="H35" s="21">
        <f t="shared" si="0"/>
        <v>0</v>
      </c>
    </row>
    <row r="36" spans="1:8" x14ac:dyDescent="0.25">
      <c r="A36" s="14">
        <v>44706</v>
      </c>
      <c r="B36" s="15">
        <f t="shared" si="1"/>
        <v>243</v>
      </c>
      <c r="C36" s="29"/>
      <c r="D36" s="27" t="s">
        <v>22</v>
      </c>
      <c r="E36" s="23">
        <v>11727</v>
      </c>
      <c r="F36" s="24">
        <v>44707</v>
      </c>
      <c r="G36" s="25">
        <v>11727</v>
      </c>
      <c r="H36" s="21">
        <f t="shared" si="0"/>
        <v>0</v>
      </c>
    </row>
    <row r="37" spans="1:8" x14ac:dyDescent="0.25">
      <c r="A37" s="14">
        <v>44706</v>
      </c>
      <c r="B37" s="15">
        <f t="shared" si="1"/>
        <v>244</v>
      </c>
      <c r="C37" s="29"/>
      <c r="D37" s="27" t="s">
        <v>29</v>
      </c>
      <c r="E37" s="23">
        <v>5200</v>
      </c>
      <c r="F37" s="24">
        <v>44708</v>
      </c>
      <c r="G37" s="25">
        <v>5200</v>
      </c>
      <c r="H37" s="21">
        <f t="shared" si="0"/>
        <v>0</v>
      </c>
    </row>
    <row r="38" spans="1:8" x14ac:dyDescent="0.25">
      <c r="A38" s="14">
        <v>44707</v>
      </c>
      <c r="B38" s="15">
        <f t="shared" si="1"/>
        <v>245</v>
      </c>
      <c r="C38" s="29"/>
      <c r="D38" s="27" t="s">
        <v>23</v>
      </c>
      <c r="E38" s="23">
        <v>4991</v>
      </c>
      <c r="F38" s="31">
        <v>44707</v>
      </c>
      <c r="G38" s="32">
        <v>4991</v>
      </c>
      <c r="H38" s="21">
        <f t="shared" si="0"/>
        <v>0</v>
      </c>
    </row>
    <row r="39" spans="1:8" x14ac:dyDescent="0.25">
      <c r="A39" s="14">
        <v>44707</v>
      </c>
      <c r="B39" s="15">
        <f t="shared" si="1"/>
        <v>246</v>
      </c>
      <c r="C39" s="29"/>
      <c r="D39" s="27" t="s">
        <v>22</v>
      </c>
      <c r="E39" s="23">
        <v>14702</v>
      </c>
      <c r="F39" s="24">
        <v>44708</v>
      </c>
      <c r="G39" s="25">
        <v>14702</v>
      </c>
      <c r="H39" s="21">
        <f t="shared" si="0"/>
        <v>0</v>
      </c>
    </row>
    <row r="40" spans="1:8" x14ac:dyDescent="0.25">
      <c r="A40" s="14">
        <v>44707</v>
      </c>
      <c r="B40" s="15">
        <f t="shared" si="1"/>
        <v>247</v>
      </c>
      <c r="C40" s="29"/>
      <c r="D40" s="27" t="s">
        <v>9</v>
      </c>
      <c r="E40" s="23">
        <v>6213</v>
      </c>
      <c r="F40" s="24">
        <v>44708</v>
      </c>
      <c r="G40" s="25">
        <v>6213</v>
      </c>
      <c r="H40" s="21">
        <f t="shared" si="0"/>
        <v>0</v>
      </c>
    </row>
    <row r="41" spans="1:8" x14ac:dyDescent="0.25">
      <c r="A41" s="14">
        <v>44708</v>
      </c>
      <c r="B41" s="15">
        <f t="shared" si="1"/>
        <v>248</v>
      </c>
      <c r="C41" s="29"/>
      <c r="D41" s="27" t="s">
        <v>29</v>
      </c>
      <c r="E41" s="23">
        <v>2000</v>
      </c>
      <c r="F41" s="24">
        <v>44708</v>
      </c>
      <c r="G41" s="25">
        <v>2000</v>
      </c>
      <c r="H41" s="21">
        <f t="shared" si="0"/>
        <v>0</v>
      </c>
    </row>
    <row r="42" spans="1:8" x14ac:dyDescent="0.25">
      <c r="A42" s="14">
        <v>44708</v>
      </c>
      <c r="B42" s="15">
        <f t="shared" si="1"/>
        <v>249</v>
      </c>
      <c r="C42" s="29"/>
      <c r="D42" s="27" t="s">
        <v>22</v>
      </c>
      <c r="E42" s="23">
        <v>20452</v>
      </c>
      <c r="F42" s="24">
        <v>44709</v>
      </c>
      <c r="G42" s="25">
        <v>20452</v>
      </c>
      <c r="H42" s="21">
        <f t="shared" si="0"/>
        <v>0</v>
      </c>
    </row>
    <row r="43" spans="1:8" x14ac:dyDescent="0.25">
      <c r="A43" s="14">
        <v>44708</v>
      </c>
      <c r="B43" s="15">
        <f t="shared" si="1"/>
        <v>250</v>
      </c>
      <c r="C43" s="29"/>
      <c r="D43" s="27" t="s">
        <v>9</v>
      </c>
      <c r="E43" s="23">
        <v>15961</v>
      </c>
      <c r="F43" s="24">
        <v>44709</v>
      </c>
      <c r="G43" s="25">
        <v>15961</v>
      </c>
      <c r="H43" s="21">
        <f t="shared" si="0"/>
        <v>0</v>
      </c>
    </row>
    <row r="44" spans="1:8" x14ac:dyDescent="0.25">
      <c r="A44" s="14">
        <v>44708</v>
      </c>
      <c r="B44" s="15">
        <f t="shared" si="1"/>
        <v>251</v>
      </c>
      <c r="C44" s="29"/>
      <c r="D44" s="27" t="s">
        <v>22</v>
      </c>
      <c r="E44" s="23">
        <v>10453</v>
      </c>
      <c r="F44" s="24">
        <v>44709</v>
      </c>
      <c r="G44" s="25">
        <v>10453</v>
      </c>
      <c r="H44" s="21">
        <f t="shared" si="0"/>
        <v>0</v>
      </c>
    </row>
    <row r="45" spans="1:8" x14ac:dyDescent="0.25">
      <c r="A45" s="14">
        <v>44708</v>
      </c>
      <c r="B45" s="15">
        <f t="shared" si="1"/>
        <v>252</v>
      </c>
      <c r="C45" s="29"/>
      <c r="D45" s="27" t="s">
        <v>17</v>
      </c>
      <c r="E45" s="23">
        <v>1609</v>
      </c>
      <c r="F45" s="24">
        <v>44709</v>
      </c>
      <c r="G45" s="25">
        <v>1609</v>
      </c>
      <c r="H45" s="21">
        <f t="shared" si="0"/>
        <v>0</v>
      </c>
    </row>
    <row r="46" spans="1:8" x14ac:dyDescent="0.25">
      <c r="A46" s="14">
        <v>44709</v>
      </c>
      <c r="B46" s="15">
        <f t="shared" si="1"/>
        <v>253</v>
      </c>
      <c r="C46" s="29"/>
      <c r="D46" s="27" t="s">
        <v>19</v>
      </c>
      <c r="E46" s="23">
        <v>6960</v>
      </c>
      <c r="F46" s="24">
        <v>44707</v>
      </c>
      <c r="G46" s="25">
        <v>6960</v>
      </c>
      <c r="H46" s="21">
        <f t="shared" si="0"/>
        <v>0</v>
      </c>
    </row>
    <row r="47" spans="1:8" x14ac:dyDescent="0.25">
      <c r="A47" s="14">
        <v>44709</v>
      </c>
      <c r="B47" s="15">
        <f t="shared" si="1"/>
        <v>254</v>
      </c>
      <c r="C47" s="33"/>
      <c r="D47" s="27" t="s">
        <v>22</v>
      </c>
      <c r="E47" s="23">
        <v>11856</v>
      </c>
      <c r="F47" s="61">
        <v>44712</v>
      </c>
      <c r="G47" s="62">
        <v>11856</v>
      </c>
      <c r="H47" s="21">
        <f t="shared" si="0"/>
        <v>0</v>
      </c>
    </row>
    <row r="48" spans="1:8" ht="18.75" customHeight="1" x14ac:dyDescent="0.25">
      <c r="A48" s="14">
        <v>44709</v>
      </c>
      <c r="B48" s="15">
        <f t="shared" si="1"/>
        <v>255</v>
      </c>
      <c r="C48" s="34"/>
      <c r="D48" s="27" t="s">
        <v>22</v>
      </c>
      <c r="E48" s="23">
        <v>4595</v>
      </c>
      <c r="F48" s="24">
        <v>44709</v>
      </c>
      <c r="G48" s="25">
        <v>4595</v>
      </c>
      <c r="H48" s="21">
        <f t="shared" si="0"/>
        <v>0</v>
      </c>
    </row>
    <row r="49" spans="1:9" ht="18.75" customHeight="1" x14ac:dyDescent="0.25">
      <c r="A49" s="14">
        <v>44710</v>
      </c>
      <c r="B49" s="15">
        <f t="shared" si="1"/>
        <v>256</v>
      </c>
      <c r="C49" s="29"/>
      <c r="D49" s="27" t="s">
        <v>22</v>
      </c>
      <c r="E49" s="23">
        <v>16698</v>
      </c>
      <c r="F49" s="24">
        <v>44710</v>
      </c>
      <c r="G49" s="25">
        <v>16698</v>
      </c>
      <c r="H49" s="21">
        <f t="shared" si="0"/>
        <v>0</v>
      </c>
    </row>
    <row r="50" spans="1:9" ht="18.75" customHeight="1" x14ac:dyDescent="0.25">
      <c r="A50" s="14">
        <v>44710</v>
      </c>
      <c r="B50" s="15">
        <f t="shared" si="1"/>
        <v>257</v>
      </c>
      <c r="C50" s="29"/>
      <c r="D50" s="27" t="s">
        <v>9</v>
      </c>
      <c r="E50" s="23">
        <v>12761</v>
      </c>
      <c r="F50" s="61">
        <v>44714</v>
      </c>
      <c r="G50" s="62">
        <v>12761</v>
      </c>
      <c r="H50" s="21">
        <f t="shared" si="0"/>
        <v>0</v>
      </c>
    </row>
    <row r="51" spans="1:9" ht="18.75" customHeight="1" x14ac:dyDescent="0.25">
      <c r="A51" s="26"/>
      <c r="B51" s="15"/>
      <c r="C51" s="29"/>
      <c r="D51" s="27"/>
      <c r="E51" s="23"/>
      <c r="F51" s="24"/>
      <c r="G51" s="25"/>
      <c r="H51" s="42"/>
    </row>
    <row r="52" spans="1:9" ht="16.5" thickBot="1" x14ac:dyDescent="0.3">
      <c r="A52" s="35"/>
      <c r="B52" s="15"/>
      <c r="C52" s="37"/>
      <c r="D52" s="38"/>
      <c r="E52" s="39">
        <v>0</v>
      </c>
      <c r="F52" s="40"/>
      <c r="G52" s="41"/>
      <c r="H52" s="42">
        <f t="shared" si="0"/>
        <v>0</v>
      </c>
      <c r="I52" s="2"/>
    </row>
    <row r="53" spans="1:9" ht="16.5" thickTop="1" x14ac:dyDescent="0.25">
      <c r="B53" s="43"/>
      <c r="C53" s="44"/>
      <c r="D53" s="2"/>
      <c r="E53" s="45">
        <f>SUM(E4:E52)</f>
        <v>499908</v>
      </c>
      <c r="F53" s="45"/>
      <c r="G53" s="45">
        <f>SUM(G4:G52)</f>
        <v>499908</v>
      </c>
      <c r="H53" s="46">
        <f>SUM(H4:H52)</f>
        <v>0</v>
      </c>
      <c r="I53" s="2"/>
    </row>
    <row r="54" spans="1:9" x14ac:dyDescent="0.25">
      <c r="B54" s="43"/>
      <c r="C54" s="44"/>
      <c r="D54" s="2"/>
      <c r="E54" s="47"/>
      <c r="F54" s="48"/>
      <c r="G54" s="49"/>
      <c r="H54" s="50"/>
      <c r="I54" s="2"/>
    </row>
    <row r="55" spans="1:9" ht="31.5" x14ac:dyDescent="0.25">
      <c r="B55" s="43"/>
      <c r="C55" s="44"/>
      <c r="D55" s="2"/>
      <c r="E55" s="51" t="s">
        <v>10</v>
      </c>
      <c r="F55" s="48"/>
      <c r="G55" s="52" t="s">
        <v>11</v>
      </c>
      <c r="H55" s="50"/>
      <c r="I55" s="2"/>
    </row>
    <row r="56" spans="1:9" ht="16.5" thickBot="1" x14ac:dyDescent="0.3">
      <c r="B56" s="43"/>
      <c r="C56" s="44"/>
      <c r="D56" s="2"/>
      <c r="E56" s="51"/>
      <c r="F56" s="48"/>
      <c r="G56" s="52"/>
      <c r="H56" s="50"/>
      <c r="I56" s="2"/>
    </row>
    <row r="57" spans="1:9" ht="21.75" thickBot="1" x14ac:dyDescent="0.4">
      <c r="B57" s="43"/>
      <c r="C57" s="44"/>
      <c r="D57" s="2"/>
      <c r="E57" s="84">
        <f>E53-G53</f>
        <v>0</v>
      </c>
      <c r="F57" s="85"/>
      <c r="G57" s="86"/>
      <c r="I57" s="2"/>
    </row>
    <row r="58" spans="1:9" x14ac:dyDescent="0.25">
      <c r="B58" s="43"/>
      <c r="C58" s="44"/>
      <c r="D58" s="2"/>
      <c r="E58" s="47"/>
      <c r="F58" s="48"/>
      <c r="G58" s="49"/>
      <c r="I58" s="2"/>
    </row>
    <row r="59" spans="1:9" ht="18.75" x14ac:dyDescent="0.3">
      <c r="B59" s="43"/>
      <c r="C59" s="44"/>
      <c r="D59" s="2"/>
      <c r="E59" s="87" t="s">
        <v>12</v>
      </c>
      <c r="F59" s="87"/>
      <c r="G59" s="87"/>
      <c r="I59" s="2"/>
    </row>
    <row r="60" spans="1:9" x14ac:dyDescent="0.25">
      <c r="B60" s="43"/>
      <c r="C60" s="44"/>
      <c r="D60" s="2"/>
      <c r="E60" s="47"/>
      <c r="F60" s="48"/>
      <c r="G60" s="49"/>
      <c r="I60" s="2"/>
    </row>
    <row r="61" spans="1:9" ht="18.75" x14ac:dyDescent="0.3">
      <c r="A61" s="26"/>
      <c r="B61" s="15"/>
      <c r="C61" s="29"/>
      <c r="D61" s="53"/>
      <c r="E61" s="54"/>
      <c r="F61" s="55"/>
      <c r="G61" s="54"/>
      <c r="I61" s="2"/>
    </row>
    <row r="62" spans="1:9" x14ac:dyDescent="0.25">
      <c r="B62" s="43"/>
      <c r="C62" s="44"/>
      <c r="D62" s="2"/>
      <c r="E62" s="47"/>
      <c r="F62" s="48"/>
      <c r="G62" s="49"/>
      <c r="I62" s="2"/>
    </row>
    <row r="63" spans="1:9" x14ac:dyDescent="0.25">
      <c r="B63" s="43"/>
      <c r="C63" s="44"/>
      <c r="D63" s="2"/>
      <c r="E63" s="47"/>
      <c r="F63" s="48"/>
      <c r="G63" s="49"/>
      <c r="I63" s="2"/>
    </row>
    <row r="64" spans="1:9" x14ac:dyDescent="0.25">
      <c r="B64" s="43"/>
      <c r="C64" s="44"/>
      <c r="D64" s="2"/>
      <c r="E64" s="47"/>
      <c r="F64" s="48"/>
      <c r="G64" s="49"/>
      <c r="I64" s="2"/>
    </row>
    <row r="65" spans="2:9" x14ac:dyDescent="0.25">
      <c r="B65" s="43"/>
      <c r="C65" s="44"/>
      <c r="D65" s="2"/>
      <c r="E65" s="47"/>
      <c r="F65" s="48"/>
      <c r="G65" s="49"/>
      <c r="I65" s="2"/>
    </row>
    <row r="66" spans="2:9" x14ac:dyDescent="0.25">
      <c r="B66" s="43"/>
      <c r="C66" s="44"/>
      <c r="D66" s="2"/>
      <c r="E66" s="47"/>
      <c r="F66" s="48"/>
      <c r="G66" s="49"/>
      <c r="I66" s="2"/>
    </row>
    <row r="67" spans="2:9" x14ac:dyDescent="0.25">
      <c r="B67" s="43"/>
      <c r="C67" s="44"/>
      <c r="D67" s="2"/>
      <c r="E67" s="47"/>
      <c r="F67" s="48"/>
      <c r="G67" s="49"/>
      <c r="I67" s="2"/>
    </row>
    <row r="68" spans="2:9" x14ac:dyDescent="0.25">
      <c r="B68" s="43"/>
      <c r="C68" s="44"/>
      <c r="D68" s="2"/>
      <c r="E68" s="47"/>
      <c r="F68" s="48"/>
      <c r="G68" s="49"/>
      <c r="I68" s="2"/>
    </row>
    <row r="69" spans="2:9" x14ac:dyDescent="0.25">
      <c r="B69" s="43"/>
      <c r="C69" s="44"/>
      <c r="D69" s="2"/>
      <c r="E69" s="47"/>
      <c r="F69" s="48"/>
      <c r="G69" s="49"/>
      <c r="I69" s="2"/>
    </row>
    <row r="70" spans="2:9" x14ac:dyDescent="0.25">
      <c r="B70" s="43"/>
      <c r="C70" s="44"/>
      <c r="D70" s="2"/>
      <c r="E70" s="47"/>
      <c r="F70" s="48"/>
      <c r="G70" s="49"/>
      <c r="I70" s="2"/>
    </row>
  </sheetData>
  <mergeCells count="4">
    <mergeCell ref="B1:G1"/>
    <mergeCell ref="B2:F2"/>
    <mergeCell ref="E57:G57"/>
    <mergeCell ref="E59:G59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89"/>
  <sheetViews>
    <sheetView topLeftCell="A60" workbookViewId="0">
      <selection activeCell="H65" sqref="H65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30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44711</v>
      </c>
      <c r="B4" s="15">
        <v>258</v>
      </c>
      <c r="C4" s="16"/>
      <c r="D4" s="17" t="s">
        <v>8</v>
      </c>
      <c r="E4" s="18">
        <v>382</v>
      </c>
      <c r="F4" s="19">
        <v>44716</v>
      </c>
      <c r="G4" s="20">
        <v>382</v>
      </c>
      <c r="H4" s="21">
        <f t="shared" ref="H4:H71" si="0">E4-G4</f>
        <v>0</v>
      </c>
      <c r="I4" s="2"/>
    </row>
    <row r="5" spans="1:9" x14ac:dyDescent="0.25">
      <c r="A5" s="14">
        <v>44712</v>
      </c>
      <c r="B5" s="15">
        <v>259</v>
      </c>
      <c r="C5" s="16"/>
      <c r="D5" s="22" t="s">
        <v>22</v>
      </c>
      <c r="E5" s="23">
        <v>10697</v>
      </c>
      <c r="F5" s="24">
        <v>44714</v>
      </c>
      <c r="G5" s="25">
        <v>10697</v>
      </c>
      <c r="H5" s="21">
        <f t="shared" si="0"/>
        <v>0</v>
      </c>
    </row>
    <row r="6" spans="1:9" x14ac:dyDescent="0.25">
      <c r="A6" s="14">
        <v>44712</v>
      </c>
      <c r="B6" s="15">
        <f t="shared" ref="B6:B66" si="1">B5+1</f>
        <v>260</v>
      </c>
      <c r="C6" s="16"/>
      <c r="D6" s="22" t="s">
        <v>9</v>
      </c>
      <c r="E6" s="23">
        <v>12540</v>
      </c>
      <c r="F6" s="24">
        <v>44715</v>
      </c>
      <c r="G6" s="25">
        <v>12540</v>
      </c>
      <c r="H6" s="21">
        <f t="shared" si="0"/>
        <v>0</v>
      </c>
    </row>
    <row r="7" spans="1:9" ht="16.5" customHeight="1" x14ac:dyDescent="0.25">
      <c r="A7" s="26">
        <v>44714</v>
      </c>
      <c r="B7" s="15">
        <f t="shared" si="1"/>
        <v>261</v>
      </c>
      <c r="C7" s="16"/>
      <c r="D7" s="27" t="s">
        <v>22</v>
      </c>
      <c r="E7" s="23">
        <v>20732</v>
      </c>
      <c r="F7" s="24">
        <v>44715</v>
      </c>
      <c r="G7" s="25">
        <v>20732</v>
      </c>
      <c r="H7" s="21">
        <f t="shared" si="0"/>
        <v>0</v>
      </c>
    </row>
    <row r="8" spans="1:9" x14ac:dyDescent="0.25">
      <c r="A8" s="14">
        <v>44715</v>
      </c>
      <c r="B8" s="15">
        <f t="shared" si="1"/>
        <v>262</v>
      </c>
      <c r="C8" s="16"/>
      <c r="D8" s="28" t="s">
        <v>22</v>
      </c>
      <c r="E8" s="23">
        <v>17262</v>
      </c>
      <c r="F8" s="24">
        <v>44716</v>
      </c>
      <c r="G8" s="25">
        <v>17262</v>
      </c>
      <c r="H8" s="21">
        <f t="shared" si="0"/>
        <v>0</v>
      </c>
    </row>
    <row r="9" spans="1:9" x14ac:dyDescent="0.25">
      <c r="A9" s="14">
        <v>44715</v>
      </c>
      <c r="B9" s="15">
        <f t="shared" si="1"/>
        <v>263</v>
      </c>
      <c r="C9" s="16"/>
      <c r="D9" s="27" t="s">
        <v>17</v>
      </c>
      <c r="E9" s="23">
        <v>3020</v>
      </c>
      <c r="F9" s="24">
        <v>44717</v>
      </c>
      <c r="G9" s="25">
        <v>3020</v>
      </c>
      <c r="H9" s="21">
        <f t="shared" si="0"/>
        <v>0</v>
      </c>
    </row>
    <row r="10" spans="1:9" x14ac:dyDescent="0.25">
      <c r="A10" s="14">
        <v>44715</v>
      </c>
      <c r="B10" s="15">
        <f t="shared" si="1"/>
        <v>264</v>
      </c>
      <c r="C10" s="16"/>
      <c r="D10" s="27" t="s">
        <v>9</v>
      </c>
      <c r="E10" s="23">
        <v>15004</v>
      </c>
      <c r="F10" s="24">
        <v>44717</v>
      </c>
      <c r="G10" s="25">
        <v>15004</v>
      </c>
      <c r="H10" s="21">
        <f t="shared" si="0"/>
        <v>0</v>
      </c>
    </row>
    <row r="11" spans="1:9" x14ac:dyDescent="0.25">
      <c r="A11" s="14">
        <v>44715</v>
      </c>
      <c r="B11" s="15">
        <f t="shared" si="1"/>
        <v>265</v>
      </c>
      <c r="C11" s="16"/>
      <c r="D11" s="27" t="s">
        <v>8</v>
      </c>
      <c r="E11" s="23">
        <v>434</v>
      </c>
      <c r="F11" s="24">
        <v>44716</v>
      </c>
      <c r="G11" s="25">
        <v>434</v>
      </c>
      <c r="H11" s="21">
        <f t="shared" si="0"/>
        <v>0</v>
      </c>
    </row>
    <row r="12" spans="1:9" x14ac:dyDescent="0.25">
      <c r="A12" s="14">
        <v>44716</v>
      </c>
      <c r="B12" s="15">
        <f t="shared" si="1"/>
        <v>266</v>
      </c>
      <c r="C12" s="29"/>
      <c r="D12" s="27" t="s">
        <v>22</v>
      </c>
      <c r="E12" s="23">
        <v>14284</v>
      </c>
      <c r="F12" s="24">
        <v>44717</v>
      </c>
      <c r="G12" s="25">
        <v>14284</v>
      </c>
      <c r="H12" s="21">
        <f t="shared" si="0"/>
        <v>0</v>
      </c>
    </row>
    <row r="13" spans="1:9" x14ac:dyDescent="0.25">
      <c r="A13" s="14">
        <v>44717</v>
      </c>
      <c r="B13" s="15">
        <f t="shared" si="1"/>
        <v>267</v>
      </c>
      <c r="C13" s="30"/>
      <c r="D13" s="27" t="s">
        <v>19</v>
      </c>
      <c r="E13" s="23">
        <v>8336</v>
      </c>
      <c r="F13" s="24">
        <v>44718</v>
      </c>
      <c r="G13" s="25">
        <v>8336</v>
      </c>
      <c r="H13" s="21">
        <f t="shared" si="0"/>
        <v>0</v>
      </c>
    </row>
    <row r="14" spans="1:9" x14ac:dyDescent="0.25">
      <c r="A14" s="14">
        <v>44717</v>
      </c>
      <c r="B14" s="15">
        <f t="shared" si="1"/>
        <v>268</v>
      </c>
      <c r="C14" s="29"/>
      <c r="D14" s="22" t="s">
        <v>23</v>
      </c>
      <c r="E14" s="23">
        <v>10213</v>
      </c>
      <c r="F14" s="24">
        <v>44719</v>
      </c>
      <c r="G14" s="25">
        <v>10213</v>
      </c>
      <c r="H14" s="21">
        <f t="shared" si="0"/>
        <v>0</v>
      </c>
    </row>
    <row r="15" spans="1:9" x14ac:dyDescent="0.25">
      <c r="A15" s="14">
        <v>44717</v>
      </c>
      <c r="B15" s="15">
        <f t="shared" si="1"/>
        <v>269</v>
      </c>
      <c r="C15" s="30"/>
      <c r="D15" s="27" t="s">
        <v>22</v>
      </c>
      <c r="E15" s="23">
        <v>12002</v>
      </c>
      <c r="F15" s="24">
        <v>44721</v>
      </c>
      <c r="G15" s="25">
        <v>12002</v>
      </c>
      <c r="H15" s="21">
        <f t="shared" si="0"/>
        <v>0</v>
      </c>
    </row>
    <row r="16" spans="1:9" x14ac:dyDescent="0.25">
      <c r="A16" s="14">
        <v>44719</v>
      </c>
      <c r="B16" s="15">
        <f t="shared" si="1"/>
        <v>270</v>
      </c>
      <c r="C16" s="29"/>
      <c r="D16" s="27" t="s">
        <v>8</v>
      </c>
      <c r="E16" s="23">
        <v>52</v>
      </c>
      <c r="F16" s="24">
        <v>44719</v>
      </c>
      <c r="G16" s="25">
        <v>52</v>
      </c>
      <c r="H16" s="21">
        <f t="shared" si="0"/>
        <v>0</v>
      </c>
    </row>
    <row r="17" spans="1:8" x14ac:dyDescent="0.25">
      <c r="A17" s="14">
        <v>44720</v>
      </c>
      <c r="B17" s="15">
        <f t="shared" si="1"/>
        <v>271</v>
      </c>
      <c r="C17" s="30"/>
      <c r="D17" s="27" t="s">
        <v>20</v>
      </c>
      <c r="E17" s="23">
        <v>6134</v>
      </c>
      <c r="F17" s="24">
        <v>44721</v>
      </c>
      <c r="G17" s="25">
        <v>6134</v>
      </c>
      <c r="H17" s="21">
        <f t="shared" si="0"/>
        <v>0</v>
      </c>
    </row>
    <row r="18" spans="1:8" x14ac:dyDescent="0.25">
      <c r="A18" s="14">
        <v>44721</v>
      </c>
      <c r="B18" s="15">
        <f t="shared" si="1"/>
        <v>272</v>
      </c>
      <c r="C18" s="29"/>
      <c r="D18" s="27" t="s">
        <v>19</v>
      </c>
      <c r="E18" s="23">
        <v>5724</v>
      </c>
      <c r="F18" s="24">
        <v>44722</v>
      </c>
      <c r="G18" s="25">
        <v>5724</v>
      </c>
      <c r="H18" s="21">
        <f t="shared" si="0"/>
        <v>0</v>
      </c>
    </row>
    <row r="19" spans="1:8" x14ac:dyDescent="0.25">
      <c r="A19" s="14">
        <v>44721</v>
      </c>
      <c r="B19" s="15">
        <f t="shared" si="1"/>
        <v>273</v>
      </c>
      <c r="C19" s="30"/>
      <c r="D19" s="27" t="s">
        <v>22</v>
      </c>
      <c r="E19" s="23">
        <v>10991</v>
      </c>
      <c r="F19" s="24">
        <v>44722</v>
      </c>
      <c r="G19" s="25">
        <v>10991</v>
      </c>
      <c r="H19" s="21">
        <f t="shared" si="0"/>
        <v>0</v>
      </c>
    </row>
    <row r="20" spans="1:8" x14ac:dyDescent="0.25">
      <c r="A20" s="14">
        <v>44721</v>
      </c>
      <c r="B20" s="15">
        <f t="shared" si="1"/>
        <v>274</v>
      </c>
      <c r="C20" s="29"/>
      <c r="D20" s="27" t="s">
        <v>8</v>
      </c>
      <c r="E20" s="23">
        <v>251</v>
      </c>
      <c r="F20" s="24">
        <v>44733</v>
      </c>
      <c r="G20" s="25">
        <v>251</v>
      </c>
      <c r="H20" s="21">
        <f t="shared" si="0"/>
        <v>0</v>
      </c>
    </row>
    <row r="21" spans="1:8" x14ac:dyDescent="0.25">
      <c r="A21" s="14">
        <v>44722</v>
      </c>
      <c r="B21" s="15">
        <f t="shared" si="1"/>
        <v>275</v>
      </c>
      <c r="C21" s="29"/>
      <c r="D21" s="27" t="s">
        <v>17</v>
      </c>
      <c r="E21" s="23">
        <v>2978</v>
      </c>
      <c r="F21" s="24">
        <v>44724</v>
      </c>
      <c r="G21" s="25">
        <v>2978</v>
      </c>
      <c r="H21" s="21">
        <f t="shared" si="0"/>
        <v>0</v>
      </c>
    </row>
    <row r="22" spans="1:8" x14ac:dyDescent="0.25">
      <c r="A22" s="14">
        <v>44722</v>
      </c>
      <c r="B22" s="15">
        <f t="shared" si="1"/>
        <v>276</v>
      </c>
      <c r="C22" s="29"/>
      <c r="D22" s="27" t="s">
        <v>22</v>
      </c>
      <c r="E22" s="23">
        <v>6837</v>
      </c>
      <c r="F22" s="24">
        <v>44723</v>
      </c>
      <c r="G22" s="25">
        <v>6837</v>
      </c>
      <c r="H22" s="21">
        <f t="shared" si="0"/>
        <v>0</v>
      </c>
    </row>
    <row r="23" spans="1:8" ht="15" customHeight="1" x14ac:dyDescent="0.25">
      <c r="A23" s="14">
        <v>44723</v>
      </c>
      <c r="B23" s="15">
        <f t="shared" si="1"/>
        <v>277</v>
      </c>
      <c r="C23" s="29"/>
      <c r="D23" s="27" t="s">
        <v>22</v>
      </c>
      <c r="E23" s="23">
        <v>10823</v>
      </c>
      <c r="F23" s="24">
        <v>44724</v>
      </c>
      <c r="G23" s="25">
        <v>10823</v>
      </c>
      <c r="H23" s="21">
        <f t="shared" si="0"/>
        <v>0</v>
      </c>
    </row>
    <row r="24" spans="1:8" x14ac:dyDescent="0.25">
      <c r="A24" s="14">
        <v>44724</v>
      </c>
      <c r="B24" s="15">
        <f t="shared" si="1"/>
        <v>278</v>
      </c>
      <c r="C24" s="29"/>
      <c r="D24" s="27" t="s">
        <v>16</v>
      </c>
      <c r="E24" s="23">
        <v>3400</v>
      </c>
      <c r="F24" s="24">
        <v>44699</v>
      </c>
      <c r="G24" s="25">
        <v>3400</v>
      </c>
      <c r="H24" s="21">
        <f t="shared" si="0"/>
        <v>0</v>
      </c>
    </row>
    <row r="25" spans="1:8" x14ac:dyDescent="0.25">
      <c r="A25" s="14">
        <v>44724</v>
      </c>
      <c r="B25" s="15">
        <f t="shared" si="1"/>
        <v>279</v>
      </c>
      <c r="C25" s="29"/>
      <c r="D25" s="27" t="s">
        <v>22</v>
      </c>
      <c r="E25" s="23">
        <v>10409</v>
      </c>
      <c r="F25" s="24">
        <v>44726</v>
      </c>
      <c r="G25" s="25">
        <v>10409</v>
      </c>
      <c r="H25" s="21">
        <f t="shared" si="0"/>
        <v>0</v>
      </c>
    </row>
    <row r="26" spans="1:8" x14ac:dyDescent="0.25">
      <c r="A26" s="14">
        <v>44725</v>
      </c>
      <c r="B26" s="15">
        <f t="shared" si="1"/>
        <v>280</v>
      </c>
      <c r="C26" s="29"/>
      <c r="D26" s="27" t="s">
        <v>8</v>
      </c>
      <c r="E26" s="23">
        <v>1093</v>
      </c>
      <c r="F26" s="24">
        <v>44733</v>
      </c>
      <c r="G26" s="25">
        <v>1093</v>
      </c>
      <c r="H26" s="21">
        <f t="shared" si="0"/>
        <v>0</v>
      </c>
    </row>
    <row r="27" spans="1:8" x14ac:dyDescent="0.25">
      <c r="A27" s="14">
        <v>44726</v>
      </c>
      <c r="B27" s="15">
        <f t="shared" si="1"/>
        <v>281</v>
      </c>
      <c r="C27" s="29"/>
      <c r="D27" s="27" t="s">
        <v>22</v>
      </c>
      <c r="E27" s="23">
        <v>8615</v>
      </c>
      <c r="F27" s="24">
        <v>44728</v>
      </c>
      <c r="G27" s="25">
        <v>8615</v>
      </c>
      <c r="H27" s="21">
        <f t="shared" si="0"/>
        <v>0</v>
      </c>
    </row>
    <row r="28" spans="1:8" x14ac:dyDescent="0.25">
      <c r="A28" s="14">
        <v>44726</v>
      </c>
      <c r="B28" s="15">
        <f t="shared" si="1"/>
        <v>282</v>
      </c>
      <c r="C28" s="29"/>
      <c r="D28" s="27" t="s">
        <v>20</v>
      </c>
      <c r="E28" s="23">
        <v>6901</v>
      </c>
      <c r="F28" s="24">
        <v>44727</v>
      </c>
      <c r="G28" s="25">
        <v>6901</v>
      </c>
      <c r="H28" s="21">
        <f t="shared" si="0"/>
        <v>0</v>
      </c>
    </row>
    <row r="29" spans="1:8" x14ac:dyDescent="0.25">
      <c r="A29" s="14">
        <v>44726</v>
      </c>
      <c r="B29" s="15">
        <f t="shared" si="1"/>
        <v>283</v>
      </c>
      <c r="C29" s="29"/>
      <c r="D29" s="27" t="s">
        <v>9</v>
      </c>
      <c r="E29" s="23">
        <v>16303</v>
      </c>
      <c r="F29" s="24">
        <v>44728</v>
      </c>
      <c r="G29" s="25">
        <v>16303</v>
      </c>
      <c r="H29" s="21">
        <f t="shared" si="0"/>
        <v>0</v>
      </c>
    </row>
    <row r="30" spans="1:8" x14ac:dyDescent="0.25">
      <c r="A30" s="14">
        <v>44728</v>
      </c>
      <c r="B30" s="15">
        <f t="shared" si="1"/>
        <v>284</v>
      </c>
      <c r="C30" s="29"/>
      <c r="D30" s="27" t="s">
        <v>9</v>
      </c>
      <c r="E30" s="23">
        <v>13075</v>
      </c>
      <c r="F30" s="24">
        <v>44730</v>
      </c>
      <c r="G30" s="25">
        <v>13075</v>
      </c>
      <c r="H30" s="21">
        <f t="shared" si="0"/>
        <v>0</v>
      </c>
    </row>
    <row r="31" spans="1:8" x14ac:dyDescent="0.25">
      <c r="A31" s="14">
        <v>44728</v>
      </c>
      <c r="B31" s="15">
        <f t="shared" si="1"/>
        <v>285</v>
      </c>
      <c r="C31" s="29"/>
      <c r="D31" s="27" t="s">
        <v>22</v>
      </c>
      <c r="E31" s="23">
        <v>11575</v>
      </c>
      <c r="F31" s="24">
        <v>44729</v>
      </c>
      <c r="G31" s="25">
        <v>11575</v>
      </c>
      <c r="H31" s="21">
        <f t="shared" si="0"/>
        <v>0</v>
      </c>
    </row>
    <row r="32" spans="1:8" x14ac:dyDescent="0.25">
      <c r="A32" s="14">
        <v>44729</v>
      </c>
      <c r="B32" s="15">
        <f t="shared" si="1"/>
        <v>286</v>
      </c>
      <c r="C32" s="29"/>
      <c r="D32" s="27" t="s">
        <v>22</v>
      </c>
      <c r="E32" s="23">
        <v>18462</v>
      </c>
      <c r="F32" s="24">
        <v>44730</v>
      </c>
      <c r="G32" s="25">
        <v>18462</v>
      </c>
      <c r="H32" s="21">
        <f t="shared" si="0"/>
        <v>0</v>
      </c>
    </row>
    <row r="33" spans="1:8" x14ac:dyDescent="0.25">
      <c r="A33" s="14">
        <v>44729</v>
      </c>
      <c r="B33" s="15">
        <f t="shared" si="1"/>
        <v>287</v>
      </c>
      <c r="C33" s="29"/>
      <c r="D33" s="27" t="s">
        <v>22</v>
      </c>
      <c r="E33" s="23">
        <v>5618</v>
      </c>
      <c r="F33" s="24">
        <v>44730</v>
      </c>
      <c r="G33" s="25">
        <v>5618</v>
      </c>
      <c r="H33" s="21">
        <f t="shared" si="0"/>
        <v>0</v>
      </c>
    </row>
    <row r="34" spans="1:8" x14ac:dyDescent="0.25">
      <c r="A34" s="14">
        <v>44730</v>
      </c>
      <c r="B34" s="15">
        <f t="shared" si="1"/>
        <v>288</v>
      </c>
      <c r="C34" s="29"/>
      <c r="D34" s="27" t="s">
        <v>8</v>
      </c>
      <c r="E34" s="23">
        <v>329</v>
      </c>
      <c r="F34" s="24">
        <v>44733</v>
      </c>
      <c r="G34" s="25">
        <v>329</v>
      </c>
      <c r="H34" s="21">
        <f t="shared" si="0"/>
        <v>0</v>
      </c>
    </row>
    <row r="35" spans="1:8" ht="17.25" customHeight="1" x14ac:dyDescent="0.25">
      <c r="A35" s="14">
        <v>44730</v>
      </c>
      <c r="B35" s="15">
        <f t="shared" si="1"/>
        <v>289</v>
      </c>
      <c r="C35" s="29"/>
      <c r="D35" s="27" t="s">
        <v>22</v>
      </c>
      <c r="E35" s="23">
        <v>20983</v>
      </c>
      <c r="F35" s="24">
        <v>44731</v>
      </c>
      <c r="G35" s="25">
        <v>20983</v>
      </c>
      <c r="H35" s="21">
        <f t="shared" si="0"/>
        <v>0</v>
      </c>
    </row>
    <row r="36" spans="1:8" x14ac:dyDescent="0.25">
      <c r="A36" s="14">
        <v>44730</v>
      </c>
      <c r="B36" s="15">
        <f t="shared" si="1"/>
        <v>290</v>
      </c>
      <c r="C36" s="29"/>
      <c r="D36" s="27" t="s">
        <v>9</v>
      </c>
      <c r="E36" s="23">
        <v>14363</v>
      </c>
      <c r="F36" s="24">
        <v>44732</v>
      </c>
      <c r="G36" s="25">
        <v>14363</v>
      </c>
      <c r="H36" s="21">
        <f t="shared" si="0"/>
        <v>0</v>
      </c>
    </row>
    <row r="37" spans="1:8" x14ac:dyDescent="0.25">
      <c r="A37" s="14">
        <v>44730</v>
      </c>
      <c r="B37" s="15">
        <f t="shared" si="1"/>
        <v>291</v>
      </c>
      <c r="C37" s="29"/>
      <c r="D37" s="27" t="s">
        <v>22</v>
      </c>
      <c r="E37" s="23">
        <v>2957</v>
      </c>
      <c r="F37" s="24">
        <v>44730</v>
      </c>
      <c r="G37" s="25">
        <v>2957</v>
      </c>
      <c r="H37" s="21">
        <f t="shared" si="0"/>
        <v>0</v>
      </c>
    </row>
    <row r="38" spans="1:8" x14ac:dyDescent="0.25">
      <c r="A38" s="14">
        <v>44731</v>
      </c>
      <c r="B38" s="15">
        <f t="shared" si="1"/>
        <v>292</v>
      </c>
      <c r="C38" s="29"/>
      <c r="D38" s="27" t="s">
        <v>22</v>
      </c>
      <c r="E38" s="23">
        <v>12874</v>
      </c>
      <c r="F38" s="24">
        <v>44733</v>
      </c>
      <c r="G38" s="25">
        <v>12874</v>
      </c>
      <c r="H38" s="21">
        <f t="shared" si="0"/>
        <v>0</v>
      </c>
    </row>
    <row r="39" spans="1:8" x14ac:dyDescent="0.25">
      <c r="A39" s="14">
        <v>44732</v>
      </c>
      <c r="B39" s="15">
        <f t="shared" si="1"/>
        <v>293</v>
      </c>
      <c r="C39" s="29"/>
      <c r="D39" s="27" t="s">
        <v>22</v>
      </c>
      <c r="E39" s="23">
        <v>13802</v>
      </c>
      <c r="F39" s="24">
        <v>44733</v>
      </c>
      <c r="G39" s="25">
        <v>13802</v>
      </c>
      <c r="H39" s="21">
        <f t="shared" si="0"/>
        <v>0</v>
      </c>
    </row>
    <row r="40" spans="1:8" x14ac:dyDescent="0.25">
      <c r="A40" s="14">
        <v>44732</v>
      </c>
      <c r="B40" s="15">
        <f t="shared" si="1"/>
        <v>294</v>
      </c>
      <c r="C40" s="29"/>
      <c r="D40" s="27" t="s">
        <v>9</v>
      </c>
      <c r="E40" s="23">
        <v>16448</v>
      </c>
      <c r="F40" s="24">
        <v>44735</v>
      </c>
      <c r="G40" s="25">
        <v>16448</v>
      </c>
      <c r="H40" s="21">
        <f t="shared" si="0"/>
        <v>0</v>
      </c>
    </row>
    <row r="41" spans="1:8" x14ac:dyDescent="0.25">
      <c r="A41" s="14">
        <v>44733</v>
      </c>
      <c r="B41" s="15">
        <f t="shared" si="1"/>
        <v>295</v>
      </c>
      <c r="C41" s="29"/>
      <c r="D41" s="27" t="s">
        <v>22</v>
      </c>
      <c r="E41" s="23">
        <v>11463</v>
      </c>
      <c r="F41" s="24">
        <v>44736</v>
      </c>
      <c r="G41" s="25">
        <v>11463</v>
      </c>
      <c r="H41" s="21">
        <f t="shared" si="0"/>
        <v>0</v>
      </c>
    </row>
    <row r="42" spans="1:8" x14ac:dyDescent="0.25">
      <c r="A42" s="14">
        <v>44733</v>
      </c>
      <c r="B42" s="15">
        <f t="shared" si="1"/>
        <v>296</v>
      </c>
      <c r="C42" s="29"/>
      <c r="D42" s="27" t="s">
        <v>20</v>
      </c>
      <c r="E42" s="23">
        <v>7538</v>
      </c>
      <c r="F42" s="24">
        <v>44734</v>
      </c>
      <c r="G42" s="25">
        <v>7538</v>
      </c>
      <c r="H42" s="21">
        <f t="shared" si="0"/>
        <v>0</v>
      </c>
    </row>
    <row r="43" spans="1:8" x14ac:dyDescent="0.25">
      <c r="A43" s="14">
        <v>44734</v>
      </c>
      <c r="B43" s="15">
        <f t="shared" si="1"/>
        <v>297</v>
      </c>
      <c r="C43" s="29"/>
      <c r="D43" s="27" t="s">
        <v>20</v>
      </c>
      <c r="E43" s="23">
        <v>3409</v>
      </c>
      <c r="F43" s="24">
        <v>44736</v>
      </c>
      <c r="G43" s="25">
        <v>3409</v>
      </c>
      <c r="H43" s="21">
        <f t="shared" si="0"/>
        <v>0</v>
      </c>
    </row>
    <row r="44" spans="1:8" x14ac:dyDescent="0.25">
      <c r="A44" s="14">
        <v>44735</v>
      </c>
      <c r="B44" s="15">
        <f t="shared" si="1"/>
        <v>298</v>
      </c>
      <c r="C44" s="29"/>
      <c r="D44" s="27" t="s">
        <v>8</v>
      </c>
      <c r="E44" s="23">
        <v>268</v>
      </c>
      <c r="F44" s="61">
        <v>44746</v>
      </c>
      <c r="G44" s="62">
        <v>268</v>
      </c>
      <c r="H44" s="21">
        <f t="shared" si="0"/>
        <v>0</v>
      </c>
    </row>
    <row r="45" spans="1:8" x14ac:dyDescent="0.25">
      <c r="A45" s="14">
        <v>44736</v>
      </c>
      <c r="B45" s="15">
        <f t="shared" si="1"/>
        <v>299</v>
      </c>
      <c r="C45" s="29"/>
      <c r="D45" s="27" t="s">
        <v>22</v>
      </c>
      <c r="E45" s="23">
        <v>16050</v>
      </c>
      <c r="F45" s="24">
        <v>44737</v>
      </c>
      <c r="G45" s="25">
        <v>16050</v>
      </c>
      <c r="H45" s="21">
        <f t="shared" si="0"/>
        <v>0</v>
      </c>
    </row>
    <row r="46" spans="1:8" x14ac:dyDescent="0.25">
      <c r="A46" s="14">
        <v>44736</v>
      </c>
      <c r="B46" s="15">
        <f t="shared" si="1"/>
        <v>300</v>
      </c>
      <c r="C46" s="29"/>
      <c r="D46" s="27" t="s">
        <v>17</v>
      </c>
      <c r="E46" s="23">
        <v>3129</v>
      </c>
      <c r="F46" s="24">
        <v>44743</v>
      </c>
      <c r="G46" s="25">
        <v>3129</v>
      </c>
      <c r="H46" s="21">
        <f t="shared" si="0"/>
        <v>0</v>
      </c>
    </row>
    <row r="47" spans="1:8" x14ac:dyDescent="0.25">
      <c r="A47" s="14">
        <v>44737</v>
      </c>
      <c r="B47" s="15">
        <f t="shared" si="1"/>
        <v>301</v>
      </c>
      <c r="C47" s="33"/>
      <c r="D47" s="27" t="s">
        <v>22</v>
      </c>
      <c r="E47" s="23">
        <v>5951</v>
      </c>
      <c r="F47" s="24">
        <v>44740</v>
      </c>
      <c r="G47" s="25">
        <v>5951</v>
      </c>
      <c r="H47" s="21">
        <f t="shared" si="0"/>
        <v>0</v>
      </c>
    </row>
    <row r="48" spans="1:8" ht="18.75" customHeight="1" x14ac:dyDescent="0.25">
      <c r="A48" s="14">
        <v>44737</v>
      </c>
      <c r="B48" s="15">
        <f t="shared" si="1"/>
        <v>302</v>
      </c>
      <c r="C48" s="34"/>
      <c r="D48" s="27" t="s">
        <v>22</v>
      </c>
      <c r="E48" s="23">
        <v>20372</v>
      </c>
      <c r="F48" s="24">
        <v>44737</v>
      </c>
      <c r="G48" s="25">
        <v>20372</v>
      </c>
      <c r="H48" s="21">
        <f t="shared" si="0"/>
        <v>0</v>
      </c>
    </row>
    <row r="49" spans="1:8" ht="18.75" customHeight="1" x14ac:dyDescent="0.25">
      <c r="A49" s="14">
        <v>44737</v>
      </c>
      <c r="B49" s="15">
        <f t="shared" si="1"/>
        <v>303</v>
      </c>
      <c r="C49" s="29"/>
      <c r="D49" s="27" t="s">
        <v>22</v>
      </c>
      <c r="E49" s="23">
        <v>4734</v>
      </c>
      <c r="F49" s="24">
        <v>44738</v>
      </c>
      <c r="G49" s="25">
        <v>4734</v>
      </c>
      <c r="H49" s="21">
        <f t="shared" si="0"/>
        <v>0</v>
      </c>
    </row>
    <row r="50" spans="1:8" ht="18.75" customHeight="1" x14ac:dyDescent="0.25">
      <c r="A50" s="14">
        <v>44738</v>
      </c>
      <c r="B50" s="15">
        <f t="shared" si="1"/>
        <v>304</v>
      </c>
      <c r="C50" s="29"/>
      <c r="D50" s="27" t="s">
        <v>19</v>
      </c>
      <c r="E50" s="23">
        <v>7507</v>
      </c>
      <c r="F50" s="24">
        <v>44740</v>
      </c>
      <c r="G50" s="25">
        <v>7507</v>
      </c>
      <c r="H50" s="21">
        <f t="shared" si="0"/>
        <v>0</v>
      </c>
    </row>
    <row r="51" spans="1:8" ht="18.75" customHeight="1" x14ac:dyDescent="0.25">
      <c r="A51" s="14">
        <v>44738</v>
      </c>
      <c r="B51" s="15">
        <f t="shared" si="1"/>
        <v>305</v>
      </c>
      <c r="C51" s="29"/>
      <c r="D51" s="27" t="s">
        <v>20</v>
      </c>
      <c r="E51" s="23">
        <v>3192</v>
      </c>
      <c r="F51" s="24">
        <v>44740</v>
      </c>
      <c r="G51" s="25">
        <v>3192</v>
      </c>
      <c r="H51" s="21">
        <f t="shared" si="0"/>
        <v>0</v>
      </c>
    </row>
    <row r="52" spans="1:8" ht="18.75" customHeight="1" x14ac:dyDescent="0.25">
      <c r="A52" s="14">
        <v>44739</v>
      </c>
      <c r="B52" s="15">
        <f t="shared" si="1"/>
        <v>306</v>
      </c>
      <c r="C52" s="29"/>
      <c r="D52" s="27" t="s">
        <v>8</v>
      </c>
      <c r="E52" s="23">
        <v>190</v>
      </c>
      <c r="F52" s="61">
        <v>44746</v>
      </c>
      <c r="G52" s="62">
        <v>190</v>
      </c>
      <c r="H52" s="21">
        <f t="shared" si="0"/>
        <v>0</v>
      </c>
    </row>
    <row r="53" spans="1:8" ht="18.75" customHeight="1" x14ac:dyDescent="0.25">
      <c r="A53" s="14">
        <v>44740</v>
      </c>
      <c r="B53" s="15">
        <f t="shared" si="1"/>
        <v>307</v>
      </c>
      <c r="C53" s="29"/>
      <c r="D53" s="27" t="s">
        <v>20</v>
      </c>
      <c r="E53" s="23">
        <v>4195</v>
      </c>
      <c r="F53" s="24">
        <v>44742</v>
      </c>
      <c r="G53" s="25">
        <v>4195</v>
      </c>
      <c r="H53" s="21">
        <f t="shared" si="0"/>
        <v>0</v>
      </c>
    </row>
    <row r="54" spans="1:8" ht="18.75" customHeight="1" x14ac:dyDescent="0.25">
      <c r="A54" s="14">
        <v>44740</v>
      </c>
      <c r="B54" s="15">
        <f t="shared" si="1"/>
        <v>308</v>
      </c>
      <c r="C54" s="29"/>
      <c r="D54" s="27" t="s">
        <v>9</v>
      </c>
      <c r="E54" s="23">
        <v>10319</v>
      </c>
      <c r="F54" s="24">
        <v>44741</v>
      </c>
      <c r="G54" s="25">
        <v>10319</v>
      </c>
      <c r="H54" s="21">
        <f t="shared" si="0"/>
        <v>0</v>
      </c>
    </row>
    <row r="55" spans="1:8" ht="18.75" customHeight="1" x14ac:dyDescent="0.25">
      <c r="A55" s="14">
        <v>44741</v>
      </c>
      <c r="B55" s="15">
        <f t="shared" si="1"/>
        <v>309</v>
      </c>
      <c r="C55" s="29"/>
      <c r="D55" s="27" t="s">
        <v>22</v>
      </c>
      <c r="E55" s="23">
        <v>6955</v>
      </c>
      <c r="F55" s="24">
        <v>44742</v>
      </c>
      <c r="G55" s="25">
        <v>6955</v>
      </c>
      <c r="H55" s="21">
        <f t="shared" si="0"/>
        <v>0</v>
      </c>
    </row>
    <row r="56" spans="1:8" ht="18.75" customHeight="1" x14ac:dyDescent="0.25">
      <c r="A56" s="14">
        <v>44742</v>
      </c>
      <c r="B56" s="15">
        <f t="shared" si="1"/>
        <v>310</v>
      </c>
      <c r="C56" s="29"/>
      <c r="D56" s="27" t="s">
        <v>22</v>
      </c>
      <c r="E56" s="23">
        <v>8120</v>
      </c>
      <c r="F56" s="24">
        <v>44743</v>
      </c>
      <c r="G56" s="25">
        <v>8120</v>
      </c>
      <c r="H56" s="21">
        <f t="shared" si="0"/>
        <v>0</v>
      </c>
    </row>
    <row r="57" spans="1:8" ht="18.75" customHeight="1" x14ac:dyDescent="0.25">
      <c r="A57" s="14">
        <v>44743</v>
      </c>
      <c r="B57" s="15">
        <f t="shared" si="1"/>
        <v>311</v>
      </c>
      <c r="C57" s="29"/>
      <c r="D57" s="27" t="s">
        <v>19</v>
      </c>
      <c r="E57" s="23">
        <v>6988</v>
      </c>
      <c r="F57" s="24">
        <v>44744</v>
      </c>
      <c r="G57" s="25">
        <v>6988</v>
      </c>
      <c r="H57" s="21">
        <f t="shared" si="0"/>
        <v>0</v>
      </c>
    </row>
    <row r="58" spans="1:8" ht="18.75" customHeight="1" x14ac:dyDescent="0.25">
      <c r="A58" s="14">
        <v>44743</v>
      </c>
      <c r="B58" s="15">
        <f t="shared" si="1"/>
        <v>312</v>
      </c>
      <c r="C58" s="29"/>
      <c r="D58" s="27" t="s">
        <v>22</v>
      </c>
      <c r="E58" s="23">
        <v>8231</v>
      </c>
      <c r="F58" s="24">
        <v>44744</v>
      </c>
      <c r="G58" s="25">
        <v>8231</v>
      </c>
      <c r="H58" s="21">
        <f t="shared" si="0"/>
        <v>0</v>
      </c>
    </row>
    <row r="59" spans="1:8" ht="18.75" customHeight="1" x14ac:dyDescent="0.25">
      <c r="A59" s="14">
        <v>44743</v>
      </c>
      <c r="B59" s="15">
        <f t="shared" si="1"/>
        <v>313</v>
      </c>
      <c r="C59" s="29"/>
      <c r="D59" s="27" t="s">
        <v>17</v>
      </c>
      <c r="E59" s="23">
        <v>3022</v>
      </c>
      <c r="F59" s="24">
        <v>44745</v>
      </c>
      <c r="G59" s="25">
        <v>3022</v>
      </c>
      <c r="H59" s="21">
        <f t="shared" si="0"/>
        <v>0</v>
      </c>
    </row>
    <row r="60" spans="1:8" ht="18.75" customHeight="1" x14ac:dyDescent="0.25">
      <c r="A60" s="14">
        <v>44744</v>
      </c>
      <c r="B60" s="15">
        <f t="shared" si="1"/>
        <v>314</v>
      </c>
      <c r="C60" s="29"/>
      <c r="D60" s="27" t="s">
        <v>8</v>
      </c>
      <c r="E60" s="23">
        <v>203</v>
      </c>
      <c r="F60" s="61">
        <v>44746</v>
      </c>
      <c r="G60" s="62">
        <v>203</v>
      </c>
      <c r="H60" s="21">
        <f t="shared" si="0"/>
        <v>0</v>
      </c>
    </row>
    <row r="61" spans="1:8" ht="18.75" customHeight="1" x14ac:dyDescent="0.25">
      <c r="A61" s="14">
        <v>44744</v>
      </c>
      <c r="B61" s="15">
        <f t="shared" si="1"/>
        <v>315</v>
      </c>
      <c r="C61" s="29"/>
      <c r="D61" s="27" t="s">
        <v>22</v>
      </c>
      <c r="E61" s="23">
        <v>12678</v>
      </c>
      <c r="F61" s="24">
        <v>44745</v>
      </c>
      <c r="G61" s="25">
        <v>12678</v>
      </c>
      <c r="H61" s="21">
        <f t="shared" si="0"/>
        <v>0</v>
      </c>
    </row>
    <row r="62" spans="1:8" ht="18.75" customHeight="1" x14ac:dyDescent="0.25">
      <c r="A62" s="14">
        <v>44744</v>
      </c>
      <c r="B62" s="15">
        <f t="shared" si="1"/>
        <v>316</v>
      </c>
      <c r="C62" s="29"/>
      <c r="D62" s="27" t="s">
        <v>20</v>
      </c>
      <c r="E62" s="23">
        <v>8322</v>
      </c>
      <c r="F62" s="61">
        <v>44746</v>
      </c>
      <c r="G62" s="62">
        <v>8322</v>
      </c>
      <c r="H62" s="21">
        <f t="shared" si="0"/>
        <v>0</v>
      </c>
    </row>
    <row r="63" spans="1:8" ht="18.75" customHeight="1" x14ac:dyDescent="0.25">
      <c r="A63" s="14">
        <v>44744</v>
      </c>
      <c r="B63" s="15">
        <f t="shared" si="1"/>
        <v>317</v>
      </c>
      <c r="C63" s="29"/>
      <c r="D63" s="27" t="s">
        <v>31</v>
      </c>
      <c r="E63" s="23">
        <v>11417</v>
      </c>
      <c r="F63" s="24">
        <v>44745</v>
      </c>
      <c r="G63" s="25">
        <v>11417</v>
      </c>
      <c r="H63" s="21">
        <f t="shared" si="0"/>
        <v>0</v>
      </c>
    </row>
    <row r="64" spans="1:8" ht="18.75" customHeight="1" x14ac:dyDescent="0.25">
      <c r="A64" s="14">
        <v>44745</v>
      </c>
      <c r="B64" s="15">
        <f t="shared" si="1"/>
        <v>318</v>
      </c>
      <c r="C64" s="29"/>
      <c r="D64" s="27" t="s">
        <v>19</v>
      </c>
      <c r="E64" s="23">
        <v>7757</v>
      </c>
      <c r="F64" s="24">
        <v>44745</v>
      </c>
      <c r="G64" s="25">
        <v>7757</v>
      </c>
      <c r="H64" s="21">
        <f t="shared" si="0"/>
        <v>0</v>
      </c>
    </row>
    <row r="65" spans="1:9" ht="63" x14ac:dyDescent="0.25">
      <c r="A65" s="26">
        <v>44745</v>
      </c>
      <c r="B65" s="15">
        <f t="shared" si="1"/>
        <v>319</v>
      </c>
      <c r="C65" s="29"/>
      <c r="D65" s="27" t="s">
        <v>9</v>
      </c>
      <c r="E65" s="23">
        <v>26728</v>
      </c>
      <c r="F65" s="63" t="s">
        <v>34</v>
      </c>
      <c r="G65" s="62">
        <f>16000+3000+4000+3728</f>
        <v>26728</v>
      </c>
      <c r="H65" s="21">
        <f t="shared" si="0"/>
        <v>0</v>
      </c>
    </row>
    <row r="66" spans="1:9" ht="18.75" customHeight="1" x14ac:dyDescent="0.25">
      <c r="A66" s="26">
        <v>44745</v>
      </c>
      <c r="B66" s="15">
        <f t="shared" si="1"/>
        <v>320</v>
      </c>
      <c r="C66" s="29"/>
      <c r="D66" s="27" t="s">
        <v>22</v>
      </c>
      <c r="E66" s="23">
        <v>10510</v>
      </c>
      <c r="F66" s="61">
        <v>44747</v>
      </c>
      <c r="G66" s="62">
        <v>10510</v>
      </c>
      <c r="H66" s="21">
        <f t="shared" si="0"/>
        <v>0</v>
      </c>
    </row>
    <row r="67" spans="1:9" ht="18.75" customHeight="1" x14ac:dyDescent="0.25">
      <c r="A67" s="26"/>
      <c r="B67" s="15"/>
      <c r="C67" s="29"/>
      <c r="D67" s="27"/>
      <c r="E67" s="23"/>
      <c r="F67" s="24"/>
      <c r="G67" s="25"/>
      <c r="H67" s="21">
        <f t="shared" si="0"/>
        <v>0</v>
      </c>
    </row>
    <row r="68" spans="1:9" ht="18.75" customHeight="1" x14ac:dyDescent="0.25">
      <c r="A68" s="26"/>
      <c r="B68" s="15"/>
      <c r="C68" s="29"/>
      <c r="D68" s="27"/>
      <c r="E68" s="23"/>
      <c r="F68" s="24"/>
      <c r="G68" s="25"/>
      <c r="H68" s="21">
        <f t="shared" si="0"/>
        <v>0</v>
      </c>
    </row>
    <row r="69" spans="1:9" ht="18.75" customHeight="1" x14ac:dyDescent="0.25">
      <c r="A69" s="26"/>
      <c r="B69" s="15"/>
      <c r="C69" s="29"/>
      <c r="D69" s="27"/>
      <c r="E69" s="23"/>
      <c r="F69" s="24"/>
      <c r="G69" s="25"/>
      <c r="H69" s="21">
        <f t="shared" si="0"/>
        <v>0</v>
      </c>
    </row>
    <row r="70" spans="1:9" ht="18.75" customHeight="1" x14ac:dyDescent="0.25">
      <c r="A70" s="26"/>
      <c r="B70" s="15"/>
      <c r="C70" s="29"/>
      <c r="D70" s="27"/>
      <c r="E70" s="23"/>
      <c r="F70" s="24"/>
      <c r="G70" s="25"/>
      <c r="H70" s="21">
        <f t="shared" si="0"/>
        <v>0</v>
      </c>
    </row>
    <row r="71" spans="1:9" ht="16.5" thickBot="1" x14ac:dyDescent="0.3">
      <c r="A71" s="35"/>
      <c r="B71" s="15"/>
      <c r="C71" s="37"/>
      <c r="D71" s="38"/>
      <c r="E71" s="39">
        <v>0</v>
      </c>
      <c r="F71" s="40"/>
      <c r="G71" s="41"/>
      <c r="H71" s="21">
        <f t="shared" si="0"/>
        <v>0</v>
      </c>
      <c r="I71" s="2"/>
    </row>
    <row r="72" spans="1:9" ht="16.5" thickTop="1" x14ac:dyDescent="0.25">
      <c r="B72" s="43"/>
      <c r="C72" s="44"/>
      <c r="D72" s="2"/>
      <c r="E72" s="45">
        <f>SUM(E4:E71)</f>
        <v>555151</v>
      </c>
      <c r="F72" s="45"/>
      <c r="G72" s="45">
        <f>SUM(G4:G71)</f>
        <v>555151</v>
      </c>
      <c r="H72" s="46">
        <f>SUM(H4:H71)</f>
        <v>0</v>
      </c>
      <c r="I72" s="2"/>
    </row>
    <row r="73" spans="1:9" x14ac:dyDescent="0.25">
      <c r="B73" s="43"/>
      <c r="C73" s="44"/>
      <c r="D73" s="2"/>
      <c r="E73" s="47"/>
      <c r="F73" s="48"/>
      <c r="G73" s="49"/>
      <c r="H73" s="50"/>
      <c r="I73" s="2"/>
    </row>
    <row r="74" spans="1:9" ht="31.5" x14ac:dyDescent="0.25">
      <c r="B74" s="43"/>
      <c r="C74" s="44"/>
      <c r="D74" s="2"/>
      <c r="E74" s="51" t="s">
        <v>10</v>
      </c>
      <c r="F74" s="48"/>
      <c r="G74" s="52" t="s">
        <v>11</v>
      </c>
      <c r="H74" s="50"/>
      <c r="I74" s="2"/>
    </row>
    <row r="75" spans="1:9" ht="16.5" thickBot="1" x14ac:dyDescent="0.3">
      <c r="B75" s="43"/>
      <c r="C75" s="44"/>
      <c r="D75" s="2"/>
      <c r="E75" s="51"/>
      <c r="F75" s="48"/>
      <c r="G75" s="52"/>
      <c r="H75" s="50"/>
      <c r="I75" s="2"/>
    </row>
    <row r="76" spans="1:9" ht="21.75" thickBot="1" x14ac:dyDescent="0.4">
      <c r="B76" s="43"/>
      <c r="C76" s="44"/>
      <c r="D76" s="2"/>
      <c r="E76" s="84">
        <f>E72-G72</f>
        <v>0</v>
      </c>
      <c r="F76" s="85"/>
      <c r="G76" s="86"/>
      <c r="I76" s="2"/>
    </row>
    <row r="77" spans="1:9" x14ac:dyDescent="0.25">
      <c r="B77" s="43"/>
      <c r="C77" s="44"/>
      <c r="D77" s="2"/>
      <c r="E77" s="47"/>
      <c r="F77" s="48"/>
      <c r="G77" s="49"/>
      <c r="I77" s="2"/>
    </row>
    <row r="78" spans="1:9" ht="18.75" x14ac:dyDescent="0.3">
      <c r="B78" s="43"/>
      <c r="C78" s="44"/>
      <c r="D78" s="2"/>
      <c r="E78" s="87" t="s">
        <v>12</v>
      </c>
      <c r="F78" s="87"/>
      <c r="G78" s="87"/>
      <c r="I78" s="2"/>
    </row>
    <row r="79" spans="1:9" x14ac:dyDescent="0.25">
      <c r="B79" s="43"/>
      <c r="C79" s="44"/>
      <c r="D79" s="2"/>
      <c r="E79" s="47"/>
      <c r="F79" s="48"/>
      <c r="G79" s="49"/>
      <c r="I79" s="2"/>
    </row>
    <row r="80" spans="1:9" ht="18.75" x14ac:dyDescent="0.3">
      <c r="A80" s="26"/>
      <c r="B80" s="15"/>
      <c r="C80" s="29"/>
      <c r="D80" s="53"/>
      <c r="E80" s="54"/>
      <c r="F80" s="55"/>
      <c r="G80" s="54"/>
      <c r="I80" s="2"/>
    </row>
    <row r="81" spans="2:9" x14ac:dyDescent="0.25">
      <c r="B81" s="43"/>
      <c r="C81" s="44"/>
      <c r="D81" s="2"/>
      <c r="E81" s="47"/>
      <c r="F81" s="48"/>
      <c r="G81" s="49"/>
      <c r="I81" s="2"/>
    </row>
    <row r="82" spans="2:9" x14ac:dyDescent="0.25">
      <c r="B82" s="43"/>
      <c r="C82" s="44"/>
      <c r="D82" s="2"/>
      <c r="E82" s="47"/>
      <c r="F82" s="48"/>
      <c r="G82" s="49"/>
      <c r="I82" s="2"/>
    </row>
    <row r="83" spans="2:9" x14ac:dyDescent="0.25">
      <c r="B83" s="43"/>
      <c r="C83" s="44"/>
      <c r="D83" s="2"/>
      <c r="E83" s="47"/>
      <c r="F83" s="48"/>
      <c r="G83" s="49"/>
      <c r="I83" s="2"/>
    </row>
    <row r="84" spans="2:9" x14ac:dyDescent="0.25">
      <c r="B84" s="43"/>
      <c r="C84" s="44"/>
      <c r="D84" s="2"/>
      <c r="E84" s="47"/>
      <c r="F84" s="48"/>
      <c r="G84" s="49"/>
      <c r="I84" s="2"/>
    </row>
    <row r="85" spans="2:9" x14ac:dyDescent="0.25">
      <c r="B85" s="43"/>
      <c r="C85" s="44"/>
      <c r="D85" s="2"/>
      <c r="E85" s="47"/>
      <c r="F85" s="48"/>
      <c r="G85" s="49"/>
      <c r="I85" s="2"/>
    </row>
    <row r="86" spans="2:9" x14ac:dyDescent="0.25">
      <c r="B86" s="43"/>
      <c r="C86" s="44"/>
      <c r="D86" s="2"/>
      <c r="E86" s="47"/>
      <c r="F86" s="48"/>
      <c r="G86" s="49"/>
      <c r="I86" s="2"/>
    </row>
    <row r="87" spans="2:9" x14ac:dyDescent="0.25">
      <c r="B87" s="43"/>
      <c r="C87" s="44"/>
      <c r="D87" s="2"/>
      <c r="E87" s="47"/>
      <c r="F87" s="48"/>
      <c r="G87" s="49"/>
      <c r="I87" s="2"/>
    </row>
    <row r="88" spans="2:9" x14ac:dyDescent="0.25">
      <c r="B88" s="43"/>
      <c r="C88" s="44"/>
      <c r="D88" s="2"/>
      <c r="E88" s="47"/>
      <c r="F88" s="48"/>
      <c r="G88" s="49"/>
      <c r="I88" s="2"/>
    </row>
    <row r="89" spans="2:9" x14ac:dyDescent="0.25">
      <c r="B89" s="43"/>
      <c r="C89" s="44"/>
      <c r="D89" s="2"/>
      <c r="E89" s="47"/>
      <c r="F89" s="48"/>
      <c r="G89" s="49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00"/>
  <sheetViews>
    <sheetView topLeftCell="A75" workbookViewId="0">
      <selection activeCell="E86" sqref="E86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32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44747</v>
      </c>
      <c r="B4" s="15">
        <v>321</v>
      </c>
      <c r="C4" s="16"/>
      <c r="D4" s="17" t="s">
        <v>28</v>
      </c>
      <c r="E4" s="18">
        <v>7750</v>
      </c>
      <c r="F4" s="19">
        <v>44750</v>
      </c>
      <c r="G4" s="20">
        <v>7750</v>
      </c>
      <c r="H4" s="21">
        <f t="shared" ref="H4:H82" si="0">E4-G4</f>
        <v>0</v>
      </c>
      <c r="I4" s="2"/>
    </row>
    <row r="5" spans="1:9" x14ac:dyDescent="0.25">
      <c r="A5" s="14">
        <v>44748</v>
      </c>
      <c r="B5" s="15">
        <v>322</v>
      </c>
      <c r="C5" s="16"/>
      <c r="D5" s="22" t="s">
        <v>8</v>
      </c>
      <c r="E5" s="23">
        <v>197</v>
      </c>
      <c r="F5" s="24">
        <v>44757</v>
      </c>
      <c r="G5" s="25">
        <v>197</v>
      </c>
      <c r="H5" s="21">
        <f t="shared" si="0"/>
        <v>0</v>
      </c>
    </row>
    <row r="6" spans="1:9" x14ac:dyDescent="0.25">
      <c r="A6" s="14">
        <v>44750</v>
      </c>
      <c r="B6" s="15">
        <f t="shared" ref="B6:B69" si="1">B5+1</f>
        <v>323</v>
      </c>
      <c r="C6" s="16"/>
      <c r="D6" s="22" t="s">
        <v>19</v>
      </c>
      <c r="E6" s="23">
        <v>6048</v>
      </c>
      <c r="F6" s="24">
        <v>44751</v>
      </c>
      <c r="G6" s="25">
        <v>6048</v>
      </c>
      <c r="H6" s="21">
        <f t="shared" si="0"/>
        <v>0</v>
      </c>
    </row>
    <row r="7" spans="1:9" ht="16.5" customHeight="1" x14ac:dyDescent="0.25">
      <c r="A7" s="26">
        <v>44750</v>
      </c>
      <c r="B7" s="15">
        <f t="shared" si="1"/>
        <v>324</v>
      </c>
      <c r="C7" s="16"/>
      <c r="D7" s="27" t="s">
        <v>20</v>
      </c>
      <c r="E7" s="23">
        <v>5996</v>
      </c>
      <c r="F7" s="24">
        <v>44751</v>
      </c>
      <c r="G7" s="25">
        <v>5996</v>
      </c>
      <c r="H7" s="21">
        <f t="shared" si="0"/>
        <v>0</v>
      </c>
    </row>
    <row r="8" spans="1:9" x14ac:dyDescent="0.25">
      <c r="A8" s="14">
        <v>44750</v>
      </c>
      <c r="B8" s="15">
        <f t="shared" si="1"/>
        <v>325</v>
      </c>
      <c r="C8" s="16"/>
      <c r="D8" s="28" t="s">
        <v>8</v>
      </c>
      <c r="E8" s="23">
        <v>181</v>
      </c>
      <c r="F8" s="24">
        <v>44757</v>
      </c>
      <c r="G8" s="25">
        <v>181</v>
      </c>
      <c r="H8" s="21">
        <f t="shared" si="0"/>
        <v>0</v>
      </c>
    </row>
    <row r="9" spans="1:9" x14ac:dyDescent="0.25">
      <c r="A9" s="14">
        <v>44751</v>
      </c>
      <c r="B9" s="15">
        <f t="shared" si="1"/>
        <v>326</v>
      </c>
      <c r="C9" s="16"/>
      <c r="D9" s="27" t="s">
        <v>19</v>
      </c>
      <c r="E9" s="23">
        <v>7208</v>
      </c>
      <c r="F9" s="24">
        <v>44752</v>
      </c>
      <c r="G9" s="25">
        <v>7208</v>
      </c>
      <c r="H9" s="21">
        <f t="shared" si="0"/>
        <v>0</v>
      </c>
    </row>
    <row r="10" spans="1:9" x14ac:dyDescent="0.25">
      <c r="A10" s="14">
        <v>44751</v>
      </c>
      <c r="B10" s="15">
        <f t="shared" si="1"/>
        <v>327</v>
      </c>
      <c r="C10" s="16"/>
      <c r="D10" s="27" t="s">
        <v>17</v>
      </c>
      <c r="E10" s="23">
        <v>6742</v>
      </c>
      <c r="F10" s="24">
        <v>44752</v>
      </c>
      <c r="G10" s="25">
        <v>6742</v>
      </c>
      <c r="H10" s="21">
        <f t="shared" si="0"/>
        <v>0</v>
      </c>
    </row>
    <row r="11" spans="1:9" x14ac:dyDescent="0.25">
      <c r="A11" s="14">
        <v>44751</v>
      </c>
      <c r="B11" s="15">
        <f t="shared" si="1"/>
        <v>328</v>
      </c>
      <c r="C11" s="16"/>
      <c r="D11" s="27" t="s">
        <v>20</v>
      </c>
      <c r="E11" s="23">
        <v>7364</v>
      </c>
      <c r="F11" s="24">
        <v>44752</v>
      </c>
      <c r="G11" s="25">
        <v>7364</v>
      </c>
      <c r="H11" s="21">
        <f t="shared" si="0"/>
        <v>0</v>
      </c>
    </row>
    <row r="12" spans="1:9" x14ac:dyDescent="0.25">
      <c r="A12" s="14">
        <v>44752</v>
      </c>
      <c r="B12" s="15">
        <f t="shared" si="1"/>
        <v>329</v>
      </c>
      <c r="C12" s="29"/>
      <c r="D12" s="27" t="s">
        <v>19</v>
      </c>
      <c r="E12" s="23">
        <v>6552</v>
      </c>
      <c r="F12" s="24">
        <v>44753</v>
      </c>
      <c r="G12" s="25">
        <v>6552</v>
      </c>
      <c r="H12" s="21">
        <f t="shared" si="0"/>
        <v>0</v>
      </c>
    </row>
    <row r="13" spans="1:9" x14ac:dyDescent="0.25">
      <c r="A13" s="14">
        <v>44752</v>
      </c>
      <c r="B13" s="15">
        <f t="shared" si="1"/>
        <v>330</v>
      </c>
      <c r="C13" s="30"/>
      <c r="D13" s="27" t="s">
        <v>22</v>
      </c>
      <c r="E13" s="23">
        <v>14308</v>
      </c>
      <c r="F13" s="24">
        <v>44754</v>
      </c>
      <c r="G13" s="25">
        <v>14308</v>
      </c>
      <c r="H13" s="21">
        <f t="shared" si="0"/>
        <v>0</v>
      </c>
    </row>
    <row r="14" spans="1:9" x14ac:dyDescent="0.25">
      <c r="A14" s="14">
        <v>44752</v>
      </c>
      <c r="B14" s="15">
        <f t="shared" si="1"/>
        <v>331</v>
      </c>
      <c r="C14" s="29"/>
      <c r="D14" s="22" t="s">
        <v>20</v>
      </c>
      <c r="E14" s="23">
        <v>7308</v>
      </c>
      <c r="F14" s="24">
        <v>44753</v>
      </c>
      <c r="G14" s="25">
        <v>7308</v>
      </c>
      <c r="H14" s="21">
        <f t="shared" si="0"/>
        <v>0</v>
      </c>
    </row>
    <row r="15" spans="1:9" x14ac:dyDescent="0.25">
      <c r="A15" s="14">
        <v>44753</v>
      </c>
      <c r="B15" s="15">
        <f t="shared" si="1"/>
        <v>332</v>
      </c>
      <c r="C15" s="30"/>
      <c r="D15" s="27" t="s">
        <v>8</v>
      </c>
      <c r="E15" s="23">
        <v>210</v>
      </c>
      <c r="F15" s="24">
        <v>44757</v>
      </c>
      <c r="G15" s="25">
        <v>210</v>
      </c>
      <c r="H15" s="21">
        <f t="shared" si="0"/>
        <v>0</v>
      </c>
    </row>
    <row r="16" spans="1:9" x14ac:dyDescent="0.25">
      <c r="A16" s="14">
        <v>44753</v>
      </c>
      <c r="B16" s="15">
        <f t="shared" si="1"/>
        <v>333</v>
      </c>
      <c r="C16" s="29"/>
      <c r="D16" s="27" t="s">
        <v>20</v>
      </c>
      <c r="E16" s="23">
        <v>6948</v>
      </c>
      <c r="F16" s="24">
        <v>44754</v>
      </c>
      <c r="G16" s="25">
        <v>6948</v>
      </c>
      <c r="H16" s="21">
        <f t="shared" si="0"/>
        <v>0</v>
      </c>
    </row>
    <row r="17" spans="1:8" x14ac:dyDescent="0.25">
      <c r="A17" s="14">
        <v>44754</v>
      </c>
      <c r="B17" s="15">
        <f t="shared" si="1"/>
        <v>334</v>
      </c>
      <c r="C17" s="30"/>
      <c r="D17" s="27" t="s">
        <v>22</v>
      </c>
      <c r="E17" s="23">
        <v>10299</v>
      </c>
      <c r="F17" s="24">
        <v>44756</v>
      </c>
      <c r="G17" s="25">
        <v>10299</v>
      </c>
      <c r="H17" s="21">
        <f t="shared" si="0"/>
        <v>0</v>
      </c>
    </row>
    <row r="18" spans="1:8" x14ac:dyDescent="0.25">
      <c r="A18" s="14">
        <v>44754</v>
      </c>
      <c r="B18" s="15">
        <f t="shared" si="1"/>
        <v>335</v>
      </c>
      <c r="C18" s="29"/>
      <c r="D18" s="27" t="s">
        <v>16</v>
      </c>
      <c r="E18" s="23">
        <v>11100</v>
      </c>
      <c r="F18" s="24">
        <v>44759</v>
      </c>
      <c r="G18" s="25">
        <v>11100</v>
      </c>
      <c r="H18" s="21">
        <f t="shared" si="0"/>
        <v>0</v>
      </c>
    </row>
    <row r="19" spans="1:8" ht="31.5" x14ac:dyDescent="0.25">
      <c r="A19" s="14">
        <v>44754</v>
      </c>
      <c r="B19" s="15">
        <f t="shared" si="1"/>
        <v>336</v>
      </c>
      <c r="C19" s="30"/>
      <c r="D19" s="27" t="s">
        <v>31</v>
      </c>
      <c r="E19" s="23">
        <v>14790</v>
      </c>
      <c r="F19" s="64" t="s">
        <v>33</v>
      </c>
      <c r="G19" s="25">
        <f>10000+4790</f>
        <v>14790</v>
      </c>
      <c r="H19" s="21">
        <f t="shared" si="0"/>
        <v>0</v>
      </c>
    </row>
    <row r="20" spans="1:8" x14ac:dyDescent="0.25">
      <c r="A20" s="14">
        <v>44754</v>
      </c>
      <c r="B20" s="15">
        <f t="shared" si="1"/>
        <v>337</v>
      </c>
      <c r="C20" s="29"/>
      <c r="D20" s="27" t="s">
        <v>20</v>
      </c>
      <c r="E20" s="23">
        <v>6763</v>
      </c>
      <c r="F20" s="24">
        <v>44755</v>
      </c>
      <c r="G20" s="25">
        <v>6763</v>
      </c>
      <c r="H20" s="21">
        <f t="shared" si="0"/>
        <v>0</v>
      </c>
    </row>
    <row r="21" spans="1:8" x14ac:dyDescent="0.25">
      <c r="A21" s="14">
        <v>44755</v>
      </c>
      <c r="B21" s="15">
        <f t="shared" si="1"/>
        <v>338</v>
      </c>
      <c r="C21" s="29"/>
      <c r="D21" s="27" t="s">
        <v>16</v>
      </c>
      <c r="E21" s="23">
        <v>2310</v>
      </c>
      <c r="F21" s="24">
        <v>44759</v>
      </c>
      <c r="G21" s="25">
        <v>2310</v>
      </c>
      <c r="H21" s="21">
        <f t="shared" si="0"/>
        <v>0</v>
      </c>
    </row>
    <row r="22" spans="1:8" x14ac:dyDescent="0.25">
      <c r="A22" s="14">
        <v>44755</v>
      </c>
      <c r="B22" s="15">
        <f t="shared" si="1"/>
        <v>339</v>
      </c>
      <c r="C22" s="29"/>
      <c r="D22" s="27" t="s">
        <v>20</v>
      </c>
      <c r="E22" s="23">
        <v>5616</v>
      </c>
      <c r="F22" s="24">
        <v>44757</v>
      </c>
      <c r="G22" s="25">
        <v>5616</v>
      </c>
      <c r="H22" s="21">
        <f t="shared" si="0"/>
        <v>0</v>
      </c>
    </row>
    <row r="23" spans="1:8" ht="15" customHeight="1" x14ac:dyDescent="0.25">
      <c r="A23" s="14">
        <v>44756</v>
      </c>
      <c r="B23" s="15">
        <f t="shared" si="1"/>
        <v>340</v>
      </c>
      <c r="C23" s="29"/>
      <c r="D23" s="27" t="s">
        <v>22</v>
      </c>
      <c r="E23" s="23">
        <v>10997</v>
      </c>
      <c r="F23" s="24">
        <v>44757</v>
      </c>
      <c r="G23" s="25">
        <v>10997</v>
      </c>
      <c r="H23" s="21">
        <f t="shared" si="0"/>
        <v>0</v>
      </c>
    </row>
    <row r="24" spans="1:8" ht="31.5" x14ac:dyDescent="0.25">
      <c r="A24" s="14">
        <v>44756</v>
      </c>
      <c r="B24" s="15">
        <f t="shared" si="1"/>
        <v>341</v>
      </c>
      <c r="C24" s="29"/>
      <c r="D24" s="27" t="s">
        <v>9</v>
      </c>
      <c r="E24" s="23">
        <v>11977</v>
      </c>
      <c r="F24" s="64" t="s">
        <v>36</v>
      </c>
      <c r="G24" s="25">
        <f>3000+8977</f>
        <v>11977</v>
      </c>
      <c r="H24" s="21">
        <f t="shared" si="0"/>
        <v>0</v>
      </c>
    </row>
    <row r="25" spans="1:8" x14ac:dyDescent="0.25">
      <c r="A25" s="14">
        <v>44756</v>
      </c>
      <c r="B25" s="15">
        <f t="shared" si="1"/>
        <v>342</v>
      </c>
      <c r="C25" s="29"/>
      <c r="D25" s="27" t="s">
        <v>20</v>
      </c>
      <c r="E25" s="23">
        <v>7068</v>
      </c>
      <c r="F25" s="24">
        <v>44757</v>
      </c>
      <c r="G25" s="25">
        <v>7068</v>
      </c>
      <c r="H25" s="21">
        <f t="shared" si="0"/>
        <v>0</v>
      </c>
    </row>
    <row r="26" spans="1:8" x14ac:dyDescent="0.25">
      <c r="A26" s="14">
        <v>44757</v>
      </c>
      <c r="B26" s="15">
        <f t="shared" si="1"/>
        <v>343</v>
      </c>
      <c r="C26" s="29"/>
      <c r="D26" s="27" t="s">
        <v>22</v>
      </c>
      <c r="E26" s="23">
        <v>12083</v>
      </c>
      <c r="F26" s="24">
        <v>44758</v>
      </c>
      <c r="G26" s="25">
        <v>12083</v>
      </c>
      <c r="H26" s="21">
        <f t="shared" si="0"/>
        <v>0</v>
      </c>
    </row>
    <row r="27" spans="1:8" x14ac:dyDescent="0.25">
      <c r="A27" s="14">
        <v>44757</v>
      </c>
      <c r="B27" s="15">
        <f t="shared" si="1"/>
        <v>344</v>
      </c>
      <c r="C27" s="29"/>
      <c r="D27" s="27" t="s">
        <v>17</v>
      </c>
      <c r="E27" s="23">
        <v>3240</v>
      </c>
      <c r="F27" s="24">
        <v>44759</v>
      </c>
      <c r="G27" s="25">
        <v>3240</v>
      </c>
      <c r="H27" s="21">
        <f t="shared" si="0"/>
        <v>0</v>
      </c>
    </row>
    <row r="28" spans="1:8" x14ac:dyDescent="0.25">
      <c r="A28" s="14">
        <v>44757</v>
      </c>
      <c r="B28" s="15">
        <f t="shared" si="1"/>
        <v>345</v>
      </c>
      <c r="C28" s="29"/>
      <c r="D28" s="27" t="s">
        <v>35</v>
      </c>
      <c r="E28" s="23">
        <v>393</v>
      </c>
      <c r="F28" s="24">
        <v>44758</v>
      </c>
      <c r="G28" s="25">
        <v>393</v>
      </c>
      <c r="H28" s="21">
        <f t="shared" si="0"/>
        <v>0</v>
      </c>
    </row>
    <row r="29" spans="1:8" x14ac:dyDescent="0.25">
      <c r="A29" s="14">
        <v>44757</v>
      </c>
      <c r="B29" s="15">
        <f t="shared" si="1"/>
        <v>346</v>
      </c>
      <c r="C29" s="29"/>
      <c r="D29" s="27" t="s">
        <v>20</v>
      </c>
      <c r="E29" s="23">
        <v>6852</v>
      </c>
      <c r="F29" s="24">
        <v>44759</v>
      </c>
      <c r="G29" s="25">
        <v>6852</v>
      </c>
      <c r="H29" s="21">
        <f t="shared" si="0"/>
        <v>0</v>
      </c>
    </row>
    <row r="30" spans="1:8" ht="31.5" x14ac:dyDescent="0.25">
      <c r="A30" s="14">
        <v>44757</v>
      </c>
      <c r="B30" s="15">
        <f t="shared" si="1"/>
        <v>347</v>
      </c>
      <c r="C30" s="29"/>
      <c r="D30" s="27" t="s">
        <v>9</v>
      </c>
      <c r="E30" s="23">
        <v>11871</v>
      </c>
      <c r="F30" s="64" t="s">
        <v>37</v>
      </c>
      <c r="G30" s="25">
        <f>8000+3871</f>
        <v>11871</v>
      </c>
      <c r="H30" s="21">
        <f t="shared" si="0"/>
        <v>0</v>
      </c>
    </row>
    <row r="31" spans="1:8" x14ac:dyDescent="0.25">
      <c r="A31" s="14">
        <v>44758</v>
      </c>
      <c r="B31" s="15">
        <f t="shared" si="1"/>
        <v>348</v>
      </c>
      <c r="C31" s="29"/>
      <c r="D31" s="27" t="s">
        <v>8</v>
      </c>
      <c r="E31" s="23">
        <v>244</v>
      </c>
      <c r="F31" s="24">
        <v>44768</v>
      </c>
      <c r="G31" s="25">
        <v>244</v>
      </c>
      <c r="H31" s="21">
        <f t="shared" si="0"/>
        <v>0</v>
      </c>
    </row>
    <row r="32" spans="1:8" x14ac:dyDescent="0.25">
      <c r="A32" s="14">
        <v>44758</v>
      </c>
      <c r="B32" s="15">
        <f t="shared" si="1"/>
        <v>349</v>
      </c>
      <c r="C32" s="29"/>
      <c r="D32" s="27" t="s">
        <v>22</v>
      </c>
      <c r="E32" s="23">
        <v>12539</v>
      </c>
      <c r="F32" s="24">
        <v>44761</v>
      </c>
      <c r="G32" s="25">
        <v>12539</v>
      </c>
      <c r="H32" s="21">
        <f t="shared" si="0"/>
        <v>0</v>
      </c>
    </row>
    <row r="33" spans="1:8" ht="47.25" x14ac:dyDescent="0.25">
      <c r="A33" s="14">
        <v>44758</v>
      </c>
      <c r="B33" s="15">
        <f t="shared" si="1"/>
        <v>350</v>
      </c>
      <c r="C33" s="29"/>
      <c r="D33" s="27" t="s">
        <v>9</v>
      </c>
      <c r="E33" s="23">
        <v>18750</v>
      </c>
      <c r="F33" s="64" t="s">
        <v>38</v>
      </c>
      <c r="G33" s="25">
        <f>7500+5000+6250</f>
        <v>18750</v>
      </c>
      <c r="H33" s="21">
        <f t="shared" si="0"/>
        <v>0</v>
      </c>
    </row>
    <row r="34" spans="1:8" x14ac:dyDescent="0.25">
      <c r="A34" s="14">
        <v>44759</v>
      </c>
      <c r="B34" s="15">
        <f t="shared" si="1"/>
        <v>351</v>
      </c>
      <c r="C34" s="29"/>
      <c r="D34" s="27" t="s">
        <v>20</v>
      </c>
      <c r="E34" s="23">
        <v>8223</v>
      </c>
      <c r="F34" s="24">
        <v>44760</v>
      </c>
      <c r="G34" s="25">
        <v>8223</v>
      </c>
      <c r="H34" s="21">
        <f t="shared" si="0"/>
        <v>0</v>
      </c>
    </row>
    <row r="35" spans="1:8" ht="17.25" customHeight="1" x14ac:dyDescent="0.25">
      <c r="A35" s="14">
        <v>44759</v>
      </c>
      <c r="B35" s="15">
        <f t="shared" si="1"/>
        <v>352</v>
      </c>
      <c r="C35" s="29"/>
      <c r="D35" s="27" t="s">
        <v>20</v>
      </c>
      <c r="E35" s="23">
        <v>2138</v>
      </c>
      <c r="F35" s="24">
        <v>44760</v>
      </c>
      <c r="G35" s="25">
        <v>2138</v>
      </c>
      <c r="H35" s="21">
        <f t="shared" si="0"/>
        <v>0</v>
      </c>
    </row>
    <row r="36" spans="1:8" x14ac:dyDescent="0.25">
      <c r="A36" s="14">
        <v>44760</v>
      </c>
      <c r="B36" s="15">
        <f t="shared" si="1"/>
        <v>353</v>
      </c>
      <c r="C36" s="29"/>
      <c r="D36" s="27" t="s">
        <v>20</v>
      </c>
      <c r="E36" s="23">
        <v>8833</v>
      </c>
      <c r="F36" s="24">
        <v>44761</v>
      </c>
      <c r="G36" s="25">
        <v>8833</v>
      </c>
      <c r="H36" s="21">
        <f t="shared" si="0"/>
        <v>0</v>
      </c>
    </row>
    <row r="37" spans="1:8" x14ac:dyDescent="0.25">
      <c r="A37" s="14">
        <v>44761</v>
      </c>
      <c r="B37" s="15">
        <f t="shared" si="1"/>
        <v>354</v>
      </c>
      <c r="C37" s="29"/>
      <c r="D37" s="27" t="s">
        <v>28</v>
      </c>
      <c r="E37" s="23">
        <v>6856</v>
      </c>
      <c r="F37" s="24">
        <v>44763</v>
      </c>
      <c r="G37" s="25">
        <v>6856</v>
      </c>
      <c r="H37" s="21">
        <f t="shared" si="0"/>
        <v>0</v>
      </c>
    </row>
    <row r="38" spans="1:8" x14ac:dyDescent="0.25">
      <c r="A38" s="14">
        <v>44761</v>
      </c>
      <c r="B38" s="15">
        <f t="shared" si="1"/>
        <v>355</v>
      </c>
      <c r="C38" s="29"/>
      <c r="D38" s="27" t="s">
        <v>20</v>
      </c>
      <c r="E38" s="23">
        <v>6039</v>
      </c>
      <c r="F38" s="24">
        <v>44762</v>
      </c>
      <c r="G38" s="25">
        <v>6039</v>
      </c>
      <c r="H38" s="21">
        <f t="shared" si="0"/>
        <v>0</v>
      </c>
    </row>
    <row r="39" spans="1:8" x14ac:dyDescent="0.25">
      <c r="A39" s="14">
        <v>44761</v>
      </c>
      <c r="B39" s="15">
        <f t="shared" si="1"/>
        <v>356</v>
      </c>
      <c r="C39" s="29"/>
      <c r="D39" s="27" t="s">
        <v>35</v>
      </c>
      <c r="E39" s="23">
        <v>2379</v>
      </c>
      <c r="F39" s="24">
        <v>44763</v>
      </c>
      <c r="G39" s="25">
        <v>2379</v>
      </c>
      <c r="H39" s="21">
        <f t="shared" si="0"/>
        <v>0</v>
      </c>
    </row>
    <row r="40" spans="1:8" x14ac:dyDescent="0.25">
      <c r="A40" s="14">
        <v>44762</v>
      </c>
      <c r="B40" s="15">
        <f t="shared" si="1"/>
        <v>357</v>
      </c>
      <c r="C40" s="29"/>
      <c r="D40" s="27" t="s">
        <v>20</v>
      </c>
      <c r="E40" s="23">
        <v>6173</v>
      </c>
      <c r="F40" s="24">
        <v>44763</v>
      </c>
      <c r="G40" s="25">
        <v>6173</v>
      </c>
      <c r="H40" s="21">
        <f t="shared" si="0"/>
        <v>0</v>
      </c>
    </row>
    <row r="41" spans="1:8" x14ac:dyDescent="0.25">
      <c r="A41" s="14">
        <v>44763</v>
      </c>
      <c r="B41" s="15">
        <f t="shared" si="1"/>
        <v>358</v>
      </c>
      <c r="C41" s="29"/>
      <c r="D41" s="27" t="s">
        <v>35</v>
      </c>
      <c r="E41" s="23">
        <v>5966</v>
      </c>
      <c r="F41" s="24">
        <v>44765</v>
      </c>
      <c r="G41" s="25">
        <v>5966</v>
      </c>
      <c r="H41" s="21">
        <f t="shared" si="0"/>
        <v>0</v>
      </c>
    </row>
    <row r="42" spans="1:8" x14ac:dyDescent="0.25">
      <c r="A42" s="14">
        <v>44763</v>
      </c>
      <c r="B42" s="15">
        <f t="shared" si="1"/>
        <v>359</v>
      </c>
      <c r="C42" s="29"/>
      <c r="D42" s="27" t="s">
        <v>20</v>
      </c>
      <c r="E42" s="23">
        <v>5679</v>
      </c>
      <c r="F42" s="24">
        <v>44764</v>
      </c>
      <c r="G42" s="25">
        <v>5679</v>
      </c>
      <c r="H42" s="21">
        <f t="shared" si="0"/>
        <v>0</v>
      </c>
    </row>
    <row r="43" spans="1:8" ht="47.25" x14ac:dyDescent="0.25">
      <c r="A43" s="14">
        <v>44764</v>
      </c>
      <c r="B43" s="15">
        <f t="shared" si="1"/>
        <v>360</v>
      </c>
      <c r="C43" s="29"/>
      <c r="D43" s="27" t="s">
        <v>16</v>
      </c>
      <c r="E43" s="23">
        <v>35866</v>
      </c>
      <c r="F43" s="64" t="s">
        <v>40</v>
      </c>
      <c r="G43" s="25">
        <f>3000+28000+4866</f>
        <v>35866</v>
      </c>
      <c r="H43" s="21">
        <f t="shared" si="0"/>
        <v>0</v>
      </c>
    </row>
    <row r="44" spans="1:8" ht="47.25" x14ac:dyDescent="0.25">
      <c r="A44" s="14">
        <v>44764</v>
      </c>
      <c r="B44" s="15">
        <f t="shared" si="1"/>
        <v>361</v>
      </c>
      <c r="C44" s="29"/>
      <c r="D44" s="27" t="s">
        <v>9</v>
      </c>
      <c r="E44" s="23">
        <v>21117</v>
      </c>
      <c r="F44" s="64" t="s">
        <v>39</v>
      </c>
      <c r="G44" s="25">
        <f>3936+8000+9181</f>
        <v>21117</v>
      </c>
      <c r="H44" s="21">
        <f t="shared" si="0"/>
        <v>0</v>
      </c>
    </row>
    <row r="45" spans="1:8" x14ac:dyDescent="0.25">
      <c r="A45" s="14">
        <v>44764</v>
      </c>
      <c r="B45" s="15">
        <f t="shared" si="1"/>
        <v>362</v>
      </c>
      <c r="C45" s="29"/>
      <c r="D45" s="27" t="s">
        <v>20</v>
      </c>
      <c r="E45" s="23">
        <v>6584</v>
      </c>
      <c r="F45" s="24">
        <v>44766</v>
      </c>
      <c r="G45" s="25">
        <v>6584</v>
      </c>
      <c r="H45" s="21">
        <f t="shared" si="0"/>
        <v>0</v>
      </c>
    </row>
    <row r="46" spans="1:8" x14ac:dyDescent="0.25">
      <c r="A46" s="14">
        <v>44764</v>
      </c>
      <c r="B46" s="15">
        <f t="shared" si="1"/>
        <v>363</v>
      </c>
      <c r="C46" s="29"/>
      <c r="D46" s="27" t="s">
        <v>35</v>
      </c>
      <c r="E46" s="23">
        <v>2180</v>
      </c>
      <c r="F46" s="24">
        <v>44765</v>
      </c>
      <c r="G46" s="25">
        <v>2180</v>
      </c>
      <c r="H46" s="21">
        <f t="shared" si="0"/>
        <v>0</v>
      </c>
    </row>
    <row r="47" spans="1:8" x14ac:dyDescent="0.25">
      <c r="A47" s="14">
        <v>44765</v>
      </c>
      <c r="B47" s="15">
        <f t="shared" si="1"/>
        <v>364</v>
      </c>
      <c r="C47" s="33"/>
      <c r="D47" s="27" t="s">
        <v>8</v>
      </c>
      <c r="E47" s="23">
        <v>206</v>
      </c>
      <c r="F47" s="24">
        <v>44768</v>
      </c>
      <c r="G47" s="25">
        <v>206</v>
      </c>
      <c r="H47" s="21">
        <f t="shared" si="0"/>
        <v>0</v>
      </c>
    </row>
    <row r="48" spans="1:8" ht="18.75" customHeight="1" x14ac:dyDescent="0.25">
      <c r="A48" s="14">
        <v>44765</v>
      </c>
      <c r="B48" s="15">
        <f t="shared" si="1"/>
        <v>365</v>
      </c>
      <c r="C48" s="34"/>
      <c r="D48" s="27" t="s">
        <v>35</v>
      </c>
      <c r="E48" s="23">
        <v>2330</v>
      </c>
      <c r="F48" s="24">
        <v>44766</v>
      </c>
      <c r="G48" s="25">
        <v>2330</v>
      </c>
      <c r="H48" s="21">
        <f t="shared" si="0"/>
        <v>0</v>
      </c>
    </row>
    <row r="49" spans="1:8" ht="18.75" customHeight="1" x14ac:dyDescent="0.25">
      <c r="A49" s="14">
        <v>44765</v>
      </c>
      <c r="B49" s="15">
        <f t="shared" si="1"/>
        <v>366</v>
      </c>
      <c r="C49" s="29"/>
      <c r="D49" s="27" t="s">
        <v>20</v>
      </c>
      <c r="E49" s="23">
        <v>9248</v>
      </c>
      <c r="F49" s="24">
        <v>44765</v>
      </c>
      <c r="G49" s="25">
        <v>9248</v>
      </c>
      <c r="H49" s="21">
        <f t="shared" si="0"/>
        <v>0</v>
      </c>
    </row>
    <row r="50" spans="1:8" ht="18.75" customHeight="1" x14ac:dyDescent="0.25">
      <c r="A50" s="14">
        <v>44765</v>
      </c>
      <c r="B50" s="15">
        <f t="shared" si="1"/>
        <v>367</v>
      </c>
      <c r="C50" s="29"/>
      <c r="D50" s="27" t="s">
        <v>35</v>
      </c>
      <c r="E50" s="23">
        <v>6808</v>
      </c>
      <c r="F50" s="24">
        <v>44766</v>
      </c>
      <c r="G50" s="25">
        <v>6808</v>
      </c>
      <c r="H50" s="21">
        <f t="shared" si="0"/>
        <v>0</v>
      </c>
    </row>
    <row r="51" spans="1:8" ht="18.75" customHeight="1" x14ac:dyDescent="0.25">
      <c r="A51" s="14">
        <v>44766</v>
      </c>
      <c r="B51" s="15">
        <f t="shared" si="1"/>
        <v>368</v>
      </c>
      <c r="C51" s="29"/>
      <c r="D51" s="27" t="s">
        <v>19</v>
      </c>
      <c r="E51" s="23">
        <v>6300</v>
      </c>
      <c r="F51" s="24">
        <v>44768</v>
      </c>
      <c r="G51" s="25">
        <v>6300</v>
      </c>
      <c r="H51" s="21">
        <f t="shared" si="0"/>
        <v>0</v>
      </c>
    </row>
    <row r="52" spans="1:8" ht="18.75" customHeight="1" x14ac:dyDescent="0.25">
      <c r="A52" s="14">
        <v>44766</v>
      </c>
      <c r="B52" s="15">
        <f t="shared" si="1"/>
        <v>369</v>
      </c>
      <c r="C52" s="29"/>
      <c r="D52" s="27" t="s">
        <v>35</v>
      </c>
      <c r="E52" s="23">
        <v>7413</v>
      </c>
      <c r="F52" s="24">
        <v>44768</v>
      </c>
      <c r="G52" s="25">
        <v>7413</v>
      </c>
      <c r="H52" s="21">
        <f t="shared" si="0"/>
        <v>0</v>
      </c>
    </row>
    <row r="53" spans="1:8" ht="18.75" customHeight="1" x14ac:dyDescent="0.25">
      <c r="A53" s="14">
        <v>44766</v>
      </c>
      <c r="B53" s="15">
        <f t="shared" si="1"/>
        <v>370</v>
      </c>
      <c r="C53" s="29"/>
      <c r="D53" s="27" t="s">
        <v>20</v>
      </c>
      <c r="E53" s="23">
        <v>9152</v>
      </c>
      <c r="F53" s="24">
        <v>44767</v>
      </c>
      <c r="G53" s="25">
        <v>9152</v>
      </c>
      <c r="H53" s="21">
        <f t="shared" si="0"/>
        <v>0</v>
      </c>
    </row>
    <row r="54" spans="1:8" ht="18.75" customHeight="1" x14ac:dyDescent="0.25">
      <c r="A54" s="14">
        <v>44766</v>
      </c>
      <c r="B54" s="15">
        <f t="shared" si="1"/>
        <v>371</v>
      </c>
      <c r="C54" s="29"/>
      <c r="D54" s="27" t="s">
        <v>9</v>
      </c>
      <c r="E54" s="23">
        <v>13142</v>
      </c>
      <c r="F54" s="24">
        <v>44768</v>
      </c>
      <c r="G54" s="25">
        <v>13142</v>
      </c>
      <c r="H54" s="21">
        <f t="shared" si="0"/>
        <v>0</v>
      </c>
    </row>
    <row r="55" spans="1:8" ht="18.75" customHeight="1" x14ac:dyDescent="0.25">
      <c r="A55" s="14">
        <v>44766</v>
      </c>
      <c r="B55" s="15">
        <f t="shared" si="1"/>
        <v>372</v>
      </c>
      <c r="C55" s="29"/>
      <c r="D55" s="27" t="s">
        <v>20</v>
      </c>
      <c r="E55" s="23">
        <v>819</v>
      </c>
      <c r="F55" s="24">
        <v>44767</v>
      </c>
      <c r="G55" s="25">
        <v>819</v>
      </c>
      <c r="H55" s="21">
        <f t="shared" si="0"/>
        <v>0</v>
      </c>
    </row>
    <row r="56" spans="1:8" ht="18.75" customHeight="1" x14ac:dyDescent="0.25">
      <c r="A56" s="14">
        <v>44766</v>
      </c>
      <c r="B56" s="15">
        <f t="shared" si="1"/>
        <v>373</v>
      </c>
      <c r="C56" s="29"/>
      <c r="D56" s="27" t="s">
        <v>17</v>
      </c>
      <c r="E56" s="23">
        <v>2520</v>
      </c>
      <c r="F56" s="24">
        <v>44768</v>
      </c>
      <c r="G56" s="25">
        <v>2520</v>
      </c>
      <c r="H56" s="21">
        <f t="shared" si="0"/>
        <v>0</v>
      </c>
    </row>
    <row r="57" spans="1:8" ht="18.75" customHeight="1" x14ac:dyDescent="0.25">
      <c r="A57" s="14">
        <v>44767</v>
      </c>
      <c r="B57" s="15">
        <f t="shared" si="1"/>
        <v>374</v>
      </c>
      <c r="C57" s="29"/>
      <c r="D57" s="27" t="s">
        <v>20</v>
      </c>
      <c r="E57" s="23">
        <v>9229</v>
      </c>
      <c r="F57" s="24">
        <v>44768</v>
      </c>
      <c r="G57" s="25">
        <v>9229</v>
      </c>
      <c r="H57" s="21">
        <f t="shared" si="0"/>
        <v>0</v>
      </c>
    </row>
    <row r="58" spans="1:8" ht="18.75" customHeight="1" x14ac:dyDescent="0.25">
      <c r="A58" s="14">
        <v>44767</v>
      </c>
      <c r="B58" s="15">
        <f t="shared" si="1"/>
        <v>375</v>
      </c>
      <c r="C58" s="29"/>
      <c r="D58" s="27" t="s">
        <v>20</v>
      </c>
      <c r="E58" s="23">
        <v>3213</v>
      </c>
      <c r="F58" s="24">
        <v>44768</v>
      </c>
      <c r="G58" s="25">
        <v>3213</v>
      </c>
      <c r="H58" s="21">
        <f t="shared" si="0"/>
        <v>0</v>
      </c>
    </row>
    <row r="59" spans="1:8" ht="30.75" customHeight="1" x14ac:dyDescent="0.25">
      <c r="A59" s="14">
        <v>44768</v>
      </c>
      <c r="B59" s="15">
        <f t="shared" si="1"/>
        <v>376</v>
      </c>
      <c r="C59" s="29"/>
      <c r="D59" s="27" t="s">
        <v>17</v>
      </c>
      <c r="E59" s="23">
        <v>3710</v>
      </c>
      <c r="F59" s="64" t="s">
        <v>42</v>
      </c>
      <c r="G59" s="25">
        <f>1710+2000</f>
        <v>3710</v>
      </c>
      <c r="H59" s="21">
        <f t="shared" si="0"/>
        <v>0</v>
      </c>
    </row>
    <row r="60" spans="1:8" ht="18.75" customHeight="1" x14ac:dyDescent="0.25">
      <c r="A60" s="14">
        <v>44768</v>
      </c>
      <c r="B60" s="15">
        <f t="shared" si="1"/>
        <v>377</v>
      </c>
      <c r="C60" s="29"/>
      <c r="D60" s="27" t="s">
        <v>35</v>
      </c>
      <c r="E60" s="23">
        <v>6580</v>
      </c>
      <c r="F60" s="24">
        <v>44771</v>
      </c>
      <c r="G60" s="25">
        <v>6580</v>
      </c>
      <c r="H60" s="21">
        <f t="shared" si="0"/>
        <v>0</v>
      </c>
    </row>
    <row r="61" spans="1:8" ht="18.75" customHeight="1" x14ac:dyDescent="0.25">
      <c r="A61" s="14">
        <v>44768</v>
      </c>
      <c r="B61" s="15">
        <f t="shared" si="1"/>
        <v>378</v>
      </c>
      <c r="C61" s="29"/>
      <c r="D61" s="27" t="s">
        <v>20</v>
      </c>
      <c r="E61" s="23">
        <v>9011</v>
      </c>
      <c r="F61" s="24">
        <v>44769</v>
      </c>
      <c r="G61" s="25">
        <v>9011</v>
      </c>
      <c r="H61" s="21">
        <f t="shared" si="0"/>
        <v>0</v>
      </c>
    </row>
    <row r="62" spans="1:8" ht="18.75" customHeight="1" x14ac:dyDescent="0.25">
      <c r="A62" s="14">
        <v>44768</v>
      </c>
      <c r="B62" s="15">
        <f t="shared" si="1"/>
        <v>379</v>
      </c>
      <c r="C62" s="29"/>
      <c r="D62" s="27" t="s">
        <v>41</v>
      </c>
      <c r="E62" s="23">
        <v>10572</v>
      </c>
      <c r="F62" s="24">
        <v>44769</v>
      </c>
      <c r="G62" s="25">
        <v>10572</v>
      </c>
      <c r="H62" s="21">
        <f t="shared" si="0"/>
        <v>0</v>
      </c>
    </row>
    <row r="63" spans="1:8" ht="31.5" x14ac:dyDescent="0.25">
      <c r="A63" s="14">
        <v>44769</v>
      </c>
      <c r="B63" s="15">
        <f t="shared" si="1"/>
        <v>380</v>
      </c>
      <c r="C63" s="29"/>
      <c r="D63" s="27" t="s">
        <v>20</v>
      </c>
      <c r="E63" s="23">
        <v>4844</v>
      </c>
      <c r="F63" s="64" t="s">
        <v>44</v>
      </c>
      <c r="G63" s="25">
        <f>2800+2044</f>
        <v>4844</v>
      </c>
      <c r="H63" s="21">
        <f t="shared" si="0"/>
        <v>0</v>
      </c>
    </row>
    <row r="64" spans="1:8" ht="18.75" customHeight="1" x14ac:dyDescent="0.25">
      <c r="A64" s="14">
        <v>44770</v>
      </c>
      <c r="B64" s="15">
        <f t="shared" si="1"/>
        <v>381</v>
      </c>
      <c r="C64" s="29"/>
      <c r="D64" s="27" t="s">
        <v>19</v>
      </c>
      <c r="E64" s="23">
        <v>4288</v>
      </c>
      <c r="F64" s="24">
        <v>44770</v>
      </c>
      <c r="G64" s="25">
        <v>4288</v>
      </c>
      <c r="H64" s="21">
        <f t="shared" si="0"/>
        <v>0</v>
      </c>
    </row>
    <row r="65" spans="1:8" ht="18.75" customHeight="1" x14ac:dyDescent="0.25">
      <c r="A65" s="26">
        <v>44770</v>
      </c>
      <c r="B65" s="15">
        <f t="shared" si="1"/>
        <v>382</v>
      </c>
      <c r="C65" s="29"/>
      <c r="D65" s="27" t="s">
        <v>8</v>
      </c>
      <c r="E65" s="23">
        <v>214</v>
      </c>
      <c r="F65" s="61">
        <v>44778</v>
      </c>
      <c r="G65" s="62">
        <v>214</v>
      </c>
      <c r="H65" s="21">
        <f t="shared" si="0"/>
        <v>0</v>
      </c>
    </row>
    <row r="66" spans="1:8" ht="31.5" x14ac:dyDescent="0.25">
      <c r="A66" s="26">
        <v>44770</v>
      </c>
      <c r="B66" s="15">
        <f t="shared" si="1"/>
        <v>383</v>
      </c>
      <c r="C66" s="29"/>
      <c r="D66" s="27" t="s">
        <v>17</v>
      </c>
      <c r="E66" s="23">
        <v>2335</v>
      </c>
      <c r="F66" s="64" t="s">
        <v>43</v>
      </c>
      <c r="G66" s="25">
        <f>1335+1000</f>
        <v>2335</v>
      </c>
      <c r="H66" s="21">
        <f t="shared" si="0"/>
        <v>0</v>
      </c>
    </row>
    <row r="67" spans="1:8" ht="31.5" x14ac:dyDescent="0.25">
      <c r="A67" s="26">
        <v>44770</v>
      </c>
      <c r="B67" s="15">
        <f t="shared" si="1"/>
        <v>384</v>
      </c>
      <c r="C67" s="29"/>
      <c r="D67" s="27" t="s">
        <v>35</v>
      </c>
      <c r="E67" s="23">
        <v>6964</v>
      </c>
      <c r="F67" s="64" t="s">
        <v>43</v>
      </c>
      <c r="G67" s="25">
        <f>4000+2964</f>
        <v>6964</v>
      </c>
      <c r="H67" s="21">
        <f t="shared" si="0"/>
        <v>0</v>
      </c>
    </row>
    <row r="68" spans="1:8" ht="18.75" customHeight="1" x14ac:dyDescent="0.25">
      <c r="A68" s="26">
        <v>44770</v>
      </c>
      <c r="B68" s="15">
        <f t="shared" si="1"/>
        <v>385</v>
      </c>
      <c r="C68" s="29"/>
      <c r="D68" s="27" t="s">
        <v>22</v>
      </c>
      <c r="E68" s="23">
        <v>10894</v>
      </c>
      <c r="F68" s="24">
        <v>44772</v>
      </c>
      <c r="G68" s="25">
        <v>10894</v>
      </c>
      <c r="H68" s="21">
        <f t="shared" si="0"/>
        <v>0</v>
      </c>
    </row>
    <row r="69" spans="1:8" ht="18.75" customHeight="1" x14ac:dyDescent="0.25">
      <c r="A69" s="26">
        <v>44771</v>
      </c>
      <c r="B69" s="15">
        <f t="shared" si="1"/>
        <v>386</v>
      </c>
      <c r="C69" s="29"/>
      <c r="D69" s="27" t="s">
        <v>16</v>
      </c>
      <c r="E69" s="23">
        <v>22436</v>
      </c>
      <c r="F69" s="24">
        <v>44773</v>
      </c>
      <c r="G69" s="25">
        <v>22436</v>
      </c>
      <c r="H69" s="21">
        <f t="shared" si="0"/>
        <v>0</v>
      </c>
    </row>
    <row r="70" spans="1:8" ht="18.75" customHeight="1" x14ac:dyDescent="0.25">
      <c r="A70" s="26">
        <v>44771</v>
      </c>
      <c r="B70" s="15">
        <f t="shared" ref="B70:B79" si="2">B69+1</f>
        <v>387</v>
      </c>
      <c r="C70" s="29"/>
      <c r="D70" s="27" t="s">
        <v>35</v>
      </c>
      <c r="E70" s="23">
        <v>3028</v>
      </c>
      <c r="F70" s="24">
        <v>44773</v>
      </c>
      <c r="G70" s="25">
        <v>3028</v>
      </c>
      <c r="H70" s="21">
        <f t="shared" si="0"/>
        <v>0</v>
      </c>
    </row>
    <row r="71" spans="1:8" ht="18.75" customHeight="1" x14ac:dyDescent="0.25">
      <c r="A71" s="26">
        <v>44771</v>
      </c>
      <c r="B71" s="15">
        <f t="shared" si="2"/>
        <v>388</v>
      </c>
      <c r="C71" s="29"/>
      <c r="D71" s="27" t="s">
        <v>9</v>
      </c>
      <c r="E71" s="23">
        <v>14956</v>
      </c>
      <c r="F71" s="24">
        <v>44772</v>
      </c>
      <c r="G71" s="25">
        <f>6000+8956</f>
        <v>14956</v>
      </c>
      <c r="H71" s="21">
        <f t="shared" si="0"/>
        <v>0</v>
      </c>
    </row>
    <row r="72" spans="1:8" ht="18.75" customHeight="1" x14ac:dyDescent="0.25">
      <c r="A72" s="26">
        <v>44772</v>
      </c>
      <c r="B72" s="15">
        <f t="shared" si="2"/>
        <v>389</v>
      </c>
      <c r="C72" s="29"/>
      <c r="D72" s="27" t="s">
        <v>8</v>
      </c>
      <c r="E72" s="23">
        <v>160</v>
      </c>
      <c r="F72" s="61">
        <v>44778</v>
      </c>
      <c r="G72" s="62">
        <v>160</v>
      </c>
      <c r="H72" s="21">
        <f t="shared" si="0"/>
        <v>0</v>
      </c>
    </row>
    <row r="73" spans="1:8" ht="31.5" x14ac:dyDescent="0.25">
      <c r="A73" s="26">
        <v>44772</v>
      </c>
      <c r="B73" s="15">
        <f t="shared" si="2"/>
        <v>390</v>
      </c>
      <c r="C73" s="29"/>
      <c r="D73" s="27" t="s">
        <v>9</v>
      </c>
      <c r="E73" s="23">
        <v>16909</v>
      </c>
      <c r="F73" s="64" t="s">
        <v>46</v>
      </c>
      <c r="G73" s="25">
        <f>11850+5059</f>
        <v>16909</v>
      </c>
      <c r="H73" s="21">
        <f t="shared" si="0"/>
        <v>0</v>
      </c>
    </row>
    <row r="74" spans="1:8" ht="18.75" customHeight="1" x14ac:dyDescent="0.25">
      <c r="A74" s="26">
        <v>44772</v>
      </c>
      <c r="B74" s="15">
        <f t="shared" si="2"/>
        <v>391</v>
      </c>
      <c r="C74" s="29"/>
      <c r="D74" s="27" t="s">
        <v>22</v>
      </c>
      <c r="E74" s="23">
        <v>8356</v>
      </c>
      <c r="F74" s="61">
        <v>44776</v>
      </c>
      <c r="G74" s="62">
        <v>8356</v>
      </c>
      <c r="H74" s="21">
        <f t="shared" si="0"/>
        <v>0</v>
      </c>
    </row>
    <row r="75" spans="1:8" ht="47.25" x14ac:dyDescent="0.25">
      <c r="A75" s="26">
        <v>44773</v>
      </c>
      <c r="B75" s="15">
        <f t="shared" si="2"/>
        <v>392</v>
      </c>
      <c r="C75" s="29"/>
      <c r="D75" s="27" t="s">
        <v>16</v>
      </c>
      <c r="E75" s="23">
        <v>20380</v>
      </c>
      <c r="F75" s="63" t="s">
        <v>50</v>
      </c>
      <c r="G75" s="62">
        <f>2964+1200+16216</f>
        <v>20380</v>
      </c>
      <c r="H75" s="21">
        <f t="shared" si="0"/>
        <v>0</v>
      </c>
    </row>
    <row r="76" spans="1:8" ht="18.75" customHeight="1" x14ac:dyDescent="0.25">
      <c r="A76" s="26">
        <v>44773</v>
      </c>
      <c r="B76" s="15">
        <f t="shared" si="2"/>
        <v>393</v>
      </c>
      <c r="C76" s="29"/>
      <c r="D76" s="27" t="s">
        <v>16</v>
      </c>
      <c r="E76" s="23">
        <v>3400</v>
      </c>
      <c r="F76" s="24">
        <v>44773</v>
      </c>
      <c r="G76" s="25">
        <v>3400</v>
      </c>
      <c r="H76" s="21">
        <f t="shared" si="0"/>
        <v>0</v>
      </c>
    </row>
    <row r="77" spans="1:8" ht="31.5" x14ac:dyDescent="0.25">
      <c r="A77" s="26">
        <v>44773</v>
      </c>
      <c r="B77" s="15">
        <f t="shared" si="2"/>
        <v>394</v>
      </c>
      <c r="C77" s="29"/>
      <c r="D77" s="27" t="s">
        <v>17</v>
      </c>
      <c r="E77" s="23">
        <v>5326</v>
      </c>
      <c r="F77" s="63" t="s">
        <v>47</v>
      </c>
      <c r="G77" s="62">
        <f>3526+1800</f>
        <v>5326</v>
      </c>
      <c r="H77" s="21">
        <f t="shared" si="0"/>
        <v>0</v>
      </c>
    </row>
    <row r="78" spans="1:8" ht="47.25" x14ac:dyDescent="0.25">
      <c r="A78" s="26">
        <v>44773</v>
      </c>
      <c r="B78" s="15">
        <f t="shared" si="2"/>
        <v>395</v>
      </c>
      <c r="C78" s="29"/>
      <c r="D78" s="27" t="s">
        <v>9</v>
      </c>
      <c r="E78" s="23">
        <v>15952</v>
      </c>
      <c r="F78" s="63" t="s">
        <v>49</v>
      </c>
      <c r="G78" s="62">
        <f>5000+3500+7452</f>
        <v>15952</v>
      </c>
      <c r="H78" s="21">
        <f t="shared" si="0"/>
        <v>0</v>
      </c>
    </row>
    <row r="79" spans="1:8" ht="47.25" x14ac:dyDescent="0.25">
      <c r="A79" s="26">
        <v>44773</v>
      </c>
      <c r="B79" s="15">
        <f t="shared" si="2"/>
        <v>396</v>
      </c>
      <c r="C79" s="29"/>
      <c r="D79" s="27" t="s">
        <v>20</v>
      </c>
      <c r="E79" s="23">
        <v>9219</v>
      </c>
      <c r="F79" s="63" t="s">
        <v>48</v>
      </c>
      <c r="G79" s="62">
        <f>2803+4800+1616</f>
        <v>9219</v>
      </c>
      <c r="H79" s="21">
        <f t="shared" si="0"/>
        <v>0</v>
      </c>
    </row>
    <row r="80" spans="1:8" ht="18.75" customHeight="1" x14ac:dyDescent="0.25">
      <c r="A80" s="26"/>
      <c r="B80" s="15"/>
      <c r="C80" s="29"/>
      <c r="D80" s="27"/>
      <c r="E80" s="23"/>
      <c r="F80" s="24"/>
      <c r="G80" s="25"/>
      <c r="H80" s="21">
        <f t="shared" si="0"/>
        <v>0</v>
      </c>
    </row>
    <row r="81" spans="1:9" ht="18.75" customHeight="1" x14ac:dyDescent="0.25">
      <c r="A81" s="26"/>
      <c r="B81" s="15"/>
      <c r="C81" s="29"/>
      <c r="D81" s="27"/>
      <c r="E81" s="23"/>
      <c r="F81" s="24"/>
      <c r="G81" s="25"/>
      <c r="H81" s="21">
        <f t="shared" si="0"/>
        <v>0</v>
      </c>
    </row>
    <row r="82" spans="1:9" ht="16.5" thickBot="1" x14ac:dyDescent="0.3">
      <c r="A82" s="35"/>
      <c r="B82" s="15"/>
      <c r="C82" s="37"/>
      <c r="D82" s="38"/>
      <c r="E82" s="39">
        <v>0</v>
      </c>
      <c r="F82" s="40"/>
      <c r="G82" s="41"/>
      <c r="H82" s="21">
        <f t="shared" si="0"/>
        <v>0</v>
      </c>
      <c r="I82" s="2"/>
    </row>
    <row r="83" spans="1:9" ht="16.5" thickTop="1" x14ac:dyDescent="0.25">
      <c r="B83" s="43"/>
      <c r="C83" s="44"/>
      <c r="D83" s="2"/>
      <c r="E83" s="45">
        <f>SUM(E4:E82)</f>
        <v>591651</v>
      </c>
      <c r="F83" s="45"/>
      <c r="G83" s="45">
        <f>SUM(G4:G82)</f>
        <v>591651</v>
      </c>
      <c r="H83" s="46">
        <f>SUM(H4:H82)</f>
        <v>0</v>
      </c>
      <c r="I83" s="2"/>
    </row>
    <row r="84" spans="1:9" x14ac:dyDescent="0.25">
      <c r="B84" s="43"/>
      <c r="C84" s="44"/>
      <c r="D84" s="2"/>
      <c r="E84" s="47"/>
      <c r="F84" s="48"/>
      <c r="G84" s="49"/>
      <c r="H84" s="50"/>
      <c r="I84" s="2"/>
    </row>
    <row r="85" spans="1:9" ht="31.5" x14ac:dyDescent="0.25">
      <c r="B85" s="43"/>
      <c r="C85" s="44"/>
      <c r="D85" s="2"/>
      <c r="E85" s="51" t="s">
        <v>10</v>
      </c>
      <c r="F85" s="48"/>
      <c r="G85" s="52" t="s">
        <v>11</v>
      </c>
      <c r="H85" s="50"/>
      <c r="I85" s="2"/>
    </row>
    <row r="86" spans="1:9" ht="16.5" thickBot="1" x14ac:dyDescent="0.3">
      <c r="B86" s="43"/>
      <c r="C86" s="44"/>
      <c r="D86" s="2"/>
      <c r="E86" s="51"/>
      <c r="F86" s="48"/>
      <c r="G86" s="52"/>
      <c r="H86" s="50"/>
      <c r="I86" s="2"/>
    </row>
    <row r="87" spans="1:9" ht="21.75" thickBot="1" x14ac:dyDescent="0.4">
      <c r="B87" s="43"/>
      <c r="C87" s="44"/>
      <c r="D87" s="2"/>
      <c r="E87" s="84">
        <f>E83-G83</f>
        <v>0</v>
      </c>
      <c r="F87" s="85"/>
      <c r="G87" s="86"/>
      <c r="I87" s="2"/>
    </row>
    <row r="88" spans="1:9" x14ac:dyDescent="0.25">
      <c r="B88" s="43"/>
      <c r="C88" s="44"/>
      <c r="D88" s="2"/>
      <c r="E88" s="47"/>
      <c r="F88" s="48"/>
      <c r="G88" s="49"/>
      <c r="I88" s="2"/>
    </row>
    <row r="89" spans="1:9" ht="18.75" x14ac:dyDescent="0.3">
      <c r="B89" s="43"/>
      <c r="C89" s="44"/>
      <c r="D89" s="2"/>
      <c r="E89" s="87" t="s">
        <v>12</v>
      </c>
      <c r="F89" s="87"/>
      <c r="G89" s="87"/>
      <c r="I89" s="2"/>
    </row>
    <row r="90" spans="1:9" x14ac:dyDescent="0.25">
      <c r="B90" s="43"/>
      <c r="C90" s="44"/>
      <c r="D90" s="2"/>
      <c r="E90" s="47"/>
      <c r="F90" s="48"/>
      <c r="G90" s="49"/>
      <c r="I90" s="2"/>
    </row>
    <row r="91" spans="1:9" ht="18.75" x14ac:dyDescent="0.3">
      <c r="A91" s="26"/>
      <c r="B91" s="15"/>
      <c r="C91" s="29"/>
      <c r="D91" s="53"/>
      <c r="E91" s="54"/>
      <c r="F91" s="55"/>
      <c r="G91" s="54"/>
      <c r="I91" s="2"/>
    </row>
    <row r="92" spans="1:9" x14ac:dyDescent="0.25">
      <c r="B92" s="43"/>
      <c r="C92" s="44"/>
      <c r="D92" s="2"/>
      <c r="E92" s="47"/>
      <c r="F92" s="48"/>
      <c r="G92" s="49"/>
      <c r="I92" s="2"/>
    </row>
    <row r="93" spans="1:9" x14ac:dyDescent="0.25">
      <c r="B93" s="43"/>
      <c r="C93" s="44"/>
      <c r="D93" s="2"/>
      <c r="E93" s="47"/>
      <c r="F93" s="48"/>
      <c r="G93" s="49"/>
      <c r="I93" s="2"/>
    </row>
    <row r="94" spans="1:9" x14ac:dyDescent="0.25">
      <c r="B94" s="43"/>
      <c r="C94" s="44"/>
      <c r="D94" s="2"/>
      <c r="E94" s="47"/>
      <c r="F94" s="48"/>
      <c r="G94" s="49"/>
      <c r="I94" s="2"/>
    </row>
    <row r="95" spans="1:9" x14ac:dyDescent="0.25">
      <c r="B95" s="43"/>
      <c r="C95" s="44"/>
      <c r="D95" s="2"/>
      <c r="E95" s="47"/>
      <c r="F95" s="48"/>
      <c r="G95" s="49"/>
      <c r="I95" s="2"/>
    </row>
    <row r="96" spans="1:9" x14ac:dyDescent="0.25">
      <c r="B96" s="43"/>
      <c r="C96" s="44"/>
      <c r="D96" s="2"/>
      <c r="E96" s="47"/>
      <c r="F96" s="48"/>
      <c r="G96" s="49"/>
      <c r="I96" s="2"/>
    </row>
    <row r="97" spans="2:9" x14ac:dyDescent="0.25">
      <c r="B97" s="43"/>
      <c r="C97" s="44"/>
      <c r="D97" s="2"/>
      <c r="E97" s="47"/>
      <c r="F97" s="48"/>
      <c r="G97" s="49"/>
      <c r="I97" s="2"/>
    </row>
    <row r="98" spans="2:9" x14ac:dyDescent="0.25">
      <c r="B98" s="43"/>
      <c r="C98" s="44"/>
      <c r="D98" s="2"/>
      <c r="E98" s="47"/>
      <c r="F98" s="48"/>
      <c r="G98" s="49"/>
      <c r="I98" s="2"/>
    </row>
    <row r="99" spans="2:9" x14ac:dyDescent="0.25">
      <c r="B99" s="43"/>
      <c r="C99" s="44"/>
      <c r="D99" s="2"/>
      <c r="E99" s="47"/>
      <c r="F99" s="48"/>
      <c r="G99" s="49"/>
      <c r="I99" s="2"/>
    </row>
    <row r="100" spans="2:9" x14ac:dyDescent="0.25">
      <c r="B100" s="43"/>
      <c r="C100" s="44"/>
      <c r="D100" s="2"/>
      <c r="E100" s="47"/>
      <c r="F100" s="48"/>
      <c r="G100" s="49"/>
      <c r="I100" s="2"/>
    </row>
  </sheetData>
  <mergeCells count="4">
    <mergeCell ref="B1:G1"/>
    <mergeCell ref="B2:F2"/>
    <mergeCell ref="E87:G87"/>
    <mergeCell ref="E89:G89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111"/>
  <sheetViews>
    <sheetView workbookViewId="0">
      <pane xSplit="3" ySplit="3" topLeftCell="D79" activePane="bottomRight" state="frozen"/>
      <selection pane="topRight" activeCell="D1" sqref="D1"/>
      <selection pane="bottomLeft" activeCell="A4" sqref="A4"/>
      <selection pane="bottomRight" activeCell="G86" sqref="G86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45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32.25" thickTop="1" x14ac:dyDescent="0.25">
      <c r="A4" s="14">
        <v>44775</v>
      </c>
      <c r="B4" s="15">
        <v>397</v>
      </c>
      <c r="C4" s="16"/>
      <c r="D4" s="17" t="s">
        <v>9</v>
      </c>
      <c r="E4" s="18">
        <v>14758</v>
      </c>
      <c r="F4" s="65" t="s">
        <v>51</v>
      </c>
      <c r="G4" s="20">
        <f>10350+4408</f>
        <v>14758</v>
      </c>
      <c r="H4" s="21">
        <f t="shared" ref="H4:H93" si="0">E4-G4</f>
        <v>0</v>
      </c>
      <c r="I4" s="2"/>
    </row>
    <row r="5" spans="1:9" x14ac:dyDescent="0.25">
      <c r="A5" s="14">
        <v>44776</v>
      </c>
      <c r="B5" s="15">
        <v>398</v>
      </c>
      <c r="C5" s="16"/>
      <c r="D5" s="22" t="s">
        <v>22</v>
      </c>
      <c r="E5" s="23">
        <v>14231</v>
      </c>
      <c r="F5" s="24">
        <v>44777</v>
      </c>
      <c r="G5" s="25">
        <v>14231</v>
      </c>
      <c r="H5" s="21">
        <f t="shared" si="0"/>
        <v>0</v>
      </c>
    </row>
    <row r="6" spans="1:9" x14ac:dyDescent="0.25">
      <c r="A6" s="14">
        <v>44776</v>
      </c>
      <c r="B6" s="15">
        <f t="shared" ref="B6:B69" si="1">B5+1</f>
        <v>399</v>
      </c>
      <c r="C6" s="16"/>
      <c r="D6" s="22" t="s">
        <v>20</v>
      </c>
      <c r="E6" s="23">
        <v>8429</v>
      </c>
      <c r="F6" s="24">
        <v>44777</v>
      </c>
      <c r="G6" s="25">
        <v>8429</v>
      </c>
      <c r="H6" s="21">
        <f t="shared" si="0"/>
        <v>0</v>
      </c>
    </row>
    <row r="7" spans="1:9" ht="16.5" customHeight="1" x14ac:dyDescent="0.25">
      <c r="A7" s="26">
        <v>44777</v>
      </c>
      <c r="B7" s="15">
        <f t="shared" si="1"/>
        <v>400</v>
      </c>
      <c r="C7" s="16"/>
      <c r="D7" s="27" t="s">
        <v>8</v>
      </c>
      <c r="E7" s="23">
        <v>215</v>
      </c>
      <c r="F7" s="24">
        <v>44778</v>
      </c>
      <c r="G7" s="25">
        <v>215</v>
      </c>
      <c r="H7" s="21">
        <f t="shared" si="0"/>
        <v>0</v>
      </c>
    </row>
    <row r="8" spans="1:9" x14ac:dyDescent="0.25">
      <c r="A8" s="14">
        <v>44777</v>
      </c>
      <c r="B8" s="15">
        <f t="shared" si="1"/>
        <v>401</v>
      </c>
      <c r="C8" s="16"/>
      <c r="D8" s="28" t="s">
        <v>22</v>
      </c>
      <c r="E8" s="23">
        <v>10177</v>
      </c>
      <c r="F8" s="24">
        <v>44778</v>
      </c>
      <c r="G8" s="25">
        <v>10177</v>
      </c>
      <c r="H8" s="21">
        <f t="shared" si="0"/>
        <v>0</v>
      </c>
    </row>
    <row r="9" spans="1:9" x14ac:dyDescent="0.25">
      <c r="A9" s="14">
        <v>44777</v>
      </c>
      <c r="B9" s="15">
        <f t="shared" si="1"/>
        <v>402</v>
      </c>
      <c r="C9" s="16"/>
      <c r="D9" s="27" t="s">
        <v>20</v>
      </c>
      <c r="E9" s="23">
        <v>7598</v>
      </c>
      <c r="F9" s="24">
        <v>44779</v>
      </c>
      <c r="G9" s="25">
        <v>7598</v>
      </c>
      <c r="H9" s="21">
        <f t="shared" si="0"/>
        <v>0</v>
      </c>
    </row>
    <row r="10" spans="1:9" x14ac:dyDescent="0.25">
      <c r="A10" s="14">
        <v>44777</v>
      </c>
      <c r="B10" s="15">
        <f t="shared" si="1"/>
        <v>403</v>
      </c>
      <c r="C10" s="16"/>
      <c r="D10" s="27" t="s">
        <v>31</v>
      </c>
      <c r="E10" s="23">
        <v>11567</v>
      </c>
      <c r="F10" s="24">
        <v>44778</v>
      </c>
      <c r="G10" s="25">
        <v>11567</v>
      </c>
      <c r="H10" s="21">
        <f t="shared" si="0"/>
        <v>0</v>
      </c>
    </row>
    <row r="11" spans="1:9" x14ac:dyDescent="0.25">
      <c r="A11" s="14">
        <v>44778</v>
      </c>
      <c r="B11" s="15">
        <f t="shared" si="1"/>
        <v>404</v>
      </c>
      <c r="C11" s="16"/>
      <c r="D11" s="27" t="s">
        <v>9</v>
      </c>
      <c r="E11" s="23">
        <v>13464</v>
      </c>
      <c r="F11" s="24">
        <v>44782</v>
      </c>
      <c r="G11" s="25">
        <v>13464</v>
      </c>
      <c r="H11" s="21">
        <f t="shared" si="0"/>
        <v>0</v>
      </c>
    </row>
    <row r="12" spans="1:9" ht="31.5" x14ac:dyDescent="0.25">
      <c r="A12" s="14">
        <v>44778</v>
      </c>
      <c r="B12" s="15">
        <f t="shared" si="1"/>
        <v>405</v>
      </c>
      <c r="C12" s="29"/>
      <c r="D12" s="27" t="s">
        <v>17</v>
      </c>
      <c r="E12" s="23">
        <v>4611</v>
      </c>
      <c r="F12" s="64" t="s">
        <v>52</v>
      </c>
      <c r="G12" s="25">
        <f>2311+2300</f>
        <v>4611</v>
      </c>
      <c r="H12" s="21">
        <f t="shared" si="0"/>
        <v>0</v>
      </c>
    </row>
    <row r="13" spans="1:9" x14ac:dyDescent="0.25">
      <c r="A13" s="14">
        <v>44778</v>
      </c>
      <c r="B13" s="15">
        <f t="shared" si="1"/>
        <v>406</v>
      </c>
      <c r="C13" s="30"/>
      <c r="D13" s="27" t="s">
        <v>22</v>
      </c>
      <c r="E13" s="23">
        <v>9161</v>
      </c>
      <c r="F13" s="24">
        <v>44782</v>
      </c>
      <c r="G13" s="25">
        <v>9161</v>
      </c>
      <c r="H13" s="21">
        <f t="shared" si="0"/>
        <v>0</v>
      </c>
    </row>
    <row r="14" spans="1:9" x14ac:dyDescent="0.25">
      <c r="A14" s="14">
        <v>44778</v>
      </c>
      <c r="B14" s="15">
        <f t="shared" si="1"/>
        <v>407</v>
      </c>
      <c r="C14" s="29"/>
      <c r="D14" s="22" t="s">
        <v>35</v>
      </c>
      <c r="E14" s="23">
        <v>3898</v>
      </c>
      <c r="F14" s="24">
        <v>44779</v>
      </c>
      <c r="G14" s="25">
        <v>3898</v>
      </c>
      <c r="H14" s="21">
        <f t="shared" si="0"/>
        <v>0</v>
      </c>
    </row>
    <row r="15" spans="1:9" x14ac:dyDescent="0.25">
      <c r="A15" s="14">
        <v>44778</v>
      </c>
      <c r="B15" s="15">
        <f t="shared" si="1"/>
        <v>408</v>
      </c>
      <c r="C15" s="30"/>
      <c r="D15" s="27" t="s">
        <v>28</v>
      </c>
      <c r="E15" s="23">
        <v>1792</v>
      </c>
      <c r="F15" s="24">
        <v>44779</v>
      </c>
      <c r="G15" s="25">
        <v>1792</v>
      </c>
      <c r="H15" s="21">
        <f t="shared" si="0"/>
        <v>0</v>
      </c>
    </row>
    <row r="16" spans="1:9" x14ac:dyDescent="0.25">
      <c r="A16" s="14">
        <v>44779</v>
      </c>
      <c r="B16" s="15">
        <f t="shared" si="1"/>
        <v>409</v>
      </c>
      <c r="C16" s="29"/>
      <c r="D16" s="27" t="s">
        <v>20</v>
      </c>
      <c r="E16" s="23">
        <v>9635</v>
      </c>
      <c r="F16" s="24">
        <v>44780</v>
      </c>
      <c r="G16" s="25">
        <v>9635</v>
      </c>
      <c r="H16" s="21">
        <f t="shared" si="0"/>
        <v>0</v>
      </c>
    </row>
    <row r="17" spans="1:8" ht="47.25" x14ac:dyDescent="0.25">
      <c r="A17" s="14">
        <v>44779</v>
      </c>
      <c r="B17" s="15">
        <f t="shared" si="1"/>
        <v>410</v>
      </c>
      <c r="C17" s="30"/>
      <c r="D17" s="27" t="s">
        <v>9</v>
      </c>
      <c r="E17" s="23">
        <v>13636</v>
      </c>
      <c r="F17" s="64" t="s">
        <v>53</v>
      </c>
      <c r="G17" s="25">
        <f>5600+6000+2036</f>
        <v>13636</v>
      </c>
      <c r="H17" s="21">
        <f t="shared" si="0"/>
        <v>0</v>
      </c>
    </row>
    <row r="18" spans="1:8" x14ac:dyDescent="0.25">
      <c r="A18" s="14">
        <v>44779</v>
      </c>
      <c r="B18" s="15">
        <f t="shared" si="1"/>
        <v>411</v>
      </c>
      <c r="C18" s="29"/>
      <c r="D18" s="27" t="s">
        <v>35</v>
      </c>
      <c r="E18" s="23">
        <v>2770</v>
      </c>
      <c r="F18" s="24">
        <v>44780</v>
      </c>
      <c r="G18" s="25">
        <v>2770</v>
      </c>
      <c r="H18" s="21">
        <f t="shared" si="0"/>
        <v>0</v>
      </c>
    </row>
    <row r="19" spans="1:8" x14ac:dyDescent="0.25">
      <c r="A19" s="14">
        <v>44780</v>
      </c>
      <c r="B19" s="15">
        <f t="shared" si="1"/>
        <v>412</v>
      </c>
      <c r="C19" s="30"/>
      <c r="D19" s="27" t="s">
        <v>20</v>
      </c>
      <c r="E19" s="23">
        <v>8844</v>
      </c>
      <c r="F19" s="64">
        <v>44782</v>
      </c>
      <c r="G19" s="25">
        <v>8844</v>
      </c>
      <c r="H19" s="21">
        <f t="shared" si="0"/>
        <v>0</v>
      </c>
    </row>
    <row r="20" spans="1:8" x14ac:dyDescent="0.25">
      <c r="A20" s="14">
        <v>44780</v>
      </c>
      <c r="B20" s="15">
        <f t="shared" si="1"/>
        <v>413</v>
      </c>
      <c r="C20" s="29"/>
      <c r="D20" s="27" t="s">
        <v>28</v>
      </c>
      <c r="E20" s="23">
        <v>2198</v>
      </c>
      <c r="F20" s="24">
        <v>44782</v>
      </c>
      <c r="G20" s="25">
        <v>2198</v>
      </c>
      <c r="H20" s="21">
        <f t="shared" si="0"/>
        <v>0</v>
      </c>
    </row>
    <row r="21" spans="1:8" x14ac:dyDescent="0.25">
      <c r="A21" s="14">
        <v>44781</v>
      </c>
      <c r="B21" s="15">
        <f t="shared" si="1"/>
        <v>414</v>
      </c>
      <c r="C21" s="29"/>
      <c r="D21" s="27" t="s">
        <v>8</v>
      </c>
      <c r="E21" s="23">
        <v>285</v>
      </c>
      <c r="F21" s="24">
        <v>44789</v>
      </c>
      <c r="G21" s="25">
        <v>285</v>
      </c>
      <c r="H21" s="21">
        <f t="shared" si="0"/>
        <v>0</v>
      </c>
    </row>
    <row r="22" spans="1:8" x14ac:dyDescent="0.25">
      <c r="A22" s="14">
        <v>44782</v>
      </c>
      <c r="B22" s="15">
        <f t="shared" si="1"/>
        <v>415</v>
      </c>
      <c r="C22" s="29"/>
      <c r="D22" s="27" t="s">
        <v>22</v>
      </c>
      <c r="E22" s="23">
        <v>8578</v>
      </c>
      <c r="F22" s="24">
        <v>44783</v>
      </c>
      <c r="G22" s="25">
        <v>8578</v>
      </c>
      <c r="H22" s="21">
        <f t="shared" si="0"/>
        <v>0</v>
      </c>
    </row>
    <row r="23" spans="1:8" ht="15" customHeight="1" x14ac:dyDescent="0.25">
      <c r="A23" s="14">
        <v>44782</v>
      </c>
      <c r="B23" s="15">
        <f t="shared" si="1"/>
        <v>416</v>
      </c>
      <c r="C23" s="29"/>
      <c r="D23" s="27" t="s">
        <v>26</v>
      </c>
      <c r="E23" s="23">
        <v>12164</v>
      </c>
      <c r="F23" s="24">
        <v>44787</v>
      </c>
      <c r="G23" s="25">
        <v>12164</v>
      </c>
      <c r="H23" s="21">
        <f t="shared" si="0"/>
        <v>0</v>
      </c>
    </row>
    <row r="24" spans="1:8" x14ac:dyDescent="0.25">
      <c r="A24" s="14">
        <v>44782</v>
      </c>
      <c r="B24" s="15">
        <f t="shared" si="1"/>
        <v>417</v>
      </c>
      <c r="C24" s="29"/>
      <c r="D24" s="27" t="s">
        <v>20</v>
      </c>
      <c r="E24" s="23">
        <v>8710</v>
      </c>
      <c r="F24" s="64">
        <v>44783</v>
      </c>
      <c r="G24" s="25">
        <v>8710</v>
      </c>
      <c r="H24" s="21">
        <f t="shared" si="0"/>
        <v>0</v>
      </c>
    </row>
    <row r="25" spans="1:8" x14ac:dyDescent="0.25">
      <c r="A25" s="14">
        <v>44783</v>
      </c>
      <c r="B25" s="15">
        <f t="shared" si="1"/>
        <v>418</v>
      </c>
      <c r="C25" s="29"/>
      <c r="D25" s="27" t="s">
        <v>22</v>
      </c>
      <c r="E25" s="23">
        <v>12747</v>
      </c>
      <c r="F25" s="24">
        <v>44784</v>
      </c>
      <c r="G25" s="25">
        <v>12747</v>
      </c>
      <c r="H25" s="21">
        <f t="shared" si="0"/>
        <v>0</v>
      </c>
    </row>
    <row r="26" spans="1:8" ht="47.25" x14ac:dyDescent="0.25">
      <c r="A26" s="14">
        <v>44783</v>
      </c>
      <c r="B26" s="15">
        <f t="shared" si="1"/>
        <v>419</v>
      </c>
      <c r="C26" s="29"/>
      <c r="D26" s="27" t="s">
        <v>23</v>
      </c>
      <c r="E26" s="23">
        <v>14401</v>
      </c>
      <c r="F26" s="64" t="s">
        <v>54</v>
      </c>
      <c r="G26" s="25">
        <f>3000+7500+3901</f>
        <v>14401</v>
      </c>
      <c r="H26" s="21">
        <f t="shared" si="0"/>
        <v>0</v>
      </c>
    </row>
    <row r="27" spans="1:8" x14ac:dyDescent="0.25">
      <c r="A27" s="14">
        <v>44783</v>
      </c>
      <c r="B27" s="15">
        <f t="shared" si="1"/>
        <v>420</v>
      </c>
      <c r="C27" s="29"/>
      <c r="D27" s="27" t="s">
        <v>20</v>
      </c>
      <c r="E27" s="23">
        <v>5052</v>
      </c>
      <c r="F27" s="24">
        <v>44784</v>
      </c>
      <c r="G27" s="25">
        <v>5052</v>
      </c>
      <c r="H27" s="21">
        <f t="shared" si="0"/>
        <v>0</v>
      </c>
    </row>
    <row r="28" spans="1:8" x14ac:dyDescent="0.25">
      <c r="A28" s="14">
        <v>44784</v>
      </c>
      <c r="B28" s="15">
        <f t="shared" si="1"/>
        <v>421</v>
      </c>
      <c r="C28" s="29"/>
      <c r="D28" s="27" t="s">
        <v>22</v>
      </c>
      <c r="E28" s="23">
        <v>8461</v>
      </c>
      <c r="F28" s="24">
        <v>44785</v>
      </c>
      <c r="G28" s="25">
        <v>8461</v>
      </c>
      <c r="H28" s="21">
        <f t="shared" si="0"/>
        <v>0</v>
      </c>
    </row>
    <row r="29" spans="1:8" x14ac:dyDescent="0.25">
      <c r="A29" s="14">
        <v>44784</v>
      </c>
      <c r="B29" s="15">
        <f t="shared" si="1"/>
        <v>422</v>
      </c>
      <c r="C29" s="29"/>
      <c r="D29" s="27" t="s">
        <v>20</v>
      </c>
      <c r="E29" s="23">
        <v>8476</v>
      </c>
      <c r="F29" s="24">
        <v>44785</v>
      </c>
      <c r="G29" s="25">
        <v>8476</v>
      </c>
      <c r="H29" s="21">
        <f t="shared" si="0"/>
        <v>0</v>
      </c>
    </row>
    <row r="30" spans="1:8" x14ac:dyDescent="0.25">
      <c r="A30" s="14">
        <v>44785</v>
      </c>
      <c r="B30" s="15">
        <f t="shared" si="1"/>
        <v>423</v>
      </c>
      <c r="C30" s="29"/>
      <c r="D30" s="27" t="s">
        <v>9</v>
      </c>
      <c r="E30" s="23">
        <v>10951</v>
      </c>
      <c r="F30" s="64">
        <v>44786</v>
      </c>
      <c r="G30" s="25">
        <v>10951</v>
      </c>
      <c r="H30" s="21">
        <f t="shared" si="0"/>
        <v>0</v>
      </c>
    </row>
    <row r="31" spans="1:8" x14ac:dyDescent="0.25">
      <c r="A31" s="14">
        <v>44785</v>
      </c>
      <c r="B31" s="15">
        <f t="shared" si="1"/>
        <v>424</v>
      </c>
      <c r="C31" s="29"/>
      <c r="D31" s="27" t="s">
        <v>8</v>
      </c>
      <c r="E31" s="23">
        <v>307</v>
      </c>
      <c r="F31" s="24">
        <v>44789</v>
      </c>
      <c r="G31" s="25">
        <v>307</v>
      </c>
      <c r="H31" s="21">
        <f t="shared" si="0"/>
        <v>0</v>
      </c>
    </row>
    <row r="32" spans="1:8" x14ac:dyDescent="0.25">
      <c r="A32" s="14">
        <v>44785</v>
      </c>
      <c r="B32" s="15">
        <f t="shared" si="1"/>
        <v>425</v>
      </c>
      <c r="C32" s="29"/>
      <c r="D32" s="27" t="s">
        <v>20</v>
      </c>
      <c r="E32" s="23">
        <v>8435</v>
      </c>
      <c r="F32" s="24">
        <v>44786</v>
      </c>
      <c r="G32" s="25">
        <v>8435</v>
      </c>
      <c r="H32" s="21">
        <f t="shared" si="0"/>
        <v>0</v>
      </c>
    </row>
    <row r="33" spans="1:8" x14ac:dyDescent="0.25">
      <c r="A33" s="14">
        <v>44785</v>
      </c>
      <c r="B33" s="15">
        <f t="shared" si="1"/>
        <v>426</v>
      </c>
      <c r="C33" s="29"/>
      <c r="D33" s="27" t="s">
        <v>35</v>
      </c>
      <c r="E33" s="23">
        <v>3373</v>
      </c>
      <c r="F33" s="64">
        <v>44786</v>
      </c>
      <c r="G33" s="25">
        <v>3373</v>
      </c>
      <c r="H33" s="21">
        <f t="shared" si="0"/>
        <v>0</v>
      </c>
    </row>
    <row r="34" spans="1:8" ht="31.5" x14ac:dyDescent="0.25">
      <c r="A34" s="14">
        <v>44786</v>
      </c>
      <c r="B34" s="15">
        <f t="shared" si="1"/>
        <v>427</v>
      </c>
      <c r="C34" s="29"/>
      <c r="D34" s="27" t="s">
        <v>19</v>
      </c>
      <c r="E34" s="23">
        <v>8020</v>
      </c>
      <c r="F34" s="64" t="s">
        <v>55</v>
      </c>
      <c r="G34" s="25">
        <f>3000+5020</f>
        <v>8020</v>
      </c>
      <c r="H34" s="21">
        <f t="shared" si="0"/>
        <v>0</v>
      </c>
    </row>
    <row r="35" spans="1:8" ht="17.25" customHeight="1" x14ac:dyDescent="0.25">
      <c r="A35" s="14">
        <v>44786</v>
      </c>
      <c r="B35" s="15">
        <f t="shared" si="1"/>
        <v>428</v>
      </c>
      <c r="C35" s="29"/>
      <c r="D35" s="27" t="s">
        <v>22</v>
      </c>
      <c r="E35" s="23">
        <v>12865</v>
      </c>
      <c r="F35" s="24">
        <v>44789</v>
      </c>
      <c r="G35" s="25">
        <v>12865</v>
      </c>
      <c r="H35" s="21">
        <f t="shared" si="0"/>
        <v>0</v>
      </c>
    </row>
    <row r="36" spans="1:8" ht="47.25" x14ac:dyDescent="0.25">
      <c r="A36" s="14">
        <v>44786</v>
      </c>
      <c r="B36" s="15">
        <f t="shared" si="1"/>
        <v>429</v>
      </c>
      <c r="C36" s="29"/>
      <c r="D36" s="27" t="s">
        <v>9</v>
      </c>
      <c r="E36" s="23">
        <v>13453</v>
      </c>
      <c r="F36" s="64" t="s">
        <v>58</v>
      </c>
      <c r="G36" s="25">
        <f>4000+4000+3000+2453</f>
        <v>13453</v>
      </c>
      <c r="H36" s="21">
        <f t="shared" si="0"/>
        <v>0</v>
      </c>
    </row>
    <row r="37" spans="1:8" x14ac:dyDescent="0.25">
      <c r="A37" s="14">
        <v>44786</v>
      </c>
      <c r="B37" s="15">
        <f t="shared" si="1"/>
        <v>430</v>
      </c>
      <c r="C37" s="29"/>
      <c r="D37" s="27" t="s">
        <v>20</v>
      </c>
      <c r="E37" s="23">
        <v>12237</v>
      </c>
      <c r="F37" s="24">
        <v>44787</v>
      </c>
      <c r="G37" s="25">
        <v>12237</v>
      </c>
      <c r="H37" s="21">
        <f t="shared" si="0"/>
        <v>0</v>
      </c>
    </row>
    <row r="38" spans="1:8" ht="31.5" x14ac:dyDescent="0.25">
      <c r="A38" s="14">
        <v>44787</v>
      </c>
      <c r="B38" s="15">
        <f t="shared" si="1"/>
        <v>431</v>
      </c>
      <c r="C38" s="29"/>
      <c r="D38" s="27" t="s">
        <v>19</v>
      </c>
      <c r="E38" s="23">
        <v>6891</v>
      </c>
      <c r="F38" s="64" t="s">
        <v>56</v>
      </c>
      <c r="G38" s="25">
        <f>1900+4991</f>
        <v>6891</v>
      </c>
      <c r="H38" s="21">
        <f t="shared" si="0"/>
        <v>0</v>
      </c>
    </row>
    <row r="39" spans="1:8" ht="31.5" x14ac:dyDescent="0.25">
      <c r="A39" s="14">
        <v>44787</v>
      </c>
      <c r="B39" s="15">
        <f t="shared" si="1"/>
        <v>432</v>
      </c>
      <c r="C39" s="29"/>
      <c r="D39" s="27" t="s">
        <v>17</v>
      </c>
      <c r="E39" s="23">
        <v>6122</v>
      </c>
      <c r="F39" s="64" t="s">
        <v>56</v>
      </c>
      <c r="G39" s="25">
        <f>5522+600</f>
        <v>6122</v>
      </c>
      <c r="H39" s="21">
        <f t="shared" si="0"/>
        <v>0</v>
      </c>
    </row>
    <row r="40" spans="1:8" x14ac:dyDescent="0.25">
      <c r="A40" s="14">
        <v>44787</v>
      </c>
      <c r="B40" s="15">
        <f t="shared" si="1"/>
        <v>433</v>
      </c>
      <c r="C40" s="29"/>
      <c r="D40" s="27" t="s">
        <v>20</v>
      </c>
      <c r="E40" s="23">
        <v>5658</v>
      </c>
      <c r="F40" s="24">
        <v>44789</v>
      </c>
      <c r="G40" s="25">
        <v>5658</v>
      </c>
      <c r="H40" s="21">
        <f t="shared" si="0"/>
        <v>0</v>
      </c>
    </row>
    <row r="41" spans="1:8" x14ac:dyDescent="0.25">
      <c r="A41" s="14">
        <v>44788</v>
      </c>
      <c r="B41" s="15">
        <f t="shared" si="1"/>
        <v>434</v>
      </c>
      <c r="C41" s="29"/>
      <c r="D41" s="27" t="s">
        <v>35</v>
      </c>
      <c r="E41" s="23">
        <v>2957</v>
      </c>
      <c r="F41" s="24">
        <v>44789</v>
      </c>
      <c r="G41" s="25">
        <v>2957</v>
      </c>
      <c r="H41" s="21">
        <f t="shared" si="0"/>
        <v>0</v>
      </c>
    </row>
    <row r="42" spans="1:8" x14ac:dyDescent="0.25">
      <c r="A42" s="14">
        <v>44788</v>
      </c>
      <c r="B42" s="15">
        <f t="shared" si="1"/>
        <v>435</v>
      </c>
      <c r="C42" s="29"/>
      <c r="D42" s="27" t="s">
        <v>35</v>
      </c>
      <c r="E42" s="23">
        <v>5805</v>
      </c>
      <c r="F42" s="24">
        <v>44789</v>
      </c>
      <c r="G42" s="25">
        <v>5805</v>
      </c>
      <c r="H42" s="21">
        <f t="shared" si="0"/>
        <v>0</v>
      </c>
    </row>
    <row r="43" spans="1:8" ht="31.5" x14ac:dyDescent="0.25">
      <c r="A43" s="14">
        <v>44789</v>
      </c>
      <c r="B43" s="15">
        <f t="shared" si="1"/>
        <v>436</v>
      </c>
      <c r="C43" s="29"/>
      <c r="D43" s="27" t="s">
        <v>19</v>
      </c>
      <c r="E43" s="23">
        <v>3692</v>
      </c>
      <c r="F43" s="64" t="s">
        <v>57</v>
      </c>
      <c r="G43" s="25">
        <f>1800+1892</f>
        <v>3692</v>
      </c>
      <c r="H43" s="21">
        <f t="shared" si="0"/>
        <v>0</v>
      </c>
    </row>
    <row r="44" spans="1:8" x14ac:dyDescent="0.25">
      <c r="A44" s="14">
        <v>44789</v>
      </c>
      <c r="B44" s="15">
        <f t="shared" si="1"/>
        <v>437</v>
      </c>
      <c r="C44" s="29"/>
      <c r="D44" s="27" t="s">
        <v>22</v>
      </c>
      <c r="E44" s="23">
        <v>9614</v>
      </c>
      <c r="F44" s="64">
        <v>44792</v>
      </c>
      <c r="G44" s="25">
        <v>9614</v>
      </c>
      <c r="H44" s="21">
        <f t="shared" si="0"/>
        <v>0</v>
      </c>
    </row>
    <row r="45" spans="1:8" x14ac:dyDescent="0.25">
      <c r="A45" s="14">
        <v>44789</v>
      </c>
      <c r="B45" s="15">
        <f t="shared" si="1"/>
        <v>438</v>
      </c>
      <c r="C45" s="29"/>
      <c r="D45" s="27" t="s">
        <v>26</v>
      </c>
      <c r="E45" s="23">
        <v>11904</v>
      </c>
      <c r="F45" s="24">
        <v>44794</v>
      </c>
      <c r="G45" s="25">
        <v>11904</v>
      </c>
      <c r="H45" s="21">
        <f t="shared" si="0"/>
        <v>0</v>
      </c>
    </row>
    <row r="46" spans="1:8" x14ac:dyDescent="0.25">
      <c r="A46" s="14">
        <v>44789</v>
      </c>
      <c r="B46" s="15">
        <f t="shared" si="1"/>
        <v>439</v>
      </c>
      <c r="C46" s="29"/>
      <c r="D46" s="27" t="s">
        <v>20</v>
      </c>
      <c r="E46" s="23">
        <v>7539</v>
      </c>
      <c r="F46" s="24">
        <v>44790</v>
      </c>
      <c r="G46" s="25">
        <v>7539</v>
      </c>
      <c r="H46" s="21">
        <f t="shared" si="0"/>
        <v>0</v>
      </c>
    </row>
    <row r="47" spans="1:8" x14ac:dyDescent="0.25">
      <c r="A47" s="14">
        <v>44790</v>
      </c>
      <c r="B47" s="15">
        <f t="shared" si="1"/>
        <v>440</v>
      </c>
      <c r="C47" s="33"/>
      <c r="D47" s="27" t="s">
        <v>20</v>
      </c>
      <c r="E47" s="23">
        <v>7064</v>
      </c>
      <c r="F47" s="24">
        <v>44791</v>
      </c>
      <c r="G47" s="25">
        <v>7064</v>
      </c>
      <c r="H47" s="21">
        <f t="shared" si="0"/>
        <v>0</v>
      </c>
    </row>
    <row r="48" spans="1:8" ht="18.75" customHeight="1" x14ac:dyDescent="0.25">
      <c r="A48" s="14">
        <v>44791</v>
      </c>
      <c r="B48" s="15">
        <f t="shared" si="1"/>
        <v>441</v>
      </c>
      <c r="C48" s="34"/>
      <c r="D48" s="27" t="s">
        <v>19</v>
      </c>
      <c r="E48" s="23">
        <v>1748</v>
      </c>
      <c r="F48" s="24">
        <v>44792</v>
      </c>
      <c r="G48" s="25">
        <v>1748</v>
      </c>
      <c r="H48" s="21">
        <f t="shared" si="0"/>
        <v>0</v>
      </c>
    </row>
    <row r="49" spans="1:8" ht="18.75" customHeight="1" x14ac:dyDescent="0.25">
      <c r="A49" s="14">
        <v>44791</v>
      </c>
      <c r="B49" s="15">
        <f t="shared" si="1"/>
        <v>442</v>
      </c>
      <c r="C49" s="29"/>
      <c r="D49" s="27" t="s">
        <v>19</v>
      </c>
      <c r="E49" s="23">
        <v>580</v>
      </c>
      <c r="F49" s="24">
        <v>44792</v>
      </c>
      <c r="G49" s="25">
        <v>580</v>
      </c>
      <c r="H49" s="21">
        <f t="shared" si="0"/>
        <v>0</v>
      </c>
    </row>
    <row r="50" spans="1:8" ht="18.75" customHeight="1" x14ac:dyDescent="0.25">
      <c r="A50" s="14">
        <v>44791</v>
      </c>
      <c r="B50" s="15">
        <f t="shared" si="1"/>
        <v>443</v>
      </c>
      <c r="C50" s="29"/>
      <c r="D50" s="27" t="s">
        <v>8</v>
      </c>
      <c r="E50" s="23">
        <v>333</v>
      </c>
      <c r="F50" s="24">
        <v>44801</v>
      </c>
      <c r="G50" s="25">
        <v>333</v>
      </c>
      <c r="H50" s="21">
        <f t="shared" si="0"/>
        <v>0</v>
      </c>
    </row>
    <row r="51" spans="1:8" ht="18.75" customHeight="1" x14ac:dyDescent="0.25">
      <c r="A51" s="14">
        <v>44791</v>
      </c>
      <c r="B51" s="15">
        <f t="shared" si="1"/>
        <v>444</v>
      </c>
      <c r="C51" s="29"/>
      <c r="D51" s="27" t="s">
        <v>20</v>
      </c>
      <c r="E51" s="23">
        <v>6751</v>
      </c>
      <c r="F51" s="24">
        <v>44792</v>
      </c>
      <c r="G51" s="25">
        <v>6751</v>
      </c>
      <c r="H51" s="21">
        <f t="shared" si="0"/>
        <v>0</v>
      </c>
    </row>
    <row r="52" spans="1:8" ht="18.75" customHeight="1" x14ac:dyDescent="0.25">
      <c r="A52" s="14">
        <v>44792</v>
      </c>
      <c r="B52" s="15">
        <f t="shared" si="1"/>
        <v>445</v>
      </c>
      <c r="C52" s="29"/>
      <c r="D52" s="27" t="s">
        <v>19</v>
      </c>
      <c r="E52" s="23">
        <v>4224</v>
      </c>
      <c r="F52" s="24">
        <v>44793</v>
      </c>
      <c r="G52" s="25">
        <v>4224</v>
      </c>
      <c r="H52" s="21">
        <f t="shared" si="0"/>
        <v>0</v>
      </c>
    </row>
    <row r="53" spans="1:8" ht="31.5" x14ac:dyDescent="0.25">
      <c r="A53" s="14">
        <v>44792</v>
      </c>
      <c r="B53" s="15">
        <f t="shared" si="1"/>
        <v>446</v>
      </c>
      <c r="C53" s="29"/>
      <c r="D53" s="27" t="s">
        <v>22</v>
      </c>
      <c r="E53" s="23">
        <v>23564</v>
      </c>
      <c r="F53" s="64" t="s">
        <v>59</v>
      </c>
      <c r="G53" s="25">
        <f>10000+13564</f>
        <v>23564</v>
      </c>
      <c r="H53" s="21">
        <f t="shared" si="0"/>
        <v>0</v>
      </c>
    </row>
    <row r="54" spans="1:8" ht="18" customHeight="1" x14ac:dyDescent="0.25">
      <c r="A54" s="14">
        <v>44792</v>
      </c>
      <c r="B54" s="15">
        <f t="shared" si="1"/>
        <v>447</v>
      </c>
      <c r="C54" s="29"/>
      <c r="D54" s="27" t="s">
        <v>35</v>
      </c>
      <c r="E54" s="23">
        <v>2923</v>
      </c>
      <c r="F54" s="24">
        <v>44793</v>
      </c>
      <c r="G54" s="25">
        <v>2923</v>
      </c>
      <c r="H54" s="21">
        <f t="shared" si="0"/>
        <v>0</v>
      </c>
    </row>
    <row r="55" spans="1:8" s="71" customFormat="1" ht="47.25" x14ac:dyDescent="0.25">
      <c r="A55" s="66">
        <v>44792</v>
      </c>
      <c r="B55" s="15">
        <f t="shared" si="1"/>
        <v>448</v>
      </c>
      <c r="C55" s="29"/>
      <c r="D55" s="67" t="s">
        <v>9</v>
      </c>
      <c r="E55" s="68">
        <v>14654</v>
      </c>
      <c r="F55" s="64" t="s">
        <v>60</v>
      </c>
      <c r="G55" s="69">
        <f>3000+5000+6654</f>
        <v>14654</v>
      </c>
      <c r="H55" s="70">
        <f t="shared" si="0"/>
        <v>0</v>
      </c>
    </row>
    <row r="56" spans="1:8" ht="18.75" customHeight="1" x14ac:dyDescent="0.25">
      <c r="A56" s="14">
        <v>44792</v>
      </c>
      <c r="B56" s="15">
        <f t="shared" si="1"/>
        <v>449</v>
      </c>
      <c r="C56" s="29"/>
      <c r="D56" s="27" t="s">
        <v>20</v>
      </c>
      <c r="E56" s="23">
        <v>8839</v>
      </c>
      <c r="F56" s="24">
        <v>44793</v>
      </c>
      <c r="G56" s="25">
        <v>8839</v>
      </c>
      <c r="H56" s="21">
        <f t="shared" si="0"/>
        <v>0</v>
      </c>
    </row>
    <row r="57" spans="1:8" ht="18.75" customHeight="1" x14ac:dyDescent="0.25">
      <c r="A57" s="14">
        <v>44793</v>
      </c>
      <c r="B57" s="15">
        <f t="shared" si="1"/>
        <v>450</v>
      </c>
      <c r="C57" s="29"/>
      <c r="D57" s="27" t="s">
        <v>19</v>
      </c>
      <c r="E57" s="23">
        <v>2276</v>
      </c>
      <c r="F57" s="24">
        <v>44793</v>
      </c>
      <c r="G57" s="25">
        <f>1000+1276</f>
        <v>2276</v>
      </c>
      <c r="H57" s="21">
        <f t="shared" si="0"/>
        <v>0</v>
      </c>
    </row>
    <row r="58" spans="1:8" ht="18.75" customHeight="1" x14ac:dyDescent="0.25">
      <c r="A58" s="14">
        <v>44793</v>
      </c>
      <c r="B58" s="15">
        <f t="shared" si="1"/>
        <v>451</v>
      </c>
      <c r="C58" s="29"/>
      <c r="D58" s="27" t="s">
        <v>19</v>
      </c>
      <c r="E58" s="23">
        <v>5856</v>
      </c>
      <c r="F58" s="24">
        <v>44797</v>
      </c>
      <c r="G58" s="25">
        <v>5856</v>
      </c>
      <c r="H58" s="21">
        <f t="shared" si="0"/>
        <v>0</v>
      </c>
    </row>
    <row r="59" spans="1:8" ht="30.75" customHeight="1" x14ac:dyDescent="0.25">
      <c r="A59" s="14">
        <v>44793</v>
      </c>
      <c r="B59" s="15">
        <f t="shared" si="1"/>
        <v>452</v>
      </c>
      <c r="C59" s="29"/>
      <c r="D59" s="27" t="s">
        <v>22</v>
      </c>
      <c r="E59" s="23">
        <v>16832</v>
      </c>
      <c r="F59" s="64" t="s">
        <v>61</v>
      </c>
      <c r="G59" s="25">
        <f>5000+11832</f>
        <v>16832</v>
      </c>
      <c r="H59" s="21">
        <f t="shared" si="0"/>
        <v>0</v>
      </c>
    </row>
    <row r="60" spans="1:8" ht="18.75" customHeight="1" x14ac:dyDescent="0.25">
      <c r="A60" s="14">
        <v>44793</v>
      </c>
      <c r="B60" s="15">
        <f t="shared" si="1"/>
        <v>453</v>
      </c>
      <c r="C60" s="29"/>
      <c r="D60" s="27" t="s">
        <v>20</v>
      </c>
      <c r="E60" s="23">
        <v>7958</v>
      </c>
      <c r="F60" s="24">
        <v>44794</v>
      </c>
      <c r="G60" s="25">
        <v>7958</v>
      </c>
      <c r="H60" s="21">
        <f t="shared" si="0"/>
        <v>0</v>
      </c>
    </row>
    <row r="61" spans="1:8" ht="18.75" customHeight="1" x14ac:dyDescent="0.25">
      <c r="A61" s="14">
        <v>44793</v>
      </c>
      <c r="B61" s="15">
        <f t="shared" si="1"/>
        <v>454</v>
      </c>
      <c r="C61" s="29"/>
      <c r="D61" s="27" t="s">
        <v>35</v>
      </c>
      <c r="E61" s="23">
        <v>2053</v>
      </c>
      <c r="F61" s="24">
        <v>44794</v>
      </c>
      <c r="G61" s="25">
        <v>2053</v>
      </c>
      <c r="H61" s="21">
        <f t="shared" si="0"/>
        <v>0</v>
      </c>
    </row>
    <row r="62" spans="1:8" ht="31.5" x14ac:dyDescent="0.25">
      <c r="A62" s="14">
        <v>44794</v>
      </c>
      <c r="B62" s="15">
        <f t="shared" si="1"/>
        <v>455</v>
      </c>
      <c r="C62" s="29"/>
      <c r="D62" s="27" t="s">
        <v>16</v>
      </c>
      <c r="E62" s="23">
        <v>11620</v>
      </c>
      <c r="F62" s="64" t="s">
        <v>65</v>
      </c>
      <c r="G62" s="25">
        <f>5000+6620</f>
        <v>11620</v>
      </c>
      <c r="H62" s="21">
        <f t="shared" si="0"/>
        <v>0</v>
      </c>
    </row>
    <row r="63" spans="1:8" ht="31.5" x14ac:dyDescent="0.25">
      <c r="A63" s="14">
        <v>44794</v>
      </c>
      <c r="B63" s="15">
        <f t="shared" si="1"/>
        <v>456</v>
      </c>
      <c r="C63" s="29"/>
      <c r="D63" s="27" t="s">
        <v>9</v>
      </c>
      <c r="E63" s="23">
        <v>18618</v>
      </c>
      <c r="F63" s="64" t="s">
        <v>62</v>
      </c>
      <c r="G63" s="25">
        <f>6000+6500+6118</f>
        <v>18618</v>
      </c>
      <c r="H63" s="21">
        <f t="shared" si="0"/>
        <v>0</v>
      </c>
    </row>
    <row r="64" spans="1:8" ht="18.75" customHeight="1" x14ac:dyDescent="0.25">
      <c r="A64" s="14">
        <v>44794</v>
      </c>
      <c r="B64" s="15">
        <f t="shared" si="1"/>
        <v>457</v>
      </c>
      <c r="C64" s="29"/>
      <c r="D64" s="27" t="s">
        <v>22</v>
      </c>
      <c r="E64" s="23">
        <v>14175</v>
      </c>
      <c r="F64" s="24">
        <v>44797</v>
      </c>
      <c r="G64" s="25">
        <v>14175</v>
      </c>
      <c r="H64" s="21">
        <f t="shared" si="0"/>
        <v>0</v>
      </c>
    </row>
    <row r="65" spans="1:9" ht="18.75" customHeight="1" x14ac:dyDescent="0.25">
      <c r="A65" s="26">
        <v>44794</v>
      </c>
      <c r="B65" s="15">
        <f t="shared" si="1"/>
        <v>458</v>
      </c>
      <c r="C65" s="29"/>
      <c r="D65" s="27" t="s">
        <v>20</v>
      </c>
      <c r="E65" s="23">
        <v>7354</v>
      </c>
      <c r="F65" s="24">
        <v>44796</v>
      </c>
      <c r="G65" s="25">
        <v>7354</v>
      </c>
      <c r="H65" s="21">
        <f t="shared" si="0"/>
        <v>0</v>
      </c>
    </row>
    <row r="66" spans="1:9" ht="18.75" customHeight="1" x14ac:dyDescent="0.25">
      <c r="A66" s="26">
        <v>44795</v>
      </c>
      <c r="B66" s="15">
        <f t="shared" si="1"/>
        <v>459</v>
      </c>
      <c r="C66" s="29"/>
      <c r="D66" s="27" t="s">
        <v>8</v>
      </c>
      <c r="E66" s="23">
        <v>179</v>
      </c>
      <c r="F66" s="64">
        <v>44801</v>
      </c>
      <c r="G66" s="25">
        <v>179</v>
      </c>
      <c r="H66" s="21">
        <f t="shared" si="0"/>
        <v>0</v>
      </c>
    </row>
    <row r="67" spans="1:9" x14ac:dyDescent="0.25">
      <c r="A67" s="26">
        <v>44796</v>
      </c>
      <c r="B67" s="15">
        <f t="shared" si="1"/>
        <v>460</v>
      </c>
      <c r="C67" s="29"/>
      <c r="D67" s="27" t="s">
        <v>20</v>
      </c>
      <c r="E67" s="23">
        <v>6879</v>
      </c>
      <c r="F67" s="64">
        <v>44797</v>
      </c>
      <c r="G67" s="25">
        <v>6879</v>
      </c>
      <c r="H67" s="21">
        <f t="shared" si="0"/>
        <v>0</v>
      </c>
    </row>
    <row r="68" spans="1:9" ht="18.75" customHeight="1" x14ac:dyDescent="0.25">
      <c r="A68" s="26">
        <v>44797</v>
      </c>
      <c r="B68" s="15">
        <f t="shared" si="1"/>
        <v>461</v>
      </c>
      <c r="C68" s="29"/>
      <c r="D68" s="27" t="s">
        <v>19</v>
      </c>
      <c r="E68" s="23">
        <v>2922</v>
      </c>
      <c r="F68" s="24">
        <v>44798</v>
      </c>
      <c r="G68" s="25">
        <v>2922</v>
      </c>
      <c r="H68" s="21">
        <f t="shared" si="0"/>
        <v>0</v>
      </c>
    </row>
    <row r="69" spans="1:9" ht="31.5" x14ac:dyDescent="0.25">
      <c r="A69" s="26">
        <v>44797</v>
      </c>
      <c r="B69" s="15">
        <f t="shared" si="1"/>
        <v>462</v>
      </c>
      <c r="C69" s="29"/>
      <c r="D69" s="27" t="s">
        <v>23</v>
      </c>
      <c r="E69" s="23">
        <v>11379</v>
      </c>
      <c r="F69" s="64" t="s">
        <v>66</v>
      </c>
      <c r="G69" s="25">
        <f>6000+5379</f>
        <v>11379</v>
      </c>
      <c r="H69" s="21">
        <f t="shared" si="0"/>
        <v>0</v>
      </c>
    </row>
    <row r="70" spans="1:9" ht="18.75" customHeight="1" x14ac:dyDescent="0.25">
      <c r="A70" s="26">
        <v>44797</v>
      </c>
      <c r="B70" s="15">
        <f t="shared" ref="B70:B91" si="2">B69+1</f>
        <v>463</v>
      </c>
      <c r="C70" s="29"/>
      <c r="D70" s="27" t="s">
        <v>22</v>
      </c>
      <c r="E70" s="23">
        <v>6899</v>
      </c>
      <c r="F70" s="24">
        <v>44799</v>
      </c>
      <c r="G70" s="25">
        <v>6899</v>
      </c>
      <c r="H70" s="21">
        <f t="shared" si="0"/>
        <v>0</v>
      </c>
    </row>
    <row r="71" spans="1:9" ht="18.75" customHeight="1" x14ac:dyDescent="0.25">
      <c r="A71" s="26">
        <v>44797</v>
      </c>
      <c r="B71" s="15">
        <f t="shared" si="2"/>
        <v>464</v>
      </c>
      <c r="C71" s="29"/>
      <c r="D71" s="27" t="s">
        <v>20</v>
      </c>
      <c r="E71" s="23">
        <v>7376</v>
      </c>
      <c r="F71" s="24">
        <v>44798</v>
      </c>
      <c r="G71" s="25">
        <v>7376</v>
      </c>
      <c r="H71" s="21">
        <f t="shared" si="0"/>
        <v>0</v>
      </c>
    </row>
    <row r="72" spans="1:9" ht="18.75" customHeight="1" x14ac:dyDescent="0.25">
      <c r="A72" s="26">
        <v>44797</v>
      </c>
      <c r="B72" s="15">
        <f t="shared" si="2"/>
        <v>465</v>
      </c>
      <c r="C72" s="29"/>
      <c r="D72" s="27" t="s">
        <v>35</v>
      </c>
      <c r="E72" s="23">
        <v>4807</v>
      </c>
      <c r="F72" s="24">
        <v>44798</v>
      </c>
      <c r="G72" s="25">
        <v>4807</v>
      </c>
      <c r="H72" s="21">
        <f t="shared" si="0"/>
        <v>0</v>
      </c>
    </row>
    <row r="73" spans="1:9" ht="18.75" customHeight="1" x14ac:dyDescent="0.25">
      <c r="A73" s="26">
        <v>44798</v>
      </c>
      <c r="B73" s="15">
        <f t="shared" si="2"/>
        <v>466</v>
      </c>
      <c r="C73" s="29"/>
      <c r="D73" s="27" t="s">
        <v>19</v>
      </c>
      <c r="E73" s="23">
        <v>2199</v>
      </c>
      <c r="F73" s="24">
        <v>44799</v>
      </c>
      <c r="G73" s="25">
        <v>2199</v>
      </c>
      <c r="H73" s="21">
        <f t="shared" si="0"/>
        <v>0</v>
      </c>
    </row>
    <row r="74" spans="1:9" ht="18.75" customHeight="1" x14ac:dyDescent="0.25">
      <c r="A74" s="26">
        <v>44798</v>
      </c>
      <c r="B74" s="15">
        <f t="shared" si="2"/>
        <v>467</v>
      </c>
      <c r="C74" s="29"/>
      <c r="D74" s="27" t="s">
        <v>17</v>
      </c>
      <c r="E74" s="23">
        <v>2498</v>
      </c>
      <c r="F74" s="24">
        <v>44799</v>
      </c>
      <c r="G74" s="25">
        <v>2498</v>
      </c>
      <c r="H74" s="21">
        <f t="shared" si="0"/>
        <v>0</v>
      </c>
    </row>
    <row r="75" spans="1:9" ht="18.75" customHeight="1" x14ac:dyDescent="0.25">
      <c r="A75" s="26">
        <v>44798</v>
      </c>
      <c r="B75" s="15">
        <f t="shared" si="2"/>
        <v>468</v>
      </c>
      <c r="C75" s="29"/>
      <c r="D75" s="27" t="s">
        <v>20</v>
      </c>
      <c r="E75" s="23">
        <v>6003</v>
      </c>
      <c r="F75" s="24">
        <v>44799</v>
      </c>
      <c r="G75" s="25">
        <v>6003</v>
      </c>
      <c r="H75" s="21">
        <f t="shared" si="0"/>
        <v>0</v>
      </c>
    </row>
    <row r="76" spans="1:9" ht="31.5" x14ac:dyDescent="0.25">
      <c r="A76" s="26">
        <v>44798</v>
      </c>
      <c r="B76" s="15">
        <f t="shared" si="2"/>
        <v>469</v>
      </c>
      <c r="C76" s="29"/>
      <c r="D76" s="27" t="s">
        <v>9</v>
      </c>
      <c r="E76" s="23">
        <v>13154</v>
      </c>
      <c r="F76" s="64" t="s">
        <v>63</v>
      </c>
      <c r="G76" s="25">
        <f>6000+7154</f>
        <v>13154</v>
      </c>
      <c r="H76" s="21">
        <f t="shared" si="0"/>
        <v>0</v>
      </c>
    </row>
    <row r="77" spans="1:9" ht="18.75" customHeight="1" x14ac:dyDescent="0.25">
      <c r="A77" s="26">
        <v>44799</v>
      </c>
      <c r="B77" s="15">
        <f t="shared" si="2"/>
        <v>470</v>
      </c>
      <c r="C77" s="29"/>
      <c r="D77" s="27" t="s">
        <v>19</v>
      </c>
      <c r="E77" s="23">
        <v>2158</v>
      </c>
      <c r="F77" s="24">
        <v>44800</v>
      </c>
      <c r="G77" s="25">
        <v>2158</v>
      </c>
      <c r="H77" s="21">
        <f t="shared" si="0"/>
        <v>0</v>
      </c>
    </row>
    <row r="78" spans="1:9" ht="18.75" customHeight="1" x14ac:dyDescent="0.25">
      <c r="A78" s="26">
        <v>44799</v>
      </c>
      <c r="B78" s="15">
        <f t="shared" si="2"/>
        <v>471</v>
      </c>
      <c r="C78" s="29"/>
      <c r="D78" s="27" t="s">
        <v>35</v>
      </c>
      <c r="E78" s="23">
        <v>2847</v>
      </c>
      <c r="F78" s="24">
        <v>44800</v>
      </c>
      <c r="G78" s="25">
        <v>2847</v>
      </c>
      <c r="H78" s="21">
        <f t="shared" si="0"/>
        <v>0</v>
      </c>
    </row>
    <row r="79" spans="1:9" ht="31.5" x14ac:dyDescent="0.25">
      <c r="A79" s="26">
        <v>44799</v>
      </c>
      <c r="B79" s="15">
        <f t="shared" si="2"/>
        <v>472</v>
      </c>
      <c r="C79" s="29"/>
      <c r="D79" s="27" t="s">
        <v>22</v>
      </c>
      <c r="E79" s="23">
        <v>17259</v>
      </c>
      <c r="F79" s="64" t="s">
        <v>64</v>
      </c>
      <c r="G79" s="25">
        <f>6000+11259</f>
        <v>17259</v>
      </c>
      <c r="H79" s="21">
        <f t="shared" si="0"/>
        <v>0</v>
      </c>
    </row>
    <row r="80" spans="1:9" ht="47.25" x14ac:dyDescent="0.25">
      <c r="A80" s="26">
        <v>44799</v>
      </c>
      <c r="B80" s="15">
        <f t="shared" si="2"/>
        <v>473</v>
      </c>
      <c r="C80" s="29"/>
      <c r="D80" s="27" t="s">
        <v>9</v>
      </c>
      <c r="E80" s="23">
        <v>17347</v>
      </c>
      <c r="F80" s="63" t="s">
        <v>68</v>
      </c>
      <c r="G80" s="62">
        <f>9000+4347+4000</f>
        <v>17347</v>
      </c>
      <c r="H80" s="21">
        <f t="shared" si="0"/>
        <v>0</v>
      </c>
      <c r="I80" s="72"/>
    </row>
    <row r="81" spans="1:9" ht="18.75" customHeight="1" x14ac:dyDescent="0.25">
      <c r="A81" s="26">
        <v>44799</v>
      </c>
      <c r="B81" s="15">
        <f t="shared" si="2"/>
        <v>474</v>
      </c>
      <c r="C81" s="29"/>
      <c r="D81" s="27" t="s">
        <v>20</v>
      </c>
      <c r="E81" s="23">
        <v>6541</v>
      </c>
      <c r="F81" s="24">
        <v>44800</v>
      </c>
      <c r="G81" s="25">
        <v>6541</v>
      </c>
      <c r="H81" s="21">
        <f t="shared" si="0"/>
        <v>0</v>
      </c>
    </row>
    <row r="82" spans="1:9" ht="18.75" customHeight="1" x14ac:dyDescent="0.25">
      <c r="A82" s="26">
        <v>44799</v>
      </c>
      <c r="B82" s="15">
        <f t="shared" si="2"/>
        <v>475</v>
      </c>
      <c r="C82" s="29"/>
      <c r="D82" s="27" t="s">
        <v>8</v>
      </c>
      <c r="E82" s="23">
        <v>246</v>
      </c>
      <c r="F82" s="24">
        <v>44801</v>
      </c>
      <c r="G82" s="25">
        <v>246</v>
      </c>
      <c r="H82" s="21">
        <f t="shared" si="0"/>
        <v>0</v>
      </c>
    </row>
    <row r="83" spans="1:9" ht="31.5" x14ac:dyDescent="0.25">
      <c r="A83" s="26">
        <v>44800</v>
      </c>
      <c r="B83" s="15">
        <f t="shared" si="2"/>
        <v>476</v>
      </c>
      <c r="C83" s="29"/>
      <c r="D83" s="27" t="s">
        <v>22</v>
      </c>
      <c r="E83" s="23">
        <v>18095</v>
      </c>
      <c r="F83" s="64" t="s">
        <v>66</v>
      </c>
      <c r="G83" s="25">
        <f>6000+12095</f>
        <v>18095</v>
      </c>
      <c r="H83" s="21">
        <f t="shared" si="0"/>
        <v>0</v>
      </c>
    </row>
    <row r="84" spans="1:9" ht="18.75" customHeight="1" x14ac:dyDescent="0.25">
      <c r="A84" s="26">
        <v>44800</v>
      </c>
      <c r="B84" s="15">
        <f t="shared" si="2"/>
        <v>477</v>
      </c>
      <c r="C84" s="29"/>
      <c r="D84" s="27" t="s">
        <v>20</v>
      </c>
      <c r="E84" s="23">
        <v>7151</v>
      </c>
      <c r="F84" s="24">
        <v>44801</v>
      </c>
      <c r="G84" s="25">
        <v>7151</v>
      </c>
      <c r="H84" s="21">
        <f t="shared" si="0"/>
        <v>0</v>
      </c>
    </row>
    <row r="85" spans="1:9" ht="18.75" customHeight="1" x14ac:dyDescent="0.25">
      <c r="A85" s="26">
        <v>44800</v>
      </c>
      <c r="B85" s="15">
        <f t="shared" si="2"/>
        <v>478</v>
      </c>
      <c r="C85" s="29"/>
      <c r="D85" s="27" t="s">
        <v>16</v>
      </c>
      <c r="E85" s="23">
        <v>13060</v>
      </c>
      <c r="F85" s="24">
        <v>44801</v>
      </c>
      <c r="G85" s="25">
        <v>13060</v>
      </c>
      <c r="H85" s="21">
        <f t="shared" si="0"/>
        <v>0</v>
      </c>
    </row>
    <row r="86" spans="1:9" ht="18.75" customHeight="1" x14ac:dyDescent="0.25">
      <c r="A86" s="26">
        <v>44800</v>
      </c>
      <c r="B86" s="15">
        <f t="shared" si="2"/>
        <v>479</v>
      </c>
      <c r="C86" s="29"/>
      <c r="D86" s="27" t="s">
        <v>19</v>
      </c>
      <c r="E86" s="23">
        <v>2558</v>
      </c>
      <c r="F86" s="61">
        <v>44802</v>
      </c>
      <c r="G86" s="62">
        <v>2558</v>
      </c>
      <c r="H86" s="21">
        <f t="shared" si="0"/>
        <v>0</v>
      </c>
      <c r="I86" s="72"/>
    </row>
    <row r="87" spans="1:9" ht="18.75" customHeight="1" x14ac:dyDescent="0.25">
      <c r="A87" s="26">
        <v>44800</v>
      </c>
      <c r="B87" s="15">
        <f t="shared" si="2"/>
        <v>480</v>
      </c>
      <c r="C87" s="29"/>
      <c r="D87" s="27" t="s">
        <v>35</v>
      </c>
      <c r="E87" s="23">
        <v>1960</v>
      </c>
      <c r="F87" s="24">
        <v>44801</v>
      </c>
      <c r="G87" s="25">
        <v>1960</v>
      </c>
      <c r="H87" s="21">
        <f t="shared" si="0"/>
        <v>0</v>
      </c>
    </row>
    <row r="88" spans="1:9" ht="18.75" customHeight="1" x14ac:dyDescent="0.25">
      <c r="A88" s="26">
        <v>44801</v>
      </c>
      <c r="B88" s="15">
        <f t="shared" si="2"/>
        <v>481</v>
      </c>
      <c r="C88" s="29"/>
      <c r="D88" s="27" t="s">
        <v>19</v>
      </c>
      <c r="E88" s="23">
        <v>2103</v>
      </c>
      <c r="F88" s="24">
        <v>44801</v>
      </c>
      <c r="G88" s="25">
        <v>2103</v>
      </c>
      <c r="H88" s="21">
        <f t="shared" si="0"/>
        <v>0</v>
      </c>
    </row>
    <row r="89" spans="1:9" ht="18.75" customHeight="1" x14ac:dyDescent="0.25">
      <c r="A89" s="26">
        <v>44801</v>
      </c>
      <c r="B89" s="15">
        <f t="shared" si="2"/>
        <v>482</v>
      </c>
      <c r="C89" s="29"/>
      <c r="D89" s="27" t="s">
        <v>22</v>
      </c>
      <c r="E89" s="23">
        <v>13622</v>
      </c>
      <c r="F89" s="61">
        <v>44803</v>
      </c>
      <c r="G89" s="62">
        <v>13622</v>
      </c>
      <c r="H89" s="21">
        <f t="shared" si="0"/>
        <v>0</v>
      </c>
    </row>
    <row r="90" spans="1:9" ht="18.75" customHeight="1" x14ac:dyDescent="0.25">
      <c r="A90" s="26">
        <v>44801</v>
      </c>
      <c r="B90" s="15">
        <f t="shared" si="2"/>
        <v>483</v>
      </c>
      <c r="C90" s="29"/>
      <c r="D90" s="27" t="s">
        <v>26</v>
      </c>
      <c r="E90" s="23">
        <v>12320</v>
      </c>
      <c r="F90" s="61">
        <v>44808</v>
      </c>
      <c r="G90" s="62">
        <v>12320</v>
      </c>
      <c r="H90" s="21">
        <f t="shared" si="0"/>
        <v>0</v>
      </c>
    </row>
    <row r="91" spans="1:9" ht="18.75" customHeight="1" x14ac:dyDescent="0.25">
      <c r="A91" s="26">
        <v>44801</v>
      </c>
      <c r="B91" s="15">
        <f t="shared" si="2"/>
        <v>484</v>
      </c>
      <c r="C91" s="29"/>
      <c r="D91" s="27" t="s">
        <v>20</v>
      </c>
      <c r="E91" s="23">
        <v>7538</v>
      </c>
      <c r="F91" s="61">
        <v>44803</v>
      </c>
      <c r="G91" s="62">
        <v>7538</v>
      </c>
      <c r="H91" s="21">
        <f t="shared" si="0"/>
        <v>0</v>
      </c>
    </row>
    <row r="92" spans="1:9" ht="18.75" customHeight="1" x14ac:dyDescent="0.25">
      <c r="A92" s="26"/>
      <c r="B92" s="15"/>
      <c r="C92" s="29"/>
      <c r="D92" s="27"/>
      <c r="E92" s="23"/>
      <c r="F92" s="24"/>
      <c r="G92" s="25"/>
      <c r="H92" s="21">
        <f t="shared" si="0"/>
        <v>0</v>
      </c>
    </row>
    <row r="93" spans="1:9" ht="16.5" thickBot="1" x14ac:dyDescent="0.3">
      <c r="A93" s="35"/>
      <c r="B93" s="15"/>
      <c r="C93" s="37"/>
      <c r="D93" s="38"/>
      <c r="E93" s="39">
        <v>0</v>
      </c>
      <c r="F93" s="40"/>
      <c r="G93" s="41"/>
      <c r="H93" s="21">
        <f t="shared" si="0"/>
        <v>0</v>
      </c>
      <c r="I93" s="2"/>
    </row>
    <row r="94" spans="1:9" ht="16.5" thickTop="1" x14ac:dyDescent="0.25">
      <c r="B94" s="43"/>
      <c r="C94" s="44"/>
      <c r="D94" s="2"/>
      <c r="E94" s="45">
        <f>SUM(E4:E93)</f>
        <v>692203</v>
      </c>
      <c r="F94" s="45"/>
      <c r="G94" s="45">
        <f>SUM(G4:G93)</f>
        <v>692203</v>
      </c>
      <c r="H94" s="46">
        <f>SUM(H4:H93)</f>
        <v>0</v>
      </c>
      <c r="I94" s="2"/>
    </row>
    <row r="95" spans="1:9" x14ac:dyDescent="0.25">
      <c r="B95" s="43"/>
      <c r="C95" s="44"/>
      <c r="D95" s="2"/>
      <c r="E95" s="47"/>
      <c r="F95" s="48"/>
      <c r="G95" s="49"/>
      <c r="H95" s="50"/>
      <c r="I95" s="2"/>
    </row>
    <row r="96" spans="1:9" ht="31.5" x14ac:dyDescent="0.25">
      <c r="B96" s="43"/>
      <c r="C96" s="44"/>
      <c r="D96" s="2"/>
      <c r="E96" s="51" t="s">
        <v>10</v>
      </c>
      <c r="F96" s="48"/>
      <c r="G96" s="52" t="s">
        <v>11</v>
      </c>
      <c r="H96" s="50"/>
      <c r="I96" s="2"/>
    </row>
    <row r="97" spans="1:9" ht="16.5" thickBot="1" x14ac:dyDescent="0.3">
      <c r="B97" s="43"/>
      <c r="C97" s="44"/>
      <c r="D97" s="2"/>
      <c r="E97" s="51"/>
      <c r="F97" s="48"/>
      <c r="G97" s="52"/>
      <c r="H97" s="50"/>
      <c r="I97" s="2"/>
    </row>
    <row r="98" spans="1:9" ht="21.75" thickBot="1" x14ac:dyDescent="0.4">
      <c r="B98" s="43"/>
      <c r="C98" s="44"/>
      <c r="D98" s="2"/>
      <c r="E98" s="84">
        <f>E94-G94</f>
        <v>0</v>
      </c>
      <c r="F98" s="85"/>
      <c r="G98" s="86"/>
      <c r="I98" s="2"/>
    </row>
    <row r="99" spans="1:9" x14ac:dyDescent="0.25">
      <c r="B99" s="43"/>
      <c r="C99" s="44"/>
      <c r="D99" s="2"/>
      <c r="E99" s="47"/>
      <c r="F99" s="48"/>
      <c r="G99" s="49"/>
      <c r="I99" s="2"/>
    </row>
    <row r="100" spans="1:9" ht="18.75" x14ac:dyDescent="0.3">
      <c r="B100" s="43"/>
      <c r="C100" s="44"/>
      <c r="D100" s="2"/>
      <c r="E100" s="87" t="s">
        <v>12</v>
      </c>
      <c r="F100" s="87"/>
      <c r="G100" s="87"/>
      <c r="I100" s="2"/>
    </row>
    <row r="101" spans="1:9" x14ac:dyDescent="0.25">
      <c r="B101" s="43"/>
      <c r="C101" s="44"/>
      <c r="D101" s="2"/>
      <c r="E101" s="47"/>
      <c r="F101" s="48"/>
      <c r="G101" s="49"/>
      <c r="I101" s="2"/>
    </row>
    <row r="102" spans="1:9" ht="18.75" x14ac:dyDescent="0.3">
      <c r="A102" s="26"/>
      <c r="B102" s="15"/>
      <c r="C102" s="29"/>
      <c r="D102" s="53"/>
      <c r="E102" s="54"/>
      <c r="F102" s="55"/>
      <c r="G102" s="54"/>
      <c r="I102" s="2"/>
    </row>
    <row r="103" spans="1:9" x14ac:dyDescent="0.25">
      <c r="B103" s="43"/>
      <c r="C103" s="44"/>
      <c r="D103" s="2"/>
      <c r="E103" s="47"/>
      <c r="F103" s="48"/>
      <c r="G103" s="49"/>
      <c r="I103" s="2"/>
    </row>
    <row r="104" spans="1:9" x14ac:dyDescent="0.25">
      <c r="B104" s="43"/>
      <c r="C104" s="44"/>
      <c r="D104" s="2"/>
      <c r="E104" s="47"/>
      <c r="F104" s="48"/>
      <c r="G104" s="49"/>
      <c r="I104" s="2"/>
    </row>
    <row r="105" spans="1:9" x14ac:dyDescent="0.25">
      <c r="B105" s="43"/>
      <c r="C105" s="44"/>
      <c r="D105" s="2"/>
      <c r="E105" s="47"/>
      <c r="F105" s="48"/>
      <c r="G105" s="49"/>
      <c r="I105" s="2"/>
    </row>
    <row r="106" spans="1:9" x14ac:dyDescent="0.25">
      <c r="B106" s="43"/>
      <c r="C106" s="44"/>
      <c r="D106" s="2"/>
      <c r="E106" s="47"/>
      <c r="F106" s="48"/>
      <c r="G106" s="49"/>
      <c r="I106" s="2"/>
    </row>
    <row r="107" spans="1:9" x14ac:dyDescent="0.25">
      <c r="B107" s="43"/>
      <c r="C107" s="44"/>
      <c r="D107" s="2"/>
      <c r="E107" s="47"/>
      <c r="F107" s="48"/>
      <c r="G107" s="49"/>
      <c r="I107" s="2"/>
    </row>
    <row r="108" spans="1:9" x14ac:dyDescent="0.25">
      <c r="B108" s="43"/>
      <c r="C108" s="44"/>
      <c r="D108" s="2"/>
      <c r="E108" s="47"/>
      <c r="F108" s="48"/>
      <c r="G108" s="49"/>
      <c r="I108" s="2"/>
    </row>
    <row r="109" spans="1:9" x14ac:dyDescent="0.25">
      <c r="B109" s="43"/>
      <c r="C109" s="44"/>
      <c r="D109" s="2"/>
      <c r="E109" s="47"/>
      <c r="F109" s="48"/>
      <c r="G109" s="49"/>
      <c r="I109" s="2"/>
    </row>
    <row r="110" spans="1:9" x14ac:dyDescent="0.25">
      <c r="B110" s="43"/>
      <c r="C110" s="44"/>
      <c r="D110" s="2"/>
      <c r="E110" s="47"/>
      <c r="F110" s="48"/>
      <c r="G110" s="49"/>
      <c r="I110" s="2"/>
    </row>
    <row r="111" spans="1:9" x14ac:dyDescent="0.25">
      <c r="B111" s="43"/>
      <c r="C111" s="44"/>
      <c r="D111" s="2"/>
      <c r="E111" s="47"/>
      <c r="F111" s="48"/>
      <c r="G111" s="49"/>
      <c r="I111" s="2"/>
    </row>
  </sheetData>
  <mergeCells count="4">
    <mergeCell ref="B1:G1"/>
    <mergeCell ref="B2:F2"/>
    <mergeCell ref="E98:G98"/>
    <mergeCell ref="E100:G100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I156"/>
  <sheetViews>
    <sheetView topLeftCell="A124" workbookViewId="0">
      <selection activeCell="D136" sqref="D136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67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6.5" thickTop="1" x14ac:dyDescent="0.25">
      <c r="A4" s="14">
        <v>44802</v>
      </c>
      <c r="B4" s="15">
        <v>485</v>
      </c>
      <c r="C4" s="16"/>
      <c r="D4" s="17" t="s">
        <v>19</v>
      </c>
      <c r="E4" s="18">
        <v>2345</v>
      </c>
      <c r="F4" s="65">
        <v>44803</v>
      </c>
      <c r="G4" s="20">
        <v>2345</v>
      </c>
      <c r="H4" s="21">
        <f t="shared" ref="H4:H138" si="0">E4-G4</f>
        <v>0</v>
      </c>
      <c r="I4" s="2"/>
    </row>
    <row r="5" spans="1:9" x14ac:dyDescent="0.25">
      <c r="A5" s="14">
        <v>44803</v>
      </c>
      <c r="B5" s="15">
        <v>486</v>
      </c>
      <c r="C5" s="16"/>
      <c r="D5" s="22" t="s">
        <v>19</v>
      </c>
      <c r="E5" s="23">
        <v>2748</v>
      </c>
      <c r="F5" s="24">
        <v>44805</v>
      </c>
      <c r="G5" s="25">
        <v>2748</v>
      </c>
      <c r="H5" s="21">
        <f t="shared" si="0"/>
        <v>0</v>
      </c>
    </row>
    <row r="6" spans="1:9" x14ac:dyDescent="0.25">
      <c r="A6" s="14">
        <v>44803</v>
      </c>
      <c r="B6" s="15">
        <f t="shared" ref="B6:B69" si="1">B5+1</f>
        <v>487</v>
      </c>
      <c r="C6" s="16"/>
      <c r="D6" s="22" t="s">
        <v>22</v>
      </c>
      <c r="E6" s="23">
        <v>11989</v>
      </c>
      <c r="F6" s="24">
        <v>44806</v>
      </c>
      <c r="G6" s="25">
        <v>11989</v>
      </c>
      <c r="H6" s="21">
        <f t="shared" si="0"/>
        <v>0</v>
      </c>
    </row>
    <row r="7" spans="1:9" ht="16.5" customHeight="1" x14ac:dyDescent="0.25">
      <c r="A7" s="26">
        <v>44805</v>
      </c>
      <c r="B7" s="15">
        <f t="shared" si="1"/>
        <v>488</v>
      </c>
      <c r="C7" s="16"/>
      <c r="D7" s="27" t="s">
        <v>19</v>
      </c>
      <c r="E7" s="23">
        <v>2264</v>
      </c>
      <c r="F7" s="24">
        <v>44806</v>
      </c>
      <c r="G7" s="25">
        <v>2264</v>
      </c>
      <c r="H7" s="21">
        <f t="shared" si="0"/>
        <v>0</v>
      </c>
    </row>
    <row r="8" spans="1:9" x14ac:dyDescent="0.25">
      <c r="A8" s="14">
        <v>44805</v>
      </c>
      <c r="B8" s="15">
        <f t="shared" si="1"/>
        <v>489</v>
      </c>
      <c r="C8" s="16"/>
      <c r="D8" s="28" t="s">
        <v>22</v>
      </c>
      <c r="E8" s="23">
        <v>10360</v>
      </c>
      <c r="F8" s="24">
        <v>44807</v>
      </c>
      <c r="G8" s="25">
        <v>10360</v>
      </c>
      <c r="H8" s="21">
        <f t="shared" si="0"/>
        <v>0</v>
      </c>
    </row>
    <row r="9" spans="1:9" x14ac:dyDescent="0.25">
      <c r="A9" s="14">
        <v>44805</v>
      </c>
      <c r="B9" s="15">
        <f t="shared" si="1"/>
        <v>490</v>
      </c>
      <c r="C9" s="16"/>
      <c r="D9" s="27" t="s">
        <v>17</v>
      </c>
      <c r="E9" s="23">
        <v>2360</v>
      </c>
      <c r="F9" s="24">
        <v>44806</v>
      </c>
      <c r="G9" s="25">
        <v>2360</v>
      </c>
      <c r="H9" s="21">
        <f t="shared" si="0"/>
        <v>0</v>
      </c>
    </row>
    <row r="10" spans="1:9" x14ac:dyDescent="0.25">
      <c r="A10" s="14">
        <v>44805</v>
      </c>
      <c r="B10" s="15">
        <f t="shared" si="1"/>
        <v>491</v>
      </c>
      <c r="C10" s="16"/>
      <c r="D10" s="27" t="s">
        <v>35</v>
      </c>
      <c r="E10" s="23">
        <v>5172</v>
      </c>
      <c r="F10" s="24">
        <v>44806</v>
      </c>
      <c r="G10" s="25">
        <v>5172</v>
      </c>
      <c r="H10" s="21">
        <f t="shared" si="0"/>
        <v>0</v>
      </c>
    </row>
    <row r="11" spans="1:9" x14ac:dyDescent="0.25">
      <c r="A11" s="14">
        <v>44805</v>
      </c>
      <c r="B11" s="15">
        <f t="shared" si="1"/>
        <v>492</v>
      </c>
      <c r="C11" s="16"/>
      <c r="D11" s="27" t="s">
        <v>20</v>
      </c>
      <c r="E11" s="23">
        <v>6448</v>
      </c>
      <c r="F11" s="24">
        <v>44806</v>
      </c>
      <c r="G11" s="25">
        <v>6448</v>
      </c>
      <c r="H11" s="21">
        <f t="shared" si="0"/>
        <v>0</v>
      </c>
    </row>
    <row r="12" spans="1:9" x14ac:dyDescent="0.25">
      <c r="A12" s="14">
        <v>44806</v>
      </c>
      <c r="B12" s="15">
        <f t="shared" si="1"/>
        <v>493</v>
      </c>
      <c r="C12" s="29"/>
      <c r="D12" s="27" t="s">
        <v>19</v>
      </c>
      <c r="E12" s="23">
        <v>2149</v>
      </c>
      <c r="F12" s="64">
        <v>44807</v>
      </c>
      <c r="G12" s="25">
        <v>2149</v>
      </c>
      <c r="H12" s="21">
        <f t="shared" si="0"/>
        <v>0</v>
      </c>
    </row>
    <row r="13" spans="1:9" x14ac:dyDescent="0.25">
      <c r="A13" s="14">
        <v>44806</v>
      </c>
      <c r="B13" s="15">
        <f t="shared" si="1"/>
        <v>494</v>
      </c>
      <c r="C13" s="30"/>
      <c r="D13" s="27" t="s">
        <v>20</v>
      </c>
      <c r="E13" s="23">
        <v>6070</v>
      </c>
      <c r="F13" s="24">
        <v>44807</v>
      </c>
      <c r="G13" s="25">
        <v>6070</v>
      </c>
      <c r="H13" s="21">
        <f t="shared" si="0"/>
        <v>0</v>
      </c>
    </row>
    <row r="14" spans="1:9" x14ac:dyDescent="0.25">
      <c r="A14" s="14">
        <v>44806</v>
      </c>
      <c r="B14" s="15">
        <f t="shared" si="1"/>
        <v>495</v>
      </c>
      <c r="C14" s="29"/>
      <c r="D14" s="22" t="s">
        <v>17</v>
      </c>
      <c r="E14" s="23">
        <v>2608</v>
      </c>
      <c r="F14" s="24">
        <v>44808</v>
      </c>
      <c r="G14" s="25">
        <v>2608</v>
      </c>
      <c r="H14" s="21">
        <f t="shared" si="0"/>
        <v>0</v>
      </c>
    </row>
    <row r="15" spans="1:9" x14ac:dyDescent="0.25">
      <c r="A15" s="14">
        <v>44806</v>
      </c>
      <c r="B15" s="15">
        <f t="shared" si="1"/>
        <v>496</v>
      </c>
      <c r="C15" s="30"/>
      <c r="D15" s="27" t="s">
        <v>35</v>
      </c>
      <c r="E15" s="23">
        <v>5159</v>
      </c>
      <c r="F15" s="24">
        <v>44807</v>
      </c>
      <c r="G15" s="25">
        <v>5159</v>
      </c>
      <c r="H15" s="21">
        <f t="shared" si="0"/>
        <v>0</v>
      </c>
    </row>
    <row r="16" spans="1:9" x14ac:dyDescent="0.25">
      <c r="A16" s="14">
        <v>44806</v>
      </c>
      <c r="B16" s="15">
        <f t="shared" si="1"/>
        <v>497</v>
      </c>
      <c r="C16" s="29"/>
      <c r="D16" s="27" t="s">
        <v>35</v>
      </c>
      <c r="E16" s="23">
        <v>2891</v>
      </c>
      <c r="F16" s="24">
        <v>44807</v>
      </c>
      <c r="G16" s="25">
        <v>2891</v>
      </c>
      <c r="H16" s="21">
        <f t="shared" si="0"/>
        <v>0</v>
      </c>
    </row>
    <row r="17" spans="1:8" x14ac:dyDescent="0.25">
      <c r="A17" s="14">
        <v>44807</v>
      </c>
      <c r="B17" s="15">
        <f t="shared" si="1"/>
        <v>498</v>
      </c>
      <c r="C17" s="30"/>
      <c r="D17" s="27" t="s">
        <v>19</v>
      </c>
      <c r="E17" s="23">
        <v>2286</v>
      </c>
      <c r="F17" s="64">
        <v>44808</v>
      </c>
      <c r="G17" s="25">
        <v>2286</v>
      </c>
      <c r="H17" s="21">
        <f t="shared" si="0"/>
        <v>0</v>
      </c>
    </row>
    <row r="18" spans="1:8" x14ac:dyDescent="0.25">
      <c r="A18" s="14">
        <v>44807</v>
      </c>
      <c r="B18" s="15">
        <f t="shared" si="1"/>
        <v>499</v>
      </c>
      <c r="C18" s="29"/>
      <c r="D18" s="27" t="s">
        <v>8</v>
      </c>
      <c r="E18" s="23">
        <v>434</v>
      </c>
      <c r="F18" s="24">
        <v>44807</v>
      </c>
      <c r="G18" s="25">
        <v>434</v>
      </c>
      <c r="H18" s="21">
        <f t="shared" si="0"/>
        <v>0</v>
      </c>
    </row>
    <row r="19" spans="1:8" ht="47.25" x14ac:dyDescent="0.25">
      <c r="A19" s="14">
        <v>44807</v>
      </c>
      <c r="B19" s="15">
        <f t="shared" si="1"/>
        <v>500</v>
      </c>
      <c r="C19" s="30"/>
      <c r="D19" s="27" t="s">
        <v>22</v>
      </c>
      <c r="E19" s="23">
        <v>19433</v>
      </c>
      <c r="F19" s="64" t="s">
        <v>69</v>
      </c>
      <c r="G19" s="25">
        <f>5000+5433+9000</f>
        <v>19433</v>
      </c>
      <c r="H19" s="21">
        <f t="shared" si="0"/>
        <v>0</v>
      </c>
    </row>
    <row r="20" spans="1:8" x14ac:dyDescent="0.25">
      <c r="A20" s="14">
        <v>44807</v>
      </c>
      <c r="B20" s="15">
        <f t="shared" si="1"/>
        <v>501</v>
      </c>
      <c r="C20" s="29"/>
      <c r="D20" s="27" t="s">
        <v>20</v>
      </c>
      <c r="E20" s="23">
        <v>7366</v>
      </c>
      <c r="F20" s="24">
        <v>44808</v>
      </c>
      <c r="G20" s="25">
        <v>7366</v>
      </c>
      <c r="H20" s="21">
        <f t="shared" si="0"/>
        <v>0</v>
      </c>
    </row>
    <row r="21" spans="1:8" x14ac:dyDescent="0.25">
      <c r="A21" s="14">
        <v>44807</v>
      </c>
      <c r="B21" s="15">
        <f t="shared" si="1"/>
        <v>502</v>
      </c>
      <c r="C21" s="29"/>
      <c r="D21" s="27" t="s">
        <v>35</v>
      </c>
      <c r="E21" s="23">
        <v>2689</v>
      </c>
      <c r="F21" s="24">
        <v>44808</v>
      </c>
      <c r="G21" s="25">
        <v>2689</v>
      </c>
      <c r="H21" s="21">
        <f t="shared" si="0"/>
        <v>0</v>
      </c>
    </row>
    <row r="22" spans="1:8" x14ac:dyDescent="0.25">
      <c r="A22" s="14">
        <v>44808</v>
      </c>
      <c r="B22" s="15">
        <f t="shared" si="1"/>
        <v>503</v>
      </c>
      <c r="C22" s="29"/>
      <c r="D22" s="27" t="s">
        <v>19</v>
      </c>
      <c r="E22" s="23">
        <v>1351</v>
      </c>
      <c r="F22" s="24">
        <v>44808</v>
      </c>
      <c r="G22" s="25">
        <v>1351</v>
      </c>
      <c r="H22" s="21">
        <f t="shared" si="0"/>
        <v>0</v>
      </c>
    </row>
    <row r="23" spans="1:8" ht="15" customHeight="1" x14ac:dyDescent="0.25">
      <c r="A23" s="14">
        <v>44808</v>
      </c>
      <c r="B23" s="15">
        <f t="shared" si="1"/>
        <v>504</v>
      </c>
      <c r="C23" s="29"/>
      <c r="D23" s="27" t="s">
        <v>19</v>
      </c>
      <c r="E23" s="23">
        <v>1904</v>
      </c>
      <c r="F23" s="24">
        <v>44809</v>
      </c>
      <c r="G23" s="25">
        <v>1904</v>
      </c>
      <c r="H23" s="21">
        <f t="shared" si="0"/>
        <v>0</v>
      </c>
    </row>
    <row r="24" spans="1:8" x14ac:dyDescent="0.25">
      <c r="A24" s="14">
        <v>44808</v>
      </c>
      <c r="B24" s="15">
        <f t="shared" si="1"/>
        <v>505</v>
      </c>
      <c r="C24" s="29"/>
      <c r="D24" s="27" t="s">
        <v>20</v>
      </c>
      <c r="E24" s="23">
        <v>6469</v>
      </c>
      <c r="F24" s="64">
        <v>44810</v>
      </c>
      <c r="G24" s="25">
        <v>6469</v>
      </c>
      <c r="H24" s="21">
        <f t="shared" si="0"/>
        <v>0</v>
      </c>
    </row>
    <row r="25" spans="1:8" x14ac:dyDescent="0.25">
      <c r="A25" s="14">
        <v>44808</v>
      </c>
      <c r="B25" s="15">
        <f t="shared" si="1"/>
        <v>506</v>
      </c>
      <c r="C25" s="29"/>
      <c r="D25" s="27" t="s">
        <v>22</v>
      </c>
      <c r="E25" s="23">
        <v>16203</v>
      </c>
      <c r="F25" s="24">
        <v>44809</v>
      </c>
      <c r="G25" s="25">
        <v>16203</v>
      </c>
      <c r="H25" s="21">
        <f t="shared" si="0"/>
        <v>0</v>
      </c>
    </row>
    <row r="26" spans="1:8" x14ac:dyDescent="0.25">
      <c r="A26" s="14">
        <v>44809</v>
      </c>
      <c r="B26" s="15">
        <f t="shared" si="1"/>
        <v>507</v>
      </c>
      <c r="C26" s="29"/>
      <c r="D26" s="27" t="s">
        <v>19</v>
      </c>
      <c r="E26" s="23">
        <v>3761</v>
      </c>
      <c r="F26" s="64">
        <v>44812</v>
      </c>
      <c r="G26" s="25">
        <v>3761</v>
      </c>
      <c r="H26" s="21">
        <f t="shared" si="0"/>
        <v>0</v>
      </c>
    </row>
    <row r="27" spans="1:8" x14ac:dyDescent="0.25">
      <c r="A27" s="14">
        <v>44810</v>
      </c>
      <c r="B27" s="15">
        <f t="shared" si="1"/>
        <v>508</v>
      </c>
      <c r="C27" s="29"/>
      <c r="D27" s="27" t="s">
        <v>35</v>
      </c>
      <c r="E27" s="23">
        <v>4500</v>
      </c>
      <c r="F27" s="24">
        <v>44812</v>
      </c>
      <c r="G27" s="25">
        <v>4500</v>
      </c>
      <c r="H27" s="21">
        <f t="shared" si="0"/>
        <v>0</v>
      </c>
    </row>
    <row r="28" spans="1:8" x14ac:dyDescent="0.25">
      <c r="A28" s="14">
        <v>44810</v>
      </c>
      <c r="B28" s="15">
        <f t="shared" si="1"/>
        <v>509</v>
      </c>
      <c r="C28" s="29"/>
      <c r="D28" s="27" t="s">
        <v>26</v>
      </c>
      <c r="E28" s="23">
        <v>4556</v>
      </c>
      <c r="F28" s="24">
        <v>44813</v>
      </c>
      <c r="G28" s="25">
        <v>4556</v>
      </c>
      <c r="H28" s="21">
        <f t="shared" si="0"/>
        <v>0</v>
      </c>
    </row>
    <row r="29" spans="1:8" x14ac:dyDescent="0.25">
      <c r="A29" s="14">
        <v>44810</v>
      </c>
      <c r="B29" s="15">
        <f t="shared" si="1"/>
        <v>510</v>
      </c>
      <c r="C29" s="29"/>
      <c r="D29" s="27" t="s">
        <v>20</v>
      </c>
      <c r="E29" s="23">
        <v>7301</v>
      </c>
      <c r="F29" s="24">
        <v>44811</v>
      </c>
      <c r="G29" s="25">
        <v>7301</v>
      </c>
      <c r="H29" s="21">
        <f t="shared" si="0"/>
        <v>0</v>
      </c>
    </row>
    <row r="30" spans="1:8" x14ac:dyDescent="0.25">
      <c r="A30" s="14">
        <v>44811</v>
      </c>
      <c r="B30" s="15">
        <f t="shared" si="1"/>
        <v>511</v>
      </c>
      <c r="C30" s="29"/>
      <c r="D30" s="27" t="s">
        <v>20</v>
      </c>
      <c r="E30" s="23">
        <v>5335</v>
      </c>
      <c r="F30" s="64">
        <v>44812</v>
      </c>
      <c r="G30" s="25">
        <v>5335</v>
      </c>
      <c r="H30" s="21">
        <f t="shared" si="0"/>
        <v>0</v>
      </c>
    </row>
    <row r="31" spans="1:8" x14ac:dyDescent="0.25">
      <c r="A31" s="14">
        <v>44812</v>
      </c>
      <c r="B31" s="15">
        <f t="shared" si="1"/>
        <v>512</v>
      </c>
      <c r="C31" s="29"/>
      <c r="D31" s="27" t="s">
        <v>19</v>
      </c>
      <c r="E31" s="23">
        <v>2932</v>
      </c>
      <c r="F31" s="24">
        <v>44813</v>
      </c>
      <c r="G31" s="25">
        <v>2932</v>
      </c>
      <c r="H31" s="21">
        <f t="shared" si="0"/>
        <v>0</v>
      </c>
    </row>
    <row r="32" spans="1:8" ht="31.5" x14ac:dyDescent="0.25">
      <c r="A32" s="14">
        <v>44812</v>
      </c>
      <c r="B32" s="15">
        <f t="shared" si="1"/>
        <v>513</v>
      </c>
      <c r="C32" s="29"/>
      <c r="D32" s="27" t="s">
        <v>22</v>
      </c>
      <c r="E32" s="23">
        <v>15575</v>
      </c>
      <c r="F32" s="64" t="s">
        <v>70</v>
      </c>
      <c r="G32" s="25">
        <f>4000+11575</f>
        <v>15575</v>
      </c>
      <c r="H32" s="21">
        <f t="shared" si="0"/>
        <v>0</v>
      </c>
    </row>
    <row r="33" spans="1:8" x14ac:dyDescent="0.25">
      <c r="A33" s="14">
        <v>44812</v>
      </c>
      <c r="B33" s="15">
        <f t="shared" si="1"/>
        <v>514</v>
      </c>
      <c r="C33" s="29"/>
      <c r="D33" s="27" t="s">
        <v>8</v>
      </c>
      <c r="E33" s="23">
        <v>259</v>
      </c>
      <c r="F33" s="64">
        <v>44821</v>
      </c>
      <c r="G33" s="25">
        <v>259</v>
      </c>
      <c r="H33" s="21">
        <f t="shared" si="0"/>
        <v>0</v>
      </c>
    </row>
    <row r="34" spans="1:8" x14ac:dyDescent="0.25">
      <c r="A34" s="14">
        <v>44812</v>
      </c>
      <c r="B34" s="15">
        <f t="shared" si="1"/>
        <v>515</v>
      </c>
      <c r="C34" s="29"/>
      <c r="D34" s="27" t="s">
        <v>35</v>
      </c>
      <c r="E34" s="23">
        <v>4860</v>
      </c>
      <c r="F34" s="64">
        <v>44813</v>
      </c>
      <c r="G34" s="25">
        <v>4860</v>
      </c>
      <c r="H34" s="21">
        <f t="shared" si="0"/>
        <v>0</v>
      </c>
    </row>
    <row r="35" spans="1:8" ht="17.25" customHeight="1" x14ac:dyDescent="0.25">
      <c r="A35" s="14">
        <v>44812</v>
      </c>
      <c r="B35" s="15">
        <f t="shared" si="1"/>
        <v>516</v>
      </c>
      <c r="C35" s="29"/>
      <c r="D35" s="27" t="s">
        <v>20</v>
      </c>
      <c r="E35" s="23">
        <v>4367</v>
      </c>
      <c r="F35" s="24">
        <v>44813</v>
      </c>
      <c r="G35" s="25">
        <v>4367</v>
      </c>
      <c r="H35" s="21">
        <f t="shared" si="0"/>
        <v>0</v>
      </c>
    </row>
    <row r="36" spans="1:8" x14ac:dyDescent="0.25">
      <c r="A36" s="14">
        <v>44813</v>
      </c>
      <c r="B36" s="15">
        <f t="shared" si="1"/>
        <v>517</v>
      </c>
      <c r="C36" s="29"/>
      <c r="D36" s="27" t="s">
        <v>19</v>
      </c>
      <c r="E36" s="23">
        <v>5283</v>
      </c>
      <c r="F36" s="64">
        <v>44814</v>
      </c>
      <c r="G36" s="25">
        <v>5283</v>
      </c>
      <c r="H36" s="21">
        <f t="shared" si="0"/>
        <v>0</v>
      </c>
    </row>
    <row r="37" spans="1:8" x14ac:dyDescent="0.25">
      <c r="A37" s="14">
        <v>44813</v>
      </c>
      <c r="B37" s="15">
        <f t="shared" si="1"/>
        <v>518</v>
      </c>
      <c r="C37" s="29"/>
      <c r="D37" s="27" t="s">
        <v>35</v>
      </c>
      <c r="E37" s="23">
        <v>3971</v>
      </c>
      <c r="F37" s="24">
        <v>44814</v>
      </c>
      <c r="G37" s="25">
        <v>3971</v>
      </c>
      <c r="H37" s="21">
        <f t="shared" si="0"/>
        <v>0</v>
      </c>
    </row>
    <row r="38" spans="1:8" x14ac:dyDescent="0.25">
      <c r="A38" s="14">
        <v>44813</v>
      </c>
      <c r="B38" s="15">
        <f t="shared" si="1"/>
        <v>519</v>
      </c>
      <c r="C38" s="29"/>
      <c r="D38" s="27" t="s">
        <v>20</v>
      </c>
      <c r="E38" s="23">
        <v>6182</v>
      </c>
      <c r="F38" s="64">
        <v>44814</v>
      </c>
      <c r="G38" s="25">
        <v>6182</v>
      </c>
      <c r="H38" s="21">
        <f t="shared" si="0"/>
        <v>0</v>
      </c>
    </row>
    <row r="39" spans="1:8" x14ac:dyDescent="0.25">
      <c r="A39" s="14">
        <v>44813</v>
      </c>
      <c r="B39" s="15">
        <f t="shared" si="1"/>
        <v>520</v>
      </c>
      <c r="C39" s="29"/>
      <c r="D39" s="27" t="s">
        <v>16</v>
      </c>
      <c r="E39" s="23">
        <v>14390</v>
      </c>
      <c r="F39" s="64">
        <v>44815</v>
      </c>
      <c r="G39" s="25">
        <v>14390</v>
      </c>
      <c r="H39" s="21">
        <f t="shared" si="0"/>
        <v>0</v>
      </c>
    </row>
    <row r="40" spans="1:8" x14ac:dyDescent="0.25">
      <c r="A40" s="14">
        <v>44813</v>
      </c>
      <c r="B40" s="15">
        <f t="shared" si="1"/>
        <v>521</v>
      </c>
      <c r="C40" s="29"/>
      <c r="D40" s="27" t="s">
        <v>35</v>
      </c>
      <c r="E40" s="23">
        <v>4570</v>
      </c>
      <c r="F40" s="24">
        <v>44814</v>
      </c>
      <c r="G40" s="25">
        <v>4570</v>
      </c>
      <c r="H40" s="21">
        <f t="shared" si="0"/>
        <v>0</v>
      </c>
    </row>
    <row r="41" spans="1:8" x14ac:dyDescent="0.25">
      <c r="A41" s="14">
        <v>44814</v>
      </c>
      <c r="B41" s="15">
        <f t="shared" si="1"/>
        <v>522</v>
      </c>
      <c r="C41" s="29"/>
      <c r="D41" s="27" t="s">
        <v>19</v>
      </c>
      <c r="E41" s="23">
        <v>2836</v>
      </c>
      <c r="F41" s="24">
        <v>44815</v>
      </c>
      <c r="G41" s="25">
        <v>2836</v>
      </c>
      <c r="H41" s="21">
        <f t="shared" si="0"/>
        <v>0</v>
      </c>
    </row>
    <row r="42" spans="1:8" x14ac:dyDescent="0.25">
      <c r="A42" s="14">
        <v>44814</v>
      </c>
      <c r="B42" s="15">
        <f t="shared" si="1"/>
        <v>523</v>
      </c>
      <c r="C42" s="29"/>
      <c r="D42" s="27" t="s">
        <v>35</v>
      </c>
      <c r="E42" s="23">
        <v>3281</v>
      </c>
      <c r="F42" s="24">
        <v>44815</v>
      </c>
      <c r="G42" s="25">
        <v>3281</v>
      </c>
      <c r="H42" s="21">
        <f t="shared" si="0"/>
        <v>0</v>
      </c>
    </row>
    <row r="43" spans="1:8" x14ac:dyDescent="0.25">
      <c r="A43" s="14">
        <v>44814</v>
      </c>
      <c r="B43" s="15">
        <f t="shared" si="1"/>
        <v>524</v>
      </c>
      <c r="C43" s="29"/>
      <c r="D43" s="27" t="s">
        <v>17</v>
      </c>
      <c r="E43" s="23">
        <v>5951</v>
      </c>
      <c r="F43" s="64">
        <v>44815</v>
      </c>
      <c r="G43" s="25">
        <v>5951</v>
      </c>
      <c r="H43" s="21">
        <f t="shared" si="0"/>
        <v>0</v>
      </c>
    </row>
    <row r="44" spans="1:8" x14ac:dyDescent="0.25">
      <c r="A44" s="14">
        <v>44814</v>
      </c>
      <c r="B44" s="15">
        <f t="shared" si="1"/>
        <v>525</v>
      </c>
      <c r="C44" s="29"/>
      <c r="D44" s="27" t="s">
        <v>20</v>
      </c>
      <c r="E44" s="23">
        <v>7314</v>
      </c>
      <c r="F44" s="64">
        <v>44815</v>
      </c>
      <c r="G44" s="25">
        <v>7314</v>
      </c>
      <c r="H44" s="21">
        <f t="shared" si="0"/>
        <v>0</v>
      </c>
    </row>
    <row r="45" spans="1:8" x14ac:dyDescent="0.25">
      <c r="A45" s="14">
        <v>44814</v>
      </c>
      <c r="B45" s="15">
        <f t="shared" si="1"/>
        <v>526</v>
      </c>
      <c r="C45" s="29"/>
      <c r="D45" s="27" t="s">
        <v>20</v>
      </c>
      <c r="E45" s="23">
        <v>1288</v>
      </c>
      <c r="F45" s="24">
        <v>44815</v>
      </c>
      <c r="G45" s="25">
        <v>1288</v>
      </c>
      <c r="H45" s="21">
        <f t="shared" si="0"/>
        <v>0</v>
      </c>
    </row>
    <row r="46" spans="1:8" x14ac:dyDescent="0.25">
      <c r="A46" s="14">
        <v>44815</v>
      </c>
      <c r="B46" s="15">
        <f t="shared" si="1"/>
        <v>527</v>
      </c>
      <c r="C46" s="29"/>
      <c r="D46" s="27" t="s">
        <v>19</v>
      </c>
      <c r="E46" s="23">
        <v>4626</v>
      </c>
      <c r="F46" s="24">
        <v>44816</v>
      </c>
      <c r="G46" s="25">
        <v>4626</v>
      </c>
      <c r="H46" s="21">
        <f t="shared" si="0"/>
        <v>0</v>
      </c>
    </row>
    <row r="47" spans="1:8" x14ac:dyDescent="0.25">
      <c r="A47" s="14">
        <v>44815</v>
      </c>
      <c r="B47" s="15">
        <f t="shared" si="1"/>
        <v>528</v>
      </c>
      <c r="C47" s="33"/>
      <c r="D47" s="27" t="s">
        <v>22</v>
      </c>
      <c r="E47" s="23">
        <v>17022</v>
      </c>
      <c r="F47" s="24" t="s">
        <v>71</v>
      </c>
      <c r="G47" s="25">
        <f>7000+10022</f>
        <v>17022</v>
      </c>
      <c r="H47" s="21">
        <f t="shared" si="0"/>
        <v>0</v>
      </c>
    </row>
    <row r="48" spans="1:8" ht="18.75" customHeight="1" x14ac:dyDescent="0.25">
      <c r="A48" s="14">
        <v>44815</v>
      </c>
      <c r="B48" s="15">
        <f t="shared" si="1"/>
        <v>529</v>
      </c>
      <c r="C48" s="34"/>
      <c r="D48" s="27" t="s">
        <v>20</v>
      </c>
      <c r="E48" s="23">
        <v>6544</v>
      </c>
      <c r="F48" s="24">
        <v>44816</v>
      </c>
      <c r="G48" s="25">
        <v>6544</v>
      </c>
      <c r="H48" s="21">
        <f t="shared" si="0"/>
        <v>0</v>
      </c>
    </row>
    <row r="49" spans="1:8" ht="31.5" x14ac:dyDescent="0.25">
      <c r="A49" s="14">
        <v>44815</v>
      </c>
      <c r="B49" s="15">
        <f t="shared" si="1"/>
        <v>530</v>
      </c>
      <c r="C49" s="29"/>
      <c r="D49" s="27" t="s">
        <v>22</v>
      </c>
      <c r="E49" s="23">
        <v>11161</v>
      </c>
      <c r="F49" s="64" t="s">
        <v>72</v>
      </c>
      <c r="G49" s="25">
        <f>5000+6161</f>
        <v>11161</v>
      </c>
      <c r="H49" s="21">
        <f t="shared" si="0"/>
        <v>0</v>
      </c>
    </row>
    <row r="50" spans="1:8" ht="31.5" x14ac:dyDescent="0.25">
      <c r="A50" s="14">
        <v>44815</v>
      </c>
      <c r="B50" s="15">
        <f t="shared" si="1"/>
        <v>531</v>
      </c>
      <c r="C50" s="29"/>
      <c r="D50" s="27" t="s">
        <v>16</v>
      </c>
      <c r="E50" s="23">
        <v>7700</v>
      </c>
      <c r="F50" s="64" t="s">
        <v>75</v>
      </c>
      <c r="G50" s="25">
        <f>1054+6646</f>
        <v>7700</v>
      </c>
      <c r="H50" s="21">
        <f t="shared" si="0"/>
        <v>0</v>
      </c>
    </row>
    <row r="51" spans="1:8" ht="18.75" customHeight="1" x14ac:dyDescent="0.25">
      <c r="A51" s="14">
        <v>44816</v>
      </c>
      <c r="B51" s="15">
        <f t="shared" si="1"/>
        <v>532</v>
      </c>
      <c r="C51" s="29"/>
      <c r="D51" s="27" t="s">
        <v>19</v>
      </c>
      <c r="E51" s="23">
        <v>1735</v>
      </c>
      <c r="F51" s="24">
        <v>44817</v>
      </c>
      <c r="G51" s="25">
        <v>1735</v>
      </c>
      <c r="H51" s="21">
        <f t="shared" si="0"/>
        <v>0</v>
      </c>
    </row>
    <row r="52" spans="1:8" ht="18.75" customHeight="1" x14ac:dyDescent="0.25">
      <c r="A52" s="14">
        <v>44816</v>
      </c>
      <c r="B52" s="15">
        <f t="shared" si="1"/>
        <v>533</v>
      </c>
      <c r="C52" s="29"/>
      <c r="D52" s="27" t="s">
        <v>22</v>
      </c>
      <c r="E52" s="23">
        <v>6116</v>
      </c>
      <c r="F52" s="24">
        <v>44817</v>
      </c>
      <c r="G52" s="25">
        <v>6116</v>
      </c>
      <c r="H52" s="21">
        <f t="shared" si="0"/>
        <v>0</v>
      </c>
    </row>
    <row r="53" spans="1:8" x14ac:dyDescent="0.25">
      <c r="A53" s="14">
        <v>44816</v>
      </c>
      <c r="B53" s="15">
        <f t="shared" si="1"/>
        <v>534</v>
      </c>
      <c r="C53" s="29"/>
      <c r="D53" s="27" t="s">
        <v>20</v>
      </c>
      <c r="E53" s="23">
        <v>8003</v>
      </c>
      <c r="F53" s="64">
        <v>44817</v>
      </c>
      <c r="G53" s="25">
        <v>8003</v>
      </c>
      <c r="H53" s="21">
        <f t="shared" si="0"/>
        <v>0</v>
      </c>
    </row>
    <row r="54" spans="1:8" ht="18" customHeight="1" x14ac:dyDescent="0.25">
      <c r="A54" s="14">
        <v>44817</v>
      </c>
      <c r="B54" s="15">
        <f t="shared" si="1"/>
        <v>535</v>
      </c>
      <c r="C54" s="29"/>
      <c r="D54" s="27" t="s">
        <v>19</v>
      </c>
      <c r="E54" s="23">
        <v>3966</v>
      </c>
      <c r="F54" s="24">
        <v>44819</v>
      </c>
      <c r="G54" s="25">
        <v>3966</v>
      </c>
      <c r="H54" s="21">
        <f t="shared" si="0"/>
        <v>0</v>
      </c>
    </row>
    <row r="55" spans="1:8" s="71" customFormat="1" x14ac:dyDescent="0.25">
      <c r="A55" s="66">
        <v>44817</v>
      </c>
      <c r="B55" s="15">
        <f t="shared" si="1"/>
        <v>536</v>
      </c>
      <c r="C55" s="29"/>
      <c r="D55" s="67" t="s">
        <v>22</v>
      </c>
      <c r="E55" s="68">
        <v>13614</v>
      </c>
      <c r="F55" s="64">
        <v>44818</v>
      </c>
      <c r="G55" s="69">
        <v>13614</v>
      </c>
      <c r="H55" s="70">
        <f t="shared" si="0"/>
        <v>0</v>
      </c>
    </row>
    <row r="56" spans="1:8" ht="31.5" x14ac:dyDescent="0.25">
      <c r="A56" s="14">
        <v>44817</v>
      </c>
      <c r="B56" s="15">
        <f t="shared" si="1"/>
        <v>537</v>
      </c>
      <c r="C56" s="29"/>
      <c r="D56" s="27" t="s">
        <v>9</v>
      </c>
      <c r="E56" s="23">
        <v>11463</v>
      </c>
      <c r="F56" s="64" t="s">
        <v>74</v>
      </c>
      <c r="G56" s="25">
        <f>6000+5463</f>
        <v>11463</v>
      </c>
      <c r="H56" s="21">
        <f t="shared" si="0"/>
        <v>0</v>
      </c>
    </row>
    <row r="57" spans="1:8" ht="18.75" customHeight="1" x14ac:dyDescent="0.25">
      <c r="A57" s="14">
        <v>44817</v>
      </c>
      <c r="B57" s="15">
        <f t="shared" si="1"/>
        <v>538</v>
      </c>
      <c r="C57" s="29"/>
      <c r="D57" s="27" t="s">
        <v>20</v>
      </c>
      <c r="E57" s="23">
        <v>6048</v>
      </c>
      <c r="F57" s="24">
        <v>44818</v>
      </c>
      <c r="G57" s="25">
        <v>6048</v>
      </c>
      <c r="H57" s="21">
        <f t="shared" si="0"/>
        <v>0</v>
      </c>
    </row>
    <row r="58" spans="1:8" ht="18.75" customHeight="1" x14ac:dyDescent="0.25">
      <c r="A58" s="14">
        <v>44817</v>
      </c>
      <c r="B58" s="15">
        <f t="shared" si="1"/>
        <v>539</v>
      </c>
      <c r="C58" s="29"/>
      <c r="D58" s="27" t="s">
        <v>16</v>
      </c>
      <c r="E58" s="23">
        <v>10046</v>
      </c>
      <c r="F58" s="24">
        <v>44822</v>
      </c>
      <c r="G58" s="25">
        <v>10046</v>
      </c>
      <c r="H58" s="21">
        <f t="shared" si="0"/>
        <v>0</v>
      </c>
    </row>
    <row r="59" spans="1:8" x14ac:dyDescent="0.25">
      <c r="A59" s="14">
        <v>44818</v>
      </c>
      <c r="B59" s="15">
        <f t="shared" si="1"/>
        <v>540</v>
      </c>
      <c r="C59" s="29"/>
      <c r="D59" s="27" t="s">
        <v>19</v>
      </c>
      <c r="E59" s="23">
        <v>1657</v>
      </c>
      <c r="F59" s="64">
        <v>44818</v>
      </c>
      <c r="G59" s="25">
        <v>1657</v>
      </c>
      <c r="H59" s="21">
        <f t="shared" si="0"/>
        <v>0</v>
      </c>
    </row>
    <row r="60" spans="1:8" ht="31.5" x14ac:dyDescent="0.25">
      <c r="A60" s="14">
        <v>44818</v>
      </c>
      <c r="B60" s="15">
        <f t="shared" si="1"/>
        <v>541</v>
      </c>
      <c r="C60" s="29"/>
      <c r="D60" s="27" t="s">
        <v>22</v>
      </c>
      <c r="E60" s="23">
        <v>18142</v>
      </c>
      <c r="F60" s="64" t="s">
        <v>73</v>
      </c>
      <c r="G60" s="25">
        <f>5000+13142</f>
        <v>18142</v>
      </c>
      <c r="H60" s="21">
        <f t="shared" si="0"/>
        <v>0</v>
      </c>
    </row>
    <row r="61" spans="1:8" ht="18.75" customHeight="1" x14ac:dyDescent="0.25">
      <c r="A61" s="14">
        <v>44818</v>
      </c>
      <c r="B61" s="15">
        <f t="shared" si="1"/>
        <v>542</v>
      </c>
      <c r="C61" s="29"/>
      <c r="D61" s="27" t="s">
        <v>20</v>
      </c>
      <c r="E61" s="23">
        <v>6031</v>
      </c>
      <c r="F61" s="24">
        <v>44819</v>
      </c>
      <c r="G61" s="25">
        <v>6031</v>
      </c>
      <c r="H61" s="21">
        <f t="shared" si="0"/>
        <v>0</v>
      </c>
    </row>
    <row r="62" spans="1:8" x14ac:dyDescent="0.25">
      <c r="A62" s="14">
        <v>44818</v>
      </c>
      <c r="B62" s="15">
        <f t="shared" si="1"/>
        <v>543</v>
      </c>
      <c r="C62" s="29"/>
      <c r="D62" s="27" t="s">
        <v>35</v>
      </c>
      <c r="E62" s="23">
        <v>7613</v>
      </c>
      <c r="F62" s="64">
        <v>44820</v>
      </c>
      <c r="G62" s="25">
        <v>7613</v>
      </c>
      <c r="H62" s="21">
        <f t="shared" si="0"/>
        <v>0</v>
      </c>
    </row>
    <row r="63" spans="1:8" x14ac:dyDescent="0.25">
      <c r="A63" s="14">
        <v>44819</v>
      </c>
      <c r="B63" s="15">
        <f t="shared" si="1"/>
        <v>544</v>
      </c>
      <c r="C63" s="29"/>
      <c r="D63" s="27" t="s">
        <v>22</v>
      </c>
      <c r="E63" s="23">
        <v>9834</v>
      </c>
      <c r="F63" s="64">
        <v>44820</v>
      </c>
      <c r="G63" s="25">
        <v>9834</v>
      </c>
      <c r="H63" s="21">
        <f t="shared" si="0"/>
        <v>0</v>
      </c>
    </row>
    <row r="64" spans="1:8" ht="18.75" customHeight="1" x14ac:dyDescent="0.25">
      <c r="A64" s="14">
        <v>44819</v>
      </c>
      <c r="B64" s="15">
        <f t="shared" si="1"/>
        <v>545</v>
      </c>
      <c r="C64" s="29"/>
      <c r="D64" s="27" t="s">
        <v>19</v>
      </c>
      <c r="E64" s="23">
        <v>3568</v>
      </c>
      <c r="F64" s="24">
        <v>44821</v>
      </c>
      <c r="G64" s="25">
        <v>3568</v>
      </c>
      <c r="H64" s="21">
        <f t="shared" si="0"/>
        <v>0</v>
      </c>
    </row>
    <row r="65" spans="1:8" ht="31.5" x14ac:dyDescent="0.25">
      <c r="A65" s="26">
        <v>44819</v>
      </c>
      <c r="B65" s="15">
        <f t="shared" si="1"/>
        <v>546</v>
      </c>
      <c r="C65" s="29"/>
      <c r="D65" s="27" t="s">
        <v>9</v>
      </c>
      <c r="E65" s="23">
        <v>17180</v>
      </c>
      <c r="F65" s="64" t="s">
        <v>78</v>
      </c>
      <c r="G65" s="25">
        <f>7600+9580</f>
        <v>17180</v>
      </c>
      <c r="H65" s="21">
        <f t="shared" si="0"/>
        <v>0</v>
      </c>
    </row>
    <row r="66" spans="1:8" ht="18.75" customHeight="1" x14ac:dyDescent="0.25">
      <c r="A66" s="26">
        <v>44819</v>
      </c>
      <c r="B66" s="15">
        <f t="shared" si="1"/>
        <v>547</v>
      </c>
      <c r="C66" s="29"/>
      <c r="D66" s="27" t="s">
        <v>20</v>
      </c>
      <c r="E66" s="23">
        <v>6647</v>
      </c>
      <c r="F66" s="64">
        <v>44820</v>
      </c>
      <c r="G66" s="25">
        <v>6647</v>
      </c>
      <c r="H66" s="21">
        <f t="shared" si="0"/>
        <v>0</v>
      </c>
    </row>
    <row r="67" spans="1:8" x14ac:dyDescent="0.25">
      <c r="A67" s="26">
        <v>44819</v>
      </c>
      <c r="B67" s="15">
        <f t="shared" si="1"/>
        <v>548</v>
      </c>
      <c r="C67" s="29"/>
      <c r="D67" s="27" t="s">
        <v>22</v>
      </c>
      <c r="E67" s="23">
        <v>10089</v>
      </c>
      <c r="F67" s="64">
        <v>44822</v>
      </c>
      <c r="G67" s="25">
        <v>10089</v>
      </c>
      <c r="H67" s="21">
        <f t="shared" si="0"/>
        <v>0</v>
      </c>
    </row>
    <row r="68" spans="1:8" ht="31.5" x14ac:dyDescent="0.25">
      <c r="A68" s="26">
        <v>44820</v>
      </c>
      <c r="B68" s="15">
        <f t="shared" si="1"/>
        <v>549</v>
      </c>
      <c r="C68" s="29"/>
      <c r="D68" s="27" t="s">
        <v>19</v>
      </c>
      <c r="E68" s="23">
        <v>3306</v>
      </c>
      <c r="F68" s="64" t="s">
        <v>76</v>
      </c>
      <c r="G68" s="25">
        <f>2500+806</f>
        <v>3306</v>
      </c>
      <c r="H68" s="21">
        <f t="shared" si="0"/>
        <v>0</v>
      </c>
    </row>
    <row r="69" spans="1:8" x14ac:dyDescent="0.25">
      <c r="A69" s="26">
        <v>44820</v>
      </c>
      <c r="B69" s="15">
        <f t="shared" si="1"/>
        <v>550</v>
      </c>
      <c r="C69" s="29"/>
      <c r="D69" s="27" t="s">
        <v>8</v>
      </c>
      <c r="E69" s="23">
        <v>235</v>
      </c>
      <c r="F69" s="64">
        <v>44820</v>
      </c>
      <c r="G69" s="25">
        <v>235</v>
      </c>
      <c r="H69" s="21">
        <f t="shared" si="0"/>
        <v>0</v>
      </c>
    </row>
    <row r="70" spans="1:8" ht="18.75" customHeight="1" x14ac:dyDescent="0.25">
      <c r="A70" s="26">
        <v>44820</v>
      </c>
      <c r="B70" s="15">
        <f t="shared" ref="B70:B133" si="2">B69+1</f>
        <v>551</v>
      </c>
      <c r="C70" s="29"/>
      <c r="D70" s="27" t="s">
        <v>20</v>
      </c>
      <c r="E70" s="23">
        <v>5581</v>
      </c>
      <c r="F70" s="24">
        <v>44821</v>
      </c>
      <c r="G70" s="25">
        <v>5581</v>
      </c>
      <c r="H70" s="21">
        <f t="shared" si="0"/>
        <v>0</v>
      </c>
    </row>
    <row r="71" spans="1:8" ht="31.5" x14ac:dyDescent="0.25">
      <c r="A71" s="26">
        <v>44821</v>
      </c>
      <c r="B71" s="15">
        <f t="shared" si="2"/>
        <v>552</v>
      </c>
      <c r="C71" s="29"/>
      <c r="D71" s="27" t="s">
        <v>19</v>
      </c>
      <c r="E71" s="23">
        <v>5836</v>
      </c>
      <c r="F71" s="64" t="s">
        <v>78</v>
      </c>
      <c r="G71" s="25">
        <f>4000+1836</f>
        <v>5836</v>
      </c>
      <c r="H71" s="21">
        <f t="shared" si="0"/>
        <v>0</v>
      </c>
    </row>
    <row r="72" spans="1:8" ht="18.75" customHeight="1" x14ac:dyDescent="0.25">
      <c r="A72" s="26">
        <v>44821</v>
      </c>
      <c r="B72" s="15">
        <f t="shared" si="2"/>
        <v>553</v>
      </c>
      <c r="C72" s="29"/>
      <c r="D72" s="27" t="s">
        <v>9</v>
      </c>
      <c r="E72" s="23">
        <v>17735</v>
      </c>
      <c r="F72" s="24">
        <v>44821</v>
      </c>
      <c r="G72" s="25">
        <v>17735</v>
      </c>
      <c r="H72" s="21">
        <f t="shared" si="0"/>
        <v>0</v>
      </c>
    </row>
    <row r="73" spans="1:8" ht="18.75" customHeight="1" x14ac:dyDescent="0.25">
      <c r="A73" s="26">
        <v>44821</v>
      </c>
      <c r="B73" s="15">
        <f t="shared" si="2"/>
        <v>554</v>
      </c>
      <c r="C73" s="29"/>
      <c r="D73" s="27" t="s">
        <v>35</v>
      </c>
      <c r="E73" s="23">
        <v>4384</v>
      </c>
      <c r="F73" s="24">
        <v>44822</v>
      </c>
      <c r="G73" s="25">
        <v>4384</v>
      </c>
      <c r="H73" s="21">
        <f t="shared" si="0"/>
        <v>0</v>
      </c>
    </row>
    <row r="74" spans="1:8" ht="18.75" customHeight="1" x14ac:dyDescent="0.25">
      <c r="A74" s="26">
        <v>44821</v>
      </c>
      <c r="B74" s="15">
        <f t="shared" si="2"/>
        <v>555</v>
      </c>
      <c r="C74" s="29"/>
      <c r="D74" s="27" t="s">
        <v>17</v>
      </c>
      <c r="E74" s="23">
        <v>3848</v>
      </c>
      <c r="F74" s="24">
        <v>44822</v>
      </c>
      <c r="G74" s="25">
        <v>3848</v>
      </c>
      <c r="H74" s="21">
        <f t="shared" si="0"/>
        <v>0</v>
      </c>
    </row>
    <row r="75" spans="1:8" ht="18.75" customHeight="1" x14ac:dyDescent="0.25">
      <c r="A75" s="26">
        <v>44821</v>
      </c>
      <c r="B75" s="15">
        <f t="shared" si="2"/>
        <v>556</v>
      </c>
      <c r="C75" s="29"/>
      <c r="D75" s="27" t="s">
        <v>20</v>
      </c>
      <c r="E75" s="23">
        <v>8655</v>
      </c>
      <c r="F75" s="24">
        <v>44824</v>
      </c>
      <c r="G75" s="25">
        <v>8655</v>
      </c>
      <c r="H75" s="21">
        <f t="shared" si="0"/>
        <v>0</v>
      </c>
    </row>
    <row r="76" spans="1:8" x14ac:dyDescent="0.25">
      <c r="A76" s="26">
        <v>44822</v>
      </c>
      <c r="B76" s="15">
        <f t="shared" si="2"/>
        <v>557</v>
      </c>
      <c r="C76" s="29"/>
      <c r="D76" s="27" t="s">
        <v>28</v>
      </c>
      <c r="E76" s="23">
        <v>6575</v>
      </c>
      <c r="F76" s="64">
        <v>44826</v>
      </c>
      <c r="G76" s="25">
        <v>6575</v>
      </c>
      <c r="H76" s="21">
        <f t="shared" si="0"/>
        <v>0</v>
      </c>
    </row>
    <row r="77" spans="1:8" ht="31.5" x14ac:dyDescent="0.25">
      <c r="A77" s="26">
        <v>44822</v>
      </c>
      <c r="B77" s="15">
        <f t="shared" si="2"/>
        <v>558</v>
      </c>
      <c r="C77" s="29"/>
      <c r="D77" s="27" t="s">
        <v>19</v>
      </c>
      <c r="E77" s="23">
        <v>4902</v>
      </c>
      <c r="F77" s="64" t="s">
        <v>79</v>
      </c>
      <c r="G77" s="25">
        <f>2700+2202</f>
        <v>4902</v>
      </c>
      <c r="H77" s="21">
        <f t="shared" si="0"/>
        <v>0</v>
      </c>
    </row>
    <row r="78" spans="1:8" ht="31.5" x14ac:dyDescent="0.25">
      <c r="A78" s="26">
        <v>44822</v>
      </c>
      <c r="B78" s="15">
        <f t="shared" si="2"/>
        <v>559</v>
      </c>
      <c r="C78" s="29"/>
      <c r="D78" s="27" t="s">
        <v>22</v>
      </c>
      <c r="E78" s="23">
        <v>13845</v>
      </c>
      <c r="F78" s="64" t="s">
        <v>77</v>
      </c>
      <c r="G78" s="25">
        <f>13000+845</f>
        <v>13845</v>
      </c>
      <c r="H78" s="21">
        <f t="shared" si="0"/>
        <v>0</v>
      </c>
    </row>
    <row r="79" spans="1:8" ht="31.5" x14ac:dyDescent="0.25">
      <c r="A79" s="26">
        <v>44822</v>
      </c>
      <c r="B79" s="15">
        <f t="shared" si="2"/>
        <v>560</v>
      </c>
      <c r="C79" s="29"/>
      <c r="D79" s="27" t="s">
        <v>9</v>
      </c>
      <c r="E79" s="23">
        <v>12349</v>
      </c>
      <c r="F79" s="64" t="s">
        <v>81</v>
      </c>
      <c r="G79" s="25">
        <f>8000+4349</f>
        <v>12349</v>
      </c>
      <c r="H79" s="21">
        <f t="shared" si="0"/>
        <v>0</v>
      </c>
    </row>
    <row r="80" spans="1:8" ht="18.75" customHeight="1" x14ac:dyDescent="0.25">
      <c r="A80" s="26">
        <v>44822</v>
      </c>
      <c r="B80" s="15">
        <f t="shared" si="2"/>
        <v>561</v>
      </c>
      <c r="C80" s="29"/>
      <c r="D80" s="27" t="s">
        <v>17</v>
      </c>
      <c r="E80" s="23">
        <v>2709</v>
      </c>
      <c r="F80" s="24">
        <v>44825</v>
      </c>
      <c r="G80" s="25">
        <v>2709</v>
      </c>
      <c r="H80" s="21">
        <f t="shared" si="0"/>
        <v>0</v>
      </c>
    </row>
    <row r="81" spans="1:8" ht="31.5" x14ac:dyDescent="0.25">
      <c r="A81" s="26">
        <v>44824</v>
      </c>
      <c r="B81" s="15">
        <f t="shared" si="2"/>
        <v>562</v>
      </c>
      <c r="C81" s="29"/>
      <c r="D81" s="27" t="s">
        <v>19</v>
      </c>
      <c r="E81" s="23">
        <v>2258</v>
      </c>
      <c r="F81" s="64" t="s">
        <v>80</v>
      </c>
      <c r="G81" s="25">
        <f>1600+658</f>
        <v>2258</v>
      </c>
      <c r="H81" s="21">
        <f t="shared" si="0"/>
        <v>0</v>
      </c>
    </row>
    <row r="82" spans="1:8" ht="18.75" customHeight="1" x14ac:dyDescent="0.25">
      <c r="A82" s="26">
        <v>44824</v>
      </c>
      <c r="B82" s="15">
        <f t="shared" si="2"/>
        <v>563</v>
      </c>
      <c r="C82" s="29"/>
      <c r="D82" s="27" t="s">
        <v>16</v>
      </c>
      <c r="E82" s="23">
        <v>9058</v>
      </c>
      <c r="F82" s="24">
        <v>44829</v>
      </c>
      <c r="G82" s="25">
        <v>9058</v>
      </c>
      <c r="H82" s="21">
        <f t="shared" si="0"/>
        <v>0</v>
      </c>
    </row>
    <row r="83" spans="1:8" x14ac:dyDescent="0.25">
      <c r="A83" s="26">
        <v>44824</v>
      </c>
      <c r="B83" s="15">
        <f t="shared" si="2"/>
        <v>564</v>
      </c>
      <c r="C83" s="29"/>
      <c r="D83" s="27" t="s">
        <v>20</v>
      </c>
      <c r="E83" s="23">
        <v>5882</v>
      </c>
      <c r="F83" s="64">
        <v>44825</v>
      </c>
      <c r="G83" s="25">
        <v>5882</v>
      </c>
      <c r="H83" s="21">
        <f t="shared" si="0"/>
        <v>0</v>
      </c>
    </row>
    <row r="84" spans="1:8" ht="18.75" customHeight="1" x14ac:dyDescent="0.25">
      <c r="A84" s="26">
        <v>44824</v>
      </c>
      <c r="B84" s="15">
        <f t="shared" si="2"/>
        <v>565</v>
      </c>
      <c r="C84" s="29"/>
      <c r="D84" s="27" t="s">
        <v>8</v>
      </c>
      <c r="E84" s="23">
        <v>250</v>
      </c>
      <c r="F84" s="24">
        <v>44827</v>
      </c>
      <c r="G84" s="25">
        <v>250</v>
      </c>
      <c r="H84" s="21">
        <f t="shared" si="0"/>
        <v>0</v>
      </c>
    </row>
    <row r="85" spans="1:8" ht="18.75" customHeight="1" x14ac:dyDescent="0.25">
      <c r="A85" s="26">
        <v>44825</v>
      </c>
      <c r="B85" s="15">
        <f t="shared" si="2"/>
        <v>566</v>
      </c>
      <c r="C85" s="29"/>
      <c r="D85" s="27" t="s">
        <v>19</v>
      </c>
      <c r="E85" s="23">
        <v>2218</v>
      </c>
      <c r="F85" s="24">
        <v>44826</v>
      </c>
      <c r="G85" s="25">
        <v>2218</v>
      </c>
      <c r="H85" s="21">
        <f t="shared" si="0"/>
        <v>0</v>
      </c>
    </row>
    <row r="86" spans="1:8" ht="18.75" customHeight="1" x14ac:dyDescent="0.25">
      <c r="A86" s="26">
        <v>44825</v>
      </c>
      <c r="B86" s="15">
        <f t="shared" si="2"/>
        <v>567</v>
      </c>
      <c r="C86" s="29"/>
      <c r="D86" s="27" t="s">
        <v>9</v>
      </c>
      <c r="E86" s="23">
        <v>12549</v>
      </c>
      <c r="F86" s="24">
        <v>44829</v>
      </c>
      <c r="G86" s="25">
        <v>12549</v>
      </c>
      <c r="H86" s="21">
        <f t="shared" si="0"/>
        <v>0</v>
      </c>
    </row>
    <row r="87" spans="1:8" ht="18.75" customHeight="1" x14ac:dyDescent="0.25">
      <c r="A87" s="26">
        <v>44825</v>
      </c>
      <c r="B87" s="15">
        <f t="shared" si="2"/>
        <v>568</v>
      </c>
      <c r="C87" s="29"/>
      <c r="D87" s="27" t="s">
        <v>17</v>
      </c>
      <c r="E87" s="23">
        <v>1691</v>
      </c>
      <c r="F87" s="24">
        <v>44827</v>
      </c>
      <c r="G87" s="25">
        <v>1691</v>
      </c>
      <c r="H87" s="21">
        <f t="shared" si="0"/>
        <v>0</v>
      </c>
    </row>
    <row r="88" spans="1:8" ht="18.75" customHeight="1" x14ac:dyDescent="0.25">
      <c r="A88" s="26">
        <v>44825</v>
      </c>
      <c r="B88" s="15">
        <f t="shared" si="2"/>
        <v>569</v>
      </c>
      <c r="C88" s="29"/>
      <c r="D88" s="27" t="s">
        <v>20</v>
      </c>
      <c r="E88" s="23">
        <v>6779</v>
      </c>
      <c r="F88" s="24">
        <v>44826</v>
      </c>
      <c r="G88" s="25">
        <v>6779</v>
      </c>
      <c r="H88" s="21">
        <f t="shared" si="0"/>
        <v>0</v>
      </c>
    </row>
    <row r="89" spans="1:8" ht="18.75" customHeight="1" x14ac:dyDescent="0.25">
      <c r="A89" s="26">
        <v>44826</v>
      </c>
      <c r="B89" s="15">
        <f t="shared" si="2"/>
        <v>570</v>
      </c>
      <c r="C89" s="29"/>
      <c r="D89" s="27" t="s">
        <v>22</v>
      </c>
      <c r="E89" s="23">
        <v>6861</v>
      </c>
      <c r="F89" s="24">
        <v>44827</v>
      </c>
      <c r="G89" s="25">
        <v>6861</v>
      </c>
      <c r="H89" s="21">
        <f t="shared" si="0"/>
        <v>0</v>
      </c>
    </row>
    <row r="90" spans="1:8" ht="18.75" customHeight="1" x14ac:dyDescent="0.25">
      <c r="A90" s="26">
        <v>44826</v>
      </c>
      <c r="B90" s="15">
        <f t="shared" si="2"/>
        <v>571</v>
      </c>
      <c r="C90" s="29"/>
      <c r="D90" s="27" t="s">
        <v>20</v>
      </c>
      <c r="E90" s="23">
        <v>4614</v>
      </c>
      <c r="F90" s="24">
        <v>44827</v>
      </c>
      <c r="G90" s="25">
        <v>4614</v>
      </c>
      <c r="H90" s="21">
        <f t="shared" si="0"/>
        <v>0</v>
      </c>
    </row>
    <row r="91" spans="1:8" ht="31.5" x14ac:dyDescent="0.25">
      <c r="A91" s="26">
        <v>44827</v>
      </c>
      <c r="B91" s="15">
        <f t="shared" si="2"/>
        <v>572</v>
      </c>
      <c r="C91" s="29"/>
      <c r="D91" s="27" t="s">
        <v>19</v>
      </c>
      <c r="E91" s="23">
        <v>2351</v>
      </c>
      <c r="F91" s="64" t="s">
        <v>83</v>
      </c>
      <c r="G91" s="25">
        <f>1001+1350</f>
        <v>2351</v>
      </c>
      <c r="H91" s="21">
        <f t="shared" si="0"/>
        <v>0</v>
      </c>
    </row>
    <row r="92" spans="1:8" ht="18.75" customHeight="1" x14ac:dyDescent="0.25">
      <c r="A92" s="26">
        <v>44827</v>
      </c>
      <c r="B92" s="15">
        <f t="shared" si="2"/>
        <v>573</v>
      </c>
      <c r="C92" s="29"/>
      <c r="D92" s="27" t="s">
        <v>17</v>
      </c>
      <c r="E92" s="23">
        <v>750</v>
      </c>
      <c r="F92" s="24">
        <v>44830</v>
      </c>
      <c r="G92" s="25">
        <v>750</v>
      </c>
      <c r="H92" s="21">
        <f t="shared" si="0"/>
        <v>0</v>
      </c>
    </row>
    <row r="93" spans="1:8" ht="31.5" x14ac:dyDescent="0.25">
      <c r="A93" s="26">
        <v>44827</v>
      </c>
      <c r="B93" s="15">
        <f t="shared" si="2"/>
        <v>574</v>
      </c>
      <c r="C93" s="29"/>
      <c r="D93" s="27" t="s">
        <v>16</v>
      </c>
      <c r="E93" s="23">
        <v>18330</v>
      </c>
      <c r="F93" s="64" t="s">
        <v>86</v>
      </c>
      <c r="G93" s="25">
        <f>12942+5388</f>
        <v>18330</v>
      </c>
      <c r="H93" s="21">
        <f t="shared" si="0"/>
        <v>0</v>
      </c>
    </row>
    <row r="94" spans="1:8" ht="18.75" customHeight="1" x14ac:dyDescent="0.25">
      <c r="A94" s="26">
        <v>44827</v>
      </c>
      <c r="B94" s="15">
        <f t="shared" si="2"/>
        <v>575</v>
      </c>
      <c r="C94" s="29"/>
      <c r="D94" s="27" t="s">
        <v>20</v>
      </c>
      <c r="E94" s="23">
        <v>6950</v>
      </c>
      <c r="F94" s="24">
        <v>44828</v>
      </c>
      <c r="G94" s="25">
        <v>6950</v>
      </c>
      <c r="H94" s="21">
        <f t="shared" si="0"/>
        <v>0</v>
      </c>
    </row>
    <row r="95" spans="1:8" ht="18.75" customHeight="1" x14ac:dyDescent="0.25">
      <c r="A95" s="26">
        <v>44827</v>
      </c>
      <c r="B95" s="15">
        <f t="shared" si="2"/>
        <v>576</v>
      </c>
      <c r="C95" s="29"/>
      <c r="D95" s="27" t="s">
        <v>28</v>
      </c>
      <c r="E95" s="23">
        <v>6631</v>
      </c>
      <c r="F95" s="24">
        <v>44830</v>
      </c>
      <c r="G95" s="25">
        <v>6631</v>
      </c>
      <c r="H95" s="21">
        <f t="shared" si="0"/>
        <v>0</v>
      </c>
    </row>
    <row r="96" spans="1:8" ht="18.75" customHeight="1" x14ac:dyDescent="0.25">
      <c r="A96" s="26">
        <v>44827</v>
      </c>
      <c r="B96" s="15">
        <f t="shared" si="2"/>
        <v>577</v>
      </c>
      <c r="C96" s="29"/>
      <c r="D96" s="27" t="s">
        <v>35</v>
      </c>
      <c r="E96" s="23">
        <v>3015</v>
      </c>
      <c r="F96" s="24">
        <v>44828</v>
      </c>
      <c r="G96" s="25">
        <v>3015</v>
      </c>
      <c r="H96" s="21">
        <f t="shared" si="0"/>
        <v>0</v>
      </c>
    </row>
    <row r="97" spans="1:8" ht="31.5" x14ac:dyDescent="0.25">
      <c r="A97" s="26">
        <v>44828</v>
      </c>
      <c r="B97" s="15">
        <f t="shared" si="2"/>
        <v>578</v>
      </c>
      <c r="C97" s="29"/>
      <c r="D97" s="27" t="s">
        <v>19</v>
      </c>
      <c r="E97" s="23">
        <v>3549</v>
      </c>
      <c r="F97" s="64" t="s">
        <v>84</v>
      </c>
      <c r="G97" s="25">
        <f>2500+1049</f>
        <v>3549</v>
      </c>
      <c r="H97" s="21">
        <f t="shared" si="0"/>
        <v>0</v>
      </c>
    </row>
    <row r="98" spans="1:8" ht="47.25" x14ac:dyDescent="0.25">
      <c r="A98" s="26">
        <v>44828</v>
      </c>
      <c r="B98" s="15">
        <f t="shared" si="2"/>
        <v>579</v>
      </c>
      <c r="C98" s="29"/>
      <c r="D98" s="27" t="s">
        <v>9</v>
      </c>
      <c r="E98" s="23">
        <v>14756</v>
      </c>
      <c r="F98" s="64" t="s">
        <v>87</v>
      </c>
      <c r="G98" s="25">
        <f>2663+4400+7693</f>
        <v>14756</v>
      </c>
      <c r="H98" s="21">
        <f t="shared" si="0"/>
        <v>0</v>
      </c>
    </row>
    <row r="99" spans="1:8" ht="18.75" customHeight="1" x14ac:dyDescent="0.25">
      <c r="A99" s="26">
        <v>44828</v>
      </c>
      <c r="B99" s="15">
        <f t="shared" si="2"/>
        <v>580</v>
      </c>
      <c r="C99" s="29"/>
      <c r="D99" s="27" t="s">
        <v>20</v>
      </c>
      <c r="E99" s="23">
        <v>5564</v>
      </c>
      <c r="F99" s="24">
        <v>44829</v>
      </c>
      <c r="G99" s="25">
        <v>5564</v>
      </c>
      <c r="H99" s="21">
        <f t="shared" si="0"/>
        <v>0</v>
      </c>
    </row>
    <row r="100" spans="1:8" ht="18.75" customHeight="1" x14ac:dyDescent="0.25">
      <c r="A100" s="26">
        <v>44828</v>
      </c>
      <c r="B100" s="15">
        <f t="shared" si="2"/>
        <v>581</v>
      </c>
      <c r="C100" s="29"/>
      <c r="D100" s="27" t="s">
        <v>35</v>
      </c>
      <c r="E100" s="23">
        <v>2112</v>
      </c>
      <c r="F100" s="24">
        <v>44829</v>
      </c>
      <c r="G100" s="25">
        <v>2112</v>
      </c>
      <c r="H100" s="21">
        <f t="shared" si="0"/>
        <v>0</v>
      </c>
    </row>
    <row r="101" spans="1:8" ht="18.75" customHeight="1" x14ac:dyDescent="0.25">
      <c r="A101" s="26">
        <v>44828</v>
      </c>
      <c r="B101" s="15">
        <f t="shared" si="2"/>
        <v>582</v>
      </c>
      <c r="C101" s="29"/>
      <c r="D101" s="27" t="s">
        <v>82</v>
      </c>
      <c r="E101" s="23">
        <v>15413</v>
      </c>
      <c r="F101" s="24">
        <v>44829</v>
      </c>
      <c r="G101" s="25">
        <v>15413</v>
      </c>
      <c r="H101" s="21">
        <f t="shared" si="0"/>
        <v>0</v>
      </c>
    </row>
    <row r="102" spans="1:8" ht="18.75" customHeight="1" x14ac:dyDescent="0.25">
      <c r="A102" s="26">
        <v>44829</v>
      </c>
      <c r="B102" s="15">
        <f t="shared" si="2"/>
        <v>583</v>
      </c>
      <c r="C102" s="29"/>
      <c r="D102" s="27" t="s">
        <v>19</v>
      </c>
      <c r="E102" s="23">
        <v>4404</v>
      </c>
      <c r="F102" s="24">
        <v>44830</v>
      </c>
      <c r="G102" s="25">
        <v>4404</v>
      </c>
      <c r="H102" s="21">
        <f t="shared" si="0"/>
        <v>0</v>
      </c>
    </row>
    <row r="103" spans="1:8" ht="18.75" customHeight="1" x14ac:dyDescent="0.25">
      <c r="A103" s="26">
        <v>44829</v>
      </c>
      <c r="B103" s="15">
        <f t="shared" si="2"/>
        <v>584</v>
      </c>
      <c r="C103" s="29"/>
      <c r="D103" s="27" t="s">
        <v>20</v>
      </c>
      <c r="E103" s="23">
        <v>7148</v>
      </c>
      <c r="F103" s="24">
        <v>44830</v>
      </c>
      <c r="G103" s="25">
        <v>7148</v>
      </c>
      <c r="H103" s="21">
        <f t="shared" si="0"/>
        <v>0</v>
      </c>
    </row>
    <row r="104" spans="1:8" ht="31.5" x14ac:dyDescent="0.25">
      <c r="A104" s="26">
        <v>44830</v>
      </c>
      <c r="B104" s="15">
        <f t="shared" si="2"/>
        <v>585</v>
      </c>
      <c r="C104" s="29"/>
      <c r="D104" s="27" t="s">
        <v>19</v>
      </c>
      <c r="E104" s="23">
        <v>3304</v>
      </c>
      <c r="F104" s="64" t="s">
        <v>85</v>
      </c>
      <c r="G104" s="25">
        <f>2900+404</f>
        <v>3304</v>
      </c>
      <c r="H104" s="21">
        <f t="shared" si="0"/>
        <v>0</v>
      </c>
    </row>
    <row r="105" spans="1:8" ht="18.75" customHeight="1" x14ac:dyDescent="0.25">
      <c r="A105" s="26">
        <v>44830</v>
      </c>
      <c r="B105" s="15">
        <f t="shared" si="2"/>
        <v>586</v>
      </c>
      <c r="C105" s="29"/>
      <c r="D105" s="27" t="s">
        <v>20</v>
      </c>
      <c r="E105" s="23">
        <v>6649</v>
      </c>
      <c r="F105" s="24">
        <v>44831</v>
      </c>
      <c r="G105" s="25">
        <v>6649</v>
      </c>
      <c r="H105" s="21">
        <f t="shared" si="0"/>
        <v>0</v>
      </c>
    </row>
    <row r="106" spans="1:8" ht="18.75" customHeight="1" x14ac:dyDescent="0.25">
      <c r="A106" s="26">
        <v>44830</v>
      </c>
      <c r="B106" s="15">
        <f t="shared" si="2"/>
        <v>587</v>
      </c>
      <c r="C106" s="29"/>
      <c r="D106" s="27" t="s">
        <v>22</v>
      </c>
      <c r="E106" s="23">
        <v>9700</v>
      </c>
      <c r="F106" s="24">
        <v>44831</v>
      </c>
      <c r="G106" s="25">
        <v>9700</v>
      </c>
      <c r="H106" s="21">
        <f t="shared" si="0"/>
        <v>0</v>
      </c>
    </row>
    <row r="107" spans="1:8" ht="18.75" customHeight="1" x14ac:dyDescent="0.25">
      <c r="A107" s="26">
        <v>44830</v>
      </c>
      <c r="B107" s="15">
        <f t="shared" si="2"/>
        <v>588</v>
      </c>
      <c r="C107" s="29"/>
      <c r="D107" s="27" t="s">
        <v>9</v>
      </c>
      <c r="E107" s="23">
        <v>4337</v>
      </c>
      <c r="F107" s="24">
        <v>44831</v>
      </c>
      <c r="G107" s="25">
        <v>4337</v>
      </c>
      <c r="H107" s="21">
        <f t="shared" si="0"/>
        <v>0</v>
      </c>
    </row>
    <row r="108" spans="1:8" ht="18.75" customHeight="1" x14ac:dyDescent="0.25">
      <c r="A108" s="26">
        <v>44831</v>
      </c>
      <c r="B108" s="15">
        <f t="shared" si="2"/>
        <v>589</v>
      </c>
      <c r="C108" s="29"/>
      <c r="D108" s="27" t="s">
        <v>19</v>
      </c>
      <c r="E108" s="23">
        <v>2806</v>
      </c>
      <c r="F108" s="24">
        <v>44832</v>
      </c>
      <c r="G108" s="25">
        <v>2806</v>
      </c>
      <c r="H108" s="21">
        <f t="shared" si="0"/>
        <v>0</v>
      </c>
    </row>
    <row r="109" spans="1:8" ht="47.25" x14ac:dyDescent="0.25">
      <c r="A109" s="26">
        <v>44831</v>
      </c>
      <c r="B109" s="15">
        <f t="shared" si="2"/>
        <v>590</v>
      </c>
      <c r="C109" s="29"/>
      <c r="D109" s="27" t="s">
        <v>23</v>
      </c>
      <c r="E109" s="23">
        <v>12396</v>
      </c>
      <c r="F109" s="63" t="s">
        <v>92</v>
      </c>
      <c r="G109" s="62">
        <f>6500+2000+3896</f>
        <v>12396</v>
      </c>
      <c r="H109" s="76">
        <f t="shared" si="0"/>
        <v>0</v>
      </c>
    </row>
    <row r="110" spans="1:8" ht="18.75" customHeight="1" x14ac:dyDescent="0.25">
      <c r="A110" s="26">
        <v>44831</v>
      </c>
      <c r="B110" s="15">
        <f t="shared" si="2"/>
        <v>591</v>
      </c>
      <c r="C110" s="29"/>
      <c r="D110" s="27" t="s">
        <v>20</v>
      </c>
      <c r="E110" s="23">
        <v>5788</v>
      </c>
      <c r="F110" s="24">
        <v>44832</v>
      </c>
      <c r="G110" s="25">
        <v>5788</v>
      </c>
      <c r="H110" s="21">
        <f t="shared" si="0"/>
        <v>0</v>
      </c>
    </row>
    <row r="111" spans="1:8" ht="18.75" customHeight="1" x14ac:dyDescent="0.25">
      <c r="A111" s="26">
        <v>44831</v>
      </c>
      <c r="B111" s="15">
        <f t="shared" si="2"/>
        <v>592</v>
      </c>
      <c r="C111" s="29"/>
      <c r="D111" s="27" t="s">
        <v>82</v>
      </c>
      <c r="E111" s="23">
        <v>7646</v>
      </c>
      <c r="F111" s="24">
        <v>44832</v>
      </c>
      <c r="G111" s="25">
        <v>7646</v>
      </c>
      <c r="H111" s="21">
        <f t="shared" si="0"/>
        <v>0</v>
      </c>
    </row>
    <row r="112" spans="1:8" ht="18.75" customHeight="1" x14ac:dyDescent="0.25">
      <c r="A112" s="26">
        <v>44831</v>
      </c>
      <c r="B112" s="15">
        <f t="shared" si="2"/>
        <v>593</v>
      </c>
      <c r="C112" s="29"/>
      <c r="D112" s="27" t="s">
        <v>28</v>
      </c>
      <c r="E112" s="23">
        <v>4037</v>
      </c>
      <c r="F112" s="24">
        <v>44833</v>
      </c>
      <c r="G112" s="25">
        <v>4037</v>
      </c>
      <c r="H112" s="21">
        <f t="shared" si="0"/>
        <v>0</v>
      </c>
    </row>
    <row r="113" spans="1:8" ht="18.75" customHeight="1" x14ac:dyDescent="0.25">
      <c r="A113" s="26">
        <v>44831</v>
      </c>
      <c r="B113" s="15">
        <f t="shared" si="2"/>
        <v>594</v>
      </c>
      <c r="C113" s="29"/>
      <c r="D113" s="27" t="s">
        <v>35</v>
      </c>
      <c r="E113" s="23">
        <v>612</v>
      </c>
      <c r="F113" s="24">
        <v>44832</v>
      </c>
      <c r="G113" s="25">
        <v>612</v>
      </c>
      <c r="H113" s="21">
        <f t="shared" si="0"/>
        <v>0</v>
      </c>
    </row>
    <row r="114" spans="1:8" ht="18.75" customHeight="1" x14ac:dyDescent="0.25">
      <c r="A114" s="26">
        <v>44832</v>
      </c>
      <c r="B114" s="15">
        <f t="shared" si="2"/>
        <v>595</v>
      </c>
      <c r="C114" s="29"/>
      <c r="D114" s="27" t="s">
        <v>19</v>
      </c>
      <c r="E114" s="23">
        <v>2453</v>
      </c>
      <c r="F114" s="24">
        <v>44833</v>
      </c>
      <c r="G114" s="25">
        <v>2453</v>
      </c>
      <c r="H114" s="21">
        <f t="shared" si="0"/>
        <v>0</v>
      </c>
    </row>
    <row r="115" spans="1:8" ht="18.75" customHeight="1" x14ac:dyDescent="0.25">
      <c r="A115" s="26">
        <v>44832</v>
      </c>
      <c r="B115" s="15">
        <f t="shared" si="2"/>
        <v>596</v>
      </c>
      <c r="C115" s="29"/>
      <c r="D115" s="27" t="s">
        <v>24</v>
      </c>
      <c r="E115" s="23">
        <v>5794</v>
      </c>
      <c r="F115" s="24">
        <v>44832</v>
      </c>
      <c r="G115" s="25">
        <v>5794</v>
      </c>
      <c r="H115" s="21">
        <f t="shared" si="0"/>
        <v>0</v>
      </c>
    </row>
    <row r="116" spans="1:8" ht="18.75" customHeight="1" x14ac:dyDescent="0.25">
      <c r="A116" s="26">
        <v>44832</v>
      </c>
      <c r="B116" s="15">
        <f t="shared" si="2"/>
        <v>597</v>
      </c>
      <c r="C116" s="29"/>
      <c r="D116" s="27" t="s">
        <v>20</v>
      </c>
      <c r="E116" s="23">
        <v>5871</v>
      </c>
      <c r="F116" s="24">
        <v>44833</v>
      </c>
      <c r="G116" s="25">
        <v>5871</v>
      </c>
      <c r="H116" s="21">
        <f t="shared" si="0"/>
        <v>0</v>
      </c>
    </row>
    <row r="117" spans="1:8" ht="18.75" customHeight="1" x14ac:dyDescent="0.25">
      <c r="A117" s="26">
        <v>44833</v>
      </c>
      <c r="B117" s="15">
        <f t="shared" si="2"/>
        <v>598</v>
      </c>
      <c r="C117" s="29"/>
      <c r="D117" s="27" t="s">
        <v>19</v>
      </c>
      <c r="E117" s="23">
        <v>4338</v>
      </c>
      <c r="F117" s="24">
        <v>44834</v>
      </c>
      <c r="G117" s="25">
        <v>4338</v>
      </c>
      <c r="H117" s="21">
        <f t="shared" si="0"/>
        <v>0</v>
      </c>
    </row>
    <row r="118" spans="1:8" ht="18.75" customHeight="1" x14ac:dyDescent="0.25">
      <c r="A118" s="26">
        <v>44833</v>
      </c>
      <c r="B118" s="15">
        <f t="shared" si="2"/>
        <v>599</v>
      </c>
      <c r="C118" s="29"/>
      <c r="D118" s="27" t="s">
        <v>22</v>
      </c>
      <c r="E118" s="23">
        <v>6606</v>
      </c>
      <c r="F118" s="24">
        <v>44834</v>
      </c>
      <c r="G118" s="25">
        <v>6606</v>
      </c>
      <c r="H118" s="21">
        <f t="shared" si="0"/>
        <v>0</v>
      </c>
    </row>
    <row r="119" spans="1:8" ht="18.75" customHeight="1" x14ac:dyDescent="0.25">
      <c r="A119" s="26">
        <v>44833</v>
      </c>
      <c r="B119" s="15">
        <f t="shared" si="2"/>
        <v>600</v>
      </c>
      <c r="C119" s="29"/>
      <c r="D119" s="27" t="s">
        <v>8</v>
      </c>
      <c r="E119" s="23">
        <v>307</v>
      </c>
      <c r="F119" s="24">
        <v>44834</v>
      </c>
      <c r="G119" s="25">
        <v>307</v>
      </c>
      <c r="H119" s="21">
        <f t="shared" si="0"/>
        <v>0</v>
      </c>
    </row>
    <row r="120" spans="1:8" ht="31.5" x14ac:dyDescent="0.25">
      <c r="A120" s="26">
        <v>44833</v>
      </c>
      <c r="B120" s="15">
        <f t="shared" si="2"/>
        <v>601</v>
      </c>
      <c r="C120" s="29"/>
      <c r="D120" s="27" t="s">
        <v>35</v>
      </c>
      <c r="E120" s="23">
        <v>7960</v>
      </c>
      <c r="F120" s="64" t="s">
        <v>88</v>
      </c>
      <c r="G120" s="25">
        <f>7000+960</f>
        <v>7960</v>
      </c>
      <c r="H120" s="21">
        <f t="shared" si="0"/>
        <v>0</v>
      </c>
    </row>
    <row r="121" spans="1:8" ht="18.75" customHeight="1" x14ac:dyDescent="0.25">
      <c r="A121" s="26">
        <v>44833</v>
      </c>
      <c r="B121" s="15">
        <f t="shared" si="2"/>
        <v>602</v>
      </c>
      <c r="C121" s="29"/>
      <c r="D121" s="27" t="s">
        <v>20</v>
      </c>
      <c r="E121" s="23">
        <v>5694</v>
      </c>
      <c r="F121" s="24">
        <v>44834</v>
      </c>
      <c r="G121" s="25">
        <v>5694</v>
      </c>
      <c r="H121" s="21">
        <f t="shared" si="0"/>
        <v>0</v>
      </c>
    </row>
    <row r="122" spans="1:8" ht="18.75" customHeight="1" x14ac:dyDescent="0.25">
      <c r="A122" s="26">
        <v>44834</v>
      </c>
      <c r="B122" s="15">
        <f t="shared" si="2"/>
        <v>603</v>
      </c>
      <c r="C122" s="29"/>
      <c r="D122" s="27" t="s">
        <v>19</v>
      </c>
      <c r="E122" s="23">
        <v>3051</v>
      </c>
      <c r="F122" s="24" t="s">
        <v>89</v>
      </c>
      <c r="G122" s="25">
        <f>1800+1251</f>
        <v>3051</v>
      </c>
      <c r="H122" s="21">
        <f t="shared" si="0"/>
        <v>0</v>
      </c>
    </row>
    <row r="123" spans="1:8" ht="18.75" customHeight="1" x14ac:dyDescent="0.25">
      <c r="A123" s="26">
        <v>44834</v>
      </c>
      <c r="B123" s="15">
        <f t="shared" si="2"/>
        <v>604</v>
      </c>
      <c r="C123" s="29"/>
      <c r="D123" s="27" t="s">
        <v>20</v>
      </c>
      <c r="E123" s="23">
        <v>8254</v>
      </c>
      <c r="F123" s="24">
        <v>44835</v>
      </c>
      <c r="G123" s="25">
        <v>8254</v>
      </c>
      <c r="H123" s="21">
        <f t="shared" si="0"/>
        <v>0</v>
      </c>
    </row>
    <row r="124" spans="1:8" ht="18.75" customHeight="1" x14ac:dyDescent="0.25">
      <c r="A124" s="26">
        <v>44834</v>
      </c>
      <c r="B124" s="15">
        <f t="shared" si="2"/>
        <v>605</v>
      </c>
      <c r="C124" s="29"/>
      <c r="D124" s="27" t="s">
        <v>35</v>
      </c>
      <c r="E124" s="23">
        <v>4207</v>
      </c>
      <c r="F124" s="24">
        <v>44836</v>
      </c>
      <c r="G124" s="25">
        <v>4207</v>
      </c>
      <c r="H124" s="21">
        <f t="shared" si="0"/>
        <v>0</v>
      </c>
    </row>
    <row r="125" spans="1:8" ht="18.75" customHeight="1" x14ac:dyDescent="0.25">
      <c r="A125" s="26">
        <v>44834</v>
      </c>
      <c r="B125" s="15">
        <f t="shared" si="2"/>
        <v>606</v>
      </c>
      <c r="C125" s="29"/>
      <c r="D125" s="27" t="s">
        <v>16</v>
      </c>
      <c r="E125" s="23">
        <v>20060</v>
      </c>
      <c r="F125" s="24">
        <v>44836</v>
      </c>
      <c r="G125" s="25">
        <v>20060</v>
      </c>
      <c r="H125" s="21">
        <f t="shared" si="0"/>
        <v>0</v>
      </c>
    </row>
    <row r="126" spans="1:8" ht="18.75" customHeight="1" x14ac:dyDescent="0.25">
      <c r="A126" s="26">
        <v>44834</v>
      </c>
      <c r="B126" s="15">
        <f t="shared" si="2"/>
        <v>607</v>
      </c>
      <c r="C126" s="29"/>
      <c r="D126" s="27" t="s">
        <v>28</v>
      </c>
      <c r="E126" s="23">
        <v>4091</v>
      </c>
      <c r="F126" s="24">
        <v>44836</v>
      </c>
      <c r="G126" s="25">
        <v>4091</v>
      </c>
      <c r="H126" s="21">
        <f t="shared" si="0"/>
        <v>0</v>
      </c>
    </row>
    <row r="127" spans="1:8" ht="31.5" x14ac:dyDescent="0.25">
      <c r="A127" s="26">
        <v>44834</v>
      </c>
      <c r="B127" s="15">
        <f t="shared" si="2"/>
        <v>608</v>
      </c>
      <c r="C127" s="29"/>
      <c r="D127" s="27" t="s">
        <v>19</v>
      </c>
      <c r="E127" s="23">
        <v>3805</v>
      </c>
      <c r="F127" s="63" t="s">
        <v>91</v>
      </c>
      <c r="G127" s="62">
        <f>1300+2505</f>
        <v>3805</v>
      </c>
      <c r="H127" s="76">
        <f t="shared" si="0"/>
        <v>0</v>
      </c>
    </row>
    <row r="128" spans="1:8" ht="18.75" customHeight="1" x14ac:dyDescent="0.25">
      <c r="A128" s="26">
        <v>44835</v>
      </c>
      <c r="B128" s="15">
        <f t="shared" si="2"/>
        <v>609</v>
      </c>
      <c r="C128" s="29"/>
      <c r="D128" s="27" t="s">
        <v>20</v>
      </c>
      <c r="E128" s="23">
        <v>7310</v>
      </c>
      <c r="F128" s="24">
        <v>44836</v>
      </c>
      <c r="G128" s="25">
        <v>7310</v>
      </c>
      <c r="H128" s="21">
        <f t="shared" si="0"/>
        <v>0</v>
      </c>
    </row>
    <row r="129" spans="1:9" ht="18.75" customHeight="1" x14ac:dyDescent="0.25">
      <c r="A129" s="26">
        <v>44836</v>
      </c>
      <c r="B129" s="15">
        <f t="shared" si="2"/>
        <v>610</v>
      </c>
      <c r="C129" s="29"/>
      <c r="D129" s="27" t="s">
        <v>19</v>
      </c>
      <c r="E129" s="23">
        <v>3173</v>
      </c>
      <c r="F129" s="61">
        <v>44838</v>
      </c>
      <c r="G129" s="62">
        <v>3173</v>
      </c>
      <c r="H129" s="21">
        <f t="shared" si="0"/>
        <v>0</v>
      </c>
    </row>
    <row r="130" spans="1:9" ht="18.75" customHeight="1" x14ac:dyDescent="0.25">
      <c r="A130" s="26">
        <v>44836</v>
      </c>
      <c r="B130" s="15">
        <f t="shared" si="2"/>
        <v>611</v>
      </c>
      <c r="C130" s="29"/>
      <c r="D130" s="27" t="s">
        <v>28</v>
      </c>
      <c r="E130" s="23">
        <v>10645</v>
      </c>
      <c r="F130" s="61">
        <v>44838</v>
      </c>
      <c r="G130" s="62">
        <v>10645</v>
      </c>
      <c r="H130" s="21">
        <f t="shared" si="0"/>
        <v>0</v>
      </c>
    </row>
    <row r="131" spans="1:9" ht="31.5" x14ac:dyDescent="0.25">
      <c r="A131" s="26">
        <v>44836</v>
      </c>
      <c r="B131" s="15">
        <f t="shared" si="2"/>
        <v>612</v>
      </c>
      <c r="C131" s="29"/>
      <c r="D131" s="27" t="s">
        <v>16</v>
      </c>
      <c r="E131" s="23">
        <v>20060</v>
      </c>
      <c r="F131" s="63" t="s">
        <v>99</v>
      </c>
      <c r="G131" s="62">
        <f>19000+1060</f>
        <v>20060</v>
      </c>
      <c r="H131" s="21">
        <f t="shared" si="0"/>
        <v>0</v>
      </c>
    </row>
    <row r="132" spans="1:9" ht="18.75" customHeight="1" x14ac:dyDescent="0.25">
      <c r="A132" s="26">
        <v>44836</v>
      </c>
      <c r="B132" s="15">
        <f t="shared" si="2"/>
        <v>613</v>
      </c>
      <c r="C132" s="29"/>
      <c r="D132" s="27" t="s">
        <v>17</v>
      </c>
      <c r="E132" s="23">
        <v>750</v>
      </c>
      <c r="F132" s="61">
        <v>44840</v>
      </c>
      <c r="G132" s="62">
        <v>750</v>
      </c>
      <c r="H132" s="21">
        <f t="shared" si="0"/>
        <v>0</v>
      </c>
    </row>
    <row r="133" spans="1:9" ht="18.75" customHeight="1" x14ac:dyDescent="0.25">
      <c r="A133" s="26">
        <v>44836</v>
      </c>
      <c r="B133" s="15">
        <f t="shared" si="2"/>
        <v>614</v>
      </c>
      <c r="C133" s="29"/>
      <c r="D133" s="27" t="s">
        <v>20</v>
      </c>
      <c r="E133" s="23">
        <v>7935</v>
      </c>
      <c r="F133" s="61">
        <v>44838</v>
      </c>
      <c r="G133" s="62">
        <v>7935</v>
      </c>
      <c r="H133" s="21">
        <f t="shared" si="0"/>
        <v>0</v>
      </c>
    </row>
    <row r="134" spans="1:9" ht="63" x14ac:dyDescent="0.25">
      <c r="A134" s="26">
        <v>44836</v>
      </c>
      <c r="B134" s="15">
        <f t="shared" ref="B134" si="3">B133+1</f>
        <v>615</v>
      </c>
      <c r="C134" s="29"/>
      <c r="D134" s="27" t="s">
        <v>9</v>
      </c>
      <c r="E134" s="23">
        <v>13871</v>
      </c>
      <c r="F134" s="63" t="s">
        <v>95</v>
      </c>
      <c r="G134" s="62">
        <f>1600+1900+1000+5371+4000</f>
        <v>13871</v>
      </c>
      <c r="H134" s="21">
        <f t="shared" si="0"/>
        <v>0</v>
      </c>
    </row>
    <row r="135" spans="1:9" ht="18.75" customHeight="1" x14ac:dyDescent="0.25">
      <c r="A135" s="26"/>
      <c r="B135" s="15"/>
      <c r="C135" s="29"/>
      <c r="D135" s="27"/>
      <c r="E135" s="23"/>
      <c r="F135" s="24"/>
      <c r="G135" s="25"/>
      <c r="H135" s="21">
        <f t="shared" si="0"/>
        <v>0</v>
      </c>
    </row>
    <row r="136" spans="1:9" ht="18.75" customHeight="1" x14ac:dyDescent="0.25">
      <c r="A136" s="26"/>
      <c r="B136" s="15"/>
      <c r="C136" s="29"/>
      <c r="D136" s="27"/>
      <c r="E136" s="23"/>
      <c r="F136" s="24"/>
      <c r="G136" s="25"/>
      <c r="H136" s="21">
        <f t="shared" si="0"/>
        <v>0</v>
      </c>
    </row>
    <row r="137" spans="1:9" ht="18.75" customHeight="1" x14ac:dyDescent="0.25">
      <c r="A137" s="26"/>
      <c r="B137" s="15"/>
      <c r="C137" s="29"/>
      <c r="D137" s="27"/>
      <c r="E137" s="23"/>
      <c r="F137" s="24"/>
      <c r="G137" s="25"/>
      <c r="H137" s="21">
        <f t="shared" si="0"/>
        <v>0</v>
      </c>
    </row>
    <row r="138" spans="1:9" ht="16.5" thickBot="1" x14ac:dyDescent="0.3">
      <c r="A138" s="35"/>
      <c r="B138" s="15"/>
      <c r="C138" s="37"/>
      <c r="D138" s="38"/>
      <c r="E138" s="39">
        <v>0</v>
      </c>
      <c r="F138" s="40"/>
      <c r="G138" s="41"/>
      <c r="H138" s="21">
        <f t="shared" si="0"/>
        <v>0</v>
      </c>
      <c r="I138" s="2"/>
    </row>
    <row r="139" spans="1:9" ht="16.5" thickTop="1" x14ac:dyDescent="0.25">
      <c r="B139" s="43"/>
      <c r="C139" s="44"/>
      <c r="D139" s="2"/>
      <c r="E139" s="45">
        <f>SUM(E4:E138)</f>
        <v>854618</v>
      </c>
      <c r="F139" s="45"/>
      <c r="G139" s="45">
        <f>SUM(G4:G138)</f>
        <v>854618</v>
      </c>
      <c r="H139" s="46">
        <f>SUM(H4:H138)</f>
        <v>0</v>
      </c>
      <c r="I139" s="2"/>
    </row>
    <row r="140" spans="1:9" x14ac:dyDescent="0.25">
      <c r="B140" s="43"/>
      <c r="C140" s="44"/>
      <c r="D140" s="2"/>
      <c r="E140" s="47"/>
      <c r="F140" s="48"/>
      <c r="G140" s="49"/>
      <c r="H140" s="50"/>
      <c r="I140" s="2"/>
    </row>
    <row r="141" spans="1:9" ht="31.5" x14ac:dyDescent="0.25">
      <c r="B141" s="43"/>
      <c r="C141" s="44"/>
      <c r="D141" s="2"/>
      <c r="E141" s="51" t="s">
        <v>10</v>
      </c>
      <c r="F141" s="48"/>
      <c r="G141" s="52" t="s">
        <v>11</v>
      </c>
      <c r="H141" s="50"/>
      <c r="I141" s="2"/>
    </row>
    <row r="142" spans="1:9" ht="16.5" thickBot="1" x14ac:dyDescent="0.3">
      <c r="B142" s="43"/>
      <c r="C142" s="44"/>
      <c r="D142" s="2"/>
      <c r="E142" s="51"/>
      <c r="F142" s="48"/>
      <c r="G142" s="52"/>
      <c r="H142" s="50"/>
      <c r="I142" s="2"/>
    </row>
    <row r="143" spans="1:9" ht="21.75" thickBot="1" x14ac:dyDescent="0.4">
      <c r="B143" s="43"/>
      <c r="C143" s="44"/>
      <c r="D143" s="2"/>
      <c r="E143" s="84">
        <f>E139-G139</f>
        <v>0</v>
      </c>
      <c r="F143" s="85"/>
      <c r="G143" s="86"/>
      <c r="I143" s="2"/>
    </row>
    <row r="144" spans="1:9" x14ac:dyDescent="0.25">
      <c r="B144" s="43"/>
      <c r="C144" s="44"/>
      <c r="D144" s="2"/>
      <c r="E144" s="47"/>
      <c r="F144" s="48"/>
      <c r="G144" s="49"/>
      <c r="I144" s="2"/>
    </row>
    <row r="145" spans="1:9" ht="18.75" x14ac:dyDescent="0.3">
      <c r="B145" s="43"/>
      <c r="C145" s="44"/>
      <c r="D145" s="2"/>
      <c r="E145" s="87" t="s">
        <v>12</v>
      </c>
      <c r="F145" s="87"/>
      <c r="G145" s="87"/>
      <c r="I145" s="2"/>
    </row>
    <row r="146" spans="1:9" x14ac:dyDescent="0.25">
      <c r="B146" s="43"/>
      <c r="C146" s="44"/>
      <c r="D146" s="2"/>
      <c r="E146" s="47"/>
      <c r="F146" s="48"/>
      <c r="G146" s="49"/>
      <c r="I146" s="2"/>
    </row>
    <row r="147" spans="1:9" ht="18.75" x14ac:dyDescent="0.3">
      <c r="A147" s="26"/>
      <c r="B147" s="15"/>
      <c r="C147" s="29"/>
      <c r="D147" s="53"/>
      <c r="E147" s="54"/>
      <c r="F147" s="55"/>
      <c r="G147" s="54"/>
      <c r="I147" s="2"/>
    </row>
    <row r="148" spans="1:9" x14ac:dyDescent="0.25">
      <c r="B148" s="43"/>
      <c r="C148" s="44"/>
      <c r="D148" s="2"/>
      <c r="E148" s="47"/>
      <c r="F148" s="48"/>
      <c r="G148" s="49"/>
      <c r="I148" s="2"/>
    </row>
    <row r="149" spans="1:9" x14ac:dyDescent="0.25">
      <c r="B149" s="43"/>
      <c r="C149" s="44"/>
      <c r="D149" s="2"/>
      <c r="E149" s="47"/>
      <c r="F149" s="48"/>
      <c r="G149" s="49"/>
      <c r="I149" s="2"/>
    </row>
    <row r="150" spans="1:9" x14ac:dyDescent="0.25">
      <c r="B150" s="43"/>
      <c r="C150" s="44"/>
      <c r="D150" s="2"/>
      <c r="E150" s="47"/>
      <c r="F150" s="48"/>
      <c r="G150" s="49"/>
      <c r="I150" s="2"/>
    </row>
    <row r="151" spans="1:9" x14ac:dyDescent="0.25">
      <c r="B151" s="43"/>
      <c r="C151" s="44"/>
      <c r="D151" s="2"/>
      <c r="E151" s="47"/>
      <c r="F151" s="48"/>
      <c r="G151" s="49"/>
      <c r="I151" s="2"/>
    </row>
    <row r="152" spans="1:9" x14ac:dyDescent="0.25">
      <c r="B152" s="43"/>
      <c r="C152" s="44"/>
      <c r="D152" s="2"/>
      <c r="E152" s="47"/>
      <c r="F152" s="48"/>
      <c r="G152" s="49"/>
      <c r="I152" s="2"/>
    </row>
    <row r="153" spans="1:9" x14ac:dyDescent="0.25">
      <c r="B153" s="43"/>
      <c r="C153" s="44"/>
      <c r="D153" s="2"/>
      <c r="E153" s="47"/>
      <c r="F153" s="48"/>
      <c r="G153" s="49"/>
      <c r="I153" s="2"/>
    </row>
    <row r="154" spans="1:9" x14ac:dyDescent="0.25">
      <c r="B154" s="43"/>
      <c r="C154" s="44"/>
      <c r="D154" s="2"/>
      <c r="E154" s="47"/>
      <c r="F154" s="48"/>
      <c r="G154" s="49"/>
      <c r="I154" s="2"/>
    </row>
    <row r="155" spans="1:9" x14ac:dyDescent="0.25">
      <c r="B155" s="43"/>
      <c r="C155" s="44"/>
      <c r="D155" s="2"/>
      <c r="E155" s="47"/>
      <c r="F155" s="48"/>
      <c r="G155" s="49"/>
      <c r="I155" s="2"/>
    </row>
    <row r="156" spans="1:9" x14ac:dyDescent="0.25">
      <c r="B156" s="43"/>
      <c r="C156" s="44"/>
      <c r="D156" s="2"/>
      <c r="E156" s="47"/>
      <c r="F156" s="48"/>
      <c r="G156" s="49"/>
      <c r="I156" s="2"/>
    </row>
  </sheetData>
  <mergeCells count="4">
    <mergeCell ref="B1:G1"/>
    <mergeCell ref="B2:F2"/>
    <mergeCell ref="E143:G143"/>
    <mergeCell ref="E145:G14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I120"/>
  <sheetViews>
    <sheetView tabSelected="1"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D101" sqref="D101"/>
    </sheetView>
  </sheetViews>
  <sheetFormatPr baseColWidth="10" defaultRowHeight="15.75" x14ac:dyDescent="0.25"/>
  <cols>
    <col min="1" max="1" width="11.42578125" style="1"/>
    <col min="2" max="2" width="13.140625" style="56" customWidth="1"/>
    <col min="3" max="3" width="9.85546875" style="57" hidden="1" customWidth="1"/>
    <col min="4" max="4" width="34.28515625" customWidth="1"/>
    <col min="5" max="5" width="15.85546875" style="58" bestFit="1" customWidth="1"/>
    <col min="6" max="6" width="13.28515625" style="59" customWidth="1"/>
    <col min="7" max="7" width="18" style="60" customWidth="1"/>
    <col min="8" max="8" width="14.140625" style="73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80" t="s">
        <v>90</v>
      </c>
      <c r="C1" s="81"/>
      <c r="D1" s="81"/>
      <c r="E1" s="81"/>
      <c r="F1" s="81"/>
      <c r="G1" s="82"/>
      <c r="I1" s="2"/>
    </row>
    <row r="2" spans="1:9" ht="21" x14ac:dyDescent="0.35">
      <c r="A2" s="3"/>
      <c r="B2" s="83" t="s">
        <v>0</v>
      </c>
      <c r="C2" s="83"/>
      <c r="D2" s="83"/>
      <c r="E2" s="83"/>
      <c r="F2" s="83"/>
      <c r="G2" s="4"/>
      <c r="H2" s="74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75" t="s">
        <v>7</v>
      </c>
      <c r="I3" s="2"/>
    </row>
    <row r="4" spans="1:9" ht="48" thickTop="1" x14ac:dyDescent="0.25">
      <c r="A4" s="14">
        <v>44838</v>
      </c>
      <c r="B4" s="15">
        <v>616</v>
      </c>
      <c r="C4" s="16"/>
      <c r="D4" s="17" t="s">
        <v>19</v>
      </c>
      <c r="E4" s="18">
        <v>3040</v>
      </c>
      <c r="F4" s="65" t="s">
        <v>94</v>
      </c>
      <c r="G4" s="20">
        <f>1500+840+700</f>
        <v>3040</v>
      </c>
      <c r="H4" s="76">
        <f t="shared" ref="H4:H102" si="0">E4-G4</f>
        <v>0</v>
      </c>
      <c r="I4" s="2"/>
    </row>
    <row r="5" spans="1:9" ht="31.5" x14ac:dyDescent="0.25">
      <c r="A5" s="14">
        <v>44838</v>
      </c>
      <c r="B5" s="15">
        <v>617</v>
      </c>
      <c r="C5" s="16"/>
      <c r="D5" s="22" t="s">
        <v>35</v>
      </c>
      <c r="E5" s="23">
        <v>5819</v>
      </c>
      <c r="F5" s="64" t="s">
        <v>93</v>
      </c>
      <c r="G5" s="25">
        <f>5319+500</f>
        <v>5819</v>
      </c>
      <c r="H5" s="76">
        <f t="shared" si="0"/>
        <v>0</v>
      </c>
    </row>
    <row r="6" spans="1:9" x14ac:dyDescent="0.25">
      <c r="A6" s="14">
        <v>44838</v>
      </c>
      <c r="B6" s="15">
        <f t="shared" ref="B6:B69" si="1">B5+1</f>
        <v>618</v>
      </c>
      <c r="C6" s="16"/>
      <c r="D6" s="22" t="s">
        <v>22</v>
      </c>
      <c r="E6" s="23">
        <v>10492</v>
      </c>
      <c r="F6" s="24">
        <v>44840</v>
      </c>
      <c r="G6" s="25">
        <v>10492</v>
      </c>
      <c r="H6" s="76">
        <f t="shared" si="0"/>
        <v>0</v>
      </c>
    </row>
    <row r="7" spans="1:9" ht="16.5" customHeight="1" x14ac:dyDescent="0.25">
      <c r="A7" s="26">
        <v>44838</v>
      </c>
      <c r="B7" s="15">
        <f t="shared" si="1"/>
        <v>619</v>
      </c>
      <c r="C7" s="16"/>
      <c r="D7" s="27" t="s">
        <v>20</v>
      </c>
      <c r="E7" s="23">
        <v>7346</v>
      </c>
      <c r="F7" s="24">
        <v>44840</v>
      </c>
      <c r="G7" s="25">
        <v>7346</v>
      </c>
      <c r="H7" s="76">
        <f t="shared" si="0"/>
        <v>0</v>
      </c>
    </row>
    <row r="8" spans="1:9" x14ac:dyDescent="0.25">
      <c r="A8" s="14">
        <v>44839</v>
      </c>
      <c r="B8" s="15">
        <f t="shared" si="1"/>
        <v>620</v>
      </c>
      <c r="C8" s="16"/>
      <c r="D8" s="28" t="s">
        <v>19</v>
      </c>
      <c r="E8" s="23">
        <v>1776</v>
      </c>
      <c r="F8" s="24">
        <v>44839</v>
      </c>
      <c r="G8" s="25">
        <v>1776</v>
      </c>
      <c r="H8" s="76">
        <f t="shared" si="0"/>
        <v>0</v>
      </c>
    </row>
    <row r="9" spans="1:9" ht="31.5" x14ac:dyDescent="0.25">
      <c r="A9" s="14">
        <v>44839</v>
      </c>
      <c r="B9" s="15">
        <f t="shared" si="1"/>
        <v>621</v>
      </c>
      <c r="C9" s="16"/>
      <c r="D9" s="27" t="s">
        <v>9</v>
      </c>
      <c r="E9" s="23">
        <v>12479</v>
      </c>
      <c r="F9" s="64" t="s">
        <v>98</v>
      </c>
      <c r="G9" s="25">
        <f>2600+4879+5000</f>
        <v>12479</v>
      </c>
      <c r="H9" s="76">
        <f t="shared" si="0"/>
        <v>0</v>
      </c>
    </row>
    <row r="10" spans="1:9" x14ac:dyDescent="0.25">
      <c r="A10" s="14">
        <v>44839</v>
      </c>
      <c r="B10" s="15">
        <f t="shared" si="1"/>
        <v>622</v>
      </c>
      <c r="C10" s="16"/>
      <c r="D10" s="27" t="s">
        <v>28</v>
      </c>
      <c r="E10" s="23">
        <v>7024</v>
      </c>
      <c r="F10" s="64">
        <v>44840</v>
      </c>
      <c r="G10" s="25">
        <v>7024</v>
      </c>
      <c r="H10" s="76">
        <f t="shared" si="0"/>
        <v>0</v>
      </c>
    </row>
    <row r="11" spans="1:9" ht="31.5" x14ac:dyDescent="0.25">
      <c r="A11" s="14">
        <v>44840</v>
      </c>
      <c r="B11" s="15">
        <f t="shared" si="1"/>
        <v>623</v>
      </c>
      <c r="C11" s="16"/>
      <c r="D11" s="27" t="s">
        <v>19</v>
      </c>
      <c r="E11" s="23">
        <v>2881</v>
      </c>
      <c r="F11" s="64" t="s">
        <v>96</v>
      </c>
      <c r="G11" s="25">
        <f>1881+1000</f>
        <v>2881</v>
      </c>
      <c r="H11" s="76">
        <f t="shared" si="0"/>
        <v>0</v>
      </c>
    </row>
    <row r="12" spans="1:9" x14ac:dyDescent="0.25">
      <c r="A12" s="14">
        <v>44840</v>
      </c>
      <c r="B12" s="15">
        <f t="shared" si="1"/>
        <v>624</v>
      </c>
      <c r="C12" s="29"/>
      <c r="D12" s="27" t="s">
        <v>22</v>
      </c>
      <c r="E12" s="23">
        <v>6880</v>
      </c>
      <c r="F12" s="64">
        <v>44843</v>
      </c>
      <c r="G12" s="25">
        <v>6880</v>
      </c>
      <c r="H12" s="76">
        <f t="shared" si="0"/>
        <v>0</v>
      </c>
    </row>
    <row r="13" spans="1:9" x14ac:dyDescent="0.25">
      <c r="A13" s="14">
        <v>44840</v>
      </c>
      <c r="B13" s="15">
        <f t="shared" si="1"/>
        <v>625</v>
      </c>
      <c r="C13" s="30"/>
      <c r="D13" s="27" t="s">
        <v>8</v>
      </c>
      <c r="E13" s="23">
        <v>209</v>
      </c>
      <c r="F13" s="24">
        <v>44842</v>
      </c>
      <c r="G13" s="25">
        <v>209</v>
      </c>
      <c r="H13" s="76">
        <f t="shared" si="0"/>
        <v>0</v>
      </c>
    </row>
    <row r="14" spans="1:9" x14ac:dyDescent="0.25">
      <c r="A14" s="14">
        <v>44840</v>
      </c>
      <c r="B14" s="15">
        <f t="shared" si="1"/>
        <v>626</v>
      </c>
      <c r="C14" s="29"/>
      <c r="D14" s="22" t="s">
        <v>20</v>
      </c>
      <c r="E14" s="23">
        <v>4331</v>
      </c>
      <c r="F14" s="24">
        <v>44841</v>
      </c>
      <c r="G14" s="25">
        <v>4331</v>
      </c>
      <c r="H14" s="76">
        <f t="shared" si="0"/>
        <v>0</v>
      </c>
    </row>
    <row r="15" spans="1:9" x14ac:dyDescent="0.25">
      <c r="A15" s="14">
        <v>44841</v>
      </c>
      <c r="B15" s="15">
        <f t="shared" si="1"/>
        <v>627</v>
      </c>
      <c r="C15" s="30"/>
      <c r="D15" s="27" t="s">
        <v>35</v>
      </c>
      <c r="E15" s="23">
        <v>4685</v>
      </c>
      <c r="F15" s="24">
        <v>44842</v>
      </c>
      <c r="G15" s="25">
        <v>4685</v>
      </c>
      <c r="H15" s="76">
        <f t="shared" si="0"/>
        <v>0</v>
      </c>
    </row>
    <row r="16" spans="1:9" x14ac:dyDescent="0.25">
      <c r="A16" s="14">
        <v>44841</v>
      </c>
      <c r="B16" s="15">
        <f t="shared" si="1"/>
        <v>628</v>
      </c>
      <c r="C16" s="29"/>
      <c r="D16" s="27" t="s">
        <v>19</v>
      </c>
      <c r="E16" s="23">
        <v>1478</v>
      </c>
      <c r="F16" s="24">
        <v>44842</v>
      </c>
      <c r="G16" s="25">
        <v>1478</v>
      </c>
      <c r="H16" s="76">
        <f t="shared" si="0"/>
        <v>0</v>
      </c>
    </row>
    <row r="17" spans="1:8" x14ac:dyDescent="0.25">
      <c r="A17" s="14">
        <v>44841</v>
      </c>
      <c r="B17" s="15">
        <f t="shared" si="1"/>
        <v>629</v>
      </c>
      <c r="C17" s="30"/>
      <c r="D17" s="27" t="s">
        <v>28</v>
      </c>
      <c r="E17" s="23">
        <v>4766</v>
      </c>
      <c r="F17" s="64">
        <v>44842</v>
      </c>
      <c r="G17" s="25">
        <v>4766</v>
      </c>
      <c r="H17" s="76">
        <f t="shared" si="0"/>
        <v>0</v>
      </c>
    </row>
    <row r="18" spans="1:8" x14ac:dyDescent="0.25">
      <c r="A18" s="14">
        <v>44841</v>
      </c>
      <c r="B18" s="15">
        <f t="shared" si="1"/>
        <v>630</v>
      </c>
      <c r="C18" s="29"/>
      <c r="D18" s="27" t="s">
        <v>20</v>
      </c>
      <c r="E18" s="23">
        <v>7387</v>
      </c>
      <c r="F18" s="24">
        <v>44842</v>
      </c>
      <c r="G18" s="25">
        <v>7387</v>
      </c>
      <c r="H18" s="76">
        <f t="shared" si="0"/>
        <v>0</v>
      </c>
    </row>
    <row r="19" spans="1:8" x14ac:dyDescent="0.25">
      <c r="A19" s="14">
        <v>44842</v>
      </c>
      <c r="B19" s="15">
        <f t="shared" si="1"/>
        <v>631</v>
      </c>
      <c r="C19" s="30"/>
      <c r="D19" s="27" t="s">
        <v>19</v>
      </c>
      <c r="E19" s="23">
        <v>3924</v>
      </c>
      <c r="F19" s="64">
        <v>44845</v>
      </c>
      <c r="G19" s="25">
        <v>3924</v>
      </c>
      <c r="H19" s="76">
        <f t="shared" si="0"/>
        <v>0</v>
      </c>
    </row>
    <row r="20" spans="1:8" ht="31.5" x14ac:dyDescent="0.25">
      <c r="A20" s="14">
        <v>44842</v>
      </c>
      <c r="B20" s="15">
        <f t="shared" si="1"/>
        <v>632</v>
      </c>
      <c r="C20" s="29"/>
      <c r="D20" s="27" t="s">
        <v>17</v>
      </c>
      <c r="E20" s="23">
        <v>4626</v>
      </c>
      <c r="F20" s="64" t="s">
        <v>97</v>
      </c>
      <c r="G20" s="25">
        <f>4026+600</f>
        <v>4626</v>
      </c>
      <c r="H20" s="76">
        <f t="shared" si="0"/>
        <v>0</v>
      </c>
    </row>
    <row r="21" spans="1:8" ht="47.25" x14ac:dyDescent="0.25">
      <c r="A21" s="14">
        <v>44842</v>
      </c>
      <c r="B21" s="15">
        <f t="shared" si="1"/>
        <v>633</v>
      </c>
      <c r="C21" s="29"/>
      <c r="D21" s="27" t="s">
        <v>23</v>
      </c>
      <c r="E21" s="23">
        <v>15416</v>
      </c>
      <c r="F21" s="64" t="s">
        <v>100</v>
      </c>
      <c r="G21" s="25">
        <f>5930+7486+2000</f>
        <v>15416</v>
      </c>
      <c r="H21" s="76">
        <f t="shared" si="0"/>
        <v>0</v>
      </c>
    </row>
    <row r="22" spans="1:8" x14ac:dyDescent="0.25">
      <c r="A22" s="14">
        <v>44842</v>
      </c>
      <c r="B22" s="15">
        <f t="shared" si="1"/>
        <v>634</v>
      </c>
      <c r="C22" s="29"/>
      <c r="D22" s="27" t="s">
        <v>20</v>
      </c>
      <c r="E22" s="23">
        <v>8791</v>
      </c>
      <c r="F22" s="24">
        <v>44843</v>
      </c>
      <c r="G22" s="25">
        <v>8791</v>
      </c>
      <c r="H22" s="76">
        <f t="shared" si="0"/>
        <v>0</v>
      </c>
    </row>
    <row r="23" spans="1:8" ht="15" customHeight="1" x14ac:dyDescent="0.25">
      <c r="A23" s="14">
        <v>44842</v>
      </c>
      <c r="B23" s="15">
        <f t="shared" si="1"/>
        <v>635</v>
      </c>
      <c r="C23" s="29"/>
      <c r="D23" s="27" t="s">
        <v>35</v>
      </c>
      <c r="E23" s="23">
        <v>3481</v>
      </c>
      <c r="F23" s="24">
        <v>44843</v>
      </c>
      <c r="G23" s="25">
        <v>3481</v>
      </c>
      <c r="H23" s="76">
        <f t="shared" si="0"/>
        <v>0</v>
      </c>
    </row>
    <row r="24" spans="1:8" x14ac:dyDescent="0.25">
      <c r="A24" s="14">
        <v>44843</v>
      </c>
      <c r="B24" s="15">
        <f t="shared" si="1"/>
        <v>636</v>
      </c>
      <c r="C24" s="29"/>
      <c r="D24" s="27" t="s">
        <v>28</v>
      </c>
      <c r="E24" s="23">
        <v>6414</v>
      </c>
      <c r="F24" s="64">
        <v>44845</v>
      </c>
      <c r="G24" s="25">
        <v>6414</v>
      </c>
      <c r="H24" s="76">
        <f t="shared" si="0"/>
        <v>0</v>
      </c>
    </row>
    <row r="25" spans="1:8" x14ac:dyDescent="0.25">
      <c r="A25" s="14">
        <v>44843</v>
      </c>
      <c r="B25" s="15">
        <f t="shared" si="1"/>
        <v>637</v>
      </c>
      <c r="C25" s="29"/>
      <c r="D25" s="27" t="s">
        <v>28</v>
      </c>
      <c r="E25" s="23">
        <v>1569</v>
      </c>
      <c r="F25" s="24">
        <v>44845</v>
      </c>
      <c r="G25" s="25">
        <v>1569</v>
      </c>
      <c r="H25" s="76">
        <f t="shared" si="0"/>
        <v>0</v>
      </c>
    </row>
    <row r="26" spans="1:8" x14ac:dyDescent="0.25">
      <c r="A26" s="14">
        <v>44843</v>
      </c>
      <c r="B26" s="15">
        <f t="shared" si="1"/>
        <v>638</v>
      </c>
      <c r="C26" s="29"/>
      <c r="D26" s="27" t="s">
        <v>20</v>
      </c>
      <c r="E26" s="23">
        <v>8419</v>
      </c>
      <c r="F26" s="64">
        <v>44845</v>
      </c>
      <c r="G26" s="25">
        <v>8419</v>
      </c>
      <c r="H26" s="76">
        <f t="shared" si="0"/>
        <v>0</v>
      </c>
    </row>
    <row r="27" spans="1:8" x14ac:dyDescent="0.25">
      <c r="A27" s="14">
        <v>44844</v>
      </c>
      <c r="B27" s="15">
        <f t="shared" si="1"/>
        <v>639</v>
      </c>
      <c r="C27" s="29"/>
      <c r="D27" s="27" t="s">
        <v>8</v>
      </c>
      <c r="E27" s="23">
        <v>289</v>
      </c>
      <c r="F27" s="24">
        <v>44846</v>
      </c>
      <c r="G27" s="25">
        <v>289</v>
      </c>
      <c r="H27" s="76">
        <f t="shared" si="0"/>
        <v>0</v>
      </c>
    </row>
    <row r="28" spans="1:8" x14ac:dyDescent="0.25">
      <c r="A28" s="14">
        <v>44845</v>
      </c>
      <c r="B28" s="15">
        <f t="shared" si="1"/>
        <v>640</v>
      </c>
      <c r="C28" s="29"/>
      <c r="D28" s="27" t="s">
        <v>19</v>
      </c>
      <c r="E28" s="23">
        <v>2502</v>
      </c>
      <c r="F28" s="24">
        <v>44845</v>
      </c>
      <c r="G28" s="25">
        <v>2502</v>
      </c>
      <c r="H28" s="76">
        <f t="shared" si="0"/>
        <v>0</v>
      </c>
    </row>
    <row r="29" spans="1:8" x14ac:dyDescent="0.25">
      <c r="A29" s="14">
        <v>44845</v>
      </c>
      <c r="B29" s="15">
        <f t="shared" si="1"/>
        <v>641</v>
      </c>
      <c r="C29" s="29"/>
      <c r="D29" s="27" t="s">
        <v>16</v>
      </c>
      <c r="E29" s="23">
        <v>2752</v>
      </c>
      <c r="F29" s="24">
        <v>44849</v>
      </c>
      <c r="G29" s="25">
        <v>2752</v>
      </c>
      <c r="H29" s="76">
        <f t="shared" si="0"/>
        <v>0</v>
      </c>
    </row>
    <row r="30" spans="1:8" x14ac:dyDescent="0.25">
      <c r="A30" s="14">
        <v>44845</v>
      </c>
      <c r="B30" s="15">
        <f t="shared" si="1"/>
        <v>642</v>
      </c>
      <c r="C30" s="29"/>
      <c r="D30" s="27" t="s">
        <v>28</v>
      </c>
      <c r="E30" s="23">
        <v>7672</v>
      </c>
      <c r="F30" s="64">
        <v>44847</v>
      </c>
      <c r="G30" s="25">
        <v>7672</v>
      </c>
      <c r="H30" s="76">
        <f t="shared" si="0"/>
        <v>0</v>
      </c>
    </row>
    <row r="31" spans="1:8" x14ac:dyDescent="0.25">
      <c r="A31" s="14">
        <v>44845</v>
      </c>
      <c r="B31" s="15">
        <f t="shared" si="1"/>
        <v>643</v>
      </c>
      <c r="C31" s="29"/>
      <c r="D31" s="27" t="s">
        <v>20</v>
      </c>
      <c r="E31" s="23">
        <v>6885</v>
      </c>
      <c r="F31" s="24">
        <v>44847</v>
      </c>
      <c r="G31" s="25">
        <v>6885</v>
      </c>
      <c r="H31" s="76">
        <f t="shared" si="0"/>
        <v>0</v>
      </c>
    </row>
    <row r="32" spans="1:8" x14ac:dyDescent="0.25">
      <c r="A32" s="14">
        <v>44845</v>
      </c>
      <c r="B32" s="15">
        <f t="shared" si="1"/>
        <v>644</v>
      </c>
      <c r="C32" s="29"/>
      <c r="D32" s="27" t="s">
        <v>19</v>
      </c>
      <c r="E32" s="23">
        <v>1911</v>
      </c>
      <c r="F32" s="64">
        <v>44847</v>
      </c>
      <c r="G32" s="25">
        <v>1911</v>
      </c>
      <c r="H32" s="76">
        <f t="shared" si="0"/>
        <v>0</v>
      </c>
    </row>
    <row r="33" spans="1:8" x14ac:dyDescent="0.25">
      <c r="A33" s="14">
        <v>44846</v>
      </c>
      <c r="B33" s="15">
        <f t="shared" si="1"/>
        <v>645</v>
      </c>
      <c r="C33" s="29"/>
      <c r="D33" s="27" t="s">
        <v>35</v>
      </c>
      <c r="E33" s="23">
        <v>757</v>
      </c>
      <c r="F33" s="64">
        <v>44847</v>
      </c>
      <c r="G33" s="25">
        <v>757</v>
      </c>
      <c r="H33" s="76">
        <f t="shared" si="0"/>
        <v>0</v>
      </c>
    </row>
    <row r="34" spans="1:8" x14ac:dyDescent="0.25">
      <c r="A34" s="14">
        <v>44847</v>
      </c>
      <c r="B34" s="15">
        <f t="shared" si="1"/>
        <v>646</v>
      </c>
      <c r="C34" s="29"/>
      <c r="D34" s="27" t="s">
        <v>19</v>
      </c>
      <c r="E34" s="23">
        <v>3004</v>
      </c>
      <c r="F34" s="64">
        <v>44848</v>
      </c>
      <c r="G34" s="25">
        <v>3004</v>
      </c>
      <c r="H34" s="76">
        <f t="shared" si="0"/>
        <v>0</v>
      </c>
    </row>
    <row r="35" spans="1:8" ht="17.25" customHeight="1" x14ac:dyDescent="0.25">
      <c r="A35" s="14">
        <v>44847</v>
      </c>
      <c r="B35" s="15">
        <f t="shared" si="1"/>
        <v>647</v>
      </c>
      <c r="C35" s="29"/>
      <c r="D35" s="27" t="s">
        <v>28</v>
      </c>
      <c r="E35" s="23">
        <v>6172</v>
      </c>
      <c r="F35" s="24">
        <v>44849</v>
      </c>
      <c r="G35" s="25">
        <v>6172</v>
      </c>
      <c r="H35" s="76">
        <f t="shared" si="0"/>
        <v>0</v>
      </c>
    </row>
    <row r="36" spans="1:8" x14ac:dyDescent="0.25">
      <c r="A36" s="14">
        <v>44847</v>
      </c>
      <c r="B36" s="15">
        <f t="shared" si="1"/>
        <v>648</v>
      </c>
      <c r="C36" s="29"/>
      <c r="D36" s="27" t="s">
        <v>20</v>
      </c>
      <c r="E36" s="23">
        <v>2923</v>
      </c>
      <c r="F36" s="64">
        <v>44848</v>
      </c>
      <c r="G36" s="25">
        <v>2923</v>
      </c>
      <c r="H36" s="76">
        <f t="shared" si="0"/>
        <v>0</v>
      </c>
    </row>
    <row r="37" spans="1:8" ht="47.25" x14ac:dyDescent="0.25">
      <c r="A37" s="14">
        <v>44848</v>
      </c>
      <c r="B37" s="15">
        <f t="shared" si="1"/>
        <v>649</v>
      </c>
      <c r="C37" s="29"/>
      <c r="D37" s="27" t="s">
        <v>16</v>
      </c>
      <c r="E37" s="23">
        <v>30860</v>
      </c>
      <c r="F37" s="64" t="s">
        <v>102</v>
      </c>
      <c r="G37" s="25">
        <f>2248+25000+3612</f>
        <v>30860</v>
      </c>
      <c r="H37" s="76">
        <f t="shared" si="0"/>
        <v>0</v>
      </c>
    </row>
    <row r="38" spans="1:8" x14ac:dyDescent="0.25">
      <c r="A38" s="14">
        <v>44848</v>
      </c>
      <c r="B38" s="15">
        <f t="shared" si="1"/>
        <v>650</v>
      </c>
      <c r="C38" s="29"/>
      <c r="D38" s="27" t="s">
        <v>19</v>
      </c>
      <c r="E38" s="23">
        <v>3055</v>
      </c>
      <c r="F38" s="64">
        <v>44849</v>
      </c>
      <c r="G38" s="25">
        <v>3055</v>
      </c>
      <c r="H38" s="76">
        <f t="shared" si="0"/>
        <v>0</v>
      </c>
    </row>
    <row r="39" spans="1:8" x14ac:dyDescent="0.25">
      <c r="A39" s="14">
        <v>44848</v>
      </c>
      <c r="B39" s="15">
        <f t="shared" si="1"/>
        <v>651</v>
      </c>
      <c r="C39" s="29"/>
      <c r="D39" s="27" t="s">
        <v>20</v>
      </c>
      <c r="E39" s="23">
        <v>9632</v>
      </c>
      <c r="F39" s="64">
        <v>44849</v>
      </c>
      <c r="G39" s="25">
        <v>9632</v>
      </c>
      <c r="H39" s="76">
        <f t="shared" si="0"/>
        <v>0</v>
      </c>
    </row>
    <row r="40" spans="1:8" x14ac:dyDescent="0.25">
      <c r="A40" s="14">
        <v>44848</v>
      </c>
      <c r="B40" s="15">
        <f t="shared" si="1"/>
        <v>652</v>
      </c>
      <c r="C40" s="29"/>
      <c r="D40" s="27" t="s">
        <v>35</v>
      </c>
      <c r="E40" s="23">
        <v>4837</v>
      </c>
      <c r="F40" s="24">
        <v>44850</v>
      </c>
      <c r="G40" s="25">
        <v>4837</v>
      </c>
      <c r="H40" s="76">
        <f t="shared" si="0"/>
        <v>0</v>
      </c>
    </row>
    <row r="41" spans="1:8" ht="31.5" x14ac:dyDescent="0.25">
      <c r="A41" s="14">
        <v>44848</v>
      </c>
      <c r="B41" s="15">
        <f t="shared" si="1"/>
        <v>653</v>
      </c>
      <c r="C41" s="29"/>
      <c r="D41" s="27" t="s">
        <v>9</v>
      </c>
      <c r="E41" s="23">
        <v>15110</v>
      </c>
      <c r="F41" s="64" t="s">
        <v>105</v>
      </c>
      <c r="G41" s="25">
        <f>11800+3310</f>
        <v>15110</v>
      </c>
      <c r="H41" s="76">
        <f t="shared" si="0"/>
        <v>0</v>
      </c>
    </row>
    <row r="42" spans="1:8" ht="31.5" x14ac:dyDescent="0.25">
      <c r="A42" s="14">
        <v>44849</v>
      </c>
      <c r="B42" s="15">
        <f t="shared" si="1"/>
        <v>654</v>
      </c>
      <c r="C42" s="29"/>
      <c r="D42" s="27" t="s">
        <v>19</v>
      </c>
      <c r="E42" s="23">
        <v>5660</v>
      </c>
      <c r="F42" s="64" t="s">
        <v>103</v>
      </c>
      <c r="G42" s="25">
        <f>160+5500</f>
        <v>5660</v>
      </c>
      <c r="H42" s="76">
        <f t="shared" si="0"/>
        <v>0</v>
      </c>
    </row>
    <row r="43" spans="1:8" x14ac:dyDescent="0.25">
      <c r="A43" s="14">
        <v>44849</v>
      </c>
      <c r="B43" s="15">
        <f t="shared" si="1"/>
        <v>655</v>
      </c>
      <c r="C43" s="29"/>
      <c r="D43" s="27" t="s">
        <v>8</v>
      </c>
      <c r="E43" s="23">
        <v>326</v>
      </c>
      <c r="F43" s="64">
        <v>44854</v>
      </c>
      <c r="G43" s="25">
        <v>326</v>
      </c>
      <c r="H43" s="76">
        <f t="shared" si="0"/>
        <v>0</v>
      </c>
    </row>
    <row r="44" spans="1:8" x14ac:dyDescent="0.25">
      <c r="A44" s="14">
        <v>44849</v>
      </c>
      <c r="B44" s="15">
        <f t="shared" si="1"/>
        <v>656</v>
      </c>
      <c r="C44" s="29"/>
      <c r="D44" s="27" t="s">
        <v>22</v>
      </c>
      <c r="E44" s="23">
        <v>6054</v>
      </c>
      <c r="F44" s="64">
        <v>44850</v>
      </c>
      <c r="G44" s="25">
        <v>6054</v>
      </c>
      <c r="H44" s="76">
        <f t="shared" si="0"/>
        <v>0</v>
      </c>
    </row>
    <row r="45" spans="1:8" x14ac:dyDescent="0.25">
      <c r="A45" s="14">
        <v>44849</v>
      </c>
      <c r="B45" s="15">
        <f t="shared" si="1"/>
        <v>657</v>
      </c>
      <c r="C45" s="29"/>
      <c r="D45" s="27" t="s">
        <v>16</v>
      </c>
      <c r="E45" s="23">
        <v>2213</v>
      </c>
      <c r="F45" s="24">
        <v>44855</v>
      </c>
      <c r="G45" s="25">
        <v>2213</v>
      </c>
      <c r="H45" s="76">
        <f t="shared" si="0"/>
        <v>0</v>
      </c>
    </row>
    <row r="46" spans="1:8" x14ac:dyDescent="0.25">
      <c r="A46" s="14">
        <v>44849</v>
      </c>
      <c r="B46" s="15">
        <f t="shared" si="1"/>
        <v>658</v>
      </c>
      <c r="C46" s="29"/>
      <c r="D46" s="27" t="s">
        <v>20</v>
      </c>
      <c r="E46" s="23">
        <v>7875</v>
      </c>
      <c r="F46" s="24">
        <v>44850</v>
      </c>
      <c r="G46" s="25">
        <v>7875</v>
      </c>
      <c r="H46" s="76">
        <f t="shared" si="0"/>
        <v>0</v>
      </c>
    </row>
    <row r="47" spans="1:8" ht="31.5" x14ac:dyDescent="0.25">
      <c r="A47" s="14">
        <v>44849</v>
      </c>
      <c r="B47" s="15">
        <f t="shared" si="1"/>
        <v>659</v>
      </c>
      <c r="C47" s="33"/>
      <c r="D47" s="27" t="s">
        <v>17</v>
      </c>
      <c r="E47" s="23">
        <v>4699</v>
      </c>
      <c r="F47" s="64" t="s">
        <v>101</v>
      </c>
      <c r="G47" s="25">
        <f>4000+699</f>
        <v>4699</v>
      </c>
      <c r="H47" s="76">
        <f t="shared" si="0"/>
        <v>0</v>
      </c>
    </row>
    <row r="48" spans="1:8" ht="31.5" x14ac:dyDescent="0.25">
      <c r="A48" s="14">
        <v>44849</v>
      </c>
      <c r="B48" s="15">
        <f t="shared" si="1"/>
        <v>660</v>
      </c>
      <c r="C48" s="34"/>
      <c r="D48" s="27" t="s">
        <v>28</v>
      </c>
      <c r="E48" s="23">
        <v>385</v>
      </c>
      <c r="F48" s="64" t="s">
        <v>106</v>
      </c>
      <c r="G48" s="25">
        <f>200+185</f>
        <v>385</v>
      </c>
      <c r="H48" s="76">
        <f t="shared" si="0"/>
        <v>0</v>
      </c>
    </row>
    <row r="49" spans="1:8" x14ac:dyDescent="0.25">
      <c r="A49" s="14">
        <v>44850</v>
      </c>
      <c r="B49" s="15">
        <f t="shared" si="1"/>
        <v>661</v>
      </c>
      <c r="C49" s="29"/>
      <c r="D49" s="27" t="s">
        <v>22</v>
      </c>
      <c r="E49" s="23">
        <v>16015</v>
      </c>
      <c r="F49" s="64">
        <v>44851</v>
      </c>
      <c r="G49" s="25">
        <v>16015</v>
      </c>
      <c r="H49" s="76">
        <f t="shared" si="0"/>
        <v>0</v>
      </c>
    </row>
    <row r="50" spans="1:8" x14ac:dyDescent="0.25">
      <c r="A50" s="14">
        <v>44850</v>
      </c>
      <c r="B50" s="15">
        <f t="shared" si="1"/>
        <v>662</v>
      </c>
      <c r="C50" s="29"/>
      <c r="D50" s="27" t="s">
        <v>20</v>
      </c>
      <c r="E50" s="23">
        <v>7052</v>
      </c>
      <c r="F50" s="64">
        <v>44851</v>
      </c>
      <c r="G50" s="25">
        <v>7052</v>
      </c>
      <c r="H50" s="76">
        <f t="shared" si="0"/>
        <v>0</v>
      </c>
    </row>
    <row r="51" spans="1:8" ht="18.75" customHeight="1" x14ac:dyDescent="0.25">
      <c r="A51" s="14">
        <v>44850</v>
      </c>
      <c r="B51" s="15">
        <f t="shared" si="1"/>
        <v>663</v>
      </c>
      <c r="C51" s="29"/>
      <c r="D51" s="27" t="s">
        <v>9</v>
      </c>
      <c r="E51" s="23">
        <v>12767</v>
      </c>
      <c r="F51" s="24">
        <v>44852</v>
      </c>
      <c r="G51" s="25">
        <v>12767</v>
      </c>
      <c r="H51" s="76">
        <f t="shared" si="0"/>
        <v>0</v>
      </c>
    </row>
    <row r="52" spans="1:8" ht="18.75" customHeight="1" x14ac:dyDescent="0.25">
      <c r="A52" s="14">
        <v>44851</v>
      </c>
      <c r="B52" s="15">
        <f t="shared" si="1"/>
        <v>664</v>
      </c>
      <c r="C52" s="29"/>
      <c r="D52" s="27" t="s">
        <v>20</v>
      </c>
      <c r="E52" s="23">
        <v>9059</v>
      </c>
      <c r="F52" s="24">
        <v>44852</v>
      </c>
      <c r="G52" s="25">
        <v>9059</v>
      </c>
      <c r="H52" s="76">
        <f t="shared" si="0"/>
        <v>0</v>
      </c>
    </row>
    <row r="53" spans="1:8" ht="31.5" x14ac:dyDescent="0.25">
      <c r="A53" s="14">
        <v>44852</v>
      </c>
      <c r="B53" s="15">
        <f t="shared" si="1"/>
        <v>665</v>
      </c>
      <c r="C53" s="29"/>
      <c r="D53" s="27" t="s">
        <v>19</v>
      </c>
      <c r="E53" s="23">
        <v>3379</v>
      </c>
      <c r="F53" s="64" t="s">
        <v>106</v>
      </c>
      <c r="G53" s="25">
        <f>2500+879</f>
        <v>3379</v>
      </c>
      <c r="H53" s="76">
        <f t="shared" si="0"/>
        <v>0</v>
      </c>
    </row>
    <row r="54" spans="1:8" ht="31.5" x14ac:dyDescent="0.25">
      <c r="A54" s="14">
        <v>44852</v>
      </c>
      <c r="B54" s="15">
        <f t="shared" si="1"/>
        <v>666</v>
      </c>
      <c r="C54" s="29"/>
      <c r="D54" s="27" t="s">
        <v>9</v>
      </c>
      <c r="E54" s="23">
        <v>14719</v>
      </c>
      <c r="F54" s="64" t="s">
        <v>106</v>
      </c>
      <c r="G54" s="25">
        <f>6500+8219</f>
        <v>14719</v>
      </c>
      <c r="H54" s="76">
        <f t="shared" si="0"/>
        <v>0</v>
      </c>
    </row>
    <row r="55" spans="1:8" s="71" customFormat="1" x14ac:dyDescent="0.25">
      <c r="A55" s="66">
        <v>44852</v>
      </c>
      <c r="B55" s="15">
        <f t="shared" si="1"/>
        <v>667</v>
      </c>
      <c r="C55" s="29"/>
      <c r="D55" s="67" t="s">
        <v>28</v>
      </c>
      <c r="E55" s="68">
        <v>5249</v>
      </c>
      <c r="F55" s="64">
        <v>44855</v>
      </c>
      <c r="G55" s="69">
        <v>5249</v>
      </c>
      <c r="H55" s="77">
        <f t="shared" si="0"/>
        <v>0</v>
      </c>
    </row>
    <row r="56" spans="1:8" x14ac:dyDescent="0.25">
      <c r="A56" s="14">
        <v>44852</v>
      </c>
      <c r="B56" s="15">
        <f t="shared" si="1"/>
        <v>668</v>
      </c>
      <c r="C56" s="29"/>
      <c r="D56" s="27" t="s">
        <v>28</v>
      </c>
      <c r="E56" s="23">
        <v>668</v>
      </c>
      <c r="F56" s="64">
        <v>44852</v>
      </c>
      <c r="G56" s="25">
        <v>668</v>
      </c>
      <c r="H56" s="76">
        <f t="shared" si="0"/>
        <v>0</v>
      </c>
    </row>
    <row r="57" spans="1:8" ht="18.75" customHeight="1" x14ac:dyDescent="0.25">
      <c r="A57" s="14">
        <v>44852</v>
      </c>
      <c r="B57" s="15">
        <f t="shared" si="1"/>
        <v>669</v>
      </c>
      <c r="C57" s="29"/>
      <c r="D57" s="27" t="s">
        <v>104</v>
      </c>
      <c r="E57" s="23">
        <v>3220</v>
      </c>
      <c r="F57" s="24">
        <v>44855</v>
      </c>
      <c r="G57" s="25">
        <v>3220</v>
      </c>
      <c r="H57" s="76">
        <f t="shared" si="0"/>
        <v>0</v>
      </c>
    </row>
    <row r="58" spans="1:8" ht="18.75" customHeight="1" x14ac:dyDescent="0.25">
      <c r="A58" s="14">
        <v>44852</v>
      </c>
      <c r="B58" s="15">
        <f t="shared" si="1"/>
        <v>670</v>
      </c>
      <c r="C58" s="29"/>
      <c r="D58" s="27" t="s">
        <v>20</v>
      </c>
      <c r="E58" s="23">
        <v>8821</v>
      </c>
      <c r="F58" s="24">
        <v>44853</v>
      </c>
      <c r="G58" s="25">
        <v>8821</v>
      </c>
      <c r="H58" s="76">
        <f t="shared" si="0"/>
        <v>0</v>
      </c>
    </row>
    <row r="59" spans="1:8" ht="21.75" customHeight="1" x14ac:dyDescent="0.25">
      <c r="A59" s="14">
        <v>44853</v>
      </c>
      <c r="B59" s="15">
        <f t="shared" si="1"/>
        <v>671</v>
      </c>
      <c r="C59" s="29"/>
      <c r="D59" s="27" t="s">
        <v>20</v>
      </c>
      <c r="E59" s="23">
        <v>4879</v>
      </c>
      <c r="F59" s="64">
        <v>44854</v>
      </c>
      <c r="G59" s="25">
        <v>4879</v>
      </c>
      <c r="H59" s="76">
        <f t="shared" si="0"/>
        <v>0</v>
      </c>
    </row>
    <row r="60" spans="1:8" ht="31.5" x14ac:dyDescent="0.25">
      <c r="A60" s="14">
        <v>44854</v>
      </c>
      <c r="B60" s="15">
        <f t="shared" si="1"/>
        <v>672</v>
      </c>
      <c r="C60" s="29"/>
      <c r="D60" s="27" t="s">
        <v>19</v>
      </c>
      <c r="E60" s="23">
        <v>2833</v>
      </c>
      <c r="F60" s="64" t="s">
        <v>107</v>
      </c>
      <c r="G60" s="25">
        <f>2333+500</f>
        <v>2833</v>
      </c>
      <c r="H60" s="76">
        <f t="shared" si="0"/>
        <v>0</v>
      </c>
    </row>
    <row r="61" spans="1:8" ht="18.75" customHeight="1" x14ac:dyDescent="0.25">
      <c r="A61" s="14">
        <v>44854</v>
      </c>
      <c r="B61" s="15">
        <f t="shared" si="1"/>
        <v>673</v>
      </c>
      <c r="C61" s="29"/>
      <c r="D61" s="27" t="s">
        <v>20</v>
      </c>
      <c r="E61" s="23">
        <v>6175</v>
      </c>
      <c r="F61" s="24">
        <v>44855</v>
      </c>
      <c r="G61" s="25">
        <v>6175</v>
      </c>
      <c r="H61" s="76">
        <f t="shared" si="0"/>
        <v>0</v>
      </c>
    </row>
    <row r="62" spans="1:8" ht="31.5" x14ac:dyDescent="0.25">
      <c r="A62" s="14">
        <v>44854</v>
      </c>
      <c r="B62" s="15">
        <f t="shared" si="1"/>
        <v>674</v>
      </c>
      <c r="C62" s="29"/>
      <c r="D62" s="27" t="s">
        <v>17</v>
      </c>
      <c r="E62" s="23">
        <v>1568</v>
      </c>
      <c r="F62" s="64" t="s">
        <v>106</v>
      </c>
      <c r="G62" s="25">
        <f>1200+368</f>
        <v>1568</v>
      </c>
      <c r="H62" s="76">
        <f t="shared" si="0"/>
        <v>0</v>
      </c>
    </row>
    <row r="63" spans="1:8" ht="24.75" customHeight="1" x14ac:dyDescent="0.25">
      <c r="A63" s="14">
        <v>44854</v>
      </c>
      <c r="B63" s="15">
        <f t="shared" si="1"/>
        <v>675</v>
      </c>
      <c r="C63" s="29"/>
      <c r="D63" s="27" t="s">
        <v>35</v>
      </c>
      <c r="E63" s="23">
        <v>806</v>
      </c>
      <c r="F63" s="64">
        <v>44856</v>
      </c>
      <c r="G63" s="25">
        <v>806</v>
      </c>
      <c r="H63" s="76">
        <f t="shared" si="0"/>
        <v>0</v>
      </c>
    </row>
    <row r="64" spans="1:8" ht="18.75" customHeight="1" x14ac:dyDescent="0.25">
      <c r="A64" s="14">
        <v>44855</v>
      </c>
      <c r="B64" s="15">
        <f t="shared" si="1"/>
        <v>676</v>
      </c>
      <c r="C64" s="29"/>
      <c r="D64" s="27" t="s">
        <v>8</v>
      </c>
      <c r="E64" s="23">
        <v>452</v>
      </c>
      <c r="F64" s="24">
        <v>44864</v>
      </c>
      <c r="G64" s="25">
        <v>452</v>
      </c>
      <c r="H64" s="76">
        <f t="shared" si="0"/>
        <v>0</v>
      </c>
    </row>
    <row r="65" spans="1:8" ht="30" customHeight="1" x14ac:dyDescent="0.25">
      <c r="A65" s="26">
        <v>44855</v>
      </c>
      <c r="B65" s="15">
        <f t="shared" si="1"/>
        <v>677</v>
      </c>
      <c r="C65" s="29"/>
      <c r="D65" s="27" t="s">
        <v>16</v>
      </c>
      <c r="E65" s="23">
        <v>22430</v>
      </c>
      <c r="F65" s="64" t="s">
        <v>113</v>
      </c>
      <c r="G65" s="25">
        <f>17000+5430</f>
        <v>22430</v>
      </c>
      <c r="H65" s="76">
        <f t="shared" si="0"/>
        <v>0</v>
      </c>
    </row>
    <row r="66" spans="1:8" ht="31.5" x14ac:dyDescent="0.25">
      <c r="A66" s="26">
        <v>44855</v>
      </c>
      <c r="B66" s="15">
        <f t="shared" si="1"/>
        <v>678</v>
      </c>
      <c r="C66" s="29"/>
      <c r="D66" s="27" t="s">
        <v>9</v>
      </c>
      <c r="E66" s="23">
        <v>15779</v>
      </c>
      <c r="F66" s="64" t="s">
        <v>108</v>
      </c>
      <c r="G66" s="25">
        <f>13784+1995</f>
        <v>15779</v>
      </c>
      <c r="H66" s="76">
        <f t="shared" si="0"/>
        <v>0</v>
      </c>
    </row>
    <row r="67" spans="1:8" x14ac:dyDescent="0.25">
      <c r="A67" s="26">
        <v>44855</v>
      </c>
      <c r="B67" s="15">
        <f t="shared" si="1"/>
        <v>679</v>
      </c>
      <c r="C67" s="29"/>
      <c r="D67" s="27" t="s">
        <v>19</v>
      </c>
      <c r="E67" s="23">
        <v>2800</v>
      </c>
      <c r="F67" s="64">
        <v>44856</v>
      </c>
      <c r="G67" s="25">
        <v>2800</v>
      </c>
      <c r="H67" s="76">
        <f t="shared" si="0"/>
        <v>0</v>
      </c>
    </row>
    <row r="68" spans="1:8" x14ac:dyDescent="0.25">
      <c r="A68" s="26">
        <v>44855</v>
      </c>
      <c r="B68" s="15">
        <f t="shared" si="1"/>
        <v>680</v>
      </c>
      <c r="C68" s="29"/>
      <c r="D68" s="27" t="s">
        <v>20</v>
      </c>
      <c r="E68" s="23">
        <v>6963</v>
      </c>
      <c r="F68" s="64">
        <v>44856</v>
      </c>
      <c r="G68" s="25">
        <v>6963</v>
      </c>
      <c r="H68" s="76">
        <f t="shared" si="0"/>
        <v>0</v>
      </c>
    </row>
    <row r="69" spans="1:8" x14ac:dyDescent="0.25">
      <c r="A69" s="26">
        <v>44855</v>
      </c>
      <c r="B69" s="15">
        <f t="shared" si="1"/>
        <v>681</v>
      </c>
      <c r="C69" s="29"/>
      <c r="D69" s="27" t="s">
        <v>28</v>
      </c>
      <c r="E69" s="23">
        <v>5624</v>
      </c>
      <c r="F69" s="64">
        <v>44857</v>
      </c>
      <c r="G69" s="25">
        <v>5624</v>
      </c>
      <c r="H69" s="76">
        <f t="shared" si="0"/>
        <v>0</v>
      </c>
    </row>
    <row r="70" spans="1:8" ht="18.75" customHeight="1" x14ac:dyDescent="0.25">
      <c r="A70" s="26">
        <v>44855</v>
      </c>
      <c r="B70" s="15">
        <f t="shared" ref="B70:B100" si="2">B69+1</f>
        <v>682</v>
      </c>
      <c r="C70" s="29"/>
      <c r="D70" s="27" t="s">
        <v>28</v>
      </c>
      <c r="E70" s="23">
        <v>2844</v>
      </c>
      <c r="F70" s="24">
        <v>44857</v>
      </c>
      <c r="G70" s="25">
        <v>2844</v>
      </c>
      <c r="H70" s="76">
        <f t="shared" si="0"/>
        <v>0</v>
      </c>
    </row>
    <row r="71" spans="1:8" x14ac:dyDescent="0.25">
      <c r="A71" s="26">
        <v>44855</v>
      </c>
      <c r="B71" s="15">
        <f t="shared" si="2"/>
        <v>683</v>
      </c>
      <c r="C71" s="29"/>
      <c r="D71" s="27" t="s">
        <v>35</v>
      </c>
      <c r="E71" s="23">
        <v>2443</v>
      </c>
      <c r="F71" s="64">
        <v>44856</v>
      </c>
      <c r="G71" s="25">
        <v>2443</v>
      </c>
      <c r="H71" s="76">
        <f t="shared" si="0"/>
        <v>0</v>
      </c>
    </row>
    <row r="72" spans="1:8" ht="18.75" customHeight="1" x14ac:dyDescent="0.25">
      <c r="A72" s="26">
        <v>44856</v>
      </c>
      <c r="B72" s="15">
        <f t="shared" si="2"/>
        <v>684</v>
      </c>
      <c r="C72" s="29"/>
      <c r="D72" s="27" t="s">
        <v>19</v>
      </c>
      <c r="E72" s="23">
        <v>2209</v>
      </c>
      <c r="F72" s="24">
        <v>44859</v>
      </c>
      <c r="G72" s="25">
        <v>2209</v>
      </c>
      <c r="H72" s="76">
        <f t="shared" si="0"/>
        <v>0</v>
      </c>
    </row>
    <row r="73" spans="1:8" ht="18.75" customHeight="1" x14ac:dyDescent="0.25">
      <c r="A73" s="26">
        <v>44856</v>
      </c>
      <c r="B73" s="15">
        <f t="shared" si="2"/>
        <v>685</v>
      </c>
      <c r="C73" s="29"/>
      <c r="D73" s="27" t="s">
        <v>20</v>
      </c>
      <c r="E73" s="23">
        <v>8147</v>
      </c>
      <c r="F73" s="24">
        <v>44857</v>
      </c>
      <c r="G73" s="25">
        <v>8147</v>
      </c>
      <c r="H73" s="76">
        <f t="shared" si="0"/>
        <v>0</v>
      </c>
    </row>
    <row r="74" spans="1:8" ht="31.5" x14ac:dyDescent="0.25">
      <c r="A74" s="26">
        <v>44856</v>
      </c>
      <c r="B74" s="15">
        <f t="shared" si="2"/>
        <v>686</v>
      </c>
      <c r="C74" s="29"/>
      <c r="D74" s="27" t="s">
        <v>17</v>
      </c>
      <c r="E74" s="23">
        <v>4884</v>
      </c>
      <c r="F74" s="64" t="s">
        <v>109</v>
      </c>
      <c r="G74" s="25">
        <f>4200+684</f>
        <v>4884</v>
      </c>
      <c r="H74" s="76">
        <f t="shared" si="0"/>
        <v>0</v>
      </c>
    </row>
    <row r="75" spans="1:8" ht="18.75" customHeight="1" x14ac:dyDescent="0.25">
      <c r="A75" s="26">
        <v>44856</v>
      </c>
      <c r="B75" s="15">
        <f t="shared" si="2"/>
        <v>687</v>
      </c>
      <c r="C75" s="29"/>
      <c r="D75" s="27" t="s">
        <v>35</v>
      </c>
      <c r="E75" s="23">
        <v>2409</v>
      </c>
      <c r="F75" s="24">
        <v>44857</v>
      </c>
      <c r="G75" s="25">
        <v>2409</v>
      </c>
      <c r="H75" s="76">
        <f t="shared" si="0"/>
        <v>0</v>
      </c>
    </row>
    <row r="76" spans="1:8" x14ac:dyDescent="0.25">
      <c r="A76" s="26">
        <v>44857</v>
      </c>
      <c r="B76" s="15">
        <f t="shared" si="2"/>
        <v>688</v>
      </c>
      <c r="C76" s="29"/>
      <c r="D76" s="27" t="s">
        <v>19</v>
      </c>
      <c r="E76" s="23">
        <v>1975</v>
      </c>
      <c r="F76" s="64">
        <v>44861</v>
      </c>
      <c r="G76" s="25">
        <v>1975</v>
      </c>
      <c r="H76" s="76">
        <f t="shared" si="0"/>
        <v>0</v>
      </c>
    </row>
    <row r="77" spans="1:8" ht="47.25" x14ac:dyDescent="0.25">
      <c r="A77" s="26">
        <v>44857</v>
      </c>
      <c r="B77" s="15">
        <f t="shared" si="2"/>
        <v>689</v>
      </c>
      <c r="C77" s="29"/>
      <c r="D77" s="27" t="s">
        <v>9</v>
      </c>
      <c r="E77" s="23">
        <v>15500</v>
      </c>
      <c r="F77" s="64" t="s">
        <v>111</v>
      </c>
      <c r="G77" s="25">
        <f>5000+6000+4500</f>
        <v>15500</v>
      </c>
      <c r="H77" s="76">
        <f t="shared" si="0"/>
        <v>0</v>
      </c>
    </row>
    <row r="78" spans="1:8" ht="31.5" x14ac:dyDescent="0.25">
      <c r="A78" s="26">
        <v>44857</v>
      </c>
      <c r="B78" s="15">
        <f t="shared" si="2"/>
        <v>690</v>
      </c>
      <c r="C78" s="29"/>
      <c r="D78" s="27" t="s">
        <v>22</v>
      </c>
      <c r="E78" s="23">
        <v>25671</v>
      </c>
      <c r="F78" s="64" t="s">
        <v>108</v>
      </c>
      <c r="G78" s="25">
        <f>20000+5671</f>
        <v>25671</v>
      </c>
      <c r="H78" s="76">
        <f t="shared" si="0"/>
        <v>0</v>
      </c>
    </row>
    <row r="79" spans="1:8" x14ac:dyDescent="0.25">
      <c r="A79" s="26">
        <v>44857</v>
      </c>
      <c r="B79" s="15">
        <f t="shared" si="2"/>
        <v>691</v>
      </c>
      <c r="C79" s="29"/>
      <c r="D79" s="27" t="s">
        <v>104</v>
      </c>
      <c r="E79" s="23">
        <v>6898</v>
      </c>
      <c r="F79" s="64">
        <v>44859</v>
      </c>
      <c r="G79" s="25">
        <v>6898</v>
      </c>
      <c r="H79" s="76">
        <f t="shared" si="0"/>
        <v>0</v>
      </c>
    </row>
    <row r="80" spans="1:8" ht="18.75" customHeight="1" x14ac:dyDescent="0.25">
      <c r="A80" s="26">
        <v>44858</v>
      </c>
      <c r="B80" s="15">
        <f t="shared" si="2"/>
        <v>692</v>
      </c>
      <c r="C80" s="29"/>
      <c r="D80" s="27" t="s">
        <v>8</v>
      </c>
      <c r="E80" s="23">
        <v>2991</v>
      </c>
      <c r="F80" s="24">
        <v>44860</v>
      </c>
      <c r="G80" s="25">
        <v>2991</v>
      </c>
      <c r="H80" s="76">
        <f t="shared" si="0"/>
        <v>0</v>
      </c>
    </row>
    <row r="81" spans="1:8" x14ac:dyDescent="0.25">
      <c r="A81" s="26">
        <v>44858</v>
      </c>
      <c r="B81" s="15">
        <f t="shared" si="2"/>
        <v>693</v>
      </c>
      <c r="C81" s="29"/>
      <c r="D81" s="27" t="s">
        <v>35</v>
      </c>
      <c r="E81" s="23">
        <v>6042</v>
      </c>
      <c r="F81" s="64">
        <v>44859</v>
      </c>
      <c r="G81" s="25">
        <v>6042</v>
      </c>
      <c r="H81" s="76">
        <f t="shared" si="0"/>
        <v>0</v>
      </c>
    </row>
    <row r="82" spans="1:8" ht="18.75" customHeight="1" x14ac:dyDescent="0.25">
      <c r="A82" s="26">
        <v>44858</v>
      </c>
      <c r="B82" s="15">
        <f t="shared" si="2"/>
        <v>694</v>
      </c>
      <c r="C82" s="29"/>
      <c r="D82" s="27" t="s">
        <v>31</v>
      </c>
      <c r="E82" s="23">
        <v>10436</v>
      </c>
      <c r="F82" s="24">
        <v>44858</v>
      </c>
      <c r="G82" s="25">
        <v>10436</v>
      </c>
      <c r="H82" s="76">
        <f t="shared" si="0"/>
        <v>0</v>
      </c>
    </row>
    <row r="83" spans="1:8" x14ac:dyDescent="0.25">
      <c r="A83" s="26">
        <v>44859</v>
      </c>
      <c r="B83" s="15">
        <f t="shared" si="2"/>
        <v>695</v>
      </c>
      <c r="C83" s="29"/>
      <c r="D83" s="27" t="s">
        <v>104</v>
      </c>
      <c r="E83" s="23">
        <v>6743</v>
      </c>
      <c r="F83" s="64">
        <v>44861</v>
      </c>
      <c r="G83" s="25">
        <v>6743</v>
      </c>
      <c r="H83" s="76">
        <f t="shared" si="0"/>
        <v>0</v>
      </c>
    </row>
    <row r="84" spans="1:8" ht="18.75" customHeight="1" x14ac:dyDescent="0.25">
      <c r="A84" s="26">
        <v>44859</v>
      </c>
      <c r="B84" s="15">
        <f t="shared" si="2"/>
        <v>696</v>
      </c>
      <c r="C84" s="29"/>
      <c r="D84" s="27" t="s">
        <v>19</v>
      </c>
      <c r="E84" s="23">
        <v>2925</v>
      </c>
      <c r="F84" s="24">
        <v>44862</v>
      </c>
      <c r="G84" s="25">
        <v>2925</v>
      </c>
      <c r="H84" s="76">
        <f t="shared" si="0"/>
        <v>0</v>
      </c>
    </row>
    <row r="85" spans="1:8" ht="31.5" x14ac:dyDescent="0.25">
      <c r="A85" s="26">
        <v>44859</v>
      </c>
      <c r="B85" s="15">
        <f t="shared" si="2"/>
        <v>697</v>
      </c>
      <c r="C85" s="29"/>
      <c r="D85" s="27" t="s">
        <v>9</v>
      </c>
      <c r="E85" s="23">
        <v>15159</v>
      </c>
      <c r="F85" s="64" t="s">
        <v>114</v>
      </c>
      <c r="G85" s="25">
        <f>2000+13159</f>
        <v>15159</v>
      </c>
      <c r="H85" s="76">
        <f t="shared" si="0"/>
        <v>0</v>
      </c>
    </row>
    <row r="86" spans="1:8" ht="18.75" customHeight="1" x14ac:dyDescent="0.25">
      <c r="A86" s="26">
        <v>44860</v>
      </c>
      <c r="B86" s="15">
        <f t="shared" si="2"/>
        <v>698</v>
      </c>
      <c r="C86" s="29"/>
      <c r="D86" s="27" t="s">
        <v>35</v>
      </c>
      <c r="E86" s="23">
        <v>703</v>
      </c>
      <c r="F86" s="24">
        <v>44862</v>
      </c>
      <c r="G86" s="25">
        <v>703</v>
      </c>
      <c r="H86" s="76">
        <f t="shared" si="0"/>
        <v>0</v>
      </c>
    </row>
    <row r="87" spans="1:8" ht="18.75" customHeight="1" x14ac:dyDescent="0.25">
      <c r="A87" s="26">
        <v>44861</v>
      </c>
      <c r="B87" s="15">
        <f t="shared" si="2"/>
        <v>699</v>
      </c>
      <c r="C87" s="29"/>
      <c r="D87" s="27" t="s">
        <v>19</v>
      </c>
      <c r="E87" s="23">
        <v>2660</v>
      </c>
      <c r="F87" s="24">
        <v>44863</v>
      </c>
      <c r="G87" s="25">
        <v>2660</v>
      </c>
      <c r="H87" s="76">
        <f t="shared" si="0"/>
        <v>0</v>
      </c>
    </row>
    <row r="88" spans="1:8" ht="18.75" customHeight="1" x14ac:dyDescent="0.25">
      <c r="A88" s="26">
        <v>44861</v>
      </c>
      <c r="B88" s="15">
        <f t="shared" si="2"/>
        <v>700</v>
      </c>
      <c r="C88" s="29"/>
      <c r="D88" s="27" t="s">
        <v>28</v>
      </c>
      <c r="E88" s="23">
        <v>6734</v>
      </c>
      <c r="F88" s="61"/>
      <c r="G88" s="62"/>
      <c r="H88" s="76">
        <f t="shared" si="0"/>
        <v>6734</v>
      </c>
    </row>
    <row r="89" spans="1:8" ht="31.5" x14ac:dyDescent="0.25">
      <c r="A89" s="26">
        <v>44861</v>
      </c>
      <c r="B89" s="15">
        <f t="shared" si="2"/>
        <v>701</v>
      </c>
      <c r="C89" s="29"/>
      <c r="D89" s="27" t="s">
        <v>17</v>
      </c>
      <c r="E89" s="23">
        <v>2318</v>
      </c>
      <c r="F89" s="64" t="s">
        <v>110</v>
      </c>
      <c r="G89" s="25">
        <f>1818+500</f>
        <v>2318</v>
      </c>
      <c r="H89" s="76">
        <f t="shared" si="0"/>
        <v>0</v>
      </c>
    </row>
    <row r="90" spans="1:8" ht="18.75" customHeight="1" x14ac:dyDescent="0.25">
      <c r="A90" s="26">
        <v>44862</v>
      </c>
      <c r="B90" s="15">
        <f t="shared" si="2"/>
        <v>702</v>
      </c>
      <c r="C90" s="29"/>
      <c r="D90" s="27" t="s">
        <v>19</v>
      </c>
      <c r="E90" s="23">
        <v>1885</v>
      </c>
      <c r="F90" s="61">
        <v>44863</v>
      </c>
      <c r="G90" s="62">
        <v>1000</v>
      </c>
      <c r="H90" s="76">
        <f t="shared" si="0"/>
        <v>885</v>
      </c>
    </row>
    <row r="91" spans="1:8" x14ac:dyDescent="0.25">
      <c r="A91" s="26">
        <v>44862</v>
      </c>
      <c r="B91" s="15">
        <f t="shared" si="2"/>
        <v>703</v>
      </c>
      <c r="C91" s="29"/>
      <c r="D91" s="27" t="s">
        <v>35</v>
      </c>
      <c r="E91" s="23">
        <v>2133</v>
      </c>
      <c r="F91" s="64">
        <v>44863</v>
      </c>
      <c r="G91" s="25">
        <v>1833</v>
      </c>
      <c r="H91" s="76">
        <f t="shared" si="0"/>
        <v>300</v>
      </c>
    </row>
    <row r="92" spans="1:8" ht="31.5" x14ac:dyDescent="0.25">
      <c r="A92" s="26">
        <v>44862</v>
      </c>
      <c r="B92" s="15">
        <f t="shared" si="2"/>
        <v>704</v>
      </c>
      <c r="C92" s="29"/>
      <c r="D92" s="27" t="s">
        <v>17</v>
      </c>
      <c r="E92" s="23">
        <v>3364</v>
      </c>
      <c r="F92" s="64" t="s">
        <v>112</v>
      </c>
      <c r="G92" s="25">
        <f>2364+1000</f>
        <v>3364</v>
      </c>
      <c r="H92" s="76">
        <f t="shared" si="0"/>
        <v>0</v>
      </c>
    </row>
    <row r="93" spans="1:8" x14ac:dyDescent="0.25">
      <c r="A93" s="26">
        <v>44863</v>
      </c>
      <c r="B93" s="15">
        <f t="shared" si="2"/>
        <v>705</v>
      </c>
      <c r="C93" s="29"/>
      <c r="D93" s="27" t="s">
        <v>19</v>
      </c>
      <c r="E93" s="23">
        <v>4401</v>
      </c>
      <c r="F93" s="63"/>
      <c r="G93" s="62"/>
      <c r="H93" s="76">
        <f t="shared" si="0"/>
        <v>4401</v>
      </c>
    </row>
    <row r="94" spans="1:8" ht="18.75" customHeight="1" x14ac:dyDescent="0.25">
      <c r="A94" s="26">
        <v>44863</v>
      </c>
      <c r="B94" s="15">
        <f t="shared" si="2"/>
        <v>706</v>
      </c>
      <c r="C94" s="29"/>
      <c r="D94" s="27" t="s">
        <v>16</v>
      </c>
      <c r="E94" s="23">
        <v>11970</v>
      </c>
      <c r="F94" s="24">
        <v>44864</v>
      </c>
      <c r="G94" s="25">
        <v>10000</v>
      </c>
      <c r="H94" s="76">
        <f t="shared" si="0"/>
        <v>1970</v>
      </c>
    </row>
    <row r="95" spans="1:8" ht="18.75" customHeight="1" x14ac:dyDescent="0.25">
      <c r="A95" s="26">
        <v>44863</v>
      </c>
      <c r="B95" s="15">
        <f t="shared" si="2"/>
        <v>707</v>
      </c>
      <c r="C95" s="29"/>
      <c r="D95" s="27" t="s">
        <v>9</v>
      </c>
      <c r="E95" s="23">
        <v>15306</v>
      </c>
      <c r="F95" s="61"/>
      <c r="G95" s="62"/>
      <c r="H95" s="76">
        <f t="shared" si="0"/>
        <v>15306</v>
      </c>
    </row>
    <row r="96" spans="1:8" ht="18.75" customHeight="1" x14ac:dyDescent="0.25">
      <c r="A96" s="26">
        <v>44863</v>
      </c>
      <c r="B96" s="15">
        <f t="shared" si="2"/>
        <v>708</v>
      </c>
      <c r="C96" s="29"/>
      <c r="D96" s="27" t="s">
        <v>8</v>
      </c>
      <c r="E96" s="23">
        <v>578</v>
      </c>
      <c r="F96" s="24">
        <v>44864</v>
      </c>
      <c r="G96" s="25">
        <v>578</v>
      </c>
      <c r="H96" s="76">
        <f t="shared" si="0"/>
        <v>0</v>
      </c>
    </row>
    <row r="97" spans="1:9" x14ac:dyDescent="0.25">
      <c r="A97" s="26">
        <v>44863</v>
      </c>
      <c r="B97" s="15">
        <f t="shared" si="2"/>
        <v>709</v>
      </c>
      <c r="C97" s="29"/>
      <c r="D97" s="27" t="s">
        <v>17</v>
      </c>
      <c r="E97" s="23">
        <v>5278</v>
      </c>
      <c r="F97" s="64">
        <v>44863</v>
      </c>
      <c r="G97" s="25">
        <v>3778</v>
      </c>
      <c r="H97" s="76">
        <f t="shared" si="0"/>
        <v>1500</v>
      </c>
    </row>
    <row r="98" spans="1:9" x14ac:dyDescent="0.25">
      <c r="A98" s="26">
        <v>44863</v>
      </c>
      <c r="B98" s="15">
        <f t="shared" si="2"/>
        <v>710</v>
      </c>
      <c r="C98" s="29"/>
      <c r="D98" s="27" t="s">
        <v>31</v>
      </c>
      <c r="E98" s="23">
        <v>11430</v>
      </c>
      <c r="F98" s="64">
        <v>44864</v>
      </c>
      <c r="G98" s="25">
        <v>11430</v>
      </c>
      <c r="H98" s="76">
        <f t="shared" si="0"/>
        <v>0</v>
      </c>
    </row>
    <row r="99" spans="1:9" ht="18.75" customHeight="1" x14ac:dyDescent="0.25">
      <c r="A99" s="26">
        <v>44864</v>
      </c>
      <c r="B99" s="15">
        <f t="shared" si="2"/>
        <v>711</v>
      </c>
      <c r="C99" s="29"/>
      <c r="D99" s="27" t="s">
        <v>20</v>
      </c>
      <c r="E99" s="23">
        <v>9430</v>
      </c>
      <c r="F99" s="61"/>
      <c r="G99" s="62"/>
      <c r="H99" s="76">
        <f t="shared" si="0"/>
        <v>9430</v>
      </c>
    </row>
    <row r="100" spans="1:9" ht="18.75" customHeight="1" x14ac:dyDescent="0.25">
      <c r="A100" s="26">
        <v>44864</v>
      </c>
      <c r="B100" s="15">
        <f t="shared" si="2"/>
        <v>712</v>
      </c>
      <c r="C100" s="29"/>
      <c r="D100" s="27" t="s">
        <v>16</v>
      </c>
      <c r="E100" s="23">
        <v>15000</v>
      </c>
      <c r="F100" s="61"/>
      <c r="G100" s="62"/>
      <c r="H100" s="76">
        <f t="shared" si="0"/>
        <v>15000</v>
      </c>
    </row>
    <row r="101" spans="1:9" ht="18.75" customHeight="1" x14ac:dyDescent="0.25">
      <c r="A101" s="26"/>
      <c r="B101" s="15"/>
      <c r="C101" s="29"/>
      <c r="D101" s="27"/>
      <c r="E101" s="23"/>
      <c r="F101" s="24"/>
      <c r="G101" s="25"/>
      <c r="H101" s="76">
        <f t="shared" si="0"/>
        <v>0</v>
      </c>
    </row>
    <row r="102" spans="1:9" ht="16.5" thickBot="1" x14ac:dyDescent="0.3">
      <c r="A102" s="35"/>
      <c r="B102" s="15"/>
      <c r="C102" s="37"/>
      <c r="D102" s="38"/>
      <c r="E102" s="39">
        <v>0</v>
      </c>
      <c r="F102" s="40"/>
      <c r="G102" s="41"/>
      <c r="H102" s="76">
        <f t="shared" si="0"/>
        <v>0</v>
      </c>
      <c r="I102" s="2"/>
    </row>
    <row r="103" spans="1:9" ht="16.5" thickTop="1" x14ac:dyDescent="0.25">
      <c r="B103" s="43"/>
      <c r="C103" s="44"/>
      <c r="D103" s="2"/>
      <c r="E103" s="45">
        <f>SUM(E4:E102)</f>
        <v>620530</v>
      </c>
      <c r="F103" s="45"/>
      <c r="G103" s="45">
        <f>SUM(G4:G102)</f>
        <v>565004</v>
      </c>
      <c r="H103" s="78">
        <f>SUM(H4:H102)</f>
        <v>55526</v>
      </c>
      <c r="I103" s="2"/>
    </row>
    <row r="104" spans="1:9" x14ac:dyDescent="0.25">
      <c r="B104" s="43"/>
      <c r="C104" s="44"/>
      <c r="D104" s="2"/>
      <c r="E104" s="47"/>
      <c r="F104" s="48"/>
      <c r="G104" s="49"/>
      <c r="H104" s="79"/>
      <c r="I104" s="2"/>
    </row>
    <row r="105" spans="1:9" ht="31.5" x14ac:dyDescent="0.25">
      <c r="B105" s="43"/>
      <c r="C105" s="44"/>
      <c r="D105" s="2"/>
      <c r="E105" s="51" t="s">
        <v>10</v>
      </c>
      <c r="F105" s="48"/>
      <c r="G105" s="52" t="s">
        <v>11</v>
      </c>
      <c r="H105" s="79"/>
      <c r="I105" s="2"/>
    </row>
    <row r="106" spans="1:9" ht="16.5" thickBot="1" x14ac:dyDescent="0.3">
      <c r="B106" s="43"/>
      <c r="C106" s="44"/>
      <c r="D106" s="2"/>
      <c r="E106" s="51"/>
      <c r="F106" s="48"/>
      <c r="G106" s="52"/>
      <c r="H106" s="79"/>
      <c r="I106" s="2"/>
    </row>
    <row r="107" spans="1:9" ht="21.75" thickBot="1" x14ac:dyDescent="0.4">
      <c r="B107" s="43"/>
      <c r="C107" s="44"/>
      <c r="D107" s="2"/>
      <c r="E107" s="84">
        <f>E103-G103</f>
        <v>55526</v>
      </c>
      <c r="F107" s="85"/>
      <c r="G107" s="86"/>
      <c r="I107" s="2"/>
    </row>
    <row r="108" spans="1:9" x14ac:dyDescent="0.25">
      <c r="B108" s="43"/>
      <c r="C108" s="44"/>
      <c r="D108" s="2"/>
      <c r="E108" s="47"/>
      <c r="F108" s="48"/>
      <c r="G108" s="49"/>
      <c r="I108" s="2"/>
    </row>
    <row r="109" spans="1:9" ht="18.75" x14ac:dyDescent="0.3">
      <c r="B109" s="43"/>
      <c r="C109" s="44"/>
      <c r="D109" s="2"/>
      <c r="E109" s="87" t="s">
        <v>12</v>
      </c>
      <c r="F109" s="87"/>
      <c r="G109" s="87"/>
      <c r="I109" s="2"/>
    </row>
    <row r="110" spans="1:9" x14ac:dyDescent="0.25">
      <c r="B110" s="43"/>
      <c r="C110" s="44"/>
      <c r="D110" s="2"/>
      <c r="E110" s="47"/>
      <c r="F110" s="48"/>
      <c r="G110" s="49"/>
      <c r="I110" s="2"/>
    </row>
    <row r="111" spans="1:9" ht="18.75" x14ac:dyDescent="0.3">
      <c r="A111" s="26"/>
      <c r="B111" s="15"/>
      <c r="C111" s="29"/>
      <c r="D111" s="53"/>
      <c r="E111" s="54"/>
      <c r="F111" s="55"/>
      <c r="G111" s="54"/>
      <c r="I111" s="2"/>
    </row>
    <row r="112" spans="1:9" x14ac:dyDescent="0.25">
      <c r="B112" s="43"/>
      <c r="C112" s="44"/>
      <c r="D112" s="2"/>
      <c r="E112" s="47"/>
      <c r="F112" s="48"/>
      <c r="G112" s="49"/>
      <c r="I112" s="2"/>
    </row>
    <row r="113" spans="2:9" x14ac:dyDescent="0.25">
      <c r="B113" s="43"/>
      <c r="C113" s="44"/>
      <c r="D113" s="2"/>
      <c r="E113" s="47"/>
      <c r="F113" s="48"/>
      <c r="G113" s="49"/>
      <c r="I113" s="2"/>
    </row>
    <row r="114" spans="2:9" x14ac:dyDescent="0.25">
      <c r="B114" s="43"/>
      <c r="C114" s="44"/>
      <c r="D114" s="2"/>
      <c r="E114" s="47"/>
      <c r="F114" s="48"/>
      <c r="G114" s="49"/>
      <c r="I114" s="2"/>
    </row>
    <row r="115" spans="2:9" x14ac:dyDescent="0.25">
      <c r="B115" s="43"/>
      <c r="C115" s="44"/>
      <c r="D115" s="2"/>
      <c r="E115" s="47"/>
      <c r="F115" s="48"/>
      <c r="G115" s="49"/>
      <c r="I115" s="2"/>
    </row>
    <row r="116" spans="2:9" x14ac:dyDescent="0.25">
      <c r="B116" s="43"/>
      <c r="C116" s="44"/>
      <c r="D116" s="2"/>
      <c r="E116" s="47"/>
      <c r="F116" s="48"/>
      <c r="G116" s="49"/>
      <c r="I116" s="2"/>
    </row>
    <row r="117" spans="2:9" x14ac:dyDescent="0.25">
      <c r="B117" s="43"/>
      <c r="C117" s="44"/>
      <c r="D117" s="2"/>
      <c r="E117" s="47"/>
      <c r="F117" s="48"/>
      <c r="G117" s="49"/>
      <c r="I117" s="2"/>
    </row>
    <row r="118" spans="2:9" x14ac:dyDescent="0.25">
      <c r="B118" s="43"/>
      <c r="C118" s="44"/>
      <c r="D118" s="2"/>
      <c r="E118" s="47"/>
      <c r="F118" s="48"/>
      <c r="G118" s="49"/>
      <c r="I118" s="2"/>
    </row>
    <row r="119" spans="2:9" x14ac:dyDescent="0.25">
      <c r="B119" s="43"/>
      <c r="C119" s="44"/>
      <c r="D119" s="2"/>
      <c r="E119" s="47"/>
      <c r="F119" s="48"/>
      <c r="G119" s="49"/>
      <c r="I119" s="2"/>
    </row>
    <row r="120" spans="2:9" x14ac:dyDescent="0.25">
      <c r="B120" s="43"/>
      <c r="C120" s="44"/>
      <c r="D120" s="2"/>
      <c r="E120" s="47"/>
      <c r="F120" s="48"/>
      <c r="G120" s="49"/>
      <c r="I120" s="2"/>
    </row>
  </sheetData>
  <mergeCells count="4">
    <mergeCell ref="B1:G1"/>
    <mergeCell ref="B2:F2"/>
    <mergeCell ref="E107:G107"/>
    <mergeCell ref="E109:G10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4:B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REMISIONES  ENERO  2022</vt:lpstr>
      <vt:lpstr>REMISIONES FEBRERO 2022</vt:lpstr>
      <vt:lpstr>REMISIONES   MARZO   2022  </vt:lpstr>
      <vt:lpstr>REMISIONES   ABRIL  2022</vt:lpstr>
      <vt:lpstr>  REMISIONES   MAYO   2022   </vt:lpstr>
      <vt:lpstr>  REMISIONES   JUNIO   2022   </vt:lpstr>
      <vt:lpstr>  REMISIONES   JULIO    2022   </vt:lpstr>
      <vt:lpstr>REMISIONES    AGOSTO    2022</vt:lpstr>
      <vt:lpstr>REMISIONES  SEPTIEMBRE 2022    </vt:lpstr>
      <vt:lpstr>REMISIONES  OCTUBRE   2022    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2022-07-15T20:37:17Z</cp:lastPrinted>
  <dcterms:created xsi:type="dcterms:W3CDTF">2022-01-25T21:59:00Z</dcterms:created>
  <dcterms:modified xsi:type="dcterms:W3CDTF">2022-11-25T20:36:07Z</dcterms:modified>
</cp:coreProperties>
</file>