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xr:revisionPtr revIDLastSave="0" documentId="13_ncr:1_{7E6002A6-B1AD-4D78-931B-E86591B6573C}" xr6:coauthVersionLast="47" xr6:coauthVersionMax="47" xr10:uidLastSave="{00000000-0000-0000-0000-000000000000}"/>
  <bookViews>
    <workbookView xWindow="195" yWindow="915" windowWidth="16905" windowHeight="10110" firstSheet="15" activeTab="16" xr2:uid="{00000000-000D-0000-FFFF-FFFF00000000}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Hoja3" sheetId="19" r:id="rId1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17" l="1"/>
  <c r="L51" i="17" s="1"/>
  <c r="Q6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P39" i="17"/>
  <c r="Q39" i="17" s="1"/>
  <c r="Q38" i="17"/>
  <c r="Q37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Q11" i="17" s="1"/>
  <c r="P9" i="17"/>
  <c r="P8" i="17"/>
  <c r="P7" i="17"/>
  <c r="Q7" i="17" s="1"/>
  <c r="M40" i="17"/>
  <c r="P5" i="17"/>
  <c r="Q5" i="17" s="1"/>
  <c r="P10" i="17" l="1"/>
  <c r="Q10" i="17" s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944B37AF-FB60-47CD-9DCD-FB21D288440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AB89353F-F45E-4F9D-B1BA-87093F824CC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<sst xmlns="http://schemas.openxmlformats.org/spreadsheetml/2006/main" count="905" uniqueCount="469">
  <si>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</si>
  <si>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</si>
  <si>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</si>
  <si>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</si>
  <si>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</si>
  <si>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</si>
  <si>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</si>
  <si>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</si>
  <si>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</si>
  <si>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</si>
  <si>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</si>
  <si>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</si>
  <si>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</si>
  <si>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</si>
  <si>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</si>
  <si>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</si>
  <si>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</si>
  <si>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</si>
  <si>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</si>
  <si>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</si>
  <si>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</si>
  <si>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</si>
  <si>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</si>
  <si>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</si>
  <si>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</si>
  <si>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</si>
  <si>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</si>
  <si>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</si>
  <si>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</si>
  <si>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</si>
  <si>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</si>
  <si>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</si>
  <si>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</si>
  <si>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</si>
  <si>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</si>
  <si>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</si>
  <si>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</si>
  <si>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</si>
  <si>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</si>
  <si>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</si>
  <si>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</si>
  <si>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</si>
  <si>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</si>
  <si>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</si>
  <si>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</si>
  <si>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</si>
  <si>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</si>
  <si>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</si>
  <si>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</si>
  <si>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</si>
  <si>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</si>
  <si>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</si>
  <si>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</si>
  <si>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</si>
  <si>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</si>
  <si>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</si>
  <si>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</si>
  <si>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</si>
  <si>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</si>
  <si>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</si>
  <si>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</si>
  <si>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</si>
  <si>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</si>
  <si>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</si>
  <si>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</si>
  <si>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</si>
  <si>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</si>
  <si>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</si>
  <si>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</si>
  <si>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</si>
  <si>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</si>
  <si>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</si>
  <si>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</si>
  <si>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</si>
  <si>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</si>
  <si>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</si>
  <si>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</si>
  <si>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</si>
  <si>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</si>
  <si>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</si>
  <si>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</si>
  <si>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</si>
  <si>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</si>
  <si>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</si>
  <si>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</si>
  <si>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</si>
  <si>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</si>
  <si>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</si>
  <si>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</si>
  <si>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</si>
  <si>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</si>
  <si>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</si>
  <si>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</si>
  <si>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</si>
  <si>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</si>
  <si>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</si>
  <si>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</si>
  <si>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</si>
  <si>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</si>
  <si>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</si>
  <si>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</si>
  <si>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</si>
  <si>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</si>
  <si>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</si>
  <si>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</si>
  <si>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</si>
  <si>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</si>
  <si>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</si>
  <si>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</si>
  <si>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</si>
  <si>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</si>
  <si>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</si>
  <si>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</si>
  <si>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</si>
  <si>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</si>
  <si>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</si>
  <si>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</si>
  <si>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</si>
  <si>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</si>
  <si>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</si>
  <si>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</si>
  <si>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</si>
  <si>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</si>
  <si>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</si>
  <si>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</si>
  <si>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</si>
  <si>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</si>
  <si>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</si>
  <si>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</si>
  <si>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</si>
  <si>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</si>
  <si>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</si>
  <si>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</si>
  <si>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</si>
  <si>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</si>
  <si>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</si>
  <si>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</si>
  <si>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</si>
  <si>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</si>
  <si>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</si>
  <si>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</si>
  <si>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</si>
  <si>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</si>
  <si>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</si>
  <si>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</si>
  <si>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</si>
  <si>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</si>
  <si>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</si>
  <si>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</si>
  <si>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</si>
  <si>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</si>
  <si>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</si>
  <si>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</si>
  <si>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</si>
  <si>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</si>
  <si>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</si>
  <si>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</si>
  <si>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</si>
  <si>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</si>
  <si>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</si>
  <si>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</si>
  <si>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</si>
  <si>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</si>
  <si>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</si>
  <si>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</si>
  <si>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</si>
  <si>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</si>
  <si>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</si>
  <si>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</si>
  <si>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</si>
  <si>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</si>
  <si>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</si>
  <si>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</si>
  <si>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</si>
  <si>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</si>
  <si>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</si>
  <si>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</si>
  <si>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</si>
  <si>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</si>
  <si>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</si>
  <si>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</si>
  <si>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</si>
  <si>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</si>
  <si>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</si>
  <si>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</si>
  <si>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</si>
  <si>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</si>
  <si>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</si>
  <si>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</si>
  <si>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</si>
  <si>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</si>
  <si>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</si>
  <si>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</si>
  <si>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</si>
  <si>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</si>
  <si>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</si>
  <si>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</si>
  <si>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</si>
  <si>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</si>
  <si>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</si>
  <si>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</si>
  <si>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</si>
  <si>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</si>
  <si>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</si>
  <si>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</si>
  <si>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</si>
  <si>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</si>
  <si>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</si>
  <si>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</si>
  <si>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</si>
  <si>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</si>
  <si>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</si>
  <si>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</si>
  <si>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</si>
  <si>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</si>
  <si>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</si>
  <si>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</si>
  <si>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</si>
  <si>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</si>
  <si>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</si>
  <si>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</si>
  <si>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</si>
  <si>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</si>
  <si>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</si>
  <si>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</si>
  <si>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</si>
  <si>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</si>
  <si>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</si>
  <si>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</si>
  <si>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</si>
  <si>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</si>
  <si>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</si>
  <si>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</si>
  <si>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</si>
  <si>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</si>
  <si>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</si>
  <si>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</si>
  <si>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</si>
  <si>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</si>
  <si>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</si>
  <si>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</si>
  <si>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</si>
  <si>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</si>
  <si>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</si>
  <si>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</si>
  <si>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</si>
  <si>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</si>
  <si>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</si>
  <si>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</si>
  <si>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</si>
  <si>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</si>
  <si>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</si>
  <si>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</si>
  <si>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</si>
  <si>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</si>
  <si>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</si>
  <si>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</si>
  <si>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</si>
  <si>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</si>
  <si>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</si>
  <si>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</si>
  <si>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</si>
  <si>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</si>
  <si>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</si>
  <si>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</si>
  <si>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</si>
  <si>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</si>
  <si>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</si>
  <si>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</si>
  <si>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</si>
  <si>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</si>
  <si>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</si>
  <si>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</si>
  <si>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</si>
  <si>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</si>
  <si>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</si>
  <si>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</si>
  <si>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</si>
  <si>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</si>
  <si>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</si>
  <si>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</si>
  <si>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</si>
  <si>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</si>
  <si>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</si>
  <si>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</si>
  <si>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</si>
  <si>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</si>
  <si>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</si>
  <si>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</si>
  <si>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</si>
  <si>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</si>
  <si>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</si>
  <si>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</si>
  <si>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</si>
  <si>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</si>
  <si>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</si>
  <si>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</si>
  <si>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</si>
  <si>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</si>
  <si>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</si>
  <si>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</si>
  <si>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</si>
  <si>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</si>
  <si>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</si>
  <si>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</si>
  <si>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</si>
  <si>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</si>
  <si>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</si>
  <si>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</si>
  <si>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</si>
  <si>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</si>
  <si>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</si>
  <si>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</si>
  <si>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</si>
  <si>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</si>
  <si>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</si>
  <si>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</si>
  <si>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</si>
  <si>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</si>
  <si>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</si>
  <si>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</si>
  <si>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</si>
  <si>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</si>
  <si>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</si>
  <si>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</si>
  <si>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</si>
  <si>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</si>
  <si>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</si>
  <si>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</si>
  <si>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</si>
  <si>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</si>
  <si>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</si>
  <si>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</si>
  <si>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</si>
  <si>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</si>
  <si>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</si>
  <si>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</si>
  <si>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</si>
  <si>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</si>
  <si>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</si>
  <si>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</si>
  <si>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</si>
  <si>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</si>
  <si>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</si>
  <si>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</si>
  <si>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</si>
  <si>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</si>
  <si>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</si>
  <si>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</si>
  <si>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</si>
  <si>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</si>
  <si>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</si>
  <si>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</si>
  <si>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</si>
  <si>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</si>
  <si>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</si>
  <si>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</si>
  <si>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</si>
  <si>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</si>
  <si>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</si>
  <si>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</si>
  <si>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</si>
  <si>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</si>
  <si>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</si>
  <si>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</si>
  <si>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</si>
  <si>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</si>
  <si>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</si>
  <si>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</si>
  <si>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</si>
  <si>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</si>
  <si>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</si>
  <si>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</si>
  <si>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</si>
  <si>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</si>
  <si>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</si>
  <si>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</si>
  <si>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</si>
  <si>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</si>
  <si>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</si>
  <si>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</si>
  <si>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</si>
  <si>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</si>
  <si>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</si>
  <si>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</si>
  <si>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</si>
  <si>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</si>
  <si>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</si>
  <si>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</si>
  <si>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</si>
  <si>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</si>
  <si>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</si>
  <si>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</si>
  <si>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</si>
  <si>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</si>
  <si>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</si>
  <si>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</si>
  <si>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</si>
  <si>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</si>
  <si>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</si>
  <si>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</si>
  <si>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</si>
  <si>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</si>
  <si>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</si>
  <si>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</si>
  <si>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</si>
  <si>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</si>
  <si>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</si>
  <si>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</si>
  <si>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</si>
  <si>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</si>
  <si>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</si>
  <si>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</si>
  <si>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</si>
  <si>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</si>
  <si>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</si>
  <si>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</si>
  <si>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</si>
  <si>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</si>
  <si>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</si>
  <si>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</si>
  <si>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</si>
  <si>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</si>
  <si>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</si>
  <si>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</si>
  <si>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</si>
  <si>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</si>
  <si>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</si>
  <si>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</si>
  <si>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</si>
  <si>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</si>
  <si>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</si>
  <si>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</si>
  <si>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</si>
  <si>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</si>
  <si>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</si>
  <si>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</si>
  <si>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</si>
  <si>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</si>
  <si>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</si>
  <si>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</si>
  <si>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</si>
  <si>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</si>
  <si>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</si>
  <si>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</si>
  <si>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</si>
  <si>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</si>
  <si>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</si>
  <si>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</si>
  <si>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</si>
  <si>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</si>
  <si>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</si>
  <si>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</si>
  <si>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</si>
  <si>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</si>
  <si>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</si>
  <si>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</si>
  <si>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</si>
  <si>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</si>
  <si>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</si>
  <si>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</si>
  <si>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</si>
  <si>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</si>
  <si>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</si>
  <si>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</si>
  <si>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</si>
  <si>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 xml:space="preserve">                           +</t>
  </si>
  <si>
    <t>NOMINA Y VAC</t>
  </si>
  <si>
    <t>NOMINA   #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</si>
</sst>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8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3" fillId="12" borderId="0" xfId="1" applyFont="1" applyFill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0000FF"/>
      <color rgb="FFFF66CC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316"/>
      <c r="C1" s="318" t="s">
        <v>28</v>
      </c>
      <c r="D1" s="319"/>
      <c r="E1" s="319"/>
      <c r="F1" s="319"/>
      <c r="G1" s="319"/>
      <c r="H1" s="319"/>
      <c r="I1" s="319"/>
      <c r="J1" s="319"/>
      <c r="K1" s="319"/>
      <c r="L1" s="319"/>
      <c r="M1" s="319"/>
    </row>
    <row r="2" spans="1:18" ht="16.5" thickBot="1" x14ac:dyDescent="0.3">
      <c r="B2" s="317"/>
      <c r="C2" s="2"/>
      <c r="H2" s="4"/>
      <c r="I2" s="5"/>
      <c r="J2" s="6"/>
      <c r="L2" s="7"/>
      <c r="M2" s="5"/>
      <c r="N2" s="8"/>
    </row>
    <row r="3" spans="1:18" ht="21.75" thickBot="1" x14ac:dyDescent="0.35">
      <c r="B3" s="320" t="s">
        <v>0</v>
      </c>
      <c r="C3" s="321"/>
      <c r="D3" s="9"/>
      <c r="E3" s="10"/>
      <c r="F3" s="10"/>
      <c r="H3" s="322" t="s">
        <v>1</v>
      </c>
      <c r="I3" s="322"/>
      <c r="K3" s="12"/>
      <c r="L3" s="12"/>
      <c r="M3" s="4"/>
      <c r="R3" s="327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323" t="s">
        <v>3</v>
      </c>
      <c r="F4" s="324"/>
      <c r="H4" s="325" t="s">
        <v>4</v>
      </c>
      <c r="I4" s="326"/>
      <c r="J4" s="17"/>
      <c r="K4" s="18"/>
      <c r="L4" s="19"/>
      <c r="M4" s="20" t="s">
        <v>5</v>
      </c>
      <c r="N4" s="21" t="s">
        <v>6</v>
      </c>
      <c r="P4" s="334" t="s">
        <v>7</v>
      </c>
      <c r="Q4" s="335"/>
      <c r="R4" s="328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36">
        <f>SUM(M5:M39)</f>
        <v>1527030</v>
      </c>
      <c r="N40" s="338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37"/>
      <c r="N41" s="339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0" t="s">
        <v>12</v>
      </c>
      <c r="I53" s="341"/>
      <c r="J53" s="114"/>
      <c r="K53" s="342">
        <f>I51+L51</f>
        <v>50143.28</v>
      </c>
      <c r="L53" s="343"/>
      <c r="M53" s="344">
        <f>N40+M40</f>
        <v>1577043</v>
      </c>
      <c r="N53" s="345"/>
      <c r="P53" s="32"/>
      <c r="Q53" s="8"/>
    </row>
    <row r="54" spans="1:17" ht="15.75" x14ac:dyDescent="0.25">
      <c r="D54" s="346" t="s">
        <v>13</v>
      </c>
      <c r="E54" s="346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347" t="s">
        <v>14</v>
      </c>
      <c r="E55" s="347"/>
      <c r="F55" s="111">
        <v>-1419082.77</v>
      </c>
      <c r="I55" s="348" t="s">
        <v>15</v>
      </c>
      <c r="J55" s="349"/>
      <c r="K55" s="350">
        <f>F57+F58+F59</f>
        <v>296963.46999999997</v>
      </c>
      <c r="L55" s="35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352">
        <f>-C4</f>
        <v>-221059.7</v>
      </c>
      <c r="L57" s="353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329" t="s">
        <v>20</v>
      </c>
      <c r="E59" s="330"/>
      <c r="F59" s="129">
        <v>154314.51999999999</v>
      </c>
      <c r="I59" s="331" t="s">
        <v>168</v>
      </c>
      <c r="J59" s="332"/>
      <c r="K59" s="333">
        <f>K55+K57</f>
        <v>75903.76999999996</v>
      </c>
      <c r="L59" s="33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316"/>
      <c r="C1" s="318" t="s">
        <v>326</v>
      </c>
      <c r="D1" s="319"/>
      <c r="E1" s="319"/>
      <c r="F1" s="319"/>
      <c r="G1" s="319"/>
      <c r="H1" s="319"/>
      <c r="I1" s="319"/>
      <c r="J1" s="319"/>
      <c r="K1" s="319"/>
      <c r="L1" s="319"/>
      <c r="M1" s="319"/>
    </row>
    <row r="2" spans="1:21" ht="16.5" thickBot="1" x14ac:dyDescent="0.3">
      <c r="B2" s="317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0" t="s">
        <v>0</v>
      </c>
      <c r="C3" s="321"/>
      <c r="D3" s="9"/>
      <c r="E3" s="10"/>
      <c r="F3" s="10"/>
      <c r="H3" s="322" t="s">
        <v>1</v>
      </c>
      <c r="I3" s="322"/>
      <c r="K3" s="12"/>
      <c r="L3" s="12"/>
      <c r="M3" s="4"/>
      <c r="R3" s="327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323" t="s">
        <v>3</v>
      </c>
      <c r="F4" s="324"/>
      <c r="H4" s="325" t="s">
        <v>4</v>
      </c>
      <c r="I4" s="326"/>
      <c r="J4" s="17"/>
      <c r="K4" s="18"/>
      <c r="L4" s="19"/>
      <c r="M4" s="20" t="s">
        <v>5</v>
      </c>
      <c r="N4" s="21" t="s">
        <v>6</v>
      </c>
      <c r="P4" s="334" t="s">
        <v>7</v>
      </c>
      <c r="Q4" s="335"/>
      <c r="R4" s="328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36">
        <f>SUM(M5:M39)</f>
        <v>2772689</v>
      </c>
      <c r="N40" s="338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337"/>
      <c r="N41" s="339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0" t="s">
        <v>12</v>
      </c>
      <c r="I53" s="341"/>
      <c r="J53" s="114"/>
      <c r="K53" s="342">
        <f>I51+L51</f>
        <v>60691.69</v>
      </c>
      <c r="L53" s="343"/>
      <c r="M53" s="344">
        <f>N40+M40</f>
        <v>2880043</v>
      </c>
      <c r="N53" s="345"/>
      <c r="P53" s="32"/>
      <c r="Q53" s="8"/>
    </row>
    <row r="54" spans="1:17" ht="15.75" x14ac:dyDescent="0.25">
      <c r="D54" s="346" t="s">
        <v>13</v>
      </c>
      <c r="E54" s="346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347" t="s">
        <v>14</v>
      </c>
      <c r="E55" s="347"/>
      <c r="F55" s="111">
        <v>-2875380.48</v>
      </c>
      <c r="I55" s="348" t="s">
        <v>15</v>
      </c>
      <c r="J55" s="349"/>
      <c r="K55" s="350">
        <f>F57+F58+F59</f>
        <v>247554.74000000008</v>
      </c>
      <c r="L55" s="35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352">
        <f>-C4</f>
        <v>-149938.81</v>
      </c>
      <c r="L57" s="353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329" t="s">
        <v>20</v>
      </c>
      <c r="E59" s="330"/>
      <c r="F59" s="129">
        <v>232165.91</v>
      </c>
      <c r="I59" s="331" t="s">
        <v>168</v>
      </c>
      <c r="J59" s="332"/>
      <c r="K59" s="333">
        <f>K55+K57</f>
        <v>97615.93000000008</v>
      </c>
      <c r="L59" s="33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xmlns:xlrd2="http://schemas.microsoft.com/office/spreadsheetml/2017/richdata2"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16"/>
      <c r="C1" s="318" t="s">
        <v>380</v>
      </c>
      <c r="D1" s="319"/>
      <c r="E1" s="319"/>
      <c r="F1" s="319"/>
      <c r="G1" s="319"/>
      <c r="H1" s="319"/>
      <c r="I1" s="319"/>
      <c r="J1" s="319"/>
      <c r="K1" s="319"/>
      <c r="L1" s="319"/>
      <c r="M1" s="319"/>
    </row>
    <row r="2" spans="1:21" ht="16.5" thickBot="1" x14ac:dyDescent="0.3">
      <c r="B2" s="317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0" t="s">
        <v>0</v>
      </c>
      <c r="C3" s="321"/>
      <c r="D3" s="9"/>
      <c r="E3" s="10"/>
      <c r="F3" s="10"/>
      <c r="H3" s="322" t="s">
        <v>1</v>
      </c>
      <c r="I3" s="322"/>
      <c r="K3" s="12"/>
      <c r="L3" s="12"/>
      <c r="M3" s="4"/>
      <c r="R3" s="327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323" t="s">
        <v>3</v>
      </c>
      <c r="F4" s="324"/>
      <c r="H4" s="325" t="s">
        <v>4</v>
      </c>
      <c r="I4" s="326"/>
      <c r="J4" s="17"/>
      <c r="K4" s="18"/>
      <c r="L4" s="19"/>
      <c r="M4" s="20" t="s">
        <v>5</v>
      </c>
      <c r="N4" s="21" t="s">
        <v>6</v>
      </c>
      <c r="P4" s="334" t="s">
        <v>7</v>
      </c>
      <c r="Q4" s="335"/>
      <c r="R4" s="328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36">
        <f>SUM(M5:M39)</f>
        <v>2373103</v>
      </c>
      <c r="N40" s="338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37"/>
      <c r="N41" s="339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0" t="s">
        <v>12</v>
      </c>
      <c r="I53" s="341"/>
      <c r="J53" s="114"/>
      <c r="K53" s="342">
        <f>I51+L51</f>
        <v>79649.720000000016</v>
      </c>
      <c r="L53" s="343"/>
      <c r="M53" s="344">
        <f>N40+M40</f>
        <v>2440411</v>
      </c>
      <c r="N53" s="345"/>
      <c r="P53" s="32"/>
      <c r="Q53" s="8"/>
    </row>
    <row r="54" spans="1:17" ht="15.75" x14ac:dyDescent="0.25">
      <c r="D54" s="346" t="s">
        <v>13</v>
      </c>
      <c r="E54" s="346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347" t="s">
        <v>14</v>
      </c>
      <c r="E55" s="347"/>
      <c r="F55" s="111">
        <v>-2471332.31</v>
      </c>
      <c r="I55" s="348" t="s">
        <v>15</v>
      </c>
      <c r="J55" s="349"/>
      <c r="K55" s="350">
        <f>F57+F58+F59</f>
        <v>214026.38999999972</v>
      </c>
      <c r="L55" s="35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352">
        <f>-C4</f>
        <v>-232165.91</v>
      </c>
      <c r="L57" s="353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329" t="s">
        <v>20</v>
      </c>
      <c r="E59" s="330"/>
      <c r="F59" s="129">
        <v>273736.42</v>
      </c>
      <c r="I59" s="331" t="s">
        <v>325</v>
      </c>
      <c r="J59" s="332"/>
      <c r="K59" s="333">
        <f>K55+K57</f>
        <v>-18139.520000000281</v>
      </c>
      <c r="L59" s="33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9FF99"/>
  </sheetPr>
  <dimension ref="A1:J115"/>
  <sheetViews>
    <sheetView topLeftCell="A10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-0.249977111117893"/>
  </sheetPr>
  <dimension ref="A1:U81"/>
  <sheetViews>
    <sheetView topLeftCell="A28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16"/>
      <c r="C1" s="318" t="s">
        <v>421</v>
      </c>
      <c r="D1" s="319"/>
      <c r="E1" s="319"/>
      <c r="F1" s="319"/>
      <c r="G1" s="319"/>
      <c r="H1" s="319"/>
      <c r="I1" s="319"/>
      <c r="J1" s="319"/>
      <c r="K1" s="319"/>
      <c r="L1" s="319"/>
      <c r="M1" s="319"/>
    </row>
    <row r="2" spans="1:21" ht="16.5" thickBot="1" x14ac:dyDescent="0.3">
      <c r="B2" s="317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0" t="s">
        <v>0</v>
      </c>
      <c r="C3" s="321"/>
      <c r="D3" s="9"/>
      <c r="E3" s="10"/>
      <c r="F3" s="10"/>
      <c r="H3" s="322" t="s">
        <v>1</v>
      </c>
      <c r="I3" s="322"/>
      <c r="K3" s="12"/>
      <c r="L3" s="12"/>
      <c r="M3" s="4"/>
      <c r="R3" s="327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323" t="s">
        <v>3</v>
      </c>
      <c r="F4" s="324"/>
      <c r="H4" s="325" t="s">
        <v>4</v>
      </c>
      <c r="I4" s="326"/>
      <c r="J4" s="17"/>
      <c r="K4" s="18"/>
      <c r="L4" s="19"/>
      <c r="M4" s="20" t="s">
        <v>5</v>
      </c>
      <c r="N4" s="21" t="s">
        <v>6</v>
      </c>
      <c r="P4" s="334" t="s">
        <v>7</v>
      </c>
      <c r="Q4" s="335"/>
      <c r="R4" s="328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36">
        <f>SUM(M5:M39)</f>
        <v>2375259</v>
      </c>
      <c r="N40" s="338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37"/>
      <c r="N41" s="339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0" t="s">
        <v>12</v>
      </c>
      <c r="I53" s="341"/>
      <c r="J53" s="114"/>
      <c r="K53" s="342">
        <f>I51+L51</f>
        <v>52857.25</v>
      </c>
      <c r="L53" s="343"/>
      <c r="M53" s="344">
        <f>N40+M40</f>
        <v>2436376</v>
      </c>
      <c r="N53" s="345"/>
      <c r="P53" s="32"/>
      <c r="Q53" s="8"/>
    </row>
    <row r="54" spans="1:17" ht="15.75" x14ac:dyDescent="0.25">
      <c r="D54" s="346" t="s">
        <v>13</v>
      </c>
      <c r="E54" s="346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347" t="s">
        <v>14</v>
      </c>
      <c r="E55" s="347"/>
      <c r="F55" s="111">
        <v>-2401197.5699999998</v>
      </c>
      <c r="I55" s="348" t="s">
        <v>15</v>
      </c>
      <c r="J55" s="349"/>
      <c r="K55" s="350">
        <f>F57+F58+F59</f>
        <v>259241.77000000016</v>
      </c>
      <c r="L55" s="35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352">
        <f>-C4</f>
        <v>-273736.42</v>
      </c>
      <c r="L57" s="353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329" t="s">
        <v>20</v>
      </c>
      <c r="E59" s="330"/>
      <c r="F59" s="129">
        <v>236400.59</v>
      </c>
      <c r="I59" s="355" t="s">
        <v>325</v>
      </c>
      <c r="J59" s="356"/>
      <c r="K59" s="357">
        <f>K55+K57</f>
        <v>-14494.64999999982</v>
      </c>
      <c r="L59" s="35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-0.249977111117893"/>
  </sheetPr>
  <dimension ref="A1:J115"/>
  <sheetViews>
    <sheetView topLeftCell="A22" workbookViewId="0">
      <selection activeCell="B38" sqref="B38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259"/>
      <c r="E26" s="127"/>
      <c r="F26" s="188">
        <f t="shared" si="0"/>
        <v>135851.88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259"/>
      <c r="E27" s="127"/>
      <c r="F27" s="188">
        <f t="shared" si="0"/>
        <v>203878.2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259"/>
      <c r="E28" s="127"/>
      <c r="F28" s="188">
        <f t="shared" si="0"/>
        <v>205798.2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259"/>
      <c r="E29" s="127"/>
      <c r="F29" s="188">
        <f t="shared" si="0"/>
        <v>217447.2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257"/>
      <c r="E30" s="127"/>
      <c r="F30" s="188">
        <f t="shared" si="0"/>
        <v>230996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259"/>
      <c r="E31" s="127"/>
      <c r="F31" s="188">
        <f t="shared" si="0"/>
        <v>362242.78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259"/>
      <c r="E32" s="127"/>
      <c r="F32" s="188">
        <f t="shared" si="0"/>
        <v>499833.30000000005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259"/>
      <c r="E33" s="127"/>
      <c r="F33" s="188">
        <f t="shared" si="0"/>
        <v>542356.74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259"/>
      <c r="E34" s="127"/>
      <c r="F34" s="188">
        <f t="shared" si="0"/>
        <v>718250.26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259"/>
      <c r="E35" s="127"/>
      <c r="F35" s="188">
        <f t="shared" si="0"/>
        <v>718757.66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718757.66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718757.66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718757.66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718757.66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718757.66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718757.66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718757.66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718757.66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718757.66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718757.66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718757.66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718757.66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718757.66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718757.66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718757.66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718757.66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718757.66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718757.66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718757.66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718757.66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718757.66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718757.66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718757.66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718757.66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718757.66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718757.66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718757.66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718757.66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718757.66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718757.66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718757.66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718757.66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718757.66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718757.66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718757.66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718757.66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718757.66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718757.66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718757.66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718757.66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718757.66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718757.66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718757.66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1682439.91</v>
      </c>
      <c r="F79" s="171">
        <f>F78</f>
        <v>718757.66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FF99"/>
  </sheetPr>
  <dimension ref="A1:U81"/>
  <sheetViews>
    <sheetView tabSelected="1" workbookViewId="0">
      <pane xSplit="1" ySplit="4" topLeftCell="G14" activePane="bottomRight" state="frozen"/>
      <selection pane="topRight" activeCell="B1" sqref="B1"/>
      <selection pane="bottomLeft" activeCell="A5" sqref="A5"/>
      <selection pane="bottomRight" activeCell="K22" sqref="K22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16"/>
      <c r="C1" s="318" t="s">
        <v>465</v>
      </c>
      <c r="D1" s="319"/>
      <c r="E1" s="319"/>
      <c r="F1" s="319"/>
      <c r="G1" s="319"/>
      <c r="H1" s="319"/>
      <c r="I1" s="319"/>
      <c r="J1" s="319"/>
      <c r="K1" s="319"/>
      <c r="L1" s="319"/>
      <c r="M1" s="319"/>
    </row>
    <row r="2" spans="1:21" ht="16.5" thickBot="1" x14ac:dyDescent="0.3">
      <c r="B2" s="317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0" t="s">
        <v>0</v>
      </c>
      <c r="C3" s="321"/>
      <c r="D3" s="9"/>
      <c r="E3" s="10"/>
      <c r="F3" s="10"/>
      <c r="H3" s="322" t="s">
        <v>1</v>
      </c>
      <c r="I3" s="322"/>
      <c r="K3" s="12"/>
      <c r="L3" s="12"/>
      <c r="M3" s="4"/>
      <c r="R3" s="327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323" t="s">
        <v>3</v>
      </c>
      <c r="F4" s="324"/>
      <c r="H4" s="325" t="s">
        <v>4</v>
      </c>
      <c r="I4" s="326"/>
      <c r="J4" s="17"/>
      <c r="K4" s="18"/>
      <c r="L4" s="19"/>
      <c r="M4" s="20" t="s">
        <v>5</v>
      </c>
      <c r="N4" s="21" t="s">
        <v>6</v>
      </c>
      <c r="P4" s="334" t="s">
        <v>7</v>
      </c>
      <c r="Q4" s="335"/>
      <c r="R4" s="328"/>
    </row>
    <row r="5" spans="1:21" ht="18" thickBot="1" x14ac:dyDescent="0.35">
      <c r="A5" s="22" t="s">
        <v>8</v>
      </c>
      <c r="B5" s="23">
        <v>44802</v>
      </c>
      <c r="C5" s="306">
        <v>4560</v>
      </c>
      <c r="D5" s="307" t="s">
        <v>47</v>
      </c>
      <c r="E5" s="308">
        <v>44802</v>
      </c>
      <c r="F5" s="309">
        <v>47920</v>
      </c>
      <c r="G5" s="310"/>
      <c r="H5" s="311">
        <v>44802</v>
      </c>
      <c r="I5" s="312">
        <v>125</v>
      </c>
      <c r="J5" s="6"/>
      <c r="K5" s="174"/>
      <c r="L5" s="8"/>
      <c r="M5" s="30">
        <v>0</v>
      </c>
      <c r="N5" s="31">
        <v>0</v>
      </c>
      <c r="P5" s="313">
        <f>N5+M5+L5+I5+C5</f>
        <v>4685</v>
      </c>
      <c r="Q5" s="305">
        <f t="shared" ref="Q5:Q39" si="0">P5-F5</f>
        <v>-43235</v>
      </c>
      <c r="R5" s="283">
        <v>2558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9">
        <v>82653</v>
      </c>
      <c r="H6" s="28">
        <v>44803</v>
      </c>
      <c r="I6" s="312">
        <v>88</v>
      </c>
      <c r="J6" s="36"/>
      <c r="K6" s="37"/>
      <c r="L6" s="38"/>
      <c r="M6" s="30">
        <v>0</v>
      </c>
      <c r="N6" s="31">
        <v>3567</v>
      </c>
      <c r="P6" s="313">
        <f t="shared" ref="P6:P40" si="1">N6+M6+L6+I6+C6</f>
        <v>3655</v>
      </c>
      <c r="Q6" s="305">
        <f t="shared" si="0"/>
        <v>-78998</v>
      </c>
      <c r="R6" s="283">
        <v>9000</v>
      </c>
    </row>
    <row r="7" spans="1:21" ht="18" thickBot="1" x14ac:dyDescent="0.35">
      <c r="A7" s="22"/>
      <c r="B7" s="23">
        <v>44804</v>
      </c>
      <c r="C7" s="306">
        <v>8</v>
      </c>
      <c r="D7" s="39" t="s">
        <v>34</v>
      </c>
      <c r="E7" s="26">
        <v>44804</v>
      </c>
      <c r="F7" s="314">
        <v>36876</v>
      </c>
      <c r="G7" s="310"/>
      <c r="H7" s="28">
        <v>44804</v>
      </c>
      <c r="I7" s="312">
        <v>188</v>
      </c>
      <c r="J7" s="36"/>
      <c r="K7" s="40"/>
      <c r="L7" s="38"/>
      <c r="M7" s="30">
        <v>0</v>
      </c>
      <c r="N7" s="31">
        <v>50</v>
      </c>
      <c r="P7" s="313">
        <f>N7+M7+L7+I7+C7</f>
        <v>246</v>
      </c>
      <c r="Q7" s="305">
        <f t="shared" si="0"/>
        <v>-36630</v>
      </c>
      <c r="R7" s="12">
        <v>0</v>
      </c>
    </row>
    <row r="8" spans="1:21" ht="18" thickBot="1" x14ac:dyDescent="0.35">
      <c r="A8" s="22"/>
      <c r="B8" s="23">
        <v>44805</v>
      </c>
      <c r="C8" s="306">
        <v>22932</v>
      </c>
      <c r="D8" s="315" t="s">
        <v>49</v>
      </c>
      <c r="E8" s="308">
        <v>44805</v>
      </c>
      <c r="F8" s="309">
        <v>61899</v>
      </c>
      <c r="G8" s="310"/>
      <c r="H8" s="311">
        <v>44805</v>
      </c>
      <c r="I8" s="312">
        <v>63</v>
      </c>
      <c r="J8" s="42"/>
      <c r="K8" s="43"/>
      <c r="L8" s="38"/>
      <c r="M8" s="30">
        <v>0</v>
      </c>
      <c r="N8" s="31">
        <v>3482</v>
      </c>
      <c r="P8" s="313">
        <f t="shared" si="1"/>
        <v>26477</v>
      </c>
      <c r="Q8" s="305">
        <f t="shared" si="0"/>
        <v>-35422</v>
      </c>
      <c r="R8" s="12">
        <v>0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9">
        <v>111381</v>
      </c>
      <c r="G9" s="310"/>
      <c r="H9" s="311">
        <v>44806</v>
      </c>
      <c r="I9" s="312">
        <v>65</v>
      </c>
      <c r="J9" s="36"/>
      <c r="K9" s="44"/>
      <c r="L9" s="38"/>
      <c r="M9" s="30">
        <v>0</v>
      </c>
      <c r="N9" s="31">
        <v>4339</v>
      </c>
      <c r="P9" s="313">
        <f t="shared" si="1"/>
        <v>4404</v>
      </c>
      <c r="Q9" s="305">
        <f t="shared" si="0"/>
        <v>-106977</v>
      </c>
      <c r="R9" s="12">
        <v>0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467</v>
      </c>
      <c r="L10" s="46">
        <f>9500+3000</f>
        <v>12500</v>
      </c>
      <c r="M10" s="30">
        <v>0</v>
      </c>
      <c r="N10" s="31">
        <v>7615</v>
      </c>
      <c r="P10" s="32">
        <f>N10+M10+L10+I10+C10</f>
        <v>20188</v>
      </c>
      <c r="Q10" s="305">
        <f t="shared" si="0"/>
        <v>-73359</v>
      </c>
      <c r="R10" s="283">
        <v>4347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v>0</v>
      </c>
      <c r="N11" s="31">
        <v>826</v>
      </c>
      <c r="P11" s="32">
        <f>N11+M11+L11+I11+C11</f>
        <v>962</v>
      </c>
      <c r="Q11" s="305">
        <f t="shared" si="0"/>
        <v>-121943</v>
      </c>
      <c r="R11" s="283">
        <v>16320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v>0</v>
      </c>
      <c r="N12" s="31">
        <v>1704</v>
      </c>
      <c r="P12" s="32">
        <f t="shared" si="1"/>
        <v>5926</v>
      </c>
      <c r="Q12" s="305">
        <f t="shared" si="0"/>
        <v>-64248</v>
      </c>
      <c r="R12" s="12">
        <v>0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v>0</v>
      </c>
      <c r="N13" s="31">
        <v>302</v>
      </c>
      <c r="P13" s="32">
        <f t="shared" si="1"/>
        <v>320</v>
      </c>
      <c r="Q13" s="305">
        <f t="shared" si="0"/>
        <v>-82531</v>
      </c>
      <c r="R13" s="12">
        <v>0</v>
      </c>
      <c r="S13" t="s">
        <v>466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0</v>
      </c>
      <c r="N14" s="31">
        <v>0</v>
      </c>
      <c r="P14" s="32">
        <f t="shared" si="1"/>
        <v>55</v>
      </c>
      <c r="Q14" s="305">
        <f t="shared" si="0"/>
        <v>-41978</v>
      </c>
      <c r="R14" s="12">
        <v>0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v>0</v>
      </c>
      <c r="N15" s="31">
        <v>3035</v>
      </c>
      <c r="P15" s="32">
        <f t="shared" si="1"/>
        <v>3053</v>
      </c>
      <c r="Q15" s="305">
        <f t="shared" si="0"/>
        <v>-76444</v>
      </c>
      <c r="R15" s="12">
        <v>0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v>0</v>
      </c>
      <c r="N16" s="31">
        <v>722</v>
      </c>
      <c r="P16" s="32">
        <f t="shared" si="1"/>
        <v>25335</v>
      </c>
      <c r="Q16" s="305">
        <f t="shared" si="0"/>
        <v>-114104</v>
      </c>
      <c r="R16" s="12">
        <v>0</v>
      </c>
    </row>
    <row r="17" spans="1:18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468</v>
      </c>
      <c r="L17" s="46">
        <v>8657</v>
      </c>
      <c r="M17" s="30">
        <v>0</v>
      </c>
      <c r="N17" s="31">
        <v>5318</v>
      </c>
      <c r="P17" s="32">
        <f t="shared" si="1"/>
        <v>14291</v>
      </c>
      <c r="Q17" s="305">
        <f t="shared" si="0"/>
        <v>-76427</v>
      </c>
      <c r="R17" s="8">
        <v>0</v>
      </c>
    </row>
    <row r="18" spans="1:18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v>0</v>
      </c>
      <c r="N18" s="31">
        <v>500</v>
      </c>
      <c r="P18" s="32">
        <f t="shared" si="1"/>
        <v>535</v>
      </c>
      <c r="Q18" s="305">
        <f t="shared" si="0"/>
        <v>-128519</v>
      </c>
      <c r="R18" s="8">
        <v>0</v>
      </c>
    </row>
    <row r="19" spans="1:18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v>0</v>
      </c>
      <c r="N19" s="31">
        <v>230</v>
      </c>
      <c r="P19" s="32">
        <f t="shared" si="1"/>
        <v>5181</v>
      </c>
      <c r="Q19" s="305">
        <f t="shared" si="0"/>
        <v>-72134</v>
      </c>
      <c r="R19" s="8">
        <v>0</v>
      </c>
    </row>
    <row r="20" spans="1:18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v>0</v>
      </c>
      <c r="N20" s="31">
        <v>653</v>
      </c>
      <c r="P20" s="32">
        <f t="shared" si="1"/>
        <v>768</v>
      </c>
      <c r="Q20" s="305">
        <f t="shared" si="0"/>
        <v>-77167</v>
      </c>
      <c r="R20" s="8">
        <v>0</v>
      </c>
    </row>
    <row r="21" spans="1:18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v>0</v>
      </c>
      <c r="N21" s="31">
        <v>12446</v>
      </c>
      <c r="P21" s="32">
        <f t="shared" si="1"/>
        <v>12524</v>
      </c>
      <c r="Q21" s="305">
        <f t="shared" si="0"/>
        <v>-100015</v>
      </c>
      <c r="R21" s="8">
        <v>0</v>
      </c>
    </row>
    <row r="22" spans="1:18" ht="18" thickBot="1" x14ac:dyDescent="0.35">
      <c r="A22" s="22"/>
      <c r="B22" s="23">
        <v>44819</v>
      </c>
      <c r="C22" s="24">
        <v>0</v>
      </c>
      <c r="D22" s="34"/>
      <c r="E22" s="26">
        <v>44819</v>
      </c>
      <c r="F22" s="27"/>
      <c r="H22" s="28">
        <v>44819</v>
      </c>
      <c r="I22" s="29"/>
      <c r="J22" s="36"/>
      <c r="K22" s="43"/>
      <c r="L22" s="56"/>
      <c r="M22" s="30">
        <v>0</v>
      </c>
      <c r="N22" s="31">
        <v>0</v>
      </c>
      <c r="P22" s="32">
        <f t="shared" si="1"/>
        <v>0</v>
      </c>
      <c r="Q22" s="12">
        <f t="shared" si="0"/>
        <v>0</v>
      </c>
      <c r="R22" s="8">
        <v>0</v>
      </c>
    </row>
    <row r="23" spans="1:18" ht="18" thickBot="1" x14ac:dyDescent="0.35">
      <c r="A23" s="22"/>
      <c r="B23" s="23">
        <v>44820</v>
      </c>
      <c r="C23" s="24">
        <v>0</v>
      </c>
      <c r="D23" s="34"/>
      <c r="E23" s="26">
        <v>44820</v>
      </c>
      <c r="F23" s="27"/>
      <c r="H23" s="28">
        <v>44820</v>
      </c>
      <c r="I23" s="29"/>
      <c r="J23" s="57"/>
      <c r="K23" s="58"/>
      <c r="L23" s="46"/>
      <c r="M23" s="30">
        <v>0</v>
      </c>
      <c r="N23" s="31">
        <v>0</v>
      </c>
      <c r="P23" s="32">
        <f t="shared" si="1"/>
        <v>0</v>
      </c>
      <c r="Q23" s="12">
        <f t="shared" si="0"/>
        <v>0</v>
      </c>
      <c r="R23" s="8">
        <v>0</v>
      </c>
    </row>
    <row r="24" spans="1:18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/>
      <c r="H24" s="28">
        <v>44821</v>
      </c>
      <c r="I24" s="29"/>
      <c r="J24" s="173"/>
      <c r="K24" s="60"/>
      <c r="L24" s="61"/>
      <c r="M24" s="30">
        <v>0</v>
      </c>
      <c r="N24" s="31">
        <v>0</v>
      </c>
      <c r="P24" s="32">
        <f t="shared" si="1"/>
        <v>0</v>
      </c>
      <c r="Q24" s="12">
        <f t="shared" si="0"/>
        <v>0</v>
      </c>
      <c r="R24" s="8">
        <v>0</v>
      </c>
    </row>
    <row r="25" spans="1:18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/>
      <c r="H25" s="28">
        <v>44822</v>
      </c>
      <c r="I25" s="29"/>
      <c r="J25" s="62"/>
      <c r="K25" s="280"/>
      <c r="L25" s="64"/>
      <c r="M25" s="30">
        <v>0</v>
      </c>
      <c r="N25" s="31">
        <v>0</v>
      </c>
      <c r="O25" t="s">
        <v>8</v>
      </c>
      <c r="P25" s="32">
        <f t="shared" si="1"/>
        <v>0</v>
      </c>
      <c r="Q25" s="12">
        <f t="shared" si="0"/>
        <v>0</v>
      </c>
      <c r="R25" s="8">
        <v>0</v>
      </c>
    </row>
    <row r="26" spans="1:18" ht="18" thickBot="1" x14ac:dyDescent="0.35">
      <c r="A26" s="22"/>
      <c r="B26" s="23">
        <v>44823</v>
      </c>
      <c r="C26" s="24">
        <v>0</v>
      </c>
      <c r="D26" s="34"/>
      <c r="E26" s="26">
        <v>44823</v>
      </c>
      <c r="F26" s="27"/>
      <c r="H26" s="28">
        <v>44823</v>
      </c>
      <c r="I26" s="29"/>
      <c r="J26" s="36"/>
      <c r="K26" s="60"/>
      <c r="L26" s="46"/>
      <c r="M26" s="30">
        <v>0</v>
      </c>
      <c r="N26" s="31">
        <v>0</v>
      </c>
      <c r="P26" s="32">
        <f t="shared" si="1"/>
        <v>0</v>
      </c>
      <c r="Q26" s="12">
        <f t="shared" si="0"/>
        <v>0</v>
      </c>
      <c r="R26" s="8">
        <v>0</v>
      </c>
    </row>
    <row r="27" spans="1:18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/>
      <c r="H27" s="28">
        <v>44824</v>
      </c>
      <c r="I27" s="29"/>
      <c r="J27" s="65"/>
      <c r="K27" s="66"/>
      <c r="L27" s="64"/>
      <c r="M27" s="30">
        <v>0</v>
      </c>
      <c r="N27" s="31">
        <v>0</v>
      </c>
      <c r="P27" s="32">
        <f t="shared" si="1"/>
        <v>0</v>
      </c>
      <c r="Q27" s="12">
        <f t="shared" si="0"/>
        <v>0</v>
      </c>
      <c r="R27" s="8">
        <v>0</v>
      </c>
    </row>
    <row r="28" spans="1:18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/>
      <c r="H28" s="28">
        <v>44825</v>
      </c>
      <c r="I28" s="29"/>
      <c r="J28" s="67"/>
      <c r="K28" s="68"/>
      <c r="L28" s="64"/>
      <c r="M28" s="30">
        <v>0</v>
      </c>
      <c r="N28" s="31">
        <v>0</v>
      </c>
      <c r="P28" s="32">
        <f t="shared" si="1"/>
        <v>0</v>
      </c>
      <c r="Q28" s="12">
        <f t="shared" si="0"/>
        <v>0</v>
      </c>
      <c r="R28" s="8">
        <v>0</v>
      </c>
    </row>
    <row r="29" spans="1:18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/>
      <c r="H29" s="28">
        <v>44826</v>
      </c>
      <c r="I29" s="29"/>
      <c r="J29" s="65"/>
      <c r="K29" s="70"/>
      <c r="L29" s="64"/>
      <c r="M29" s="30">
        <v>0</v>
      </c>
      <c r="N29" s="31">
        <v>0</v>
      </c>
      <c r="P29" s="32">
        <f t="shared" si="1"/>
        <v>0</v>
      </c>
      <c r="Q29" s="12">
        <f t="shared" si="0"/>
        <v>0</v>
      </c>
      <c r="R29" s="8">
        <v>0</v>
      </c>
    </row>
    <row r="30" spans="1:18" ht="18" thickBot="1" x14ac:dyDescent="0.35">
      <c r="A30" s="22"/>
      <c r="B30" s="23">
        <v>44827</v>
      </c>
      <c r="C30" s="24">
        <v>0</v>
      </c>
      <c r="D30" s="69"/>
      <c r="E30" s="26">
        <v>44827</v>
      </c>
      <c r="F30" s="27"/>
      <c r="H30" s="28">
        <v>44827</v>
      </c>
      <c r="I30" s="29"/>
      <c r="J30" s="71"/>
      <c r="K30" s="72"/>
      <c r="L30" s="73"/>
      <c r="M30" s="30">
        <v>0</v>
      </c>
      <c r="N30" s="31">
        <v>0</v>
      </c>
      <c r="P30" s="32">
        <f t="shared" si="1"/>
        <v>0</v>
      </c>
      <c r="Q30" s="12">
        <f t="shared" si="0"/>
        <v>0</v>
      </c>
      <c r="R30" s="8">
        <v>0</v>
      </c>
    </row>
    <row r="31" spans="1:18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/>
      <c r="H31" s="28">
        <v>44828</v>
      </c>
      <c r="I31" s="29"/>
      <c r="J31" s="71"/>
      <c r="K31" s="74"/>
      <c r="L31" s="75"/>
      <c r="M31" s="30">
        <v>0</v>
      </c>
      <c r="N31" s="31">
        <v>0</v>
      </c>
      <c r="P31" s="32">
        <f t="shared" si="1"/>
        <v>0</v>
      </c>
      <c r="Q31" s="12">
        <f t="shared" si="0"/>
        <v>0</v>
      </c>
      <c r="R31" s="8">
        <v>0</v>
      </c>
    </row>
    <row r="32" spans="1:18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/>
      <c r="H32" s="28">
        <v>44829</v>
      </c>
      <c r="I32" s="29"/>
      <c r="J32" s="71"/>
      <c r="K32" s="72"/>
      <c r="L32" s="73"/>
      <c r="M32" s="30">
        <v>0</v>
      </c>
      <c r="N32" s="31">
        <v>0</v>
      </c>
      <c r="P32" s="32">
        <f t="shared" si="1"/>
        <v>0</v>
      </c>
      <c r="Q32" s="12">
        <f t="shared" si="0"/>
        <v>0</v>
      </c>
      <c r="R32" s="8">
        <v>0</v>
      </c>
    </row>
    <row r="33" spans="1:18" ht="18" thickBot="1" x14ac:dyDescent="0.35">
      <c r="A33" s="22"/>
      <c r="B33" s="23">
        <v>44830</v>
      </c>
      <c r="C33" s="24">
        <v>0</v>
      </c>
      <c r="D33" s="77"/>
      <c r="E33" s="26">
        <v>44830</v>
      </c>
      <c r="F33" s="27"/>
      <c r="H33" s="28">
        <v>44830</v>
      </c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0"/>
        <v>0</v>
      </c>
      <c r="R33" s="8">
        <v>0</v>
      </c>
    </row>
    <row r="34" spans="1:18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/>
      <c r="H34" s="28">
        <v>44831</v>
      </c>
      <c r="I34" s="29"/>
      <c r="J34" s="71"/>
      <c r="K34" s="79"/>
      <c r="L34" s="80"/>
      <c r="M34" s="30">
        <v>0</v>
      </c>
      <c r="N34" s="31">
        <v>0</v>
      </c>
      <c r="P34" s="32">
        <v>0</v>
      </c>
      <c r="Q34" s="12">
        <f t="shared" si="0"/>
        <v>0</v>
      </c>
      <c r="R34" s="8">
        <v>0</v>
      </c>
    </row>
    <row r="35" spans="1:18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/>
      <c r="H35" s="28">
        <v>44832</v>
      </c>
      <c r="I35" s="29"/>
      <c r="J35" s="71"/>
      <c r="K35" s="74"/>
      <c r="L35" s="78"/>
      <c r="M35" s="30">
        <v>0</v>
      </c>
      <c r="N35" s="31">
        <v>0</v>
      </c>
      <c r="P35" s="32">
        <v>0</v>
      </c>
      <c r="Q35" s="12">
        <f t="shared" si="0"/>
        <v>0</v>
      </c>
      <c r="R35" s="8"/>
    </row>
    <row r="36" spans="1:18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/>
      <c r="H36" s="28">
        <v>44833</v>
      </c>
      <c r="I36" s="29"/>
      <c r="J36" s="289"/>
      <c r="K36" s="291"/>
      <c r="L36" s="78"/>
      <c r="M36" s="30">
        <v>0</v>
      </c>
      <c r="N36" s="31">
        <v>0</v>
      </c>
      <c r="P36" s="32">
        <v>0</v>
      </c>
      <c r="Q36" s="12">
        <f t="shared" si="0"/>
        <v>0</v>
      </c>
      <c r="R36" s="8"/>
    </row>
    <row r="37" spans="1:18" ht="18" thickBot="1" x14ac:dyDescent="0.35">
      <c r="A37" s="22"/>
      <c r="B37" s="23">
        <v>44834</v>
      </c>
      <c r="C37" s="24">
        <v>0</v>
      </c>
      <c r="D37" s="76"/>
      <c r="E37" s="26">
        <v>44834</v>
      </c>
      <c r="F37" s="27"/>
      <c r="H37" s="28">
        <v>44834</v>
      </c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/>
      <c r="H38" s="28">
        <v>44835</v>
      </c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>
        <v>44836</v>
      </c>
      <c r="C39" s="24">
        <v>0</v>
      </c>
      <c r="D39" s="77"/>
      <c r="E39" s="26">
        <v>44836</v>
      </c>
      <c r="F39" s="83"/>
      <c r="H39" s="28">
        <v>44836</v>
      </c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/>
      <c r="K40" s="74"/>
      <c r="L40" s="73"/>
      <c r="M40" s="336">
        <f>SUM(M5:M39)</f>
        <v>0</v>
      </c>
      <c r="N40" s="338">
        <f>SUM(N5:N39)</f>
        <v>44789</v>
      </c>
      <c r="P40" s="32">
        <f t="shared" si="1"/>
        <v>44789</v>
      </c>
      <c r="Q40" s="284">
        <f>SUM(Q5:Q39)</f>
        <v>-1330131</v>
      </c>
      <c r="R40" s="285">
        <f>SUM(R5:R39)</f>
        <v>32225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37"/>
      <c r="N41" s="339"/>
      <c r="P41" s="32"/>
      <c r="Q41" s="8"/>
    </row>
    <row r="42" spans="1:18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60726</v>
      </c>
      <c r="D51" s="103"/>
      <c r="E51" s="104" t="s">
        <v>9</v>
      </c>
      <c r="F51" s="105">
        <f>SUM(F5:F50)</f>
        <v>1458736</v>
      </c>
      <c r="G51" s="103"/>
      <c r="H51" s="106" t="s">
        <v>10</v>
      </c>
      <c r="I51" s="107">
        <f>SUM(I5:I50)</f>
        <v>1933</v>
      </c>
      <c r="J51" s="108"/>
      <c r="K51" s="109" t="s">
        <v>11</v>
      </c>
      <c r="L51" s="110">
        <f>SUM(L5:L50)</f>
        <v>21157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0" t="s">
        <v>12</v>
      </c>
      <c r="I53" s="341"/>
      <c r="J53" s="114"/>
      <c r="K53" s="342">
        <f>I51+L51</f>
        <v>23090</v>
      </c>
      <c r="L53" s="343"/>
      <c r="M53" s="344">
        <f>N40+M40</f>
        <v>44789</v>
      </c>
      <c r="N53" s="345"/>
      <c r="P53" s="32"/>
      <c r="Q53" s="8"/>
    </row>
    <row r="54" spans="1:17" ht="15.75" x14ac:dyDescent="0.25">
      <c r="D54" s="346" t="s">
        <v>13</v>
      </c>
      <c r="E54" s="346"/>
      <c r="F54" s="115">
        <f>F51-K53-C51</f>
        <v>1374920</v>
      </c>
      <c r="I54" s="116"/>
      <c r="J54" s="117"/>
      <c r="P54" s="32"/>
      <c r="Q54" s="8"/>
    </row>
    <row r="55" spans="1:17" ht="18.75" x14ac:dyDescent="0.3">
      <c r="D55" s="347" t="s">
        <v>14</v>
      </c>
      <c r="E55" s="347"/>
      <c r="F55" s="111">
        <v>0</v>
      </c>
      <c r="I55" s="348" t="s">
        <v>15</v>
      </c>
      <c r="J55" s="349"/>
      <c r="K55" s="350">
        <f>F57+F58+F59</f>
        <v>1374920</v>
      </c>
      <c r="L55" s="35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1374920</v>
      </c>
      <c r="H57" s="22"/>
      <c r="I57" s="124" t="s">
        <v>17</v>
      </c>
      <c r="J57" s="125"/>
      <c r="K57" s="352">
        <f>-C4</f>
        <v>-236400.59</v>
      </c>
      <c r="L57" s="353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/>
      <c r="D59" s="329" t="s">
        <v>20</v>
      </c>
      <c r="E59" s="330"/>
      <c r="F59" s="129">
        <v>0</v>
      </c>
      <c r="I59" s="355" t="s">
        <v>325</v>
      </c>
      <c r="J59" s="356"/>
      <c r="K59" s="357">
        <f>K55+K57</f>
        <v>1138519.4099999999</v>
      </c>
      <c r="L59" s="35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B1:B2"/>
    <mergeCell ref="C1:M1"/>
    <mergeCell ref="B3:C3"/>
    <mergeCell ref="H3:I3"/>
    <mergeCell ref="M40:M41"/>
    <mergeCell ref="N40:N41"/>
    <mergeCell ref="H53:I53"/>
    <mergeCell ref="K53:L53"/>
    <mergeCell ref="M53:N53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F5A8C-C05E-48B5-8E51-BFC76D190877}">
  <sheetPr>
    <tabColor rgb="FF00FF99"/>
  </sheetPr>
  <dimension ref="A1:J115"/>
  <sheetViews>
    <sheetView workbookViewId="0">
      <selection activeCell="F9" sqref="F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/>
      <c r="B3" s="255"/>
      <c r="C3" s="256"/>
      <c r="D3" s="302"/>
      <c r="E3" s="303"/>
      <c r="F3" s="152">
        <f>C3-E3</f>
        <v>0</v>
      </c>
      <c r="J3" s="127"/>
    </row>
    <row r="4" spans="1:10" ht="15.75" x14ac:dyDescent="0.25">
      <c r="A4" s="257"/>
      <c r="B4" s="258"/>
      <c r="C4" s="127"/>
      <c r="D4" s="302"/>
      <c r="E4" s="294"/>
      <c r="F4" s="188">
        <f>C4-E4+F3</f>
        <v>0</v>
      </c>
      <c r="J4" s="256"/>
    </row>
    <row r="5" spans="1:10" ht="15.75" x14ac:dyDescent="0.25">
      <c r="A5" s="257"/>
      <c r="B5" s="258"/>
      <c r="C5" s="127"/>
      <c r="D5" s="302"/>
      <c r="E5" s="294"/>
      <c r="F5" s="188">
        <f t="shared" ref="F5:F68" si="0">C5-E5+F4</f>
        <v>0</v>
      </c>
      <c r="J5" s="127"/>
    </row>
    <row r="6" spans="1:10" ht="18.75" x14ac:dyDescent="0.3">
      <c r="A6" s="257"/>
      <c r="B6" s="258"/>
      <c r="C6" s="127"/>
      <c r="D6" s="302"/>
      <c r="E6" s="294"/>
      <c r="F6" s="188">
        <f t="shared" si="0"/>
        <v>0</v>
      </c>
      <c r="G6" s="156"/>
      <c r="J6" s="127"/>
    </row>
    <row r="7" spans="1:10" ht="15.75" x14ac:dyDescent="0.25">
      <c r="A7" s="257"/>
      <c r="B7" s="258"/>
      <c r="C7" s="127"/>
      <c r="D7" s="302"/>
      <c r="E7" s="294"/>
      <c r="F7" s="188">
        <f t="shared" si="0"/>
        <v>0</v>
      </c>
      <c r="J7" s="127"/>
    </row>
    <row r="8" spans="1:10" ht="15.75" x14ac:dyDescent="0.25">
      <c r="A8" s="257"/>
      <c r="B8" s="258"/>
      <c r="C8" s="127"/>
      <c r="D8" s="302"/>
      <c r="E8" s="294"/>
      <c r="F8" s="188">
        <f t="shared" si="0"/>
        <v>0</v>
      </c>
      <c r="J8" s="127"/>
    </row>
    <row r="9" spans="1:10" ht="15.75" x14ac:dyDescent="0.25">
      <c r="A9" s="257"/>
      <c r="B9" s="258"/>
      <c r="C9" s="127"/>
      <c r="D9" s="276"/>
      <c r="E9" s="277"/>
      <c r="F9" s="188">
        <f t="shared" si="0"/>
        <v>0</v>
      </c>
      <c r="J9" s="127"/>
    </row>
    <row r="10" spans="1:10" ht="15.75" x14ac:dyDescent="0.25">
      <c r="A10" s="257"/>
      <c r="B10" s="258"/>
      <c r="C10" s="127"/>
      <c r="D10" s="276"/>
      <c r="E10" s="277"/>
      <c r="F10" s="188">
        <f t="shared" si="0"/>
        <v>0</v>
      </c>
      <c r="J10" s="33">
        <v>0</v>
      </c>
    </row>
    <row r="11" spans="1:10" ht="15.75" x14ac:dyDescent="0.25">
      <c r="A11" s="257"/>
      <c r="B11" s="258"/>
      <c r="C11" s="127"/>
      <c r="D11" s="276"/>
      <c r="E11" s="277"/>
      <c r="F11" s="188">
        <f t="shared" si="0"/>
        <v>0</v>
      </c>
      <c r="J11" s="267">
        <f>SUM(J3:J10)</f>
        <v>0</v>
      </c>
    </row>
    <row r="12" spans="1:10" ht="18.75" x14ac:dyDescent="0.3">
      <c r="A12" s="257"/>
      <c r="B12" s="258"/>
      <c r="C12" s="127"/>
      <c r="D12" s="276"/>
      <c r="E12" s="277"/>
      <c r="F12" s="188">
        <f t="shared" si="0"/>
        <v>0</v>
      </c>
      <c r="G12" s="156"/>
    </row>
    <row r="13" spans="1:10" ht="15.75" x14ac:dyDescent="0.25">
      <c r="A13" s="257"/>
      <c r="B13" s="258"/>
      <c r="C13" s="127"/>
      <c r="D13" s="276"/>
      <c r="E13" s="277"/>
      <c r="F13" s="188">
        <f t="shared" si="0"/>
        <v>0</v>
      </c>
    </row>
    <row r="14" spans="1:10" ht="15.75" x14ac:dyDescent="0.25">
      <c r="A14" s="257"/>
      <c r="B14" s="258"/>
      <c r="C14" s="127"/>
      <c r="D14" s="276"/>
      <c r="E14" s="277"/>
      <c r="F14" s="188">
        <f t="shared" si="0"/>
        <v>0</v>
      </c>
    </row>
    <row r="15" spans="1:10" ht="15.75" x14ac:dyDescent="0.25">
      <c r="A15" s="257"/>
      <c r="B15" s="258"/>
      <c r="C15" s="127"/>
      <c r="D15" s="276"/>
      <c r="E15" s="277"/>
      <c r="F15" s="188">
        <f t="shared" si="0"/>
        <v>0</v>
      </c>
    </row>
    <row r="16" spans="1:10" ht="15.75" x14ac:dyDescent="0.25">
      <c r="A16" s="257"/>
      <c r="B16" s="258"/>
      <c r="C16" s="127"/>
      <c r="D16" s="276"/>
      <c r="E16" s="277"/>
      <c r="F16" s="188">
        <f t="shared" si="0"/>
        <v>0</v>
      </c>
    </row>
    <row r="17" spans="1:7" ht="15.75" x14ac:dyDescent="0.25">
      <c r="A17" s="257"/>
      <c r="B17" s="258"/>
      <c r="C17" s="127"/>
      <c r="D17" s="276"/>
      <c r="E17" s="277"/>
      <c r="F17" s="188">
        <f t="shared" si="0"/>
        <v>0</v>
      </c>
    </row>
    <row r="18" spans="1:7" ht="15.75" x14ac:dyDescent="0.25">
      <c r="A18" s="257"/>
      <c r="B18" s="258"/>
      <c r="C18" s="127"/>
      <c r="D18" s="304"/>
      <c r="E18" s="274"/>
      <c r="F18" s="188">
        <f t="shared" si="0"/>
        <v>0</v>
      </c>
    </row>
    <row r="19" spans="1:7" ht="15.75" x14ac:dyDescent="0.25">
      <c r="A19" s="257"/>
      <c r="B19" s="258"/>
      <c r="C19" s="127"/>
      <c r="D19" s="304"/>
      <c r="E19" s="274"/>
      <c r="F19" s="188">
        <f t="shared" si="0"/>
        <v>0</v>
      </c>
    </row>
    <row r="20" spans="1:7" ht="15.75" x14ac:dyDescent="0.25">
      <c r="A20" s="257"/>
      <c r="B20" s="258"/>
      <c r="C20" s="127"/>
      <c r="D20" s="304"/>
      <c r="E20" s="274"/>
      <c r="F20" s="188">
        <f t="shared" si="0"/>
        <v>0</v>
      </c>
    </row>
    <row r="21" spans="1:7" ht="15.75" x14ac:dyDescent="0.25">
      <c r="A21" s="257"/>
      <c r="B21" s="258"/>
      <c r="C21" s="127"/>
      <c r="D21" s="304"/>
      <c r="E21" s="274"/>
      <c r="F21" s="188">
        <f t="shared" si="0"/>
        <v>0</v>
      </c>
    </row>
    <row r="22" spans="1:7" ht="15.75" x14ac:dyDescent="0.25">
      <c r="A22" s="257"/>
      <c r="B22" s="258"/>
      <c r="C22" s="127"/>
      <c r="D22" s="304"/>
      <c r="E22" s="274"/>
      <c r="F22" s="188">
        <f t="shared" si="0"/>
        <v>0</v>
      </c>
    </row>
    <row r="23" spans="1:7" ht="15.75" x14ac:dyDescent="0.25">
      <c r="A23" s="257"/>
      <c r="B23" s="258"/>
      <c r="C23" s="127"/>
      <c r="D23" s="304"/>
      <c r="E23" s="274"/>
      <c r="F23" s="188">
        <f t="shared" si="0"/>
        <v>0</v>
      </c>
    </row>
    <row r="24" spans="1:7" ht="18.75" x14ac:dyDescent="0.3">
      <c r="A24" s="257"/>
      <c r="B24" s="258"/>
      <c r="C24" s="127"/>
      <c r="D24" s="304"/>
      <c r="E24" s="274"/>
      <c r="F24" s="188">
        <f t="shared" si="0"/>
        <v>0</v>
      </c>
      <c r="G24" s="156"/>
    </row>
    <row r="25" spans="1:7" ht="15.75" x14ac:dyDescent="0.25">
      <c r="A25" s="257"/>
      <c r="B25" s="258"/>
      <c r="C25" s="127"/>
      <c r="D25" s="304"/>
      <c r="E25" s="274"/>
      <c r="F25" s="188">
        <f t="shared" si="0"/>
        <v>0</v>
      </c>
    </row>
    <row r="26" spans="1:7" ht="15.75" x14ac:dyDescent="0.25">
      <c r="A26" s="257"/>
      <c r="B26" s="258"/>
      <c r="C26" s="127"/>
      <c r="D26" s="259"/>
      <c r="E26" s="127"/>
      <c r="F26" s="188">
        <f t="shared" si="0"/>
        <v>0</v>
      </c>
    </row>
    <row r="27" spans="1:7" ht="18.75" customHeight="1" x14ac:dyDescent="0.25">
      <c r="A27" s="257"/>
      <c r="B27" s="258"/>
      <c r="C27" s="127"/>
      <c r="D27" s="259"/>
      <c r="E27" s="127"/>
      <c r="F27" s="188">
        <f t="shared" si="0"/>
        <v>0</v>
      </c>
    </row>
    <row r="28" spans="1:7" ht="18.75" customHeight="1" x14ac:dyDescent="0.25">
      <c r="A28" s="257"/>
      <c r="B28" s="258"/>
      <c r="C28" s="127"/>
      <c r="D28" s="259"/>
      <c r="E28" s="127"/>
      <c r="F28" s="188">
        <f t="shared" si="0"/>
        <v>0</v>
      </c>
    </row>
    <row r="29" spans="1:7" ht="18.75" customHeight="1" x14ac:dyDescent="0.25">
      <c r="A29" s="257"/>
      <c r="B29" s="258"/>
      <c r="C29" s="127"/>
      <c r="D29" s="259"/>
      <c r="E29" s="127"/>
      <c r="F29" s="188">
        <f t="shared" si="0"/>
        <v>0</v>
      </c>
    </row>
    <row r="30" spans="1:7" ht="18.75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0</v>
      </c>
      <c r="D79" s="181"/>
      <c r="E79" s="170">
        <f>SUM(E3:E78)</f>
        <v>0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5DBFA-06F6-4BEE-90DE-154FAB7E5F3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16"/>
      <c r="C1" s="318" t="s">
        <v>125</v>
      </c>
      <c r="D1" s="319"/>
      <c r="E1" s="319"/>
      <c r="F1" s="319"/>
      <c r="G1" s="319"/>
      <c r="H1" s="319"/>
      <c r="I1" s="319"/>
      <c r="J1" s="319"/>
      <c r="K1" s="319"/>
      <c r="L1" s="319"/>
      <c r="M1" s="319"/>
    </row>
    <row r="2" spans="1:21" ht="16.5" thickBot="1" x14ac:dyDescent="0.3">
      <c r="B2" s="317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0" t="s">
        <v>0</v>
      </c>
      <c r="C3" s="321"/>
      <c r="D3" s="9"/>
      <c r="E3" s="10"/>
      <c r="F3" s="10"/>
      <c r="H3" s="322" t="s">
        <v>1</v>
      </c>
      <c r="I3" s="322"/>
      <c r="K3" s="12"/>
      <c r="L3" s="12"/>
      <c r="M3" s="4"/>
      <c r="R3" s="327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323" t="s">
        <v>3</v>
      </c>
      <c r="F4" s="324"/>
      <c r="H4" s="325" t="s">
        <v>4</v>
      </c>
      <c r="I4" s="326"/>
      <c r="J4" s="17"/>
      <c r="K4" s="18"/>
      <c r="L4" s="19"/>
      <c r="M4" s="20" t="s">
        <v>5</v>
      </c>
      <c r="N4" s="21" t="s">
        <v>6</v>
      </c>
      <c r="P4" s="334" t="s">
        <v>7</v>
      </c>
      <c r="Q4" s="335"/>
      <c r="R4" s="328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354">
        <f>SUM(M5:M39)</f>
        <v>1636108</v>
      </c>
      <c r="N40" s="338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37"/>
      <c r="N41" s="339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0" t="s">
        <v>12</v>
      </c>
      <c r="I53" s="341"/>
      <c r="J53" s="114"/>
      <c r="K53" s="342">
        <f>I51+L51</f>
        <v>45634.280000000006</v>
      </c>
      <c r="L53" s="343"/>
      <c r="M53" s="344">
        <f>N40+M40</f>
        <v>1691783</v>
      </c>
      <c r="N53" s="345"/>
      <c r="P53" s="32"/>
      <c r="Q53" s="8"/>
    </row>
    <row r="54" spans="1:17" ht="15.75" x14ac:dyDescent="0.25">
      <c r="D54" s="346" t="s">
        <v>13</v>
      </c>
      <c r="E54" s="346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347" t="s">
        <v>14</v>
      </c>
      <c r="E55" s="347"/>
      <c r="F55" s="111">
        <v>-1631962.77</v>
      </c>
      <c r="I55" s="348" t="s">
        <v>15</v>
      </c>
      <c r="J55" s="349"/>
      <c r="K55" s="350">
        <f>F57+F58+F59</f>
        <v>238822.13999999996</v>
      </c>
      <c r="L55" s="35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352">
        <f>-C4</f>
        <v>-154314.51999999999</v>
      </c>
      <c r="L57" s="353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329" t="s">
        <v>20</v>
      </c>
      <c r="E59" s="330"/>
      <c r="F59" s="129">
        <v>184342.19</v>
      </c>
      <c r="I59" s="331" t="s">
        <v>168</v>
      </c>
      <c r="J59" s="332"/>
      <c r="K59" s="333">
        <f>K55+K57</f>
        <v>84507.619999999966</v>
      </c>
      <c r="L59" s="33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16"/>
      <c r="C1" s="318" t="s">
        <v>135</v>
      </c>
      <c r="D1" s="319"/>
      <c r="E1" s="319"/>
      <c r="F1" s="319"/>
      <c r="G1" s="319"/>
      <c r="H1" s="319"/>
      <c r="I1" s="319"/>
      <c r="J1" s="319"/>
      <c r="K1" s="319"/>
      <c r="L1" s="319"/>
      <c r="M1" s="319"/>
    </row>
    <row r="2" spans="1:21" ht="16.5" thickBot="1" x14ac:dyDescent="0.3">
      <c r="B2" s="317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0" t="s">
        <v>0</v>
      </c>
      <c r="C3" s="321"/>
      <c r="D3" s="9"/>
      <c r="E3" s="10"/>
      <c r="F3" s="10"/>
      <c r="H3" s="322" t="s">
        <v>1</v>
      </c>
      <c r="I3" s="322"/>
      <c r="K3" s="12"/>
      <c r="L3" s="12"/>
      <c r="M3" s="4"/>
      <c r="R3" s="327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323" t="s">
        <v>3</v>
      </c>
      <c r="F4" s="324"/>
      <c r="H4" s="325" t="s">
        <v>4</v>
      </c>
      <c r="I4" s="326"/>
      <c r="J4" s="17"/>
      <c r="K4" s="18"/>
      <c r="L4" s="19"/>
      <c r="M4" s="20" t="s">
        <v>5</v>
      </c>
      <c r="N4" s="21" t="s">
        <v>6</v>
      </c>
      <c r="P4" s="334" t="s">
        <v>7</v>
      </c>
      <c r="Q4" s="335"/>
      <c r="R4" s="328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36">
        <f>SUM(M5:M39)</f>
        <v>1793435</v>
      </c>
      <c r="N40" s="338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337"/>
      <c r="N41" s="339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340" t="s">
        <v>12</v>
      </c>
      <c r="I49" s="341"/>
      <c r="J49" s="114"/>
      <c r="K49" s="342">
        <f>I47+L47</f>
        <v>90434.03</v>
      </c>
      <c r="L49" s="343"/>
      <c r="M49" s="344">
        <f>N40+M40</f>
        <v>1857430</v>
      </c>
      <c r="N49" s="345"/>
      <c r="P49" s="32"/>
      <c r="Q49" s="8"/>
    </row>
    <row r="50" spans="1:17" ht="15.75" x14ac:dyDescent="0.25">
      <c r="D50" s="346" t="s">
        <v>13</v>
      </c>
      <c r="E50" s="346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347" t="s">
        <v>14</v>
      </c>
      <c r="E51" s="347"/>
      <c r="F51" s="111">
        <v>-1848136.64</v>
      </c>
      <c r="I51" s="348" t="s">
        <v>15</v>
      </c>
      <c r="J51" s="349"/>
      <c r="K51" s="350">
        <f>F53+F54+F55</f>
        <v>195541.70000000007</v>
      </c>
      <c r="L51" s="351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352">
        <f>-C4</f>
        <v>-184342.19</v>
      </c>
      <c r="L53" s="353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329" t="s">
        <v>20</v>
      </c>
      <c r="E55" s="330"/>
      <c r="F55" s="129">
        <v>219417.37</v>
      </c>
      <c r="I55" s="331" t="s">
        <v>226</v>
      </c>
      <c r="J55" s="332"/>
      <c r="K55" s="333">
        <f>K51+K53</f>
        <v>11199.510000000068</v>
      </c>
      <c r="L55" s="333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xmlns:xlrd2="http://schemas.microsoft.com/office/spreadsheetml/2017/richdata2"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16"/>
      <c r="C1" s="318" t="s">
        <v>225</v>
      </c>
      <c r="D1" s="319"/>
      <c r="E1" s="319"/>
      <c r="F1" s="319"/>
      <c r="G1" s="319"/>
      <c r="H1" s="319"/>
      <c r="I1" s="319"/>
      <c r="J1" s="319"/>
      <c r="K1" s="319"/>
      <c r="L1" s="319"/>
      <c r="M1" s="319"/>
    </row>
    <row r="2" spans="1:21" ht="16.5" thickBot="1" x14ac:dyDescent="0.3">
      <c r="B2" s="317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0" t="s">
        <v>0</v>
      </c>
      <c r="C3" s="321"/>
      <c r="D3" s="9"/>
      <c r="E3" s="10"/>
      <c r="F3" s="10"/>
      <c r="H3" s="322" t="s">
        <v>1</v>
      </c>
      <c r="I3" s="322"/>
      <c r="K3" s="12"/>
      <c r="L3" s="12"/>
      <c r="M3" s="4"/>
      <c r="R3" s="327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323" t="s">
        <v>3</v>
      </c>
      <c r="F4" s="324"/>
      <c r="H4" s="325" t="s">
        <v>4</v>
      </c>
      <c r="I4" s="326"/>
      <c r="J4" s="17"/>
      <c r="K4" s="18"/>
      <c r="L4" s="19"/>
      <c r="M4" s="20" t="s">
        <v>5</v>
      </c>
      <c r="N4" s="21" t="s">
        <v>6</v>
      </c>
      <c r="P4" s="334" t="s">
        <v>7</v>
      </c>
      <c r="Q4" s="335"/>
      <c r="R4" s="328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336">
        <f>SUM(M5:M39)</f>
        <v>2146671</v>
      </c>
      <c r="N40" s="338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337"/>
      <c r="N41" s="339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0" t="s">
        <v>12</v>
      </c>
      <c r="I53" s="341"/>
      <c r="J53" s="114"/>
      <c r="K53" s="342">
        <f>I51+L51</f>
        <v>91272.77</v>
      </c>
      <c r="L53" s="343"/>
      <c r="M53" s="344">
        <f>N40+M40</f>
        <v>2215261</v>
      </c>
      <c r="N53" s="345"/>
      <c r="P53" s="32"/>
      <c r="Q53" s="8"/>
    </row>
    <row r="54" spans="1:17" ht="15.75" x14ac:dyDescent="0.25">
      <c r="D54" s="346" t="s">
        <v>13</v>
      </c>
      <c r="E54" s="346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347" t="s">
        <v>14</v>
      </c>
      <c r="E55" s="347"/>
      <c r="F55" s="111">
        <v>-2227493.48</v>
      </c>
      <c r="I55" s="348" t="s">
        <v>15</v>
      </c>
      <c r="J55" s="349"/>
      <c r="K55" s="350">
        <f>F57+F58+F59</f>
        <v>261521.34000000003</v>
      </c>
      <c r="L55" s="35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352">
        <f>-C4</f>
        <v>-219417.37</v>
      </c>
      <c r="L57" s="353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329" t="s">
        <v>20</v>
      </c>
      <c r="E59" s="330"/>
      <c r="F59" s="129">
        <v>297874.59000000003</v>
      </c>
      <c r="I59" s="331" t="s">
        <v>168</v>
      </c>
      <c r="J59" s="332"/>
      <c r="K59" s="333">
        <f>K55+K57</f>
        <v>42103.97000000003</v>
      </c>
      <c r="L59" s="33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xmlns:xlrd2="http://schemas.microsoft.com/office/spreadsheetml/2017/richdata2"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16"/>
      <c r="C1" s="318" t="s">
        <v>277</v>
      </c>
      <c r="D1" s="319"/>
      <c r="E1" s="319"/>
      <c r="F1" s="319"/>
      <c r="G1" s="319"/>
      <c r="H1" s="319"/>
      <c r="I1" s="319"/>
      <c r="J1" s="319"/>
      <c r="K1" s="319"/>
      <c r="L1" s="319"/>
      <c r="M1" s="319"/>
    </row>
    <row r="2" spans="1:21" ht="16.5" thickBot="1" x14ac:dyDescent="0.3">
      <c r="B2" s="317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0" t="s">
        <v>0</v>
      </c>
      <c r="C3" s="321"/>
      <c r="D3" s="9"/>
      <c r="E3" s="10"/>
      <c r="F3" s="10"/>
      <c r="H3" s="322" t="s">
        <v>1</v>
      </c>
      <c r="I3" s="322"/>
      <c r="K3" s="12"/>
      <c r="L3" s="12"/>
      <c r="M3" s="4"/>
      <c r="R3" s="327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323" t="s">
        <v>3</v>
      </c>
      <c r="F4" s="324"/>
      <c r="H4" s="325" t="s">
        <v>4</v>
      </c>
      <c r="I4" s="326"/>
      <c r="J4" s="17"/>
      <c r="K4" s="18"/>
      <c r="L4" s="19"/>
      <c r="M4" s="20" t="s">
        <v>5</v>
      </c>
      <c r="N4" s="21" t="s">
        <v>6</v>
      </c>
      <c r="P4" s="334" t="s">
        <v>7</v>
      </c>
      <c r="Q4" s="335"/>
      <c r="R4" s="328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36">
        <f>SUM(M5:M39)</f>
        <v>2144215</v>
      </c>
      <c r="N40" s="338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37"/>
      <c r="N41" s="339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0" t="s">
        <v>12</v>
      </c>
      <c r="I53" s="341"/>
      <c r="J53" s="114"/>
      <c r="K53" s="342">
        <f>I51+L51</f>
        <v>51231.42</v>
      </c>
      <c r="L53" s="343"/>
      <c r="M53" s="344">
        <f>N40+M40</f>
        <v>2206740</v>
      </c>
      <c r="N53" s="345"/>
      <c r="P53" s="32"/>
      <c r="Q53" s="8"/>
    </row>
    <row r="54" spans="1:17" ht="15.75" x14ac:dyDescent="0.25">
      <c r="D54" s="346" t="s">
        <v>13</v>
      </c>
      <c r="E54" s="346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347" t="s">
        <v>14</v>
      </c>
      <c r="E55" s="347"/>
      <c r="F55" s="111">
        <v>-2251924.65</v>
      </c>
      <c r="I55" s="348" t="s">
        <v>15</v>
      </c>
      <c r="J55" s="349"/>
      <c r="K55" s="350">
        <f>F57+F58+F59</f>
        <v>112552.74000000017</v>
      </c>
      <c r="L55" s="35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352">
        <f>-C4</f>
        <v>-297874.59000000003</v>
      </c>
      <c r="L57" s="353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329" t="s">
        <v>20</v>
      </c>
      <c r="E59" s="330"/>
      <c r="F59" s="129">
        <v>149938.81</v>
      </c>
      <c r="I59" s="331" t="s">
        <v>325</v>
      </c>
      <c r="J59" s="332"/>
      <c r="K59" s="333">
        <f>K55+K57</f>
        <v>-185321.84999999986</v>
      </c>
      <c r="L59" s="33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xmlns:xlrd2="http://schemas.microsoft.com/office/spreadsheetml/2017/richdata2"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2022-08-22T14:29:50Z</cp:lastPrinted>
  <dcterms:created xsi:type="dcterms:W3CDTF">2022-01-21T15:38:45Z</dcterms:created>
  <dcterms:modified xsi:type="dcterms:W3CDTF">2022-09-30T00:52:45Z</dcterms:modified>
</cp:coreProperties>
</file>